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1"/>
  </bookViews>
  <sheets>
    <sheet name="Drop 1 Football Detail" sheetId="1" r:id="rId1"/>
    <sheet name="Drop 1 Baseball Detail" sheetId="2" r:id="rId2"/>
    <sheet name="Drop 1 BBALL Detail" sheetId="3" r:id="rId3"/>
    <sheet name="Drop 1 BBALL" sheetId="4" r:id="rId4"/>
    <sheet name="Drop 1 Football" sheetId="5" r:id="rId5"/>
    <sheet name="Drop 1 Baseball" sheetId="6" r:id="rId6"/>
    <sheet name="Joe Supplemental" sheetId="7" r:id="rId7"/>
    <sheet name="Drop 1 TCG" sheetId="8" r:id="rId8"/>
    <sheet name="GolfHockey" sheetId="9" r:id="rId9"/>
    <sheet name="Copy of Drop 1 TCG" sheetId="10" r:id="rId10"/>
    <sheet name="dashboard" sheetId="11" r:id="rId11"/>
    <sheet name="Serial Sheet" sheetId="12" r:id="rId12"/>
    <sheet name="Copy of Bryon Slabs" sheetId="13" r:id="rId13"/>
    <sheet name="Giveaway Slabs" sheetId="14" r:id="rId14"/>
    <sheet name="Orders in Progress" sheetId="15" r:id="rId15"/>
    <sheet name="MM Slabs" sheetId="16" r:id="rId16"/>
    <sheet name="OG owned" sheetId="17" r:id="rId17"/>
    <sheet name="Sold Inventory" sheetId="18" r:id="rId18"/>
    <sheet name="AV Slabs" sheetId="19" r:id="rId19"/>
    <sheet name="Target List" sheetId="20" r:id="rId20"/>
    <sheet name="FF Slabs" sheetId="21" r:id="rId21"/>
    <sheet name="Ace slabs " sheetId="22" r:id="rId22"/>
    <sheet name="KJ Brz" sheetId="23" r:id="rId23"/>
    <sheet name="Bryon Slabs" sheetId="24" r:id="rId24"/>
    <sheet name="Bonus Pack Cards" sheetId="25" r:id="rId25"/>
    <sheet name="Being Graded" sheetId="26" r:id="rId26"/>
    <sheet name="Zion Deal" sheetId="27" r:id="rId27"/>
    <sheet name="Beta Slabs" sheetId="28" r:id="rId28"/>
    <sheet name="Beta Tester Prospects" sheetId="29" r:id="rId29"/>
    <sheet name="Tampa Deal" sheetId="30" r:id="rId30"/>
    <sheet name="Wessley Merrit" sheetId="31" r:id="rId31"/>
    <sheet name="Dave Solomon" sheetId="32" r:id="rId32"/>
  </sheets>
  <calcPr calcId="144525"/>
</workbook>
</file>

<file path=xl/sharedStrings.xml><?xml version="1.0" encoding="utf-8"?>
<sst xmlns="http://schemas.openxmlformats.org/spreadsheetml/2006/main" count="64557" uniqueCount="5808">
  <si>
    <t>TOTAL Cards</t>
  </si>
  <si>
    <t>Year</t>
  </si>
  <si>
    <t>Set</t>
  </si>
  <si>
    <t>Name</t>
  </si>
  <si>
    <t>Card #</t>
  </si>
  <si>
    <t xml:space="preserve">Parralel ? </t>
  </si>
  <si>
    <t>Grade</t>
  </si>
  <si>
    <t>Comp</t>
  </si>
  <si>
    <t>avg</t>
  </si>
  <si>
    <t>Tier 1</t>
  </si>
  <si>
    <t>PSA</t>
  </si>
  <si>
    <t>56145802</t>
  </si>
  <si>
    <t>Panini Contenders Draft Picks Draft Class</t>
  </si>
  <si>
    <t>Jordan Love</t>
  </si>
  <si>
    <t>PSA 9</t>
  </si>
  <si>
    <t>56145792</t>
  </si>
  <si>
    <t>Contenders DP</t>
  </si>
  <si>
    <t>J. Hurts / T. Tagovailoa</t>
  </si>
  <si>
    <t>Collegiate Connections</t>
  </si>
  <si>
    <t xml:space="preserve">PSA </t>
  </si>
  <si>
    <t>56145795</t>
  </si>
  <si>
    <t>Justin Herbert/Marcus Mariota</t>
  </si>
  <si>
    <t>Legacy</t>
  </si>
  <si>
    <t>56145901</t>
  </si>
  <si>
    <t xml:space="preserve">Prizm </t>
  </si>
  <si>
    <t xml:space="preserve">Justin Jefferson </t>
  </si>
  <si>
    <t>SP</t>
  </si>
  <si>
    <t>PSA 8</t>
  </si>
  <si>
    <t>56145774</t>
  </si>
  <si>
    <t>Patrick Mahomes II</t>
  </si>
  <si>
    <t>56145778</t>
  </si>
  <si>
    <t xml:space="preserve">Donruss Elite </t>
  </si>
  <si>
    <t xml:space="preserve">Patrick Mahomes II </t>
  </si>
  <si>
    <t>Green</t>
  </si>
  <si>
    <t>56145843</t>
  </si>
  <si>
    <t xml:space="preserve">Mosaic </t>
  </si>
  <si>
    <t>Jalen Hurts</t>
  </si>
  <si>
    <t>56145844</t>
  </si>
  <si>
    <t xml:space="preserve">Russell Wilson </t>
  </si>
  <si>
    <t>Reactive Blue</t>
  </si>
  <si>
    <t>PSA 10</t>
  </si>
  <si>
    <t>56145846</t>
  </si>
  <si>
    <t>Justin Jefferson</t>
  </si>
  <si>
    <t>56145847</t>
  </si>
  <si>
    <t>56145848</t>
  </si>
  <si>
    <t>psa 9</t>
  </si>
  <si>
    <t>56145849</t>
  </si>
  <si>
    <t>56145851</t>
  </si>
  <si>
    <t xml:space="preserve">Panini Illusions </t>
  </si>
  <si>
    <t>Odell Beckham Jr.</t>
  </si>
  <si>
    <t xml:space="preserve">Orange  Trophy Collection </t>
  </si>
  <si>
    <t>56145856</t>
  </si>
  <si>
    <t>Retail</t>
  </si>
  <si>
    <t>56145895</t>
  </si>
  <si>
    <t xml:space="preserve">Panini Score </t>
  </si>
  <si>
    <t>56145898</t>
  </si>
  <si>
    <t xml:space="preserve">Justin Herbert </t>
  </si>
  <si>
    <t>Red</t>
  </si>
  <si>
    <t>56145824</t>
  </si>
  <si>
    <t xml:space="preserve">Panini Prizm </t>
  </si>
  <si>
    <t xml:space="preserve">Jordan Love </t>
  </si>
  <si>
    <t>56145813</t>
  </si>
  <si>
    <t xml:space="preserve">Panini Playoff </t>
  </si>
  <si>
    <t>Justin Herbert</t>
  </si>
  <si>
    <t>CA19</t>
  </si>
  <si>
    <t>Call to Arms</t>
  </si>
  <si>
    <t>SGC</t>
  </si>
  <si>
    <t>4665372</t>
  </si>
  <si>
    <t>Mosaic</t>
  </si>
  <si>
    <t xml:space="preserve">tom Brady </t>
  </si>
  <si>
    <t>Pink Camo</t>
  </si>
  <si>
    <t xml:space="preserve">SGC 9 </t>
  </si>
  <si>
    <t>Prizm</t>
  </si>
  <si>
    <t>Davante Adams</t>
  </si>
  <si>
    <t>Red Ice</t>
  </si>
  <si>
    <t>56430625</t>
  </si>
  <si>
    <t>Brandon Aiyuk</t>
  </si>
  <si>
    <t>CSG</t>
  </si>
  <si>
    <t>1011773026</t>
  </si>
  <si>
    <t>Upper Deck Goodwin Champions</t>
  </si>
  <si>
    <t xml:space="preserve">Joe Burrow </t>
  </si>
  <si>
    <t>CSG 9.5</t>
  </si>
  <si>
    <t>1011773035</t>
  </si>
  <si>
    <t>Joe Burrow</t>
  </si>
  <si>
    <t>55998189</t>
  </si>
  <si>
    <t xml:space="preserve">Kirk Cousins </t>
  </si>
  <si>
    <t>Silver Prizm</t>
  </si>
  <si>
    <t>56552725</t>
  </si>
  <si>
    <t>Jacob Eason</t>
  </si>
  <si>
    <t>Emergent</t>
  </si>
  <si>
    <t>56430573</t>
  </si>
  <si>
    <t>Clyde Edwards Helaire</t>
  </si>
  <si>
    <t>55637108</t>
  </si>
  <si>
    <t>Panini Prizm</t>
  </si>
  <si>
    <t>Ryan Tannehill</t>
  </si>
  <si>
    <t>Aqua</t>
  </si>
  <si>
    <t>55620722</t>
  </si>
  <si>
    <t>Panini Illusions</t>
  </si>
  <si>
    <t>55620719</t>
  </si>
  <si>
    <t>Panini Prizm DP</t>
  </si>
  <si>
    <t>EJ Montgomery</t>
  </si>
  <si>
    <t>PAEJ</t>
  </si>
  <si>
    <t>Auto Pink Ice</t>
  </si>
  <si>
    <t>55620712</t>
  </si>
  <si>
    <t>55998178</t>
  </si>
  <si>
    <t>KJ Hamler</t>
  </si>
  <si>
    <t>55998174</t>
  </si>
  <si>
    <t>Drew Lock</t>
  </si>
  <si>
    <t>Green Mosaic</t>
  </si>
  <si>
    <t>56430654</t>
  </si>
  <si>
    <t>Patrick Mahomes</t>
  </si>
  <si>
    <t>56430665</t>
  </si>
  <si>
    <t>56430619</t>
  </si>
  <si>
    <t>Michael Pittman Jr</t>
  </si>
  <si>
    <t>56430632</t>
  </si>
  <si>
    <t>Jonathan Taylor</t>
  </si>
  <si>
    <t>55998169</t>
  </si>
  <si>
    <t>Juju Smith Schuster</t>
  </si>
  <si>
    <t>55998192</t>
  </si>
  <si>
    <t xml:space="preserve">Jarrett Stidham </t>
  </si>
  <si>
    <t>Reactive Orange</t>
  </si>
  <si>
    <t>55010333</t>
  </si>
  <si>
    <t>Panini Cont. Optic</t>
  </si>
  <si>
    <t>Chris Carson</t>
  </si>
  <si>
    <t>Autograph</t>
  </si>
  <si>
    <t>55010334</t>
  </si>
  <si>
    <t>55010332</t>
  </si>
  <si>
    <t>D. Mays/Chris Carson</t>
  </si>
  <si>
    <t>RN-28</t>
  </si>
  <si>
    <t>Round Numbers Auto</t>
  </si>
  <si>
    <t>1011773042</t>
  </si>
  <si>
    <t>Donruss</t>
  </si>
  <si>
    <t>RGK-JB</t>
  </si>
  <si>
    <t>Gridirin Kings</t>
  </si>
  <si>
    <t>1011773022</t>
  </si>
  <si>
    <t>Chronicles DP</t>
  </si>
  <si>
    <t>Mac Jones</t>
  </si>
  <si>
    <t>Pink</t>
  </si>
  <si>
    <t>CSG 9</t>
  </si>
  <si>
    <t>55010294</t>
  </si>
  <si>
    <t>Panini Donruss</t>
  </si>
  <si>
    <t>55010335</t>
  </si>
  <si>
    <t>Tua Tagovailoa</t>
  </si>
  <si>
    <t>Mirror Blue</t>
  </si>
  <si>
    <t>55010273</t>
  </si>
  <si>
    <t>Canvas</t>
  </si>
  <si>
    <t>SGC 9</t>
  </si>
  <si>
    <t>SGC 8.5</t>
  </si>
  <si>
    <t>Select</t>
  </si>
  <si>
    <t>Purple Die Cut</t>
  </si>
  <si>
    <t>Chronicles</t>
  </si>
  <si>
    <t>Playoff Momentum</t>
  </si>
  <si>
    <t>SGC 8</t>
  </si>
  <si>
    <t>Contenders</t>
  </si>
  <si>
    <t>Burrow/Jefferson</t>
  </si>
  <si>
    <t>Round Numbers</t>
  </si>
  <si>
    <t xml:space="preserve">SGC 9.5 </t>
  </si>
  <si>
    <t>0887218</t>
  </si>
  <si>
    <t>57193531</t>
  </si>
  <si>
    <t>Chase Young</t>
  </si>
  <si>
    <t>Gold Reactive</t>
  </si>
  <si>
    <t>53468787</t>
  </si>
  <si>
    <t>Topps Traded</t>
  </si>
  <si>
    <t>Troy Aikman</t>
  </si>
  <si>
    <t>70T</t>
  </si>
  <si>
    <t>54088300</t>
  </si>
  <si>
    <t>Topps</t>
  </si>
  <si>
    <t>Phil Simms</t>
  </si>
  <si>
    <t>54088356</t>
  </si>
  <si>
    <t>Joe Montana</t>
  </si>
  <si>
    <t>PSA 7</t>
  </si>
  <si>
    <t>54088291</t>
  </si>
  <si>
    <t>Jack Ham</t>
  </si>
  <si>
    <t>54088294</t>
  </si>
  <si>
    <t>53961434</t>
  </si>
  <si>
    <t>53961433</t>
  </si>
  <si>
    <t>Walter Payton</t>
  </si>
  <si>
    <t>Kellen Winslow</t>
  </si>
  <si>
    <t>54088419</t>
  </si>
  <si>
    <t>60778175</t>
  </si>
  <si>
    <t xml:space="preserve">Patrick Mahomes </t>
  </si>
  <si>
    <t>base</t>
  </si>
  <si>
    <t>1422881</t>
  </si>
  <si>
    <t>Score</t>
  </si>
  <si>
    <t>SGC 7.5</t>
  </si>
  <si>
    <t>54088378</t>
  </si>
  <si>
    <t>John Elway</t>
  </si>
  <si>
    <t>54088376</t>
  </si>
  <si>
    <t>53961446</t>
  </si>
  <si>
    <t>Dan Marino</t>
  </si>
  <si>
    <t>53961445</t>
  </si>
  <si>
    <t>53961453</t>
  </si>
  <si>
    <t>53961454</t>
  </si>
  <si>
    <t>53961443</t>
  </si>
  <si>
    <t>53961392</t>
  </si>
  <si>
    <t>53961498</t>
  </si>
  <si>
    <t>Pro Set</t>
  </si>
  <si>
    <t>Deion Sanders</t>
  </si>
  <si>
    <t>53961490</t>
  </si>
  <si>
    <t>53961493</t>
  </si>
  <si>
    <t>53961494</t>
  </si>
  <si>
    <t>53961495</t>
  </si>
  <si>
    <t>53961496</t>
  </si>
  <si>
    <t>53961479</t>
  </si>
  <si>
    <t>53961480</t>
  </si>
  <si>
    <t>53961472</t>
  </si>
  <si>
    <t>53961481</t>
  </si>
  <si>
    <t>53961483</t>
  </si>
  <si>
    <t>53961484</t>
  </si>
  <si>
    <t>53961487</t>
  </si>
  <si>
    <t>Base</t>
  </si>
  <si>
    <t>53961497</t>
  </si>
  <si>
    <t>47756536</t>
  </si>
  <si>
    <t>54088393</t>
  </si>
  <si>
    <t>54088394</t>
  </si>
  <si>
    <t>54088395</t>
  </si>
  <si>
    <t>54088396</t>
  </si>
  <si>
    <t>54088399</t>
  </si>
  <si>
    <t>54088400</t>
  </si>
  <si>
    <t>54983541</t>
  </si>
  <si>
    <t>Jerry Rice</t>
  </si>
  <si>
    <t>54983534</t>
  </si>
  <si>
    <t>54088401</t>
  </si>
  <si>
    <t>54088402</t>
  </si>
  <si>
    <t>54088405</t>
  </si>
  <si>
    <t>54088406</t>
  </si>
  <si>
    <t>54088407</t>
  </si>
  <si>
    <t>54088408</t>
  </si>
  <si>
    <t>54088409</t>
  </si>
  <si>
    <t>54088410</t>
  </si>
  <si>
    <t>54088411</t>
  </si>
  <si>
    <t>54088412</t>
  </si>
  <si>
    <t>54088404</t>
  </si>
  <si>
    <t>54088414</t>
  </si>
  <si>
    <t>54088415</t>
  </si>
  <si>
    <t>54088416</t>
  </si>
  <si>
    <t>54088417</t>
  </si>
  <si>
    <t>54088418</t>
  </si>
  <si>
    <t>50642681</t>
  </si>
  <si>
    <t>Pacific</t>
  </si>
  <si>
    <t>Kurt Warner/T.Horne</t>
  </si>
  <si>
    <t>50642679</t>
  </si>
  <si>
    <t>56145879</t>
  </si>
  <si>
    <t xml:space="preserve">Panini Absolute </t>
  </si>
  <si>
    <t>56145881</t>
  </si>
  <si>
    <t>56145780</t>
  </si>
  <si>
    <t xml:space="preserve">Panini Chronicles Draft Picks Donruss Optic Rated Rookies </t>
  </si>
  <si>
    <t>Ceedee Lamb</t>
  </si>
  <si>
    <t>Blue</t>
  </si>
  <si>
    <t>56145859</t>
  </si>
  <si>
    <t>56145855</t>
  </si>
  <si>
    <t>Yellow Trophy Collection #/149</t>
  </si>
  <si>
    <t>56145889</t>
  </si>
  <si>
    <t>56145892</t>
  </si>
  <si>
    <t xml:space="preserve">Tua Tagovailoa </t>
  </si>
  <si>
    <t>56145864</t>
  </si>
  <si>
    <t>56145865</t>
  </si>
  <si>
    <t>56145866</t>
  </si>
  <si>
    <t>56145896</t>
  </si>
  <si>
    <t>56145897</t>
  </si>
  <si>
    <t>56145826</t>
  </si>
  <si>
    <t>Tom Brady</t>
  </si>
  <si>
    <t>56430660</t>
  </si>
  <si>
    <t>Cam Akers</t>
  </si>
  <si>
    <t>Camo Pink</t>
  </si>
  <si>
    <t>55998190</t>
  </si>
  <si>
    <t>Jake Fromm</t>
  </si>
  <si>
    <t>56552735</t>
  </si>
  <si>
    <t>Gabriel Davis</t>
  </si>
  <si>
    <t>55620705</t>
  </si>
  <si>
    <t>Panini Prestige</t>
  </si>
  <si>
    <t>56430671</t>
  </si>
  <si>
    <t>Tee Higgins</t>
  </si>
  <si>
    <t>RWB</t>
  </si>
  <si>
    <t>8153274</t>
  </si>
  <si>
    <t>Devonta Smith</t>
  </si>
  <si>
    <t>Premium Press Proof</t>
  </si>
  <si>
    <t>SGC 9.5</t>
  </si>
  <si>
    <t>7118365</t>
  </si>
  <si>
    <t>Panini Select</t>
  </si>
  <si>
    <t xml:space="preserve">Aaron Rodgers </t>
  </si>
  <si>
    <t>SGC 10</t>
  </si>
  <si>
    <t>7651427</t>
  </si>
  <si>
    <t>55010394</t>
  </si>
  <si>
    <t>Topps Archives</t>
  </si>
  <si>
    <t>Russell Wilson</t>
  </si>
  <si>
    <t>55010388</t>
  </si>
  <si>
    <t>55010387</t>
  </si>
  <si>
    <t>55010330</t>
  </si>
  <si>
    <t>Red/White/Blue</t>
  </si>
  <si>
    <t>48938024</t>
  </si>
  <si>
    <t>Lamar Jackson</t>
  </si>
  <si>
    <t>54523502</t>
  </si>
  <si>
    <t>Terry McLaurin</t>
  </si>
  <si>
    <t>Lazer Prizm</t>
  </si>
  <si>
    <t>55010257</t>
  </si>
  <si>
    <t>DK Metcalf</t>
  </si>
  <si>
    <t>55010255</t>
  </si>
  <si>
    <t>55010293</t>
  </si>
  <si>
    <t>55010292</t>
  </si>
  <si>
    <t>Red Press Proof</t>
  </si>
  <si>
    <t>0260200</t>
  </si>
  <si>
    <t>Clearly</t>
  </si>
  <si>
    <t>Illusions</t>
  </si>
  <si>
    <t>chase claypool</t>
  </si>
  <si>
    <t>Bronze /499</t>
  </si>
  <si>
    <t>0568021</t>
  </si>
  <si>
    <t>57193486</t>
  </si>
  <si>
    <t>NFL Debut Pink Camo</t>
  </si>
  <si>
    <t>55010272</t>
  </si>
  <si>
    <t xml:space="preserve">Antonio Gandy-Golden </t>
  </si>
  <si>
    <t>Purple Auto</t>
  </si>
  <si>
    <t>55010263</t>
  </si>
  <si>
    <t>Chase Claypool</t>
  </si>
  <si>
    <t>55010271</t>
  </si>
  <si>
    <t xml:space="preserve">Purple /500 </t>
  </si>
  <si>
    <t>53616252</t>
  </si>
  <si>
    <t>All Pro</t>
  </si>
  <si>
    <t>19265627</t>
  </si>
  <si>
    <t>54088382</t>
  </si>
  <si>
    <t>53468858</t>
  </si>
  <si>
    <t>Sterling Sharpe</t>
  </si>
  <si>
    <t>333S</t>
  </si>
  <si>
    <t>Supplemental</t>
  </si>
  <si>
    <t>53468860</t>
  </si>
  <si>
    <t>53468861</t>
  </si>
  <si>
    <t>53468846</t>
  </si>
  <si>
    <t>53468848</t>
  </si>
  <si>
    <t>53468843</t>
  </si>
  <si>
    <t>53468850</t>
  </si>
  <si>
    <t>53468853</t>
  </si>
  <si>
    <t>53468855</t>
  </si>
  <si>
    <t>53468856</t>
  </si>
  <si>
    <t>53468857</t>
  </si>
  <si>
    <t>53468862</t>
  </si>
  <si>
    <t>53468859</t>
  </si>
  <si>
    <t>42497835</t>
  </si>
  <si>
    <t>Terrell Davis</t>
  </si>
  <si>
    <t>42497837</t>
  </si>
  <si>
    <t>55758962</t>
  </si>
  <si>
    <t>Topps Prime</t>
  </si>
  <si>
    <t>Silver Rainbow</t>
  </si>
  <si>
    <t>PSA 5</t>
  </si>
  <si>
    <t>56145886</t>
  </si>
  <si>
    <t>56145800</t>
  </si>
  <si>
    <t>joe burrow</t>
  </si>
  <si>
    <t>Draft Class</t>
  </si>
  <si>
    <t>56145789</t>
  </si>
  <si>
    <t xml:space="preserve">Panini Prestige </t>
  </si>
  <si>
    <t>56145791</t>
  </si>
  <si>
    <t>56145850</t>
  </si>
  <si>
    <t xml:space="preserve">Illusions Mystique </t>
  </si>
  <si>
    <t>MY3</t>
  </si>
  <si>
    <t>Mystique</t>
  </si>
  <si>
    <t>56145888</t>
  </si>
  <si>
    <t>56145831</t>
  </si>
  <si>
    <t xml:space="preserve">Panini Mosaic </t>
  </si>
  <si>
    <t>56145815</t>
  </si>
  <si>
    <t>RW4</t>
  </si>
  <si>
    <t>Rookie Wave</t>
  </si>
  <si>
    <t>56430653</t>
  </si>
  <si>
    <t>56430670</t>
  </si>
  <si>
    <t>55620713</t>
  </si>
  <si>
    <t>Panini Chronicles DP</t>
  </si>
  <si>
    <t>Phoenix</t>
  </si>
  <si>
    <t>Panini Mosaic</t>
  </si>
  <si>
    <t>55728587</t>
  </si>
  <si>
    <t>55998193</t>
  </si>
  <si>
    <t>56430613</t>
  </si>
  <si>
    <t>GG16</t>
  </si>
  <si>
    <t>Got Game Mosaic</t>
  </si>
  <si>
    <t>55010343</t>
  </si>
  <si>
    <t>Deshaun Watson</t>
  </si>
  <si>
    <t>55010342</t>
  </si>
  <si>
    <t>55010337</t>
  </si>
  <si>
    <t>Panini Donruss Optic</t>
  </si>
  <si>
    <t>48052083</t>
  </si>
  <si>
    <t>Panini Contenders</t>
  </si>
  <si>
    <t>47709091</t>
  </si>
  <si>
    <t>Josh Jacobs</t>
  </si>
  <si>
    <t>47709089</t>
  </si>
  <si>
    <t>47709090</t>
  </si>
  <si>
    <t>47709092</t>
  </si>
  <si>
    <t>47709093</t>
  </si>
  <si>
    <t>48657620</t>
  </si>
  <si>
    <t>0025812</t>
  </si>
  <si>
    <t xml:space="preserve">Justin jefferson </t>
  </si>
  <si>
    <t xml:space="preserve">Clearly </t>
  </si>
  <si>
    <t>0573127</t>
  </si>
  <si>
    <t>57193481</t>
  </si>
  <si>
    <t>Chronicles DP Spectra</t>
  </si>
  <si>
    <t>Spectra</t>
  </si>
  <si>
    <t>57193478</t>
  </si>
  <si>
    <t>57193535</t>
  </si>
  <si>
    <t>Leaf Metal</t>
  </si>
  <si>
    <t>LR05</t>
  </si>
  <si>
    <t>/50</t>
  </si>
  <si>
    <t>48938010</t>
  </si>
  <si>
    <t>Optic</t>
  </si>
  <si>
    <t>Ozzie Newsome</t>
  </si>
  <si>
    <t>8247413</t>
  </si>
  <si>
    <t>54088365</t>
  </si>
  <si>
    <t>54088367</t>
  </si>
  <si>
    <t>54088368</t>
  </si>
  <si>
    <t>47143631</t>
  </si>
  <si>
    <t>7456512</t>
  </si>
  <si>
    <t>Kyler Murray</t>
  </si>
  <si>
    <t>2826652</t>
  </si>
  <si>
    <t>6404580</t>
  </si>
  <si>
    <t>6404581</t>
  </si>
  <si>
    <t>8183801</t>
  </si>
  <si>
    <t>4158483</t>
  </si>
  <si>
    <t>7514286</t>
  </si>
  <si>
    <t>1536540</t>
  </si>
  <si>
    <t>6868355</t>
  </si>
  <si>
    <t>1385585</t>
  </si>
  <si>
    <t>6708422</t>
  </si>
  <si>
    <t>52170654</t>
  </si>
  <si>
    <t>30T</t>
  </si>
  <si>
    <t>50792875</t>
  </si>
  <si>
    <t>Emmitt Smith</t>
  </si>
  <si>
    <t>27T</t>
  </si>
  <si>
    <t>09081082</t>
  </si>
  <si>
    <t>81012587</t>
  </si>
  <si>
    <t>Herbert/Mariota</t>
  </si>
  <si>
    <t>56552744</t>
  </si>
  <si>
    <t>55998172</t>
  </si>
  <si>
    <t>0644236</t>
  </si>
  <si>
    <t>Sage Hit Premier Draft</t>
  </si>
  <si>
    <t xml:space="preserve">Absolute </t>
  </si>
  <si>
    <t>Pink /399</t>
  </si>
  <si>
    <t>NFL Debut</t>
  </si>
  <si>
    <t>57193479</t>
  </si>
  <si>
    <t>55010346</t>
  </si>
  <si>
    <t>Drew Brees</t>
  </si>
  <si>
    <t>Silver Die Cut /75</t>
  </si>
  <si>
    <t>53468825</t>
  </si>
  <si>
    <t>53468826</t>
  </si>
  <si>
    <t>53468827</t>
  </si>
  <si>
    <t>53468828</t>
  </si>
  <si>
    <t>53468829</t>
  </si>
  <si>
    <t>53468830</t>
  </si>
  <si>
    <t>53468831</t>
  </si>
  <si>
    <t>53468818</t>
  </si>
  <si>
    <t>53468819</t>
  </si>
  <si>
    <t>53468820</t>
  </si>
  <si>
    <t>47756533</t>
  </si>
  <si>
    <t>47756537</t>
  </si>
  <si>
    <t>47756540</t>
  </si>
  <si>
    <t>47756544</t>
  </si>
  <si>
    <t>47756568</t>
  </si>
  <si>
    <t>47756572</t>
  </si>
  <si>
    <t>53468768</t>
  </si>
  <si>
    <t>53468814</t>
  </si>
  <si>
    <t>53468822</t>
  </si>
  <si>
    <t>53468823</t>
  </si>
  <si>
    <t>47143632</t>
  </si>
  <si>
    <t>47143621</t>
  </si>
  <si>
    <t>49526132</t>
  </si>
  <si>
    <t>50973499</t>
  </si>
  <si>
    <t>50973500</t>
  </si>
  <si>
    <t>49526233</t>
  </si>
  <si>
    <t>49526133</t>
  </si>
  <si>
    <t>49526134</t>
  </si>
  <si>
    <t>49526232</t>
  </si>
  <si>
    <t>49526222</t>
  </si>
  <si>
    <t>53468824</t>
  </si>
  <si>
    <t>47143633</t>
  </si>
  <si>
    <t>49526177</t>
  </si>
  <si>
    <t>49526137</t>
  </si>
  <si>
    <t>54088279</t>
  </si>
  <si>
    <t>Franco Harris</t>
  </si>
  <si>
    <t>48625971</t>
  </si>
  <si>
    <t>Barry Sanders</t>
  </si>
  <si>
    <t>83T</t>
  </si>
  <si>
    <t>48625970</t>
  </si>
  <si>
    <t>48625968</t>
  </si>
  <si>
    <t>52170681</t>
  </si>
  <si>
    <t>52170680</t>
  </si>
  <si>
    <t>52170679</t>
  </si>
  <si>
    <t>52170696</t>
  </si>
  <si>
    <t>52170695</t>
  </si>
  <si>
    <t>52170694</t>
  </si>
  <si>
    <t>52170693</t>
  </si>
  <si>
    <t>52170692</t>
  </si>
  <si>
    <t>52170691</t>
  </si>
  <si>
    <t>52170690</t>
  </si>
  <si>
    <t>52170744</t>
  </si>
  <si>
    <t>52170743</t>
  </si>
  <si>
    <t>52170742</t>
  </si>
  <si>
    <t>52170713</t>
  </si>
  <si>
    <t>53961502</t>
  </si>
  <si>
    <t>52170712</t>
  </si>
  <si>
    <t>52170710</t>
  </si>
  <si>
    <t>52170689</t>
  </si>
  <si>
    <t>52170688</t>
  </si>
  <si>
    <t>52170753</t>
  </si>
  <si>
    <t>52170756</t>
  </si>
  <si>
    <t>52170752</t>
  </si>
  <si>
    <t>52170751</t>
  </si>
  <si>
    <t>52170686</t>
  </si>
  <si>
    <t>52170716</t>
  </si>
  <si>
    <t>52170663</t>
  </si>
  <si>
    <t>52170662</t>
  </si>
  <si>
    <t>52170661</t>
  </si>
  <si>
    <t>52170660</t>
  </si>
  <si>
    <t>52170659</t>
  </si>
  <si>
    <t>52170671</t>
  </si>
  <si>
    <t>52170670</t>
  </si>
  <si>
    <t>52170669</t>
  </si>
  <si>
    <t>52170678</t>
  </si>
  <si>
    <t>52170668</t>
  </si>
  <si>
    <t>52170667</t>
  </si>
  <si>
    <t>52170656</t>
  </si>
  <si>
    <t>52170658</t>
  </si>
  <si>
    <t>56145808</t>
  </si>
  <si>
    <t>Goal Line</t>
  </si>
  <si>
    <t>56145899</t>
  </si>
  <si>
    <t>362 Justin Herbert</t>
  </si>
  <si>
    <t>56145887</t>
  </si>
  <si>
    <t>56145814</t>
  </si>
  <si>
    <t>RW1</t>
  </si>
  <si>
    <t xml:space="preserve">Pink Rookie Wave </t>
  </si>
  <si>
    <t>2833264</t>
  </si>
  <si>
    <t xml:space="preserve">Tom Brady </t>
  </si>
  <si>
    <t xml:space="preserve">Silver Prizm </t>
  </si>
  <si>
    <t>56430615</t>
  </si>
  <si>
    <t>RS10</t>
  </si>
  <si>
    <t>Rookie Scripts</t>
  </si>
  <si>
    <t>1270585</t>
  </si>
  <si>
    <t>DM-TB</t>
  </si>
  <si>
    <t>Dominators</t>
  </si>
  <si>
    <t>55998165</t>
  </si>
  <si>
    <t xml:space="preserve">Brett Favre </t>
  </si>
  <si>
    <t>55620723</t>
  </si>
  <si>
    <t>Jerry Jeudy</t>
  </si>
  <si>
    <t>Trophy Collection Sapphire</t>
  </si>
  <si>
    <t>56430580</t>
  </si>
  <si>
    <t>55998181</t>
  </si>
  <si>
    <t>55998168</t>
  </si>
  <si>
    <t>55998197</t>
  </si>
  <si>
    <t>5742354</t>
  </si>
  <si>
    <t>Topps Finest</t>
  </si>
  <si>
    <t>50477301</t>
  </si>
  <si>
    <t>Dalvin Cook</t>
  </si>
  <si>
    <t>BGS</t>
  </si>
  <si>
    <t>0011807347</t>
  </si>
  <si>
    <t>Christian McCaffrey</t>
  </si>
  <si>
    <t>BGS 9.5</t>
  </si>
  <si>
    <t>55010341</t>
  </si>
  <si>
    <t>55010340</t>
  </si>
  <si>
    <t>55010339</t>
  </si>
  <si>
    <t>55010338</t>
  </si>
  <si>
    <t>55010336</t>
  </si>
  <si>
    <t>48052091</t>
  </si>
  <si>
    <t>Panini Absolute</t>
  </si>
  <si>
    <t>56430621</t>
  </si>
  <si>
    <t>Disco Prizm</t>
  </si>
  <si>
    <t>56746924</t>
  </si>
  <si>
    <t>Orange Disco</t>
  </si>
  <si>
    <t>0563541</t>
  </si>
  <si>
    <t>56145837</t>
  </si>
  <si>
    <t>56145836</t>
  </si>
  <si>
    <t>56145838</t>
  </si>
  <si>
    <t>56839190</t>
  </si>
  <si>
    <t>53969197</t>
  </si>
  <si>
    <t>All-Pro</t>
  </si>
  <si>
    <t>46045902</t>
  </si>
  <si>
    <t>Bo Jackson</t>
  </si>
  <si>
    <t>384S</t>
  </si>
  <si>
    <t>56145775</t>
  </si>
  <si>
    <t xml:space="preserve">Prizm Draft Picks </t>
  </si>
  <si>
    <t xml:space="preserve">Kyler Murray </t>
  </si>
  <si>
    <t>5634173</t>
  </si>
  <si>
    <t>Prestige</t>
  </si>
  <si>
    <t>HE-5</t>
  </si>
  <si>
    <t>Heros</t>
  </si>
  <si>
    <t>54983542</t>
  </si>
  <si>
    <t>47036169</t>
  </si>
  <si>
    <t>56145870</t>
  </si>
  <si>
    <t>56145871</t>
  </si>
  <si>
    <t>56145872</t>
  </si>
  <si>
    <t xml:space="preserve">Panini Illusions  </t>
  </si>
  <si>
    <t>56145794</t>
  </si>
  <si>
    <t>Game Day Ticket</t>
  </si>
  <si>
    <t>56145894</t>
  </si>
  <si>
    <t>Panini Score</t>
  </si>
  <si>
    <t>55998140</t>
  </si>
  <si>
    <t xml:space="preserve">Reactive Orange </t>
  </si>
  <si>
    <t>8805365</t>
  </si>
  <si>
    <t>56430663</t>
  </si>
  <si>
    <t>55620717</t>
  </si>
  <si>
    <t>54023890</t>
  </si>
  <si>
    <t>55998180</t>
  </si>
  <si>
    <t xml:space="preserve">Jalen Hurts </t>
  </si>
  <si>
    <t>56430577</t>
  </si>
  <si>
    <t>justin jefferson</t>
  </si>
  <si>
    <t>no huddle silver</t>
  </si>
  <si>
    <t>56430598</t>
  </si>
  <si>
    <t>Justin Jeffersono</t>
  </si>
  <si>
    <t xml:space="preserve">green </t>
  </si>
  <si>
    <t>55998182</t>
  </si>
  <si>
    <t>52768687</t>
  </si>
  <si>
    <t>55998162</t>
  </si>
  <si>
    <t>Ceedee Lamb 268</t>
  </si>
  <si>
    <t>55998161</t>
  </si>
  <si>
    <t>56746923</t>
  </si>
  <si>
    <t>56430627</t>
  </si>
  <si>
    <t>4371783</t>
  </si>
  <si>
    <t>Najee Harris</t>
  </si>
  <si>
    <t>3473571</t>
  </si>
  <si>
    <t>8566855</t>
  </si>
  <si>
    <t>Trevor Lawrence</t>
  </si>
  <si>
    <t>P-251</t>
  </si>
  <si>
    <t>Red Green Prizm</t>
  </si>
  <si>
    <t>3661861</t>
  </si>
  <si>
    <t>Zach Wilson</t>
  </si>
  <si>
    <t>50895002</t>
  </si>
  <si>
    <t>Patrick mahomes</t>
  </si>
  <si>
    <t>44955224</t>
  </si>
  <si>
    <t>54389950</t>
  </si>
  <si>
    <t>T.J. Watt</t>
  </si>
  <si>
    <t>44605967</t>
  </si>
  <si>
    <t>45555156</t>
  </si>
  <si>
    <t>48938023</t>
  </si>
  <si>
    <t>45109584</t>
  </si>
  <si>
    <t>51305600</t>
  </si>
  <si>
    <t>National Treasures</t>
  </si>
  <si>
    <t>Noah Fant</t>
  </si>
  <si>
    <t>RSCNF</t>
  </si>
  <si>
    <t>Gear/Auto</t>
  </si>
  <si>
    <t>55010260</t>
  </si>
  <si>
    <t>55010259</t>
  </si>
  <si>
    <t>58266687</t>
  </si>
  <si>
    <t>PaniniPhoenix</t>
  </si>
  <si>
    <t>Fireburst</t>
  </si>
  <si>
    <t>55010288</t>
  </si>
  <si>
    <t>55010277</t>
  </si>
  <si>
    <t>55010274</t>
  </si>
  <si>
    <t>55010276</t>
  </si>
  <si>
    <t>55010282</t>
  </si>
  <si>
    <t>55010283</t>
  </si>
  <si>
    <t>Turbocharged</t>
  </si>
  <si>
    <t>Light Blue Die Cut</t>
  </si>
  <si>
    <t>White Die Cut</t>
  </si>
  <si>
    <t>Origins</t>
  </si>
  <si>
    <t>RPA /75</t>
  </si>
  <si>
    <t>Joshua Kelley</t>
  </si>
  <si>
    <t>Neon Purple RPA /35</t>
  </si>
  <si>
    <t>0628424</t>
  </si>
  <si>
    <t>317</t>
  </si>
  <si>
    <t>57193494</t>
  </si>
  <si>
    <t>Certified</t>
  </si>
  <si>
    <t>/99</t>
  </si>
  <si>
    <t>57193493</t>
  </si>
  <si>
    <t>LR04</t>
  </si>
  <si>
    <t>57193492</t>
  </si>
  <si>
    <t>51717161</t>
  </si>
  <si>
    <t>Tyler Herro</t>
  </si>
  <si>
    <t>4261166</t>
  </si>
  <si>
    <t xml:space="preserve">SGC </t>
  </si>
  <si>
    <t>3665380</t>
  </si>
  <si>
    <t>7034143</t>
  </si>
  <si>
    <t>53961458</t>
  </si>
  <si>
    <t>53961455</t>
  </si>
  <si>
    <t>53961448</t>
  </si>
  <si>
    <t>53961447</t>
  </si>
  <si>
    <t>54493049</t>
  </si>
  <si>
    <t>52170684</t>
  </si>
  <si>
    <t>52170683</t>
  </si>
  <si>
    <t>52170741</t>
  </si>
  <si>
    <t>52170740</t>
  </si>
  <si>
    <t>52170739</t>
  </si>
  <si>
    <t>52170711</t>
  </si>
  <si>
    <t>52170738</t>
  </si>
  <si>
    <t>52170737</t>
  </si>
  <si>
    <t>52170750</t>
  </si>
  <si>
    <t>52170749</t>
  </si>
  <si>
    <t>52170748</t>
  </si>
  <si>
    <t>52170747</t>
  </si>
  <si>
    <t>52170746</t>
  </si>
  <si>
    <t>52170705</t>
  </si>
  <si>
    <t>52170704</t>
  </si>
  <si>
    <t>52170703</t>
  </si>
  <si>
    <t>52170702</t>
  </si>
  <si>
    <t>52170701</t>
  </si>
  <si>
    <t>52170700</t>
  </si>
  <si>
    <t>52170699</t>
  </si>
  <si>
    <t>52170698</t>
  </si>
  <si>
    <t>52170697</t>
  </si>
  <si>
    <t>53468841</t>
  </si>
  <si>
    <t>53468835</t>
  </si>
  <si>
    <t>53468837</t>
  </si>
  <si>
    <t>53468838</t>
  </si>
  <si>
    <t>53468839</t>
  </si>
  <si>
    <t>53961500</t>
  </si>
  <si>
    <t>53961431</t>
  </si>
  <si>
    <t>Lawrence Taylor</t>
  </si>
  <si>
    <t>54597765</t>
  </si>
  <si>
    <t>SA-GE Hit</t>
  </si>
  <si>
    <t>Premier Draft</t>
  </si>
  <si>
    <t xml:space="preserve">tier 2 </t>
  </si>
  <si>
    <t>6440680</t>
  </si>
  <si>
    <t>7181561</t>
  </si>
  <si>
    <t>Green Prizm</t>
  </si>
  <si>
    <t>56747142</t>
  </si>
  <si>
    <t>56145779</t>
  </si>
  <si>
    <t xml:space="preserve">Panini Chronicles Draft Picks Spectra </t>
  </si>
  <si>
    <t>Blue Prizm</t>
  </si>
  <si>
    <t>56145893</t>
  </si>
  <si>
    <t>55620706</t>
  </si>
  <si>
    <t>56430589</t>
  </si>
  <si>
    <t>mosaic</t>
  </si>
  <si>
    <t xml:space="preserve">justin jefferson  </t>
  </si>
  <si>
    <t>reactive green</t>
  </si>
  <si>
    <t>55998196</t>
  </si>
  <si>
    <t>reactive orange</t>
  </si>
  <si>
    <t>55998194</t>
  </si>
  <si>
    <t>Justin Jefferson 270</t>
  </si>
  <si>
    <t>56430583</t>
  </si>
  <si>
    <t>55998195</t>
  </si>
  <si>
    <t>Reactive Green</t>
  </si>
  <si>
    <t>48938012</t>
  </si>
  <si>
    <t>57046565</t>
  </si>
  <si>
    <t>56430574</t>
  </si>
  <si>
    <t>47308601</t>
  </si>
  <si>
    <t>Jim Kelly</t>
  </si>
  <si>
    <t>47308602</t>
  </si>
  <si>
    <t>47308597</t>
  </si>
  <si>
    <t>47308610</t>
  </si>
  <si>
    <t>47308611</t>
  </si>
  <si>
    <t>47308603</t>
  </si>
  <si>
    <t>47308604</t>
  </si>
  <si>
    <t>47308609</t>
  </si>
  <si>
    <t>42941840</t>
  </si>
  <si>
    <t>47308600</t>
  </si>
  <si>
    <t>46912771</t>
  </si>
  <si>
    <t>Baker Mayfield</t>
  </si>
  <si>
    <t>46912798</t>
  </si>
  <si>
    <t>46912800</t>
  </si>
  <si>
    <t>56145869</t>
  </si>
  <si>
    <t>5 Joe Burrow Trophy Collection</t>
  </si>
  <si>
    <t>Emerald</t>
  </si>
  <si>
    <t>56145809</t>
  </si>
  <si>
    <t xml:space="preserve">Panini Playoff  </t>
  </si>
  <si>
    <t>BTN26</t>
  </si>
  <si>
    <t>Behind the numbers</t>
  </si>
  <si>
    <t>56430576</t>
  </si>
  <si>
    <t>pink camo</t>
  </si>
  <si>
    <t>53088926</t>
  </si>
  <si>
    <t>Fireworks</t>
  </si>
  <si>
    <t>52618983</t>
  </si>
  <si>
    <t>47308599</t>
  </si>
  <si>
    <t>56145863</t>
  </si>
  <si>
    <t>55998163</t>
  </si>
  <si>
    <t>Tom Brady 298</t>
  </si>
  <si>
    <t>2741530</t>
  </si>
  <si>
    <t>Blue Die Cut Prizm</t>
  </si>
  <si>
    <t>56430623</t>
  </si>
  <si>
    <t>2820858</t>
  </si>
  <si>
    <t>Portrait</t>
  </si>
  <si>
    <t>6407077</t>
  </si>
  <si>
    <t>Trey Lance</t>
  </si>
  <si>
    <t>55259637</t>
  </si>
  <si>
    <t>Topps Platinum</t>
  </si>
  <si>
    <t>46305948</t>
  </si>
  <si>
    <t>55010269</t>
  </si>
  <si>
    <t>56430614</t>
  </si>
  <si>
    <t>Reactive Gold</t>
  </si>
  <si>
    <t>56747058</t>
  </si>
  <si>
    <t>Josh Allen</t>
  </si>
  <si>
    <t>Fireworks-No Huddle</t>
  </si>
  <si>
    <t>55010291</t>
  </si>
  <si>
    <t>55010270</t>
  </si>
  <si>
    <t>RPJBA</t>
  </si>
  <si>
    <t>RPA /25</t>
  </si>
  <si>
    <t>Sticker</t>
  </si>
  <si>
    <t>47000437</t>
  </si>
  <si>
    <t>56145788</t>
  </si>
  <si>
    <t>56145790</t>
  </si>
  <si>
    <t>56145821</t>
  </si>
  <si>
    <t xml:space="preserve">Chase Young </t>
  </si>
  <si>
    <t>56145829</t>
  </si>
  <si>
    <t>53011108</t>
  </si>
  <si>
    <t>56430596</t>
  </si>
  <si>
    <t>55010267</t>
  </si>
  <si>
    <t>55010268</t>
  </si>
  <si>
    <t>55010265</t>
  </si>
  <si>
    <t>55010266</t>
  </si>
  <si>
    <t>55010296</t>
  </si>
  <si>
    <t>Yellow Press Proof</t>
  </si>
  <si>
    <t xml:space="preserve">tier 3 </t>
  </si>
  <si>
    <t>56145817</t>
  </si>
  <si>
    <t xml:space="preserve">Tyreek Hill </t>
  </si>
  <si>
    <t>56324269</t>
  </si>
  <si>
    <t>56430669</t>
  </si>
  <si>
    <t>56145882</t>
  </si>
  <si>
    <t>56145883</t>
  </si>
  <si>
    <t>56430590</t>
  </si>
  <si>
    <t>55998143</t>
  </si>
  <si>
    <t>Donruss Elite</t>
  </si>
  <si>
    <t>54088383</t>
  </si>
  <si>
    <t>5428882</t>
  </si>
  <si>
    <t>56430569</t>
  </si>
  <si>
    <t>7283070</t>
  </si>
  <si>
    <t>56430603</t>
  </si>
  <si>
    <t>56430633</t>
  </si>
  <si>
    <t>55010262</t>
  </si>
  <si>
    <t>Silver Press Proof 85/100</t>
  </si>
  <si>
    <t>57193476</t>
  </si>
  <si>
    <t>Orange Trophy Collection</t>
  </si>
  <si>
    <t>44567938</t>
  </si>
  <si>
    <t>53961485</t>
  </si>
  <si>
    <t>53961482</t>
  </si>
  <si>
    <t>53961478</t>
  </si>
  <si>
    <t>53961475</t>
  </si>
  <si>
    <t>53961476</t>
  </si>
  <si>
    <t>53961491</t>
  </si>
  <si>
    <t>53961488</t>
  </si>
  <si>
    <t>53961489</t>
  </si>
  <si>
    <t>53961486</t>
  </si>
  <si>
    <t>49319848</t>
  </si>
  <si>
    <t>Orange Scope</t>
  </si>
  <si>
    <t>47319747</t>
  </si>
  <si>
    <t>Topps USFL</t>
  </si>
  <si>
    <t>Herschel Walker</t>
  </si>
  <si>
    <t>55998164</t>
  </si>
  <si>
    <t>56747103</t>
  </si>
  <si>
    <t>Hype-No Huddle</t>
  </si>
  <si>
    <t>58266655</t>
  </si>
  <si>
    <t>Panini Phoenix</t>
  </si>
  <si>
    <t>Fire Burst</t>
  </si>
  <si>
    <t>58266673</t>
  </si>
  <si>
    <t>56145807</t>
  </si>
  <si>
    <t>56145816</t>
  </si>
  <si>
    <t xml:space="preserve">Ceedee Lamb </t>
  </si>
  <si>
    <t>54314602</t>
  </si>
  <si>
    <t>54314601</t>
  </si>
  <si>
    <t>50895003</t>
  </si>
  <si>
    <t>Phenomenon Prizm</t>
  </si>
  <si>
    <t>58266667</t>
  </si>
  <si>
    <t>58266660</t>
  </si>
  <si>
    <t>58266659</t>
  </si>
  <si>
    <t>58266672</t>
  </si>
  <si>
    <t>58266656</t>
  </si>
  <si>
    <t>58266675</t>
  </si>
  <si>
    <t>58266668</t>
  </si>
  <si>
    <t>58266662</t>
  </si>
  <si>
    <t>58266670</t>
  </si>
  <si>
    <t>56145825</t>
  </si>
  <si>
    <t>56430664</t>
  </si>
  <si>
    <t>56145776</t>
  </si>
  <si>
    <t xml:space="preserve">Hunter Renfrow </t>
  </si>
  <si>
    <t>56145819</t>
  </si>
  <si>
    <t xml:space="preserve">Jerry Jeudy </t>
  </si>
  <si>
    <t>54137257</t>
  </si>
  <si>
    <t>Pink Prizm</t>
  </si>
  <si>
    <t>8366282</t>
  </si>
  <si>
    <t xml:space="preserve">Prizm DP </t>
  </si>
  <si>
    <t>Red Prizm 199/299</t>
  </si>
  <si>
    <t>48544532</t>
  </si>
  <si>
    <t>Topps Chrome</t>
  </si>
  <si>
    <t>DeAndre Hopkins</t>
  </si>
  <si>
    <t>Camo Refractor</t>
  </si>
  <si>
    <t>56963437</t>
  </si>
  <si>
    <t>Panini Flawless</t>
  </si>
  <si>
    <t>Sapphire 04/10</t>
  </si>
  <si>
    <t>56430575</t>
  </si>
  <si>
    <t>55010308</t>
  </si>
  <si>
    <t>55010309</t>
  </si>
  <si>
    <t>55010300</t>
  </si>
  <si>
    <t>55010304</t>
  </si>
  <si>
    <t>55010306</t>
  </si>
  <si>
    <t>55010302</t>
  </si>
  <si>
    <t>55010301</t>
  </si>
  <si>
    <t>55010307</t>
  </si>
  <si>
    <t>55010305</t>
  </si>
  <si>
    <t>55010303</t>
  </si>
  <si>
    <t>55010298</t>
  </si>
  <si>
    <t>55010299</t>
  </si>
  <si>
    <t>55010261</t>
  </si>
  <si>
    <t>Black Press Proof 10/10</t>
  </si>
  <si>
    <t>57193462</t>
  </si>
  <si>
    <t>LR12</t>
  </si>
  <si>
    <t>35/50</t>
  </si>
  <si>
    <t>55010311</t>
  </si>
  <si>
    <t>55010312</t>
  </si>
  <si>
    <t>tier 4</t>
  </si>
  <si>
    <t>7225672</t>
  </si>
  <si>
    <t>60933652</t>
  </si>
  <si>
    <t>63207495</t>
  </si>
  <si>
    <t>Purple Shock</t>
  </si>
  <si>
    <t>56430675</t>
  </si>
  <si>
    <t>56430634</t>
  </si>
  <si>
    <t>55010297</t>
  </si>
  <si>
    <t>Variation</t>
  </si>
  <si>
    <t>1544832</t>
  </si>
  <si>
    <t>Travis Kelce</t>
  </si>
  <si>
    <t>Auto 186/499</t>
  </si>
  <si>
    <t>SGC 8.5/Auto 10</t>
  </si>
  <si>
    <t>56430605</t>
  </si>
  <si>
    <t>Blue Hypere</t>
  </si>
  <si>
    <t>53937992</t>
  </si>
  <si>
    <t>63513170</t>
  </si>
  <si>
    <t>PB3</t>
  </si>
  <si>
    <t>Prizm Black</t>
  </si>
  <si>
    <t>5032717</t>
  </si>
  <si>
    <t>Donruss Optic</t>
  </si>
  <si>
    <t>Holo Prizm</t>
  </si>
  <si>
    <t>63723106</t>
  </si>
  <si>
    <t>56430635</t>
  </si>
  <si>
    <t>56430638</t>
  </si>
  <si>
    <t>48461418</t>
  </si>
  <si>
    <t>Dragon Scale Prizm 09/88</t>
  </si>
  <si>
    <t>53645800</t>
  </si>
  <si>
    <t>Emerald Signature</t>
  </si>
  <si>
    <t>56430639</t>
  </si>
  <si>
    <t>63740098</t>
  </si>
  <si>
    <t>Absolute</t>
  </si>
  <si>
    <t>K29</t>
  </si>
  <si>
    <t>Kaboom</t>
  </si>
  <si>
    <t>8857580</t>
  </si>
  <si>
    <t>DT3</t>
  </si>
  <si>
    <t>Downtown</t>
  </si>
  <si>
    <t>6203310</t>
  </si>
  <si>
    <t>Upper Deck Encore</t>
  </si>
  <si>
    <t>0009706727</t>
  </si>
  <si>
    <t>Auto /250</t>
  </si>
  <si>
    <t>BGS 9.5/Auto 10</t>
  </si>
  <si>
    <t>0009104001</t>
  </si>
  <si>
    <t>62036626</t>
  </si>
  <si>
    <t>Flourescent Gold /10</t>
  </si>
  <si>
    <t>63758276</t>
  </si>
  <si>
    <t>Gold Mosaic Auto</t>
  </si>
  <si>
    <t>#RA1</t>
  </si>
  <si>
    <t>PSA 8/PSA 10 Auto</t>
  </si>
  <si>
    <t>NEW CARDS</t>
  </si>
  <si>
    <t>MM</t>
  </si>
  <si>
    <t>SCR-9</t>
  </si>
  <si>
    <t>Select Certified Rookies</t>
  </si>
  <si>
    <t xml:space="preserve"> SGC</t>
  </si>
  <si>
    <t>XR</t>
  </si>
  <si>
    <t>Tyler Johnson</t>
  </si>
  <si>
    <t>Red /249</t>
  </si>
  <si>
    <t>Silver</t>
  </si>
  <si>
    <t>Chris Godwin</t>
  </si>
  <si>
    <t>AJ Dillon</t>
  </si>
  <si>
    <t>SCR-4</t>
  </si>
  <si>
    <t>Certified Rookies</t>
  </si>
  <si>
    <t>Brett Favre</t>
  </si>
  <si>
    <t>Gold</t>
  </si>
  <si>
    <t>retail</t>
  </si>
  <si>
    <t>SGC 6</t>
  </si>
  <si>
    <t>Joe</t>
  </si>
  <si>
    <t>Herbert</t>
  </si>
  <si>
    <t>Red Mosaic</t>
  </si>
  <si>
    <t xml:space="preserve">Prestige </t>
  </si>
  <si>
    <t>Burrow</t>
  </si>
  <si>
    <t>MY1</t>
  </si>
  <si>
    <t>Orange</t>
  </si>
  <si>
    <t>No HuddlePrizm</t>
  </si>
  <si>
    <t>Purple Die Cut Prizm</t>
  </si>
  <si>
    <t>Brady</t>
  </si>
  <si>
    <t>Tri-Color Prizm</t>
  </si>
  <si>
    <t>Leaf Pro Set</t>
  </si>
  <si>
    <t>Lawrence</t>
  </si>
  <si>
    <t>PS1</t>
  </si>
  <si>
    <t>Elite</t>
  </si>
  <si>
    <t>JaMarr Chase</t>
  </si>
  <si>
    <t>Status 68/275</t>
  </si>
  <si>
    <t>Bowman Chrome</t>
  </si>
  <si>
    <t>Randy Moss</t>
  </si>
  <si>
    <t>Interstate</t>
  </si>
  <si>
    <t>Mahomes</t>
  </si>
  <si>
    <t>RY3</t>
  </si>
  <si>
    <t>Mirror 216/299</t>
  </si>
  <si>
    <t>Rice</t>
  </si>
  <si>
    <t>PSA 6</t>
  </si>
  <si>
    <t>Marino</t>
  </si>
  <si>
    <t>Topps Pristine</t>
  </si>
  <si>
    <t xml:space="preserve">PSA 10 </t>
  </si>
  <si>
    <t>Stadium</t>
  </si>
  <si>
    <t>Elway</t>
  </si>
  <si>
    <t>Sanders</t>
  </si>
  <si>
    <t>PSA 8.5</t>
  </si>
  <si>
    <t>Dickerson</t>
  </si>
  <si>
    <t>Holo</t>
  </si>
  <si>
    <t>GG2</t>
  </si>
  <si>
    <t>Montana</t>
  </si>
  <si>
    <t>Leaf Limited</t>
  </si>
  <si>
    <t>Manning</t>
  </si>
  <si>
    <t>/999</t>
  </si>
  <si>
    <t>OG</t>
  </si>
  <si>
    <t>GM22</t>
  </si>
  <si>
    <t>Glass Mosaic</t>
  </si>
  <si>
    <t>Serial Number</t>
  </si>
  <si>
    <t>Grading Co</t>
  </si>
  <si>
    <t>Grading Co Serial Number</t>
  </si>
  <si>
    <t>COMP</t>
  </si>
  <si>
    <t>tier 1</t>
  </si>
  <si>
    <t>1011773029</t>
  </si>
  <si>
    <t>Jasson Dominguez</t>
  </si>
  <si>
    <t>62176740</t>
  </si>
  <si>
    <t>Luis Robert</t>
  </si>
  <si>
    <t>55998142</t>
  </si>
  <si>
    <t>Allen &amp; Ginter</t>
  </si>
  <si>
    <t xml:space="preserve">Gavin Lux </t>
  </si>
  <si>
    <t>Silver Portrait</t>
  </si>
  <si>
    <t>55998153</t>
  </si>
  <si>
    <t xml:space="preserve">Topps Chrome </t>
  </si>
  <si>
    <t>Albert Pujols</t>
  </si>
  <si>
    <t>Pink Refractor</t>
  </si>
  <si>
    <t>1011773033</t>
  </si>
  <si>
    <t>Wander Franco</t>
  </si>
  <si>
    <t>1011773027</t>
  </si>
  <si>
    <t>51921521</t>
  </si>
  <si>
    <t>Bowman</t>
  </si>
  <si>
    <t>Prospects Chrome</t>
  </si>
  <si>
    <t>51921509</t>
  </si>
  <si>
    <t>Topps Fire</t>
  </si>
  <si>
    <t>Ronald Acuna Jr.</t>
  </si>
  <si>
    <t>Red Blaze</t>
  </si>
  <si>
    <t>55010246</t>
  </si>
  <si>
    <t>Randy Arozarena</t>
  </si>
  <si>
    <t>55010247</t>
  </si>
  <si>
    <t>51717193</t>
  </si>
  <si>
    <t>Bo Bichette</t>
  </si>
  <si>
    <t>51717191</t>
  </si>
  <si>
    <t>51717186</t>
  </si>
  <si>
    <t>51717187</t>
  </si>
  <si>
    <t>51717188</t>
  </si>
  <si>
    <t>51717189</t>
  </si>
  <si>
    <t>1011773045</t>
  </si>
  <si>
    <t>1011773010</t>
  </si>
  <si>
    <t>Topps Complete Set</t>
  </si>
  <si>
    <t>Shohei Ohtani</t>
  </si>
  <si>
    <t>Image Variation</t>
  </si>
  <si>
    <t>1011773005</t>
  </si>
  <si>
    <t>CSG 8.5</t>
  </si>
  <si>
    <t>51717196</t>
  </si>
  <si>
    <t>Eloy Jimenez</t>
  </si>
  <si>
    <t>53712671</t>
  </si>
  <si>
    <t>Fernando Tatis Jr</t>
  </si>
  <si>
    <t>Update</t>
  </si>
  <si>
    <t>53712679</t>
  </si>
  <si>
    <t>53712668</t>
  </si>
  <si>
    <t>Topps Update</t>
  </si>
  <si>
    <t>US56</t>
  </si>
  <si>
    <t>48051978</t>
  </si>
  <si>
    <t>Topps Silver Pack</t>
  </si>
  <si>
    <t>Vlad Guerrero</t>
  </si>
  <si>
    <t>48052015</t>
  </si>
  <si>
    <t>Pete Alonso</t>
  </si>
  <si>
    <t>57396416</t>
  </si>
  <si>
    <t>Bowman Draft</t>
  </si>
  <si>
    <t>Spencer Torkelson</t>
  </si>
  <si>
    <t>BD121</t>
  </si>
  <si>
    <t>57396424</t>
  </si>
  <si>
    <t>63735645</t>
  </si>
  <si>
    <t>1st Edition</t>
  </si>
  <si>
    <t>55110263</t>
  </si>
  <si>
    <t>Frank Thomas</t>
  </si>
  <si>
    <t>55110265</t>
  </si>
  <si>
    <t>55110266</t>
  </si>
  <si>
    <t>55110261</t>
  </si>
  <si>
    <t>55110260</t>
  </si>
  <si>
    <t>55110256</t>
  </si>
  <si>
    <t>55110257</t>
  </si>
  <si>
    <t>55110258</t>
  </si>
  <si>
    <t>55110270</t>
  </si>
  <si>
    <t>55110268</t>
  </si>
  <si>
    <t>55110247</t>
  </si>
  <si>
    <t>Fleer</t>
  </si>
  <si>
    <t>Ken Griffey Jr.</t>
  </si>
  <si>
    <t>60778185</t>
  </si>
  <si>
    <t>52168827</t>
  </si>
  <si>
    <t>Chipper Jones</t>
  </si>
  <si>
    <t>52168837</t>
  </si>
  <si>
    <t>52168836</t>
  </si>
  <si>
    <t>52168822</t>
  </si>
  <si>
    <t>52168825</t>
  </si>
  <si>
    <t>52168833</t>
  </si>
  <si>
    <t>52168830</t>
  </si>
  <si>
    <t>52168828</t>
  </si>
  <si>
    <t>52168829</t>
  </si>
  <si>
    <t>54293682</t>
  </si>
  <si>
    <t xml:space="preserve">Bowman Chrome  </t>
  </si>
  <si>
    <t>08230229</t>
  </si>
  <si>
    <t>Barry Bonds</t>
  </si>
  <si>
    <t>01092428</t>
  </si>
  <si>
    <t>43245665</t>
  </si>
  <si>
    <t xml:space="preserve">Upper Deck  </t>
  </si>
  <si>
    <t>Randy Johnson</t>
  </si>
  <si>
    <t>Star Rookie</t>
  </si>
  <si>
    <t>22388027</t>
  </si>
  <si>
    <t>Procards</t>
  </si>
  <si>
    <t>Bernie Williams</t>
  </si>
  <si>
    <t>Columbus Clippers</t>
  </si>
  <si>
    <t>54515291</t>
  </si>
  <si>
    <t>Stadium Club</t>
  </si>
  <si>
    <t>55082025</t>
  </si>
  <si>
    <t>52168795</t>
  </si>
  <si>
    <t>Fleer Excel</t>
  </si>
  <si>
    <t>52168793</t>
  </si>
  <si>
    <t>52168787</t>
  </si>
  <si>
    <t>52168786</t>
  </si>
  <si>
    <t>52168784</t>
  </si>
  <si>
    <t>52168783</t>
  </si>
  <si>
    <t>52168782</t>
  </si>
  <si>
    <t>52168781</t>
  </si>
  <si>
    <t>01092427</t>
  </si>
  <si>
    <t>52168871</t>
  </si>
  <si>
    <t>Ted Williams Co</t>
  </si>
  <si>
    <t>Derek Jeter</t>
  </si>
  <si>
    <t>52168868</t>
  </si>
  <si>
    <t>52168873</t>
  </si>
  <si>
    <t>52168872</t>
  </si>
  <si>
    <t>0007863424</t>
  </si>
  <si>
    <t>Jake Odorizzi</t>
  </si>
  <si>
    <t>JO</t>
  </si>
  <si>
    <t>Refractor Auto</t>
  </si>
  <si>
    <t>21873468</t>
  </si>
  <si>
    <t>Matt Moore</t>
  </si>
  <si>
    <t>20046502</t>
  </si>
  <si>
    <t>BCP220</t>
  </si>
  <si>
    <t>Blue Refractor Auto</t>
  </si>
  <si>
    <t>21873465</t>
  </si>
  <si>
    <t>Bowman Platinum</t>
  </si>
  <si>
    <t>Jake McGee</t>
  </si>
  <si>
    <t>JMC</t>
  </si>
  <si>
    <t>21873459</t>
  </si>
  <si>
    <t>Upper Deck Sweet Spot</t>
  </si>
  <si>
    <t xml:space="preserve">Evan Longoria </t>
  </si>
  <si>
    <t>22396543</t>
  </si>
  <si>
    <t>19972626</t>
  </si>
  <si>
    <t>Bowman Chrome Prospects</t>
  </si>
  <si>
    <t>Auto</t>
  </si>
  <si>
    <t>0007281449</t>
  </si>
  <si>
    <t>Topps Museum Collection</t>
  </si>
  <si>
    <t>Auto /399</t>
  </si>
  <si>
    <t>BGS 9</t>
  </si>
  <si>
    <t>54324054</t>
  </si>
  <si>
    <t xml:space="preserve">Refractor  </t>
  </si>
  <si>
    <t>52168870</t>
  </si>
  <si>
    <t>52168867</t>
  </si>
  <si>
    <t>52168866</t>
  </si>
  <si>
    <t>52168862</t>
  </si>
  <si>
    <t>52168860</t>
  </si>
  <si>
    <t>52168859</t>
  </si>
  <si>
    <t>52168858</t>
  </si>
  <si>
    <t>55637110</t>
  </si>
  <si>
    <t>SP Holoview Blue</t>
  </si>
  <si>
    <t>55637114</t>
  </si>
  <si>
    <t>Fleer Tradition</t>
  </si>
  <si>
    <t>Ken Griffey Jr</t>
  </si>
  <si>
    <t>55620720</t>
  </si>
  <si>
    <t>Topps Gallery</t>
  </si>
  <si>
    <t>Jesus Luzardo</t>
  </si>
  <si>
    <t>Auto Green</t>
  </si>
  <si>
    <t>62176763</t>
  </si>
  <si>
    <t>FF5</t>
  </si>
  <si>
    <t>Freshman Flash</t>
  </si>
  <si>
    <t>44105506</t>
  </si>
  <si>
    <t>BP100</t>
  </si>
  <si>
    <t>Paper Prospects</t>
  </si>
  <si>
    <t>44105467</t>
  </si>
  <si>
    <t>55998144</t>
  </si>
  <si>
    <t>Yordan Alvarez</t>
  </si>
  <si>
    <t>51717183</t>
  </si>
  <si>
    <t>BB</t>
  </si>
  <si>
    <t>ROY Favorites</t>
  </si>
  <si>
    <t>51717182</t>
  </si>
  <si>
    <t>53712636</t>
  </si>
  <si>
    <t>Topps Lindor</t>
  </si>
  <si>
    <t>Mike Trout</t>
  </si>
  <si>
    <t>Generational Icons</t>
  </si>
  <si>
    <t>53712662</t>
  </si>
  <si>
    <t>53712632</t>
  </si>
  <si>
    <t>53712693</t>
  </si>
  <si>
    <t>Alex Bregman</t>
  </si>
  <si>
    <t>Fielding Rainbow Foil</t>
  </si>
  <si>
    <t>US150</t>
  </si>
  <si>
    <t>53712694</t>
  </si>
  <si>
    <t>47790997</t>
  </si>
  <si>
    <t>48051989</t>
  </si>
  <si>
    <t>Chrome</t>
  </si>
  <si>
    <t>BDC188</t>
  </si>
  <si>
    <t>43140312</t>
  </si>
  <si>
    <t>Kirby Puckett</t>
  </si>
  <si>
    <t>55110224</t>
  </si>
  <si>
    <t>Barry Larkin</t>
  </si>
  <si>
    <t>55110217</t>
  </si>
  <si>
    <t>55110207</t>
  </si>
  <si>
    <t>55110204</t>
  </si>
  <si>
    <t>52168847</t>
  </si>
  <si>
    <t>Foil</t>
  </si>
  <si>
    <t>52168799</t>
  </si>
  <si>
    <t>Ronald Acuna Jr</t>
  </si>
  <si>
    <t>4741424</t>
  </si>
  <si>
    <t>Topps Holiday</t>
  </si>
  <si>
    <t xml:space="preserve">Fernando Tatis Jr </t>
  </si>
  <si>
    <t>HW126</t>
  </si>
  <si>
    <t>48625012</t>
  </si>
  <si>
    <t>Name on Front</t>
  </si>
  <si>
    <t>50642635</t>
  </si>
  <si>
    <t>50642640</t>
  </si>
  <si>
    <t>50642639</t>
  </si>
  <si>
    <t>48625040</t>
  </si>
  <si>
    <t>48625003</t>
  </si>
  <si>
    <t>48625004</t>
  </si>
  <si>
    <t>48625001</t>
  </si>
  <si>
    <t>48625011</t>
  </si>
  <si>
    <t>48625010</t>
  </si>
  <si>
    <t>48625009</t>
  </si>
  <si>
    <t>06242045</t>
  </si>
  <si>
    <t>48625008</t>
  </si>
  <si>
    <t>48625005</t>
  </si>
  <si>
    <t>48625041</t>
  </si>
  <si>
    <t>48625000</t>
  </si>
  <si>
    <t>48625037</t>
  </si>
  <si>
    <t>48625036</t>
  </si>
  <si>
    <t>48625035</t>
  </si>
  <si>
    <t>46178639</t>
  </si>
  <si>
    <t>Score Traded</t>
  </si>
  <si>
    <t>100T</t>
  </si>
  <si>
    <t>81016941</t>
  </si>
  <si>
    <t>46178641</t>
  </si>
  <si>
    <t>54515284</t>
  </si>
  <si>
    <t>Gold Stars</t>
  </si>
  <si>
    <t>55082023</t>
  </si>
  <si>
    <t>Bo bichette</t>
  </si>
  <si>
    <t>21873467</t>
  </si>
  <si>
    <t>Jeremy Hellickson</t>
  </si>
  <si>
    <t>Rookie Autograph</t>
  </si>
  <si>
    <t>19958562</t>
  </si>
  <si>
    <t>46083206</t>
  </si>
  <si>
    <t>Tom Seaver</t>
  </si>
  <si>
    <t>26356812</t>
  </si>
  <si>
    <t>21273049</t>
  </si>
  <si>
    <t>DP66</t>
  </si>
  <si>
    <t>Draft Picks Xfractor Auto</t>
  </si>
  <si>
    <t>19892228</t>
  </si>
  <si>
    <t>21873466</t>
  </si>
  <si>
    <t>55758957</t>
  </si>
  <si>
    <t>Fleer Procards</t>
  </si>
  <si>
    <t>Michael Jordan</t>
  </si>
  <si>
    <t>Birmingham Barons</t>
  </si>
  <si>
    <t>55758958</t>
  </si>
  <si>
    <t>55110209</t>
  </si>
  <si>
    <t>44105325</t>
  </si>
  <si>
    <t>WF</t>
  </si>
  <si>
    <t>30th Anniv.</t>
  </si>
  <si>
    <t>56963424</t>
  </si>
  <si>
    <t>Topps Pro Debut</t>
  </si>
  <si>
    <t>Fernando Tatis Jr.</t>
  </si>
  <si>
    <t>Batting</t>
  </si>
  <si>
    <t>55010244</t>
  </si>
  <si>
    <t>55010243</t>
  </si>
  <si>
    <t>55010245</t>
  </si>
  <si>
    <t>55998147</t>
  </si>
  <si>
    <t>Topps A &amp; G</t>
  </si>
  <si>
    <t>51717195</t>
  </si>
  <si>
    <t>53712673</t>
  </si>
  <si>
    <t>53712672</t>
  </si>
  <si>
    <t>53712686</t>
  </si>
  <si>
    <t>53712676</t>
  </si>
  <si>
    <t>54384435</t>
  </si>
  <si>
    <t>Francisco Lindor</t>
  </si>
  <si>
    <t>No Sparkle Under GLove</t>
  </si>
  <si>
    <t>US82</t>
  </si>
  <si>
    <t>54384437</t>
  </si>
  <si>
    <t>54384439</t>
  </si>
  <si>
    <t>54272891</t>
  </si>
  <si>
    <t>BP8</t>
  </si>
  <si>
    <t>46261134</t>
  </si>
  <si>
    <t>57396415</t>
  </si>
  <si>
    <t>50921929</t>
  </si>
  <si>
    <t>Finest</t>
  </si>
  <si>
    <t>Rhys Hoskins</t>
  </si>
  <si>
    <t>Orange Refractor /25</t>
  </si>
  <si>
    <t>58819786</t>
  </si>
  <si>
    <t>55110250</t>
  </si>
  <si>
    <t>55110251</t>
  </si>
  <si>
    <t>55110252</t>
  </si>
  <si>
    <t>55110255</t>
  </si>
  <si>
    <t>41T</t>
  </si>
  <si>
    <t>55110210</t>
  </si>
  <si>
    <t>49156318</t>
  </si>
  <si>
    <t>49156324</t>
  </si>
  <si>
    <t>49156294</t>
  </si>
  <si>
    <t>49156295</t>
  </si>
  <si>
    <t>49156348</t>
  </si>
  <si>
    <t>49156340</t>
  </si>
  <si>
    <t>49156337</t>
  </si>
  <si>
    <t>49156309</t>
  </si>
  <si>
    <t>49156334</t>
  </si>
  <si>
    <t>49156338</t>
  </si>
  <si>
    <t>49156349</t>
  </si>
  <si>
    <t>49156291</t>
  </si>
  <si>
    <t>49156290</t>
  </si>
  <si>
    <t>49156302</t>
  </si>
  <si>
    <t>49156289</t>
  </si>
  <si>
    <t>49156314</t>
  </si>
  <si>
    <t>49156351</t>
  </si>
  <si>
    <t>49156306</t>
  </si>
  <si>
    <t>49156313</t>
  </si>
  <si>
    <t>49156312</t>
  </si>
  <si>
    <t>49156311</t>
  </si>
  <si>
    <t>49156305</t>
  </si>
  <si>
    <t>49156319</t>
  </si>
  <si>
    <t>49156335</t>
  </si>
  <si>
    <t>49156304</t>
  </si>
  <si>
    <t>49156336</t>
  </si>
  <si>
    <t>49156308</t>
  </si>
  <si>
    <t>49156342</t>
  </si>
  <si>
    <t>47172642</t>
  </si>
  <si>
    <t>47172650</t>
  </si>
  <si>
    <t>47486124</t>
  </si>
  <si>
    <t>47172646</t>
  </si>
  <si>
    <t>49156356</t>
  </si>
  <si>
    <t>49156339</t>
  </si>
  <si>
    <t>49156353</t>
  </si>
  <si>
    <t>49156359</t>
  </si>
  <si>
    <t>49156357</t>
  </si>
  <si>
    <t>49156355</t>
  </si>
  <si>
    <t>49156317</t>
  </si>
  <si>
    <t>49156346</t>
  </si>
  <si>
    <t>49156301</t>
  </si>
  <si>
    <t>49156354</t>
  </si>
  <si>
    <t>49156297</t>
  </si>
  <si>
    <t>49156303</t>
  </si>
  <si>
    <t>49156316</t>
  </si>
  <si>
    <t>49156361</t>
  </si>
  <si>
    <t>49156296</t>
  </si>
  <si>
    <t>81214089</t>
  </si>
  <si>
    <t>81214087</t>
  </si>
  <si>
    <t>03563631</t>
  </si>
  <si>
    <t>06190295</t>
  </si>
  <si>
    <t>81214356</t>
  </si>
  <si>
    <t>49156323</t>
  </si>
  <si>
    <t>42754400</t>
  </si>
  <si>
    <t>Bryce Harper</t>
  </si>
  <si>
    <t>BCP1</t>
  </si>
  <si>
    <t>46083201</t>
  </si>
  <si>
    <t>Jim Palmer</t>
  </si>
  <si>
    <t>23246908</t>
  </si>
  <si>
    <t>Chris Archer</t>
  </si>
  <si>
    <t>BCP134</t>
  </si>
  <si>
    <t>21873462</t>
  </si>
  <si>
    <t xml:space="preserve">Chris Archer </t>
  </si>
  <si>
    <t>BPACA</t>
  </si>
  <si>
    <t>55110206</t>
  </si>
  <si>
    <t>Future Stars</t>
  </si>
  <si>
    <t>44338299</t>
  </si>
  <si>
    <t>44338301</t>
  </si>
  <si>
    <t>44338302</t>
  </si>
  <si>
    <t>46598871</t>
  </si>
  <si>
    <t>46598866</t>
  </si>
  <si>
    <t>46598869</t>
  </si>
  <si>
    <t>52168855</t>
  </si>
  <si>
    <t>55991241</t>
  </si>
  <si>
    <t>Juan Soto</t>
  </si>
  <si>
    <t>US300</t>
  </si>
  <si>
    <t>44105441</t>
  </si>
  <si>
    <t>44105466</t>
  </si>
  <si>
    <t>44105470</t>
  </si>
  <si>
    <t>1011773055</t>
  </si>
  <si>
    <t>46316610</t>
  </si>
  <si>
    <t>Topps Chrome Update</t>
  </si>
  <si>
    <t>IA-RA</t>
  </si>
  <si>
    <t>Int'l Affair</t>
  </si>
  <si>
    <t>55110185</t>
  </si>
  <si>
    <t>Darryl Strawberry</t>
  </si>
  <si>
    <t>1276816</t>
  </si>
  <si>
    <t>3447745</t>
  </si>
  <si>
    <t>5408863</t>
  </si>
  <si>
    <t>27691906</t>
  </si>
  <si>
    <t>Carlos Correa</t>
  </si>
  <si>
    <t>US251</t>
  </si>
  <si>
    <t>27691907</t>
  </si>
  <si>
    <t>27691918</t>
  </si>
  <si>
    <t>27691908</t>
  </si>
  <si>
    <t>27691909</t>
  </si>
  <si>
    <t>27691910</t>
  </si>
  <si>
    <t>27691911</t>
  </si>
  <si>
    <t>27691912</t>
  </si>
  <si>
    <t>27691913</t>
  </si>
  <si>
    <t>27691905</t>
  </si>
  <si>
    <t>27691920</t>
  </si>
  <si>
    <t>27691921</t>
  </si>
  <si>
    <t>27691922</t>
  </si>
  <si>
    <t>27691914</t>
  </si>
  <si>
    <t>27691915</t>
  </si>
  <si>
    <t>27691904</t>
  </si>
  <si>
    <t>47470015</t>
  </si>
  <si>
    <t>47470008</t>
  </si>
  <si>
    <t>47470030</t>
  </si>
  <si>
    <t>47470028</t>
  </si>
  <si>
    <t>47469999</t>
  </si>
  <si>
    <t>47470040</t>
  </si>
  <si>
    <t>47469993</t>
  </si>
  <si>
    <t>47470004</t>
  </si>
  <si>
    <t>47469987</t>
  </si>
  <si>
    <t>47469991</t>
  </si>
  <si>
    <t>47469990</t>
  </si>
  <si>
    <t>47470022</t>
  </si>
  <si>
    <t>47470016</t>
  </si>
  <si>
    <t>47470019</t>
  </si>
  <si>
    <t>47470039</t>
  </si>
  <si>
    <t>47470003</t>
  </si>
  <si>
    <t>47469988</t>
  </si>
  <si>
    <t>47470005</t>
  </si>
  <si>
    <t>47470001</t>
  </si>
  <si>
    <t>47469997</t>
  </si>
  <si>
    <t>6545504</t>
  </si>
  <si>
    <t>6140833</t>
  </si>
  <si>
    <t>Topps Chome</t>
  </si>
  <si>
    <t>83T-6</t>
  </si>
  <si>
    <t>83 design</t>
  </si>
  <si>
    <t>62176748</t>
  </si>
  <si>
    <t>Bowman Chromee</t>
  </si>
  <si>
    <t>BCP8</t>
  </si>
  <si>
    <t>62176746</t>
  </si>
  <si>
    <t>1011773004</t>
  </si>
  <si>
    <t>Bowman Prospects</t>
  </si>
  <si>
    <t>BP-8</t>
  </si>
  <si>
    <t>50410494</t>
  </si>
  <si>
    <t>US250</t>
  </si>
  <si>
    <t>Blue Jersey</t>
  </si>
  <si>
    <t>46083223</t>
  </si>
  <si>
    <t>Fred McGriff</t>
  </si>
  <si>
    <t>48051982</t>
  </si>
  <si>
    <t>Rafael Devers</t>
  </si>
  <si>
    <t>57396439</t>
  </si>
  <si>
    <t>Bowman Chrome Draft</t>
  </si>
  <si>
    <t>Adley Rutschman</t>
  </si>
  <si>
    <t>Chrome Batting</t>
  </si>
  <si>
    <t>BDC1</t>
  </si>
  <si>
    <t>57396437</t>
  </si>
  <si>
    <t>54961102</t>
  </si>
  <si>
    <t>50370118</t>
  </si>
  <si>
    <t>Ozzie Albies</t>
  </si>
  <si>
    <t>white jersey</t>
  </si>
  <si>
    <t>56276817</t>
  </si>
  <si>
    <t>46678714</t>
  </si>
  <si>
    <t>46083198</t>
  </si>
  <si>
    <t>Andre Dawson</t>
  </si>
  <si>
    <t>46083199</t>
  </si>
  <si>
    <t>55758950</t>
  </si>
  <si>
    <t>43140332</t>
  </si>
  <si>
    <t>bush/mantle</t>
  </si>
  <si>
    <t>43140333</t>
  </si>
  <si>
    <t>31846166</t>
  </si>
  <si>
    <t>bush/mantle-red back</t>
  </si>
  <si>
    <t>1045742</t>
  </si>
  <si>
    <t>Bowman's Best</t>
  </si>
  <si>
    <t>Refractor</t>
  </si>
  <si>
    <t>5081318</t>
  </si>
  <si>
    <t>US104</t>
  </si>
  <si>
    <t>5463018</t>
  </si>
  <si>
    <t>Topps Chome Update</t>
  </si>
  <si>
    <t>HMT32</t>
  </si>
  <si>
    <t>Rookie Debut</t>
  </si>
  <si>
    <t>62176751</t>
  </si>
  <si>
    <t>Boowman Paper Prospects</t>
  </si>
  <si>
    <t>62176750</t>
  </si>
  <si>
    <t>62176749</t>
  </si>
  <si>
    <t>62176747</t>
  </si>
  <si>
    <t>63438354</t>
  </si>
  <si>
    <t>Dave Winfield</t>
  </si>
  <si>
    <t>PSA 4</t>
  </si>
  <si>
    <t>56963425</t>
  </si>
  <si>
    <t>55998151</t>
  </si>
  <si>
    <t>55998148</t>
  </si>
  <si>
    <t>1101773007</t>
  </si>
  <si>
    <t>1101773009</t>
  </si>
  <si>
    <t>Topps Complete set</t>
  </si>
  <si>
    <t>1101773006</t>
  </si>
  <si>
    <t>55259635</t>
  </si>
  <si>
    <t>Bowman's Prospects</t>
  </si>
  <si>
    <t>BP17</t>
  </si>
  <si>
    <t>52727479</t>
  </si>
  <si>
    <t>US1</t>
  </si>
  <si>
    <t>Red Jersey</t>
  </si>
  <si>
    <t>53712633</t>
  </si>
  <si>
    <t>53712637</t>
  </si>
  <si>
    <t>53712635</t>
  </si>
  <si>
    <t>53712634</t>
  </si>
  <si>
    <t>48051972</t>
  </si>
  <si>
    <t>Trending Chrome</t>
  </si>
  <si>
    <t>VG</t>
  </si>
  <si>
    <t>55110194</t>
  </si>
  <si>
    <t>David Cone</t>
  </si>
  <si>
    <t>46083240</t>
  </si>
  <si>
    <t>Topps Heritage</t>
  </si>
  <si>
    <t>Minor League</t>
  </si>
  <si>
    <t>46083239</t>
  </si>
  <si>
    <t>45369768</t>
  </si>
  <si>
    <t>59138453</t>
  </si>
  <si>
    <t>Bowman 1st Edition</t>
  </si>
  <si>
    <t>BFE1</t>
  </si>
  <si>
    <t>5477056</t>
  </si>
  <si>
    <t>52561191</t>
  </si>
  <si>
    <t>47468500</t>
  </si>
  <si>
    <t>47468492</t>
  </si>
  <si>
    <t>47468502</t>
  </si>
  <si>
    <t>47307113</t>
  </si>
  <si>
    <t>47307109</t>
  </si>
  <si>
    <t>47307103</t>
  </si>
  <si>
    <t>47307100</t>
  </si>
  <si>
    <t>47307101</t>
  </si>
  <si>
    <t>47307133</t>
  </si>
  <si>
    <t>47307134</t>
  </si>
  <si>
    <t>47307128</t>
  </si>
  <si>
    <t>47307124</t>
  </si>
  <si>
    <t>47307126</t>
  </si>
  <si>
    <t>47468438</t>
  </si>
  <si>
    <t>47468440</t>
  </si>
  <si>
    <t>47468442</t>
  </si>
  <si>
    <t>47468493</t>
  </si>
  <si>
    <t>47307121</t>
  </si>
  <si>
    <t>47468434</t>
  </si>
  <si>
    <t>52168762</t>
  </si>
  <si>
    <t>52168761</t>
  </si>
  <si>
    <t>52168760</t>
  </si>
  <si>
    <t>52168759</t>
  </si>
  <si>
    <t>47468430</t>
  </si>
  <si>
    <t>47468467</t>
  </si>
  <si>
    <t>47468490</t>
  </si>
  <si>
    <t>47468488</t>
  </si>
  <si>
    <t>47468431</t>
  </si>
  <si>
    <t>53412364</t>
  </si>
  <si>
    <t>Donruss Rookies</t>
  </si>
  <si>
    <t>53412368</t>
  </si>
  <si>
    <t>53412369</t>
  </si>
  <si>
    <t>53412370</t>
  </si>
  <si>
    <t>8742210</t>
  </si>
  <si>
    <t>0002373784</t>
  </si>
  <si>
    <t>Upper Deck Victory</t>
  </si>
  <si>
    <t>Ichiro Suzuki</t>
  </si>
  <si>
    <t>0002373902</t>
  </si>
  <si>
    <t>0002374030</t>
  </si>
  <si>
    <t>0002373921</t>
  </si>
  <si>
    <t>0002373783</t>
  </si>
  <si>
    <t>0002374154</t>
  </si>
  <si>
    <t>0002374167</t>
  </si>
  <si>
    <t>52168788</t>
  </si>
  <si>
    <t>52168791</t>
  </si>
  <si>
    <t>52168792</t>
  </si>
  <si>
    <t>52168861</t>
  </si>
  <si>
    <t>52168863</t>
  </si>
  <si>
    <t>52168865</t>
  </si>
  <si>
    <t>52168864</t>
  </si>
  <si>
    <t>52168869</t>
  </si>
  <si>
    <t>tier 3</t>
  </si>
  <si>
    <t>62176741</t>
  </si>
  <si>
    <t>48051973</t>
  </si>
  <si>
    <t>61523389</t>
  </si>
  <si>
    <t>RARAR</t>
  </si>
  <si>
    <t>Rookie Auto</t>
  </si>
  <si>
    <t>56125119</t>
  </si>
  <si>
    <t>Ronny Mauricio</t>
  </si>
  <si>
    <t>BCP28</t>
  </si>
  <si>
    <t>Sapphire Orange</t>
  </si>
  <si>
    <t>53712658</t>
  </si>
  <si>
    <t>53712657</t>
  </si>
  <si>
    <t>53712661</t>
  </si>
  <si>
    <t>53712660</t>
  </si>
  <si>
    <t>53712656</t>
  </si>
  <si>
    <t>50899421</t>
  </si>
  <si>
    <t>Rainbow Leaving Dugout</t>
  </si>
  <si>
    <t>50899258</t>
  </si>
  <si>
    <t>Sepia Refractor</t>
  </si>
  <si>
    <t>48052040</t>
  </si>
  <si>
    <t>Leaving Dugout</t>
  </si>
  <si>
    <t>55110262</t>
  </si>
  <si>
    <t>47280266</t>
  </si>
  <si>
    <t>51125430</t>
  </si>
  <si>
    <t>24995064</t>
  </si>
  <si>
    <t>05432973</t>
  </si>
  <si>
    <t>48474574</t>
  </si>
  <si>
    <t>42470407</t>
  </si>
  <si>
    <t>42192139</t>
  </si>
  <si>
    <t>49284278</t>
  </si>
  <si>
    <t>11376410</t>
  </si>
  <si>
    <t>55651555</t>
  </si>
  <si>
    <t>47280233</t>
  </si>
  <si>
    <t>47473667</t>
  </si>
  <si>
    <t>26356811</t>
  </si>
  <si>
    <t>Thurman Munson</t>
  </si>
  <si>
    <t>55998160</t>
  </si>
  <si>
    <t>Vlad Guerrero Jr.</t>
  </si>
  <si>
    <t>55998159</t>
  </si>
  <si>
    <t>0011382876</t>
  </si>
  <si>
    <t>BCP100</t>
  </si>
  <si>
    <t>Chrome Prospects</t>
  </si>
  <si>
    <t>0011382851</t>
  </si>
  <si>
    <t>0011382877</t>
  </si>
  <si>
    <t>0011382860</t>
  </si>
  <si>
    <t>0011382861</t>
  </si>
  <si>
    <t>4672802</t>
  </si>
  <si>
    <t>5422037</t>
  </si>
  <si>
    <t>HMT55</t>
  </si>
  <si>
    <t>3068505</t>
  </si>
  <si>
    <t>3681338</t>
  </si>
  <si>
    <t>3556548</t>
  </si>
  <si>
    <t xml:space="preserve">RRS Randy </t>
  </si>
  <si>
    <t xml:space="preserve">Holo Prizm Signature </t>
  </si>
  <si>
    <t>56839178</t>
  </si>
  <si>
    <t>Bobby Witt Jr</t>
  </si>
  <si>
    <t>BCP25</t>
  </si>
  <si>
    <t>Prospects</t>
  </si>
  <si>
    <t>53889800</t>
  </si>
  <si>
    <t>Prospects-Refractor</t>
  </si>
  <si>
    <t>05359217</t>
  </si>
  <si>
    <t>Rookie Shortstops</t>
  </si>
  <si>
    <t>43140338</t>
  </si>
  <si>
    <t>43140337</t>
  </si>
  <si>
    <t>43140331</t>
  </si>
  <si>
    <t>43140330</t>
  </si>
  <si>
    <t>43140336</t>
  </si>
  <si>
    <t>43140334</t>
  </si>
  <si>
    <t>55620716</t>
  </si>
  <si>
    <t>BCP163</t>
  </si>
  <si>
    <t>Mega Box</t>
  </si>
  <si>
    <t>44863922</t>
  </si>
  <si>
    <t>Vladimir Guerrero Jr.</t>
  </si>
  <si>
    <t>4706736</t>
  </si>
  <si>
    <t>HMT98</t>
  </si>
  <si>
    <t>50894879</t>
  </si>
  <si>
    <t>Ronald Acuna</t>
  </si>
  <si>
    <t>BDC39</t>
  </si>
  <si>
    <t>48776646</t>
  </si>
  <si>
    <t>50899254</t>
  </si>
  <si>
    <t>X-Fractor</t>
  </si>
  <si>
    <t>56552681</t>
  </si>
  <si>
    <t>52863834</t>
  </si>
  <si>
    <t>0010723136</t>
  </si>
  <si>
    <t>Gleyber Torres</t>
  </si>
  <si>
    <t>BTP4</t>
  </si>
  <si>
    <t>Auto Refractor</t>
  </si>
  <si>
    <t>BGS 9.5/10 Auto</t>
  </si>
  <si>
    <t>51717162</t>
  </si>
  <si>
    <t>Walker Buehler</t>
  </si>
  <si>
    <t>51717163</t>
  </si>
  <si>
    <t>Dustin May</t>
  </si>
  <si>
    <t>CRADM</t>
  </si>
  <si>
    <t>Auto Refractor /499</t>
  </si>
  <si>
    <t>48051979</t>
  </si>
  <si>
    <t>TOP-1</t>
  </si>
  <si>
    <t>3228383</t>
  </si>
  <si>
    <t>2020</t>
  </si>
  <si>
    <t>Bobby Witt Jr.</t>
  </si>
  <si>
    <t>BCP160</t>
  </si>
  <si>
    <t>6130612</t>
  </si>
  <si>
    <t>2705724</t>
  </si>
  <si>
    <t>55110214</t>
  </si>
  <si>
    <t>Reggie Jackson</t>
  </si>
  <si>
    <t>Tiffany</t>
  </si>
  <si>
    <t>52T</t>
  </si>
  <si>
    <t>20545124</t>
  </si>
  <si>
    <t>SSPC</t>
  </si>
  <si>
    <t>Robin Yount</t>
  </si>
  <si>
    <t>30771152</t>
  </si>
  <si>
    <t>23003348</t>
  </si>
  <si>
    <t>23003353</t>
  </si>
  <si>
    <t>23444960</t>
  </si>
  <si>
    <t>55010356</t>
  </si>
  <si>
    <t>55010358</t>
  </si>
  <si>
    <t>55010359</t>
  </si>
  <si>
    <t>50642648</t>
  </si>
  <si>
    <t>50642643</t>
  </si>
  <si>
    <t>01367920</t>
  </si>
  <si>
    <t>55010360</t>
  </si>
  <si>
    <t>55010361</t>
  </si>
  <si>
    <t>55010362</t>
  </si>
  <si>
    <t>55010363</t>
  </si>
  <si>
    <t>10123685</t>
  </si>
  <si>
    <t>48625492</t>
  </si>
  <si>
    <t>03175900</t>
  </si>
  <si>
    <t>55758945</t>
  </si>
  <si>
    <t>55758947</t>
  </si>
  <si>
    <t>55758949</t>
  </si>
  <si>
    <t>55758952</t>
  </si>
  <si>
    <t>55758953</t>
  </si>
  <si>
    <t>55758954</t>
  </si>
  <si>
    <t>55758955</t>
  </si>
  <si>
    <t>55758956</t>
  </si>
  <si>
    <t>3417646</t>
  </si>
  <si>
    <t>62176744</t>
  </si>
  <si>
    <t>8570055</t>
  </si>
  <si>
    <t>Topps Gold Label</t>
  </si>
  <si>
    <t>Class 3</t>
  </si>
  <si>
    <t>46481557</t>
  </si>
  <si>
    <t>Chrome-Fielding</t>
  </si>
  <si>
    <t>BDC93</t>
  </si>
  <si>
    <t>46481552</t>
  </si>
  <si>
    <t>46481556</t>
  </si>
  <si>
    <t>46481561</t>
  </si>
  <si>
    <t>46481560</t>
  </si>
  <si>
    <t>46481568</t>
  </si>
  <si>
    <t>46481570</t>
  </si>
  <si>
    <t>3834050</t>
  </si>
  <si>
    <t>Buster Posey</t>
  </si>
  <si>
    <t>Wrapper Refractor</t>
  </si>
  <si>
    <t>05225143</t>
  </si>
  <si>
    <t>BCP-25</t>
  </si>
  <si>
    <t>Refractor /499</t>
  </si>
  <si>
    <t>0005745848</t>
  </si>
  <si>
    <t>1602236</t>
  </si>
  <si>
    <t>43546029</t>
  </si>
  <si>
    <t>4652878</t>
  </si>
  <si>
    <t>2523827</t>
  </si>
  <si>
    <t>24446227</t>
  </si>
  <si>
    <t>23833587</t>
  </si>
  <si>
    <t>19869704</t>
  </si>
  <si>
    <t>02046697</t>
  </si>
  <si>
    <t>22311997</t>
  </si>
  <si>
    <t>23352339</t>
  </si>
  <si>
    <t>02237317</t>
  </si>
  <si>
    <t>23877165</t>
  </si>
  <si>
    <t>0534454</t>
  </si>
  <si>
    <t>BS-SO</t>
  </si>
  <si>
    <t>Sterling</t>
  </si>
  <si>
    <t>4756711</t>
  </si>
  <si>
    <t>FA-DM</t>
  </si>
  <si>
    <t>Red Refractor Auto /5</t>
  </si>
  <si>
    <t>SGC 10/10</t>
  </si>
  <si>
    <t>53228125</t>
  </si>
  <si>
    <t>SP Authentic</t>
  </si>
  <si>
    <t>Sandy Koufax</t>
  </si>
  <si>
    <t>SK</t>
  </si>
  <si>
    <t>Chirography</t>
  </si>
  <si>
    <t>Red Prizm AUto</t>
  </si>
  <si>
    <t>56410204</t>
  </si>
  <si>
    <t>Bowman Mega Box</t>
  </si>
  <si>
    <t>Chrome-Running</t>
  </si>
  <si>
    <t>51534458</t>
  </si>
  <si>
    <t>50678723</t>
  </si>
  <si>
    <t>50678724</t>
  </si>
  <si>
    <t>62176752</t>
  </si>
  <si>
    <t>0010701126</t>
  </si>
  <si>
    <t>BGS 8.5</t>
  </si>
  <si>
    <t>6853567</t>
  </si>
  <si>
    <t>THC-78</t>
  </si>
  <si>
    <t>Gold Refractor /5</t>
  </si>
  <si>
    <t>63538840</t>
  </si>
  <si>
    <t>PABWJ</t>
  </si>
  <si>
    <t>Auto 042/250</t>
  </si>
  <si>
    <t>PSA 10 Auto</t>
  </si>
  <si>
    <t>New Cards</t>
  </si>
  <si>
    <t>Topps Heritage Minors</t>
  </si>
  <si>
    <t>84TC-24</t>
  </si>
  <si>
    <t>84 topps design</t>
  </si>
  <si>
    <t>FF-2</t>
  </si>
  <si>
    <t>Fantastic Feats</t>
  </si>
  <si>
    <t>FOS-1</t>
  </si>
  <si>
    <t>Fresh on Scene</t>
  </si>
  <si>
    <t>basae</t>
  </si>
  <si>
    <t>psa 10</t>
  </si>
  <si>
    <t>Topps Now</t>
  </si>
  <si>
    <t>Aaron Judge</t>
  </si>
  <si>
    <t>joe</t>
  </si>
  <si>
    <t>Ohtani</t>
  </si>
  <si>
    <t>HMT1</t>
  </si>
  <si>
    <t>US285</t>
  </si>
  <si>
    <t>Guerrero</t>
  </si>
  <si>
    <t>Chrome Refractor</t>
  </si>
  <si>
    <t>Pujols</t>
  </si>
  <si>
    <t>Heritage</t>
  </si>
  <si>
    <t>Pitching</t>
  </si>
  <si>
    <t>CardHedger</t>
  </si>
  <si>
    <t>Total Cards</t>
  </si>
  <si>
    <t>Total Value</t>
  </si>
  <si>
    <t>Average Value</t>
  </si>
  <si>
    <t>CardHedger Value</t>
  </si>
  <si>
    <t xml:space="preserve">TOTAL </t>
  </si>
  <si>
    <t>49716693</t>
  </si>
  <si>
    <t>Zion Williamson</t>
  </si>
  <si>
    <t>46787200</t>
  </si>
  <si>
    <t>48637153</t>
  </si>
  <si>
    <t>47390277</t>
  </si>
  <si>
    <t>53595583</t>
  </si>
  <si>
    <t>53595587</t>
  </si>
  <si>
    <t>53595582</t>
  </si>
  <si>
    <t>53595580</t>
  </si>
  <si>
    <t>54808514</t>
  </si>
  <si>
    <t>Kevin Durant</t>
  </si>
  <si>
    <t>Black</t>
  </si>
  <si>
    <t>PSA 7.5</t>
  </si>
  <si>
    <t>46181915</t>
  </si>
  <si>
    <t>Carmelo Anthony</t>
  </si>
  <si>
    <t>54808515</t>
  </si>
  <si>
    <t>55259640</t>
  </si>
  <si>
    <t>Upper Deck</t>
  </si>
  <si>
    <t>51102917</t>
  </si>
  <si>
    <t>James Harden</t>
  </si>
  <si>
    <t>46306067</t>
  </si>
  <si>
    <t>Kawhi Leonard</t>
  </si>
  <si>
    <t>55259641</t>
  </si>
  <si>
    <t>Brandon Ingram</t>
  </si>
  <si>
    <t>55259084</t>
  </si>
  <si>
    <t>Lonzo Ball</t>
  </si>
  <si>
    <t>Shock</t>
  </si>
  <si>
    <t>56694980</t>
  </si>
  <si>
    <t>Yao Ming</t>
  </si>
  <si>
    <t>56694974</t>
  </si>
  <si>
    <t>Steph Curry</t>
  </si>
  <si>
    <t>56695002</t>
  </si>
  <si>
    <t>Stephen Curry</t>
  </si>
  <si>
    <t>56694973</t>
  </si>
  <si>
    <t>Astounding Sapphire</t>
  </si>
  <si>
    <t>56695011</t>
  </si>
  <si>
    <t xml:space="preserve">Lebron James  </t>
  </si>
  <si>
    <t>56963428</t>
  </si>
  <si>
    <t>Lebron James</t>
  </si>
  <si>
    <t>55637119</t>
  </si>
  <si>
    <t>SP Holoviews</t>
  </si>
  <si>
    <t>Shaquille O'Neal</t>
  </si>
  <si>
    <t>PC29</t>
  </si>
  <si>
    <t>Premium Collection</t>
  </si>
  <si>
    <t>62082041</t>
  </si>
  <si>
    <t>Hoops Premium</t>
  </si>
  <si>
    <t>56694996</t>
  </si>
  <si>
    <t>Dwayne Wade</t>
  </si>
  <si>
    <t>56694995</t>
  </si>
  <si>
    <t>56694977</t>
  </si>
  <si>
    <t>Panini Black</t>
  </si>
  <si>
    <t>Eric Paschall</t>
  </si>
  <si>
    <t xml:space="preserve">Silver </t>
  </si>
  <si>
    <t>56694997</t>
  </si>
  <si>
    <t>7662303</t>
  </si>
  <si>
    <t>Luka Doncic</t>
  </si>
  <si>
    <t>0010448170</t>
  </si>
  <si>
    <t>Panini Encased</t>
  </si>
  <si>
    <t>Frank Nitilikina</t>
  </si>
  <si>
    <t>???????</t>
  </si>
  <si>
    <t>James Wiseman</t>
  </si>
  <si>
    <t>Instant Impact Silver</t>
  </si>
  <si>
    <t>57193508</t>
  </si>
  <si>
    <t>Prizm DP</t>
  </si>
  <si>
    <t>Ja Morant</t>
  </si>
  <si>
    <t>57193525</t>
  </si>
  <si>
    <t>NBA Debut</t>
  </si>
  <si>
    <t>56653915</t>
  </si>
  <si>
    <t>Hoops Premium Stock</t>
  </si>
  <si>
    <t>57193524</t>
  </si>
  <si>
    <t>51717159</t>
  </si>
  <si>
    <t>51717157</t>
  </si>
  <si>
    <t>60778170</t>
  </si>
  <si>
    <t>60778180</t>
  </si>
  <si>
    <t>Panini Hoops</t>
  </si>
  <si>
    <t>Darius Garland</t>
  </si>
  <si>
    <t>We Got Next</t>
  </si>
  <si>
    <t>60778141</t>
  </si>
  <si>
    <t>Cameron Johnson</t>
  </si>
  <si>
    <t>52171161</t>
  </si>
  <si>
    <t>Charles Barkley</t>
  </si>
  <si>
    <t>All-Star</t>
  </si>
  <si>
    <t>27780861</t>
  </si>
  <si>
    <t>28456864</t>
  </si>
  <si>
    <t>John Stockton</t>
  </si>
  <si>
    <t>52171187</t>
  </si>
  <si>
    <t>26585371</t>
  </si>
  <si>
    <t>45410271</t>
  </si>
  <si>
    <t>26173889</t>
  </si>
  <si>
    <t>02310949</t>
  </si>
  <si>
    <t>02302843</t>
  </si>
  <si>
    <t>52171177</t>
  </si>
  <si>
    <t>52171182</t>
  </si>
  <si>
    <t>52171183</t>
  </si>
  <si>
    <t>52171184</t>
  </si>
  <si>
    <t>52171186</t>
  </si>
  <si>
    <t>52171179</t>
  </si>
  <si>
    <t>28456937</t>
  </si>
  <si>
    <t>Clyde Drexler</t>
  </si>
  <si>
    <t>46697586</t>
  </si>
  <si>
    <t>46787121</t>
  </si>
  <si>
    <t>46787143</t>
  </si>
  <si>
    <t>46787137</t>
  </si>
  <si>
    <t>46787091</t>
  </si>
  <si>
    <t>46787164</t>
  </si>
  <si>
    <t>46787094</t>
  </si>
  <si>
    <t>46787136</t>
  </si>
  <si>
    <t>46787128</t>
  </si>
  <si>
    <t>4410672</t>
  </si>
  <si>
    <t>7838257</t>
  </si>
  <si>
    <t>3811771</t>
  </si>
  <si>
    <t>2210587</t>
  </si>
  <si>
    <t>60778144</t>
  </si>
  <si>
    <t>60778161</t>
  </si>
  <si>
    <t>60778157</t>
  </si>
  <si>
    <t>53468406</t>
  </si>
  <si>
    <t>Vince Carter</t>
  </si>
  <si>
    <t>53468402</t>
  </si>
  <si>
    <t>11470829</t>
  </si>
  <si>
    <t>Shaquille O'neal</t>
  </si>
  <si>
    <t>08102642</t>
  </si>
  <si>
    <t>47493478</t>
  </si>
  <si>
    <t>53228122</t>
  </si>
  <si>
    <t>1b</t>
  </si>
  <si>
    <t>Trade Card</t>
  </si>
  <si>
    <t>53468364</t>
  </si>
  <si>
    <t>53468363</t>
  </si>
  <si>
    <t>53468366</t>
  </si>
  <si>
    <t>53468369</t>
  </si>
  <si>
    <t>52286712</t>
  </si>
  <si>
    <t>52286713</t>
  </si>
  <si>
    <t>52286714</t>
  </si>
  <si>
    <t>52171084</t>
  </si>
  <si>
    <t>Patrick Ewing</t>
  </si>
  <si>
    <t>0778060</t>
  </si>
  <si>
    <t>SGC 7</t>
  </si>
  <si>
    <t>50642623</t>
  </si>
  <si>
    <t>55426577</t>
  </si>
  <si>
    <t>Upper Deck McDonalds</t>
  </si>
  <si>
    <t>OR5</t>
  </si>
  <si>
    <t>Orlando</t>
  </si>
  <si>
    <t>55426516</t>
  </si>
  <si>
    <t>52286689</t>
  </si>
  <si>
    <t>All Star</t>
  </si>
  <si>
    <t>53228117</t>
  </si>
  <si>
    <t>53228116</t>
  </si>
  <si>
    <t>55426571</t>
  </si>
  <si>
    <t>Magic Johnson vs Jordan</t>
  </si>
  <si>
    <t>55426565</t>
  </si>
  <si>
    <t>Larry Bird</t>
  </si>
  <si>
    <t>55426566</t>
  </si>
  <si>
    <t>55426552</t>
  </si>
  <si>
    <t>55426553</t>
  </si>
  <si>
    <t>55426554</t>
  </si>
  <si>
    <t>55426525</t>
  </si>
  <si>
    <t>Fller</t>
  </si>
  <si>
    <t>magic Johnson</t>
  </si>
  <si>
    <t>55426528</t>
  </si>
  <si>
    <t>55426519</t>
  </si>
  <si>
    <t>Akeem Olajuwon</t>
  </si>
  <si>
    <t>56695007</t>
  </si>
  <si>
    <t>Anthony Davis</t>
  </si>
  <si>
    <t>Overdrive</t>
  </si>
  <si>
    <t>Tier 5</t>
  </si>
  <si>
    <t>55637117</t>
  </si>
  <si>
    <t xml:space="preserve">Metal </t>
  </si>
  <si>
    <t>Kevin Garnett</t>
  </si>
  <si>
    <t>55010407</t>
  </si>
  <si>
    <t>Kevin McHale</t>
  </si>
  <si>
    <t>East</t>
  </si>
  <si>
    <t>28456863</t>
  </si>
  <si>
    <t>28456859</t>
  </si>
  <si>
    <t>28457014</t>
  </si>
  <si>
    <t>28457009</t>
  </si>
  <si>
    <t>28457008</t>
  </si>
  <si>
    <t>52171152</t>
  </si>
  <si>
    <t>52171107</t>
  </si>
  <si>
    <t>Dominique Wilkins</t>
  </si>
  <si>
    <t>52171088</t>
  </si>
  <si>
    <t xml:space="preserve">Fleer  </t>
  </si>
  <si>
    <t>53412405</t>
  </si>
  <si>
    <t>Kareem Abdul-Jabbar</t>
  </si>
  <si>
    <t>53412413</t>
  </si>
  <si>
    <t>55426511</t>
  </si>
  <si>
    <t>55426573</t>
  </si>
  <si>
    <t>Fleer Sticker</t>
  </si>
  <si>
    <t>1002974353</t>
  </si>
  <si>
    <t>56694993</t>
  </si>
  <si>
    <t>Romeo Langford</t>
  </si>
  <si>
    <t>1052002</t>
  </si>
  <si>
    <t xml:space="preserve">Topps </t>
  </si>
  <si>
    <t>56694998</t>
  </si>
  <si>
    <t>Trae Young</t>
  </si>
  <si>
    <t>57193446</t>
  </si>
  <si>
    <t xml:space="preserve">Lamelo Ball </t>
  </si>
  <si>
    <t>54026055</t>
  </si>
  <si>
    <t>55010252</t>
  </si>
  <si>
    <t>Fanatics</t>
  </si>
  <si>
    <t>51717152</t>
  </si>
  <si>
    <t>51717151</t>
  </si>
  <si>
    <t>55998149</t>
  </si>
  <si>
    <t>Pink XR</t>
  </si>
  <si>
    <t>56333640</t>
  </si>
  <si>
    <t>56333639</t>
  </si>
  <si>
    <t>56333638</t>
  </si>
  <si>
    <t>60778132</t>
  </si>
  <si>
    <t>Cam Reddish</t>
  </si>
  <si>
    <t>60778133</t>
  </si>
  <si>
    <t>52171168</t>
  </si>
  <si>
    <t>Magic Johnson</t>
  </si>
  <si>
    <t>53228187</t>
  </si>
  <si>
    <t>Hoops</t>
  </si>
  <si>
    <t>David Robinson</t>
  </si>
  <si>
    <t>53412441</t>
  </si>
  <si>
    <t>53228186</t>
  </si>
  <si>
    <t>53412448</t>
  </si>
  <si>
    <t>53412450</t>
  </si>
  <si>
    <t>53412451</t>
  </si>
  <si>
    <t>53412452</t>
  </si>
  <si>
    <t>53412454</t>
  </si>
  <si>
    <t>53228193</t>
  </si>
  <si>
    <t>53228192</t>
  </si>
  <si>
    <t>53228190</t>
  </si>
  <si>
    <t>48365025</t>
  </si>
  <si>
    <t>48365022</t>
  </si>
  <si>
    <t>28456985</t>
  </si>
  <si>
    <t>52171128</t>
  </si>
  <si>
    <t>50195970</t>
  </si>
  <si>
    <t>Panini Optic</t>
  </si>
  <si>
    <t>7018534</t>
  </si>
  <si>
    <t>Great Xpectations</t>
  </si>
  <si>
    <t>49873127</t>
  </si>
  <si>
    <t>60778162</t>
  </si>
  <si>
    <t>53228115</t>
  </si>
  <si>
    <t>52171113</t>
  </si>
  <si>
    <t>Isiah Thomas</t>
  </si>
  <si>
    <t>Julius Erving</t>
  </si>
  <si>
    <t>52171102</t>
  </si>
  <si>
    <t>53228089</t>
  </si>
  <si>
    <t>Mitch Richmond</t>
  </si>
  <si>
    <t>53412422</t>
  </si>
  <si>
    <t>Dominique WIlkins</t>
  </si>
  <si>
    <t>28248515</t>
  </si>
  <si>
    <t>53960493</t>
  </si>
  <si>
    <t>55426537</t>
  </si>
  <si>
    <t>52286699</t>
  </si>
  <si>
    <t>53468398</t>
  </si>
  <si>
    <t>Ultra</t>
  </si>
  <si>
    <t>53468390</t>
  </si>
  <si>
    <t>53468392</t>
  </si>
  <si>
    <t>55426524</t>
  </si>
  <si>
    <t>55426508</t>
  </si>
  <si>
    <t>east</t>
  </si>
  <si>
    <t>55426510</t>
  </si>
  <si>
    <t>53228188</t>
  </si>
  <si>
    <t>53412457</t>
  </si>
  <si>
    <t>53412447</t>
  </si>
  <si>
    <t>53412449</t>
  </si>
  <si>
    <t>28456860</t>
  </si>
  <si>
    <t>53412372</t>
  </si>
  <si>
    <t>53412388</t>
  </si>
  <si>
    <t>53412383</t>
  </si>
  <si>
    <t>53412389</t>
  </si>
  <si>
    <t>53412386</t>
  </si>
  <si>
    <t>53412390</t>
  </si>
  <si>
    <t>53412391</t>
  </si>
  <si>
    <t>53412384</t>
  </si>
  <si>
    <t>53412379</t>
  </si>
  <si>
    <t>53412371</t>
  </si>
  <si>
    <t>53412385</t>
  </si>
  <si>
    <t>53412393</t>
  </si>
  <si>
    <t>52171149</t>
  </si>
  <si>
    <t>53412374</t>
  </si>
  <si>
    <t>4865124</t>
  </si>
  <si>
    <t>NBA hoops</t>
  </si>
  <si>
    <t>Sears Superstars</t>
  </si>
  <si>
    <t>28456988</t>
  </si>
  <si>
    <t>52171119</t>
  </si>
  <si>
    <t>52171121</t>
  </si>
  <si>
    <t>53228090</t>
  </si>
  <si>
    <t>53228091</t>
  </si>
  <si>
    <t>53228092</t>
  </si>
  <si>
    <t>56403360</t>
  </si>
  <si>
    <t>50184421</t>
  </si>
  <si>
    <t>Michael Porter Jr</t>
  </si>
  <si>
    <t xml:space="preserve">Green </t>
  </si>
  <si>
    <t>54255831</t>
  </si>
  <si>
    <t>19646074</t>
  </si>
  <si>
    <t>sticker</t>
  </si>
  <si>
    <t>26155075</t>
  </si>
  <si>
    <t>25469332</t>
  </si>
  <si>
    <t>52171117</t>
  </si>
  <si>
    <t>49049888</t>
  </si>
  <si>
    <t>Donovan Mitchell</t>
  </si>
  <si>
    <t>56695000</t>
  </si>
  <si>
    <t>56694983</t>
  </si>
  <si>
    <t>55998158</t>
  </si>
  <si>
    <t>56694958</t>
  </si>
  <si>
    <t>56694959</t>
  </si>
  <si>
    <t>51717158</t>
  </si>
  <si>
    <t>51717160</t>
  </si>
  <si>
    <t>52768684</t>
  </si>
  <si>
    <t>55085272</t>
  </si>
  <si>
    <t>Instant Impact</t>
  </si>
  <si>
    <t>56839185</t>
  </si>
  <si>
    <t>Shai Gilgeous Alexander</t>
  </si>
  <si>
    <t>60778143</t>
  </si>
  <si>
    <t>53468349</t>
  </si>
  <si>
    <t>53468350</t>
  </si>
  <si>
    <t>53468345</t>
  </si>
  <si>
    <t>53468377</t>
  </si>
  <si>
    <t>53468361</t>
  </si>
  <si>
    <t>53468346</t>
  </si>
  <si>
    <t>53468378</t>
  </si>
  <si>
    <t>53468382</t>
  </si>
  <si>
    <t>53468381</t>
  </si>
  <si>
    <t>53468374</t>
  </si>
  <si>
    <t>53468370</t>
  </si>
  <si>
    <t>53960510</t>
  </si>
  <si>
    <t>Fleer Update</t>
  </si>
  <si>
    <t>Gary Payton</t>
  </si>
  <si>
    <t>U-92</t>
  </si>
  <si>
    <t>Shaq O'Neal</t>
  </si>
  <si>
    <t>53468360</t>
  </si>
  <si>
    <t>28456893</t>
  </si>
  <si>
    <t>28456896</t>
  </si>
  <si>
    <t>52171163</t>
  </si>
  <si>
    <t>53412424</t>
  </si>
  <si>
    <t>001252309</t>
  </si>
  <si>
    <t>81259386</t>
  </si>
  <si>
    <t>Horace Grant</t>
  </si>
  <si>
    <t>14250244</t>
  </si>
  <si>
    <t>44314198</t>
  </si>
  <si>
    <t>52171131</t>
  </si>
  <si>
    <t>52171130</t>
  </si>
  <si>
    <t>05356759</t>
  </si>
  <si>
    <t>48656115</t>
  </si>
  <si>
    <t>27030786</t>
  </si>
  <si>
    <t>28457029</t>
  </si>
  <si>
    <t>44046527</t>
  </si>
  <si>
    <t>48466218</t>
  </si>
  <si>
    <t>Skybox</t>
  </si>
  <si>
    <t>50642620</t>
  </si>
  <si>
    <t>Akeem Olajuwan</t>
  </si>
  <si>
    <t>50642616</t>
  </si>
  <si>
    <t>50642617</t>
  </si>
  <si>
    <t>50642618</t>
  </si>
  <si>
    <t>16685611</t>
  </si>
  <si>
    <t>Mark Aguirre</t>
  </si>
  <si>
    <t>51738633</t>
  </si>
  <si>
    <t>55010424</t>
  </si>
  <si>
    <t>53412376</t>
  </si>
  <si>
    <t>53412375</t>
  </si>
  <si>
    <t>53412395</t>
  </si>
  <si>
    <t>53412387</t>
  </si>
  <si>
    <t>55010423</t>
  </si>
  <si>
    <t>53412396</t>
  </si>
  <si>
    <t>55010419</t>
  </si>
  <si>
    <t>55010418</t>
  </si>
  <si>
    <t>55010414</t>
  </si>
  <si>
    <t>55010415</t>
  </si>
  <si>
    <t>53468324</t>
  </si>
  <si>
    <t>53228160</t>
  </si>
  <si>
    <t>55426558</t>
  </si>
  <si>
    <t>55426559</t>
  </si>
  <si>
    <t>55426560</t>
  </si>
  <si>
    <t>53468357</t>
  </si>
  <si>
    <t>53468358</t>
  </si>
  <si>
    <t>53468356</t>
  </si>
  <si>
    <t>53468353</t>
  </si>
  <si>
    <t>53468351</t>
  </si>
  <si>
    <t>53468348</t>
  </si>
  <si>
    <t>01533553</t>
  </si>
  <si>
    <t>53468388</t>
  </si>
  <si>
    <t>53468384</t>
  </si>
  <si>
    <t>53468386</t>
  </si>
  <si>
    <t>53468379</t>
  </si>
  <si>
    <t>53468375</t>
  </si>
  <si>
    <t>53468376</t>
  </si>
  <si>
    <t>47745876</t>
  </si>
  <si>
    <t>57723401</t>
  </si>
  <si>
    <t>47745878</t>
  </si>
  <si>
    <t>47745875</t>
  </si>
  <si>
    <t>53468367</t>
  </si>
  <si>
    <t>53468368</t>
  </si>
  <si>
    <t>53468371</t>
  </si>
  <si>
    <t>53468372</t>
  </si>
  <si>
    <t>53468365</t>
  </si>
  <si>
    <t>53468362</t>
  </si>
  <si>
    <t>51956596</t>
  </si>
  <si>
    <t>52286707</t>
  </si>
  <si>
    <t>52286708</t>
  </si>
  <si>
    <t>52286709</t>
  </si>
  <si>
    <t>53317709</t>
  </si>
  <si>
    <t>Pulsar</t>
  </si>
  <si>
    <t>51717144</t>
  </si>
  <si>
    <t>51717146</t>
  </si>
  <si>
    <t>56963430</t>
  </si>
  <si>
    <t>49873129</t>
  </si>
  <si>
    <t>55398531</t>
  </si>
  <si>
    <t>48466217</t>
  </si>
  <si>
    <t>42682501</t>
  </si>
  <si>
    <t>Chuck Person</t>
  </si>
  <si>
    <t>53468322</t>
  </si>
  <si>
    <t>23498928</t>
  </si>
  <si>
    <t>47150382</t>
  </si>
  <si>
    <t>50475543</t>
  </si>
  <si>
    <t>47150352</t>
  </si>
  <si>
    <t>47150351</t>
  </si>
  <si>
    <t>47150383</t>
  </si>
  <si>
    <t>47150376</t>
  </si>
  <si>
    <t>47150349</t>
  </si>
  <si>
    <t>53960496</t>
  </si>
  <si>
    <t>55426513</t>
  </si>
  <si>
    <t>51717148</t>
  </si>
  <si>
    <t>Ja Morant 165</t>
  </si>
  <si>
    <t>56963432</t>
  </si>
  <si>
    <t>Orange Mystique</t>
  </si>
  <si>
    <t>3047387</t>
  </si>
  <si>
    <t xml:space="preserve">Anthony Edwards </t>
  </si>
  <si>
    <t>Purple Pulsar</t>
  </si>
  <si>
    <t>56695006</t>
  </si>
  <si>
    <t>Matisse Thybulle</t>
  </si>
  <si>
    <t>46233619</t>
  </si>
  <si>
    <t>45969676</t>
  </si>
  <si>
    <t>Lamelo Ball</t>
  </si>
  <si>
    <t>54942654</t>
  </si>
  <si>
    <t xml:space="preserve">Hoops  </t>
  </si>
  <si>
    <t>56333619</t>
  </si>
  <si>
    <t>56333620</t>
  </si>
  <si>
    <t>56333618</t>
  </si>
  <si>
    <t>56333617</t>
  </si>
  <si>
    <t>56333615</t>
  </si>
  <si>
    <t>04347214</t>
  </si>
  <si>
    <t>PSA 9 oc</t>
  </si>
  <si>
    <t>50792992</t>
  </si>
  <si>
    <t>52171185</t>
  </si>
  <si>
    <t>52171181</t>
  </si>
  <si>
    <t>52171178</t>
  </si>
  <si>
    <t>51060804</t>
  </si>
  <si>
    <t>81301674</t>
  </si>
  <si>
    <t>54047707</t>
  </si>
  <si>
    <t>Topps Rookie Card</t>
  </si>
  <si>
    <t xml:space="preserve">Kevin Durant </t>
  </si>
  <si>
    <t>51016953</t>
  </si>
  <si>
    <t>50642597</t>
  </si>
  <si>
    <t>60778160</t>
  </si>
  <si>
    <t>52171111</t>
  </si>
  <si>
    <t>52171098</t>
  </si>
  <si>
    <t>50642689</t>
  </si>
  <si>
    <t>Dennis Rodman</t>
  </si>
  <si>
    <t>50642590</t>
  </si>
  <si>
    <t>50642585</t>
  </si>
  <si>
    <t>50642586</t>
  </si>
  <si>
    <t>53412438</t>
  </si>
  <si>
    <t>53468344</t>
  </si>
  <si>
    <t>53412445</t>
  </si>
  <si>
    <t>50642600</t>
  </si>
  <si>
    <t>44046526</t>
  </si>
  <si>
    <t xml:space="preserve">Fleer </t>
  </si>
  <si>
    <t>53412408</t>
  </si>
  <si>
    <t>56746951</t>
  </si>
  <si>
    <t>RJ Barrett</t>
  </si>
  <si>
    <t>56746949</t>
  </si>
  <si>
    <t>56746948</t>
  </si>
  <si>
    <t>58368396</t>
  </si>
  <si>
    <t>54341756</t>
  </si>
  <si>
    <t xml:space="preserve">Hoops   </t>
  </si>
  <si>
    <t>Winter</t>
  </si>
  <si>
    <t>3506167</t>
  </si>
  <si>
    <t>Phenomenon</t>
  </si>
  <si>
    <t>61870123</t>
  </si>
  <si>
    <t>Purple Disco</t>
  </si>
  <si>
    <t>62082154</t>
  </si>
  <si>
    <t xml:space="preserve">Zion Williamson </t>
  </si>
  <si>
    <t>Ruby Wave</t>
  </si>
  <si>
    <t>57193444</t>
  </si>
  <si>
    <t>Red White Blue</t>
  </si>
  <si>
    <t>51717153</t>
  </si>
  <si>
    <t>51717156</t>
  </si>
  <si>
    <t>55010253</t>
  </si>
  <si>
    <t>51717154</t>
  </si>
  <si>
    <t>51717155</t>
  </si>
  <si>
    <t>60778181</t>
  </si>
  <si>
    <t>Arriving Now</t>
  </si>
  <si>
    <t>60778183</t>
  </si>
  <si>
    <t>60778147</t>
  </si>
  <si>
    <t>LeBron James</t>
  </si>
  <si>
    <t>Clear Shots Emerald</t>
  </si>
  <si>
    <t>53412412</t>
  </si>
  <si>
    <t>53412410</t>
  </si>
  <si>
    <t>53412409</t>
  </si>
  <si>
    <t>53412403</t>
  </si>
  <si>
    <t>52494311</t>
  </si>
  <si>
    <t>53412406</t>
  </si>
  <si>
    <t>52171087</t>
  </si>
  <si>
    <t>53412421</t>
  </si>
  <si>
    <t>53412425</t>
  </si>
  <si>
    <t>53412423</t>
  </si>
  <si>
    <t>26494156</t>
  </si>
  <si>
    <t>52171129</t>
  </si>
  <si>
    <t>49873130</t>
  </si>
  <si>
    <t>48184453</t>
  </si>
  <si>
    <t>48729579</t>
  </si>
  <si>
    <t>50389641</t>
  </si>
  <si>
    <t>48816654</t>
  </si>
  <si>
    <t>51796214</t>
  </si>
  <si>
    <t>53468321</t>
  </si>
  <si>
    <t>53960495</t>
  </si>
  <si>
    <t>54642477</t>
  </si>
  <si>
    <t>55426550</t>
  </si>
  <si>
    <t>53468389</t>
  </si>
  <si>
    <t>53468396</t>
  </si>
  <si>
    <t>53468399</t>
  </si>
  <si>
    <t>53468391</t>
  </si>
  <si>
    <t>53468397</t>
  </si>
  <si>
    <t>51006548</t>
  </si>
  <si>
    <t>Jayson Tatum</t>
  </si>
  <si>
    <t>48793379</t>
  </si>
  <si>
    <t>23393885</t>
  </si>
  <si>
    <t>46317029</t>
  </si>
  <si>
    <t>54898625</t>
  </si>
  <si>
    <t>Mosaic Pink Camo</t>
  </si>
  <si>
    <t>52171095</t>
  </si>
  <si>
    <t>28456965</t>
  </si>
  <si>
    <t>28456958</t>
  </si>
  <si>
    <t>62266720</t>
  </si>
  <si>
    <t>03286171</t>
  </si>
  <si>
    <t>06068604</t>
  </si>
  <si>
    <t>28456967</t>
  </si>
  <si>
    <t>52171157</t>
  </si>
  <si>
    <t>52286647</t>
  </si>
  <si>
    <t>52286648</t>
  </si>
  <si>
    <t>52286650</t>
  </si>
  <si>
    <t>52286653</t>
  </si>
  <si>
    <t>52286652</t>
  </si>
  <si>
    <t>53228103</t>
  </si>
  <si>
    <t>53228111</t>
  </si>
  <si>
    <t>52286640</t>
  </si>
  <si>
    <t>54091177</t>
  </si>
  <si>
    <t>53960502</t>
  </si>
  <si>
    <t>Julius Irving</t>
  </si>
  <si>
    <t>55426507</t>
  </si>
  <si>
    <t>55010410</t>
  </si>
  <si>
    <t>55010412</t>
  </si>
  <si>
    <t>55010413</t>
  </si>
  <si>
    <t>52171167</t>
  </si>
  <si>
    <t>47857537</t>
  </si>
  <si>
    <t>55998146</t>
  </si>
  <si>
    <t>55998145</t>
  </si>
  <si>
    <t>56694968</t>
  </si>
  <si>
    <t>Clear Shots Sapphire</t>
  </si>
  <si>
    <t>58859256</t>
  </si>
  <si>
    <t xml:space="preserve">Reactive Blue </t>
  </si>
  <si>
    <t>58368394</t>
  </si>
  <si>
    <t>0012336308</t>
  </si>
  <si>
    <t>6743814</t>
  </si>
  <si>
    <t>51194438</t>
  </si>
  <si>
    <t>49979926</t>
  </si>
  <si>
    <t xml:space="preserve">Optic </t>
  </si>
  <si>
    <t>Bam Adebayo</t>
  </si>
  <si>
    <t>50895031</t>
  </si>
  <si>
    <t>56565741</t>
  </si>
  <si>
    <t>56565742</t>
  </si>
  <si>
    <t>56565743</t>
  </si>
  <si>
    <t>56565744</t>
  </si>
  <si>
    <t>56565740</t>
  </si>
  <si>
    <t>60778169</t>
  </si>
  <si>
    <t>Panini Threads</t>
  </si>
  <si>
    <t>Century Dazzle</t>
  </si>
  <si>
    <t>60778145</t>
  </si>
  <si>
    <t>60778159</t>
  </si>
  <si>
    <t>60778179</t>
  </si>
  <si>
    <t>52171190</t>
  </si>
  <si>
    <t>52171109</t>
  </si>
  <si>
    <t>49710807</t>
  </si>
  <si>
    <t>49710804</t>
  </si>
  <si>
    <t>49710806</t>
  </si>
  <si>
    <t>5651341</t>
  </si>
  <si>
    <t>48816658</t>
  </si>
  <si>
    <t>57023942</t>
  </si>
  <si>
    <t>60778158</t>
  </si>
  <si>
    <t>52171134</t>
  </si>
  <si>
    <t>52171150</t>
  </si>
  <si>
    <t>Reggie Miller</t>
  </si>
  <si>
    <t>28456902</t>
  </si>
  <si>
    <t>Scottie Pippen</t>
  </si>
  <si>
    <t>28456903</t>
  </si>
  <si>
    <t>51039625</t>
  </si>
  <si>
    <t>51030454</t>
  </si>
  <si>
    <t>54925161</t>
  </si>
  <si>
    <t>25166480</t>
  </si>
  <si>
    <t>Alex English</t>
  </si>
  <si>
    <t>53412381</t>
  </si>
  <si>
    <t>53412382</t>
  </si>
  <si>
    <t>53412394</t>
  </si>
  <si>
    <t>53412392</t>
  </si>
  <si>
    <t>53960497</t>
  </si>
  <si>
    <t>53960491</t>
  </si>
  <si>
    <t>53228159</t>
  </si>
  <si>
    <t>53412373</t>
  </si>
  <si>
    <t>3561463</t>
  </si>
  <si>
    <t>55010408</t>
  </si>
  <si>
    <t>55010409</t>
  </si>
  <si>
    <t>Tier 2</t>
  </si>
  <si>
    <t>51006631</t>
  </si>
  <si>
    <t>51006592</t>
  </si>
  <si>
    <t>51103391</t>
  </si>
  <si>
    <t xml:space="preserve">Tyler Herro </t>
  </si>
  <si>
    <t>46316957</t>
  </si>
  <si>
    <t>My House</t>
  </si>
  <si>
    <t>48690802</t>
  </si>
  <si>
    <t>54925162</t>
  </si>
  <si>
    <t>1957 Variation</t>
  </si>
  <si>
    <t>25929298</t>
  </si>
  <si>
    <t>7261288</t>
  </si>
  <si>
    <t>7800540</t>
  </si>
  <si>
    <t>1607756</t>
  </si>
  <si>
    <t>6745803</t>
  </si>
  <si>
    <t>04718595</t>
  </si>
  <si>
    <t>53827734</t>
  </si>
  <si>
    <t>62176755</t>
  </si>
  <si>
    <t>Blue Cracked Icee</t>
  </si>
  <si>
    <t>0012064587</t>
  </si>
  <si>
    <t>Green/Yellow Prizm</t>
  </si>
  <si>
    <t>62176756</t>
  </si>
  <si>
    <t>50567412</t>
  </si>
  <si>
    <t>57193442</t>
  </si>
  <si>
    <t>50950089</t>
  </si>
  <si>
    <t>58428873</t>
  </si>
  <si>
    <t>46004292</t>
  </si>
  <si>
    <t>50590657</t>
  </si>
  <si>
    <t>49653482</t>
  </si>
  <si>
    <t>Bulls Starting Five</t>
  </si>
  <si>
    <t>49750888</t>
  </si>
  <si>
    <t>49627313</t>
  </si>
  <si>
    <t>49611320</t>
  </si>
  <si>
    <t>0012951672</t>
  </si>
  <si>
    <t>Mosaic Red</t>
  </si>
  <si>
    <t>28457000</t>
  </si>
  <si>
    <t>27809065</t>
  </si>
  <si>
    <t>03190375</t>
  </si>
  <si>
    <t>03190373</t>
  </si>
  <si>
    <t>28457006</t>
  </si>
  <si>
    <t>48604871</t>
  </si>
  <si>
    <t>Kobe Bryant</t>
  </si>
  <si>
    <t>54294771</t>
  </si>
  <si>
    <t>52171193</t>
  </si>
  <si>
    <t>55259643</t>
  </si>
  <si>
    <t>Andrew Wiggins</t>
  </si>
  <si>
    <t>46866895</t>
  </si>
  <si>
    <t>62176753</t>
  </si>
  <si>
    <t>N.Alexander-Walker</t>
  </si>
  <si>
    <t>1272248</t>
  </si>
  <si>
    <t>Topps Stadium Club</t>
  </si>
  <si>
    <t>52171123</t>
  </si>
  <si>
    <t>52171124</t>
  </si>
  <si>
    <t>52171125</t>
  </si>
  <si>
    <t>48637975</t>
  </si>
  <si>
    <t>52047902</t>
  </si>
  <si>
    <t>Jamal Murray</t>
  </si>
  <si>
    <t>55259085</t>
  </si>
  <si>
    <t xml:space="preserve">Jaren Jackson </t>
  </si>
  <si>
    <t>55998157</t>
  </si>
  <si>
    <t>56695001</t>
  </si>
  <si>
    <t>Zion WIlliamson</t>
  </si>
  <si>
    <t>57193509</t>
  </si>
  <si>
    <t>Crusade Blue</t>
  </si>
  <si>
    <t>51717129</t>
  </si>
  <si>
    <t>22583152</t>
  </si>
  <si>
    <t>Anthony Edwards</t>
  </si>
  <si>
    <t>Green Instant Impact</t>
  </si>
  <si>
    <t>0010263392</t>
  </si>
  <si>
    <t>Ben Simmons</t>
  </si>
  <si>
    <t>60778156</t>
  </si>
  <si>
    <t>Premium Stock</t>
  </si>
  <si>
    <t>53412442</t>
  </si>
  <si>
    <t>50642588</t>
  </si>
  <si>
    <t>53960476</t>
  </si>
  <si>
    <t>53960473</t>
  </si>
  <si>
    <t>53960474</t>
  </si>
  <si>
    <t>53960475</t>
  </si>
  <si>
    <t>62129773</t>
  </si>
  <si>
    <t>53960477</t>
  </si>
  <si>
    <t>53960478</t>
  </si>
  <si>
    <t>55010406</t>
  </si>
  <si>
    <t>53960487</t>
  </si>
  <si>
    <t>55010433</t>
  </si>
  <si>
    <t>44693309</t>
  </si>
  <si>
    <t>Past Present</t>
  </si>
  <si>
    <t>55259086</t>
  </si>
  <si>
    <t>51006533</t>
  </si>
  <si>
    <t>45537662</t>
  </si>
  <si>
    <t>Hyper Pink</t>
  </si>
  <si>
    <t>55998198</t>
  </si>
  <si>
    <t>62176762</t>
  </si>
  <si>
    <t>55998141</t>
  </si>
  <si>
    <t>51717143</t>
  </si>
  <si>
    <t>3010285</t>
  </si>
  <si>
    <t>52171104</t>
  </si>
  <si>
    <t>49653503</t>
  </si>
  <si>
    <t>48812670</t>
  </si>
  <si>
    <t>Pinnacle</t>
  </si>
  <si>
    <t>Giannis Antetokounmpo</t>
  </si>
  <si>
    <t>48488312</t>
  </si>
  <si>
    <t>Panini</t>
  </si>
  <si>
    <t>Giannis</t>
  </si>
  <si>
    <t>62176761</t>
  </si>
  <si>
    <t>56771553</t>
  </si>
  <si>
    <t>44470081</t>
  </si>
  <si>
    <t>11245819</t>
  </si>
  <si>
    <t>55426526</t>
  </si>
  <si>
    <t>62025938</t>
  </si>
  <si>
    <t>46057436</t>
  </si>
  <si>
    <t>46057437</t>
  </si>
  <si>
    <t>53412435</t>
  </si>
  <si>
    <t>53412436</t>
  </si>
  <si>
    <t>53412430</t>
  </si>
  <si>
    <t>53412432</t>
  </si>
  <si>
    <t>25596049</t>
  </si>
  <si>
    <t>47143644</t>
  </si>
  <si>
    <t>White</t>
  </si>
  <si>
    <t>50886413</t>
  </si>
  <si>
    <t>51006546</t>
  </si>
  <si>
    <t>Rookies Press Proof</t>
  </si>
  <si>
    <t>57549337</t>
  </si>
  <si>
    <t>51528784</t>
  </si>
  <si>
    <t xml:space="preserve"> Ja Morant</t>
  </si>
  <si>
    <t>55309565</t>
  </si>
  <si>
    <t>Rookie Kings Orange</t>
  </si>
  <si>
    <t>62082040</t>
  </si>
  <si>
    <t>Class of 2019 Orange</t>
  </si>
  <si>
    <t>52131241</t>
  </si>
  <si>
    <t>50791751</t>
  </si>
  <si>
    <t>52844463</t>
  </si>
  <si>
    <t xml:space="preserve">Hoops Premium </t>
  </si>
  <si>
    <t>54070540</t>
  </si>
  <si>
    <t>62082150</t>
  </si>
  <si>
    <t>Throwing</t>
  </si>
  <si>
    <t>49392835</t>
  </si>
  <si>
    <t xml:space="preserve">Hoops </t>
  </si>
  <si>
    <t>Damian Lillard</t>
  </si>
  <si>
    <t>62760984</t>
  </si>
  <si>
    <t>Lamelo ball</t>
  </si>
  <si>
    <t>53468400</t>
  </si>
  <si>
    <t>53468393</t>
  </si>
  <si>
    <t>53468394</t>
  </si>
  <si>
    <t>53468395</t>
  </si>
  <si>
    <t>55637115</t>
  </si>
  <si>
    <t xml:space="preserve">Shaquille O'Neal </t>
  </si>
  <si>
    <t>AD1</t>
  </si>
  <si>
    <t>ALL-Division</t>
  </si>
  <si>
    <t>0002574047</t>
  </si>
  <si>
    <t>SI for Kids</t>
  </si>
  <si>
    <t>48040593</t>
  </si>
  <si>
    <t>52628044</t>
  </si>
  <si>
    <t>Jaylen Brown</t>
  </si>
  <si>
    <t>45387147</t>
  </si>
  <si>
    <t>45844203</t>
  </si>
  <si>
    <t>46725869</t>
  </si>
  <si>
    <t>8857260</t>
  </si>
  <si>
    <t>Desmond Bane</t>
  </si>
  <si>
    <t>50642614</t>
  </si>
  <si>
    <t xml:space="preserve">Tier 3 </t>
  </si>
  <si>
    <t>56133979</t>
  </si>
  <si>
    <t>Nikola Jokic</t>
  </si>
  <si>
    <t>57549338</t>
  </si>
  <si>
    <t xml:space="preserve">Ja Morant </t>
  </si>
  <si>
    <t>57549336</t>
  </si>
  <si>
    <t>57549340</t>
  </si>
  <si>
    <t>50813349</t>
  </si>
  <si>
    <t>52884565</t>
  </si>
  <si>
    <t>62760983</t>
  </si>
  <si>
    <t xml:space="preserve">Orange ice </t>
  </si>
  <si>
    <t>62760978</t>
  </si>
  <si>
    <t>62760981</t>
  </si>
  <si>
    <t>62760982</t>
  </si>
  <si>
    <t>62760979</t>
  </si>
  <si>
    <t>62760976</t>
  </si>
  <si>
    <t>61443139</t>
  </si>
  <si>
    <t xml:space="preserve">Hyper Prizm </t>
  </si>
  <si>
    <t>50642603</t>
  </si>
  <si>
    <t>50642583</t>
  </si>
  <si>
    <t>56694979</t>
  </si>
  <si>
    <t>Rainmakers</t>
  </si>
  <si>
    <t>7026808</t>
  </si>
  <si>
    <t>54296767</t>
  </si>
  <si>
    <t>S.I. for Kids</t>
  </si>
  <si>
    <t>54296769</t>
  </si>
  <si>
    <t>23752740</t>
  </si>
  <si>
    <t>90249867</t>
  </si>
  <si>
    <t>50842990</t>
  </si>
  <si>
    <t>01366207</t>
  </si>
  <si>
    <t>Fournier Estrellas</t>
  </si>
  <si>
    <t>Rules Card</t>
  </si>
  <si>
    <t>53228194</t>
  </si>
  <si>
    <t>53412458</t>
  </si>
  <si>
    <t>11437666</t>
  </si>
  <si>
    <t>30423741</t>
  </si>
  <si>
    <t>17766852</t>
  </si>
  <si>
    <t>45106844</t>
  </si>
  <si>
    <t>49547646</t>
  </si>
  <si>
    <t>51717147</t>
  </si>
  <si>
    <t>Dolph</t>
  </si>
  <si>
    <t>62760985</t>
  </si>
  <si>
    <t>60570491</t>
  </si>
  <si>
    <t>48419448</t>
  </si>
  <si>
    <t>49664921</t>
  </si>
  <si>
    <t>54247708</t>
  </si>
  <si>
    <t>5117700</t>
  </si>
  <si>
    <t>51864781</t>
  </si>
  <si>
    <t>2607178</t>
  </si>
  <si>
    <t>Topps Bazooka</t>
  </si>
  <si>
    <t>Comics</t>
  </si>
  <si>
    <t>48432048</t>
  </si>
  <si>
    <t>62760977</t>
  </si>
  <si>
    <t>62760974</t>
  </si>
  <si>
    <t>61443092</t>
  </si>
  <si>
    <t>61443089</t>
  </si>
  <si>
    <t>62760980</t>
  </si>
  <si>
    <t>63723105</t>
  </si>
  <si>
    <t>Signature Series-Choice</t>
  </si>
  <si>
    <t>SSAED</t>
  </si>
  <si>
    <t>26764713</t>
  </si>
  <si>
    <t>11765635</t>
  </si>
  <si>
    <t>53069625</t>
  </si>
  <si>
    <t>0012378276</t>
  </si>
  <si>
    <t>Blue Velocity</t>
  </si>
  <si>
    <t>0012063234</t>
  </si>
  <si>
    <t>63220493</t>
  </si>
  <si>
    <t>LaMelo Ball</t>
  </si>
  <si>
    <t>Orange Ice</t>
  </si>
  <si>
    <t>48236450</t>
  </si>
  <si>
    <t>46004289</t>
  </si>
  <si>
    <t>43407275</t>
  </si>
  <si>
    <t>02174111</t>
  </si>
  <si>
    <t>17655983</t>
  </si>
  <si>
    <t>Tier 4</t>
  </si>
  <si>
    <t>63582064</t>
  </si>
  <si>
    <t>61443096</t>
  </si>
  <si>
    <t>61443141</t>
  </si>
  <si>
    <t>61443140</t>
  </si>
  <si>
    <t>41020993</t>
  </si>
  <si>
    <t>55250340</t>
  </si>
  <si>
    <t>1756556</t>
  </si>
  <si>
    <t>46461775</t>
  </si>
  <si>
    <t>48709577</t>
  </si>
  <si>
    <t>Infinite</t>
  </si>
  <si>
    <t>62760986</t>
  </si>
  <si>
    <t>Purple Wave</t>
  </si>
  <si>
    <t>63881346</t>
  </si>
  <si>
    <t>05148816</t>
  </si>
  <si>
    <t>48672972</t>
  </si>
  <si>
    <t>57297404</t>
  </si>
  <si>
    <t>Bazooka</t>
  </si>
  <si>
    <t>46317002</t>
  </si>
  <si>
    <t>Red White Blue Prizm</t>
  </si>
  <si>
    <t>63560299</t>
  </si>
  <si>
    <t>51932941</t>
  </si>
  <si>
    <t>scope prizm</t>
  </si>
  <si>
    <t>63815106</t>
  </si>
  <si>
    <t>25871209</t>
  </si>
  <si>
    <t xml:space="preserve">Michael Jordan </t>
  </si>
  <si>
    <t>All star</t>
  </si>
  <si>
    <t>42624097</t>
  </si>
  <si>
    <t>11008304</t>
  </si>
  <si>
    <t>25074988</t>
  </si>
  <si>
    <t>12504218</t>
  </si>
  <si>
    <t>43061605</t>
  </si>
  <si>
    <t>46464062</t>
  </si>
  <si>
    <t>Purple</t>
  </si>
  <si>
    <t>26245488</t>
  </si>
  <si>
    <t>63723104</t>
  </si>
  <si>
    <t xml:space="preserve">Fast Break Signature </t>
  </si>
  <si>
    <t>FB-AED</t>
  </si>
  <si>
    <t>61443090</t>
  </si>
  <si>
    <t>8338060-031</t>
  </si>
  <si>
    <t>Fleer Retro</t>
  </si>
  <si>
    <t>AU812872</t>
  </si>
  <si>
    <t>SGC 9/Auto 10</t>
  </si>
  <si>
    <t>63740099</t>
  </si>
  <si>
    <t>Panini Noir</t>
  </si>
  <si>
    <t xml:space="preserve">Patch Auto 1/1 </t>
  </si>
  <si>
    <t>63560288</t>
  </si>
  <si>
    <t>Gold Wave</t>
  </si>
  <si>
    <t>0009121424</t>
  </si>
  <si>
    <t>NEW</t>
  </si>
  <si>
    <t>SGC 6.5</t>
  </si>
  <si>
    <t>Zero Gravity</t>
  </si>
  <si>
    <t>Basketball Heros</t>
  </si>
  <si>
    <t>Shaquille Oneal</t>
  </si>
  <si>
    <t>SGC A</t>
  </si>
  <si>
    <t>Saddiq Bey</t>
  </si>
  <si>
    <t>Blue Retail</t>
  </si>
  <si>
    <t>56695021</t>
  </si>
  <si>
    <t>Sekou Doumbouya</t>
  </si>
  <si>
    <t>1003099156</t>
  </si>
  <si>
    <t>Hometown Heros</t>
  </si>
  <si>
    <t>1003099153</t>
  </si>
  <si>
    <t>1002527244</t>
  </si>
  <si>
    <t>Revolution</t>
  </si>
  <si>
    <t>56694963</t>
  </si>
  <si>
    <t>56695016</t>
  </si>
  <si>
    <t>Brandon Clarke</t>
  </si>
  <si>
    <t>1011773024</t>
  </si>
  <si>
    <t>Deandre Ayton</t>
  </si>
  <si>
    <t>Freshman Phenoms Silver</t>
  </si>
  <si>
    <t>56694981</t>
  </si>
  <si>
    <t>Rui Hachimura</t>
  </si>
  <si>
    <t>56695013</t>
  </si>
  <si>
    <t>Rui Hachimura 111</t>
  </si>
  <si>
    <t>56695014</t>
  </si>
  <si>
    <t>62176757</t>
  </si>
  <si>
    <t>62176754</t>
  </si>
  <si>
    <t>Keldon Johnson</t>
  </si>
  <si>
    <t>Fast Break Silver</t>
  </si>
  <si>
    <t>62176743</t>
  </si>
  <si>
    <t>62176739</t>
  </si>
  <si>
    <t>DeAndre Hunter</t>
  </si>
  <si>
    <t>Purple Discoo</t>
  </si>
  <si>
    <t>1002974338</t>
  </si>
  <si>
    <t>NBA stickers</t>
  </si>
  <si>
    <t>CSG 7.5</t>
  </si>
  <si>
    <t>1002974332</t>
  </si>
  <si>
    <t>1002551115</t>
  </si>
  <si>
    <t>Recon</t>
  </si>
  <si>
    <t>1003099157</t>
  </si>
  <si>
    <t>56145902</t>
  </si>
  <si>
    <t xml:space="preserve">Prizm Instant Impact </t>
  </si>
  <si>
    <t>Jarrett Culver</t>
  </si>
  <si>
    <t xml:space="preserve">Green Instant Impact </t>
  </si>
  <si>
    <t>55637109</t>
  </si>
  <si>
    <t>Spx</t>
  </si>
  <si>
    <t>PSA 3</t>
  </si>
  <si>
    <t>55866139</t>
  </si>
  <si>
    <t>Panini Chronicles</t>
  </si>
  <si>
    <t>Kendrick Nunn</t>
  </si>
  <si>
    <t>Bronze</t>
  </si>
  <si>
    <t>55866190</t>
  </si>
  <si>
    <t>Coby White</t>
  </si>
  <si>
    <t>56695003</t>
  </si>
  <si>
    <t>Talen Horton-Tucker</t>
  </si>
  <si>
    <t>134124</t>
  </si>
  <si>
    <t>2623274</t>
  </si>
  <si>
    <t>3631300</t>
  </si>
  <si>
    <t>Marvin Bagley</t>
  </si>
  <si>
    <t>54570197</t>
  </si>
  <si>
    <t>Collin Sexton</t>
  </si>
  <si>
    <t>56694960</t>
  </si>
  <si>
    <t>Trophy Orange</t>
  </si>
  <si>
    <t>56694990</t>
  </si>
  <si>
    <t>PJ Washinton Jr.</t>
  </si>
  <si>
    <t>56694991</t>
  </si>
  <si>
    <t>56694969</t>
  </si>
  <si>
    <t>56694989</t>
  </si>
  <si>
    <t>56694964</t>
  </si>
  <si>
    <t>56694965</t>
  </si>
  <si>
    <t>56695012</t>
  </si>
  <si>
    <t>55259068</t>
  </si>
  <si>
    <t>55998156</t>
  </si>
  <si>
    <t>56694975</t>
  </si>
  <si>
    <t>51869593</t>
  </si>
  <si>
    <t>51888945</t>
  </si>
  <si>
    <t>56694972</t>
  </si>
  <si>
    <t>3080367</t>
  </si>
  <si>
    <t>0378320</t>
  </si>
  <si>
    <t>Josh Jackson</t>
  </si>
  <si>
    <t>Shock Prizm</t>
  </si>
  <si>
    <t>2366542</t>
  </si>
  <si>
    <t>Obi Toppin</t>
  </si>
  <si>
    <t>1011773034</t>
  </si>
  <si>
    <t>56695026</t>
  </si>
  <si>
    <t>Gilgeous-Alexander</t>
  </si>
  <si>
    <t>60778176</t>
  </si>
  <si>
    <t>60778138</t>
  </si>
  <si>
    <t>Class of 2019</t>
  </si>
  <si>
    <t>5555855</t>
  </si>
  <si>
    <t>56695024</t>
  </si>
  <si>
    <t>55620714</t>
  </si>
  <si>
    <t>55866224</t>
  </si>
  <si>
    <t>56695020</t>
  </si>
  <si>
    <t>4365728</t>
  </si>
  <si>
    <t>Freshman PHenoms</t>
  </si>
  <si>
    <t>56694976</t>
  </si>
  <si>
    <t>56694961</t>
  </si>
  <si>
    <t>51103405</t>
  </si>
  <si>
    <t>Chroncles</t>
  </si>
  <si>
    <t>62176742</t>
  </si>
  <si>
    <t>1002567110</t>
  </si>
  <si>
    <t>56695023</t>
  </si>
  <si>
    <t xml:space="preserve">RJ Barrett  </t>
  </si>
  <si>
    <t>56694971</t>
  </si>
  <si>
    <t>56695008</t>
  </si>
  <si>
    <t>56695019</t>
  </si>
  <si>
    <t>56694967</t>
  </si>
  <si>
    <t>56694999</t>
  </si>
  <si>
    <t>Tyler Herro 280</t>
  </si>
  <si>
    <t>56694970</t>
  </si>
  <si>
    <t>48948193</t>
  </si>
  <si>
    <t>56694984</t>
  </si>
  <si>
    <t>Purple Prizm</t>
  </si>
  <si>
    <t>56694994</t>
  </si>
  <si>
    <t>55866136</t>
  </si>
  <si>
    <t>55637111</t>
  </si>
  <si>
    <t>Garnett</t>
  </si>
  <si>
    <t>55637116</t>
  </si>
  <si>
    <t>55866181</t>
  </si>
  <si>
    <t>5082517</t>
  </si>
  <si>
    <t>8031254</t>
  </si>
  <si>
    <t>Chinese New Year</t>
  </si>
  <si>
    <t>6433605</t>
  </si>
  <si>
    <t>56695015</t>
  </si>
  <si>
    <t>56695018</t>
  </si>
  <si>
    <t>56694962</t>
  </si>
  <si>
    <t>56695017</t>
  </si>
  <si>
    <t>56695022</t>
  </si>
  <si>
    <t>1002019128</t>
  </si>
  <si>
    <t>56694985</t>
  </si>
  <si>
    <t>56694982</t>
  </si>
  <si>
    <t>Panini Revolution</t>
  </si>
  <si>
    <t>56695010</t>
  </si>
  <si>
    <t>56694992</t>
  </si>
  <si>
    <t>56695025</t>
  </si>
  <si>
    <t>51717136</t>
  </si>
  <si>
    <t>51717135</t>
  </si>
  <si>
    <t>51717138</t>
  </si>
  <si>
    <t>55259069</t>
  </si>
  <si>
    <t>50276776</t>
  </si>
  <si>
    <t>55998150</t>
  </si>
  <si>
    <t>62176759</t>
  </si>
  <si>
    <t>62176758</t>
  </si>
  <si>
    <t>8677704</t>
  </si>
  <si>
    <t>Get Hyped</t>
  </si>
  <si>
    <t>0374815</t>
  </si>
  <si>
    <t>46268310</t>
  </si>
  <si>
    <t>Contenders Draft</t>
  </si>
  <si>
    <t>RJ Barret</t>
  </si>
  <si>
    <t>60778166</t>
  </si>
  <si>
    <t>60778167</t>
  </si>
  <si>
    <t>Blue Cracked Ice</t>
  </si>
  <si>
    <t>60778173</t>
  </si>
  <si>
    <t>School Colors</t>
  </si>
  <si>
    <t>60778174</t>
  </si>
  <si>
    <t>60778155</t>
  </si>
  <si>
    <t>Tacko Fall</t>
  </si>
  <si>
    <t>Silver Laser</t>
  </si>
  <si>
    <t>60778151</t>
  </si>
  <si>
    <t>60778135</t>
  </si>
  <si>
    <t>60778126</t>
  </si>
  <si>
    <t>60778127</t>
  </si>
  <si>
    <t>52171164</t>
  </si>
  <si>
    <t>1123805</t>
  </si>
  <si>
    <t>fleer</t>
  </si>
  <si>
    <t>52171166</t>
  </si>
  <si>
    <t>52171194</t>
  </si>
  <si>
    <t>52171191</t>
  </si>
  <si>
    <t>52171173</t>
  </si>
  <si>
    <t>60778136</t>
  </si>
  <si>
    <t>2019</t>
  </si>
  <si>
    <t>N. Alexander-Walker</t>
  </si>
  <si>
    <t>60778148</t>
  </si>
  <si>
    <t>60778149</t>
  </si>
  <si>
    <t>60778150</t>
  </si>
  <si>
    <t>60778154</t>
  </si>
  <si>
    <t>60778187</t>
  </si>
  <si>
    <t>60778190</t>
  </si>
  <si>
    <t>60778124</t>
  </si>
  <si>
    <t>52171140</t>
  </si>
  <si>
    <t>28456919</t>
  </si>
  <si>
    <t>28456920</t>
  </si>
  <si>
    <t>28456921</t>
  </si>
  <si>
    <t>XXX</t>
  </si>
  <si>
    <t>27704988</t>
  </si>
  <si>
    <t>Chris Mullin</t>
  </si>
  <si>
    <t>55010435</t>
  </si>
  <si>
    <t>52286698</t>
  </si>
  <si>
    <t>Fleer All-Stars</t>
  </si>
  <si>
    <t>52286696</t>
  </si>
  <si>
    <t>52286715</t>
  </si>
  <si>
    <t>52286719</t>
  </si>
  <si>
    <t>52286717</t>
  </si>
  <si>
    <t>50642621</t>
  </si>
  <si>
    <t>50642622</t>
  </si>
  <si>
    <t>52171115</t>
  </si>
  <si>
    <t>53412401</t>
  </si>
  <si>
    <t>Rick Mahorn</t>
  </si>
  <si>
    <t>55426545</t>
  </si>
  <si>
    <t>28456991</t>
  </si>
  <si>
    <t>28456989</t>
  </si>
  <si>
    <t>55426548</t>
  </si>
  <si>
    <t>55426549</t>
  </si>
  <si>
    <t>55426547</t>
  </si>
  <si>
    <t>55426551</t>
  </si>
  <si>
    <t>55426534</t>
  </si>
  <si>
    <t>55426535</t>
  </si>
  <si>
    <t>55426536</t>
  </si>
  <si>
    <t>55426523</t>
  </si>
  <si>
    <t>55426522</t>
  </si>
  <si>
    <t>55426529</t>
  </si>
  <si>
    <t>55426530</t>
  </si>
  <si>
    <t>55426520</t>
  </si>
  <si>
    <t>55426517</t>
  </si>
  <si>
    <t>52286723</t>
  </si>
  <si>
    <t>52171192</t>
  </si>
  <si>
    <t>Isaiah Thomas</t>
  </si>
  <si>
    <t>53960524</t>
  </si>
  <si>
    <t>1988</t>
  </si>
  <si>
    <t>0012299112</t>
  </si>
  <si>
    <t>62176760</t>
  </si>
  <si>
    <t>55259070</t>
  </si>
  <si>
    <t>55259065</t>
  </si>
  <si>
    <t>55998155</t>
  </si>
  <si>
    <t>56694987</t>
  </si>
  <si>
    <t>1003099014</t>
  </si>
  <si>
    <t>55637107</t>
  </si>
  <si>
    <t>Skybox Z-Force</t>
  </si>
  <si>
    <t>56694966</t>
  </si>
  <si>
    <t>51717130</t>
  </si>
  <si>
    <t>54110666</t>
  </si>
  <si>
    <t>55259071</t>
  </si>
  <si>
    <t>56694988</t>
  </si>
  <si>
    <t>RWB Prizm</t>
  </si>
  <si>
    <t>52171195</t>
  </si>
  <si>
    <t>Karl Malone</t>
  </si>
  <si>
    <t>28456976</t>
  </si>
  <si>
    <t>28456972</t>
  </si>
  <si>
    <t>28456979</t>
  </si>
  <si>
    <t>28456973</t>
  </si>
  <si>
    <t>52171135</t>
  </si>
  <si>
    <t>52171137</t>
  </si>
  <si>
    <t>52171138</t>
  </si>
  <si>
    <t>28457015</t>
  </si>
  <si>
    <t>28457024</t>
  </si>
  <si>
    <t>28457020</t>
  </si>
  <si>
    <t>52171139</t>
  </si>
  <si>
    <t>52171141</t>
  </si>
  <si>
    <t>52171142</t>
  </si>
  <si>
    <t>28457023</t>
  </si>
  <si>
    <t>3256536</t>
  </si>
  <si>
    <t>53228121</t>
  </si>
  <si>
    <t>53960525</t>
  </si>
  <si>
    <t>53960519</t>
  </si>
  <si>
    <t>53960520</t>
  </si>
  <si>
    <t>48356673</t>
  </si>
  <si>
    <t>55998152</t>
  </si>
  <si>
    <t>55866112</t>
  </si>
  <si>
    <t>55259058</t>
  </si>
  <si>
    <t>56746952</t>
  </si>
  <si>
    <t>56746950</t>
  </si>
  <si>
    <t>56695009</t>
  </si>
  <si>
    <t>56694986</t>
  </si>
  <si>
    <t>1003099069</t>
  </si>
  <si>
    <t>56734808</t>
  </si>
  <si>
    <t>Jam Masters Mosaic</t>
  </si>
  <si>
    <t>56695005</t>
  </si>
  <si>
    <t>56695004</t>
  </si>
  <si>
    <t>Luka Samanic</t>
  </si>
  <si>
    <t>54636910</t>
  </si>
  <si>
    <t>51717131</t>
  </si>
  <si>
    <t>51717132</t>
  </si>
  <si>
    <t>51717133</t>
  </si>
  <si>
    <t>51717134</t>
  </si>
  <si>
    <t>51717137</t>
  </si>
  <si>
    <t>51717140</t>
  </si>
  <si>
    <t>51717142</t>
  </si>
  <si>
    <t>51717141</t>
  </si>
  <si>
    <t>51717139</t>
  </si>
  <si>
    <t>5343115</t>
  </si>
  <si>
    <t>Jarrett Allen</t>
  </si>
  <si>
    <t>Blue Velocity Prizm</t>
  </si>
  <si>
    <t>57193448</t>
  </si>
  <si>
    <t>56653917</t>
  </si>
  <si>
    <t>57193526</t>
  </si>
  <si>
    <t>57193528</t>
  </si>
  <si>
    <t>51717150</t>
  </si>
  <si>
    <t>51717149</t>
  </si>
  <si>
    <t>55998154</t>
  </si>
  <si>
    <t>1886862</t>
  </si>
  <si>
    <t>Larry bird</t>
  </si>
  <si>
    <t>Sgc 9.5</t>
  </si>
  <si>
    <t>1003031087</t>
  </si>
  <si>
    <t>Nike/warner</t>
  </si>
  <si>
    <t xml:space="preserve">Bugs bunny </t>
  </si>
  <si>
    <t>Whats up Jock</t>
  </si>
  <si>
    <t>CSG 8</t>
  </si>
  <si>
    <t>1003031026</t>
  </si>
  <si>
    <t>Porky pig</t>
  </si>
  <si>
    <t>Thats all folks</t>
  </si>
  <si>
    <t>1003031086</t>
  </si>
  <si>
    <t>Just do it q</t>
  </si>
  <si>
    <t>60778164</t>
  </si>
  <si>
    <t>De'Andre Hunter</t>
  </si>
  <si>
    <t>60778139</t>
  </si>
  <si>
    <t>52171148</t>
  </si>
  <si>
    <t>27780849</t>
  </si>
  <si>
    <t>28456943</t>
  </si>
  <si>
    <t>28456944</t>
  </si>
  <si>
    <t>28456954</t>
  </si>
  <si>
    <t>52171146</t>
  </si>
  <si>
    <t>60778152</t>
  </si>
  <si>
    <t>60778182</t>
  </si>
  <si>
    <t>60778140</t>
  </si>
  <si>
    <t>60778188</t>
  </si>
  <si>
    <t>60778189</t>
  </si>
  <si>
    <t>Luck of the Lottery</t>
  </si>
  <si>
    <t>60778168</t>
  </si>
  <si>
    <t>60778171</t>
  </si>
  <si>
    <t>53412426</t>
  </si>
  <si>
    <t>53412427</t>
  </si>
  <si>
    <t>28456994</t>
  </si>
  <si>
    <t>Tyrone Bogues</t>
  </si>
  <si>
    <t>53228082</t>
  </si>
  <si>
    <t>54091178</t>
  </si>
  <si>
    <t>53228198</t>
  </si>
  <si>
    <t>Ray Allen</t>
  </si>
  <si>
    <t>53228195</t>
  </si>
  <si>
    <t>53468401</t>
  </si>
  <si>
    <t>52171112</t>
  </si>
  <si>
    <t>52171090</t>
  </si>
  <si>
    <t>52171091</t>
  </si>
  <si>
    <t>52171086</t>
  </si>
  <si>
    <t>52171085</t>
  </si>
  <si>
    <t>50642615</t>
  </si>
  <si>
    <t>52171132</t>
  </si>
  <si>
    <t>52171116</t>
  </si>
  <si>
    <t>53694187</t>
  </si>
  <si>
    <t>Upper Deck First Edition</t>
  </si>
  <si>
    <t>KD4</t>
  </si>
  <si>
    <t>Durant Exclusives</t>
  </si>
  <si>
    <t>52286695</t>
  </si>
  <si>
    <t>55426572</t>
  </si>
  <si>
    <t>55426546</t>
  </si>
  <si>
    <t>55426564</t>
  </si>
  <si>
    <t>55426561</t>
  </si>
  <si>
    <t>55426562</t>
  </si>
  <si>
    <t>55426563</t>
  </si>
  <si>
    <t>55426531</t>
  </si>
  <si>
    <t>55426527</t>
  </si>
  <si>
    <t>Mark Price</t>
  </si>
  <si>
    <t>55426521</t>
  </si>
  <si>
    <t>52286724</t>
  </si>
  <si>
    <t>55637118</t>
  </si>
  <si>
    <t>60778153</t>
  </si>
  <si>
    <t>52171108</t>
  </si>
  <si>
    <t>55426518</t>
  </si>
  <si>
    <t>53228191</t>
  </si>
  <si>
    <t>53412453</t>
  </si>
  <si>
    <t>53412446</t>
  </si>
  <si>
    <t>56694978</t>
  </si>
  <si>
    <t>Green Cracked Ice</t>
  </si>
  <si>
    <t>28456939</t>
  </si>
  <si>
    <t>28456938</t>
  </si>
  <si>
    <t>28456870</t>
  </si>
  <si>
    <t>60778146</t>
  </si>
  <si>
    <t>27780851</t>
  </si>
  <si>
    <t>Joe Dumars</t>
  </si>
  <si>
    <t>53228095</t>
  </si>
  <si>
    <t>50642625</t>
  </si>
  <si>
    <t>55426538</t>
  </si>
  <si>
    <t>55637120</t>
  </si>
  <si>
    <t>52171144</t>
  </si>
  <si>
    <t>28456931</t>
  </si>
  <si>
    <t>28456928</t>
  </si>
  <si>
    <t>28456930</t>
  </si>
  <si>
    <t>52171154</t>
  </si>
  <si>
    <t>27994917</t>
  </si>
  <si>
    <t>22842233</t>
  </si>
  <si>
    <t>26585372</t>
  </si>
  <si>
    <t>28456869</t>
  </si>
  <si>
    <t>1037201-187</t>
  </si>
  <si>
    <t xml:space="preserve">SGC 8.5 </t>
  </si>
  <si>
    <t>1037642-162</t>
  </si>
  <si>
    <t>1132160-160</t>
  </si>
  <si>
    <t>1132160-161</t>
  </si>
  <si>
    <t>1131088-175</t>
  </si>
  <si>
    <t>1132160-159</t>
  </si>
  <si>
    <t>1132160-162</t>
  </si>
  <si>
    <t>1132160-154</t>
  </si>
  <si>
    <t>1132160-155</t>
  </si>
  <si>
    <t>1132160-153</t>
  </si>
  <si>
    <t>55426533</t>
  </si>
  <si>
    <t>Rookie Sensations</t>
  </si>
  <si>
    <t>55426514</t>
  </si>
  <si>
    <t>box</t>
  </si>
  <si>
    <t>box 45</t>
  </si>
  <si>
    <t xml:space="preserve">tall box </t>
  </si>
  <si>
    <t>Cardhedger Internal Serial Number</t>
  </si>
  <si>
    <t>0010002484</t>
  </si>
  <si>
    <t>Karl-Anthony Towns</t>
  </si>
  <si>
    <t>Prizms Flash</t>
  </si>
  <si>
    <t>0011239305</t>
  </si>
  <si>
    <t>Prizms Light Blue /199</t>
  </si>
  <si>
    <t>60778184</t>
  </si>
  <si>
    <t>60778142</t>
  </si>
  <si>
    <t>60778134</t>
  </si>
  <si>
    <t>60778177</t>
  </si>
  <si>
    <t>60778178</t>
  </si>
  <si>
    <t>60778165</t>
  </si>
  <si>
    <t>60778172</t>
  </si>
  <si>
    <t>Darius Bazley</t>
  </si>
  <si>
    <t>53468343</t>
  </si>
  <si>
    <t>48727142</t>
  </si>
  <si>
    <t>56145868</t>
  </si>
  <si>
    <t>Jalen Hurts Trophy Collection</t>
  </si>
  <si>
    <t>Trophy Collection</t>
  </si>
  <si>
    <t>56145873</t>
  </si>
  <si>
    <t xml:space="preserve">Panini Absolute Introductions </t>
  </si>
  <si>
    <t>Ijb Joe Burrow</t>
  </si>
  <si>
    <t>IJB</t>
  </si>
  <si>
    <t>Introductions</t>
  </si>
  <si>
    <t>56145874</t>
  </si>
  <si>
    <t>56145875</t>
  </si>
  <si>
    <t>Ijh Justin Herbert</t>
  </si>
  <si>
    <t>IJH</t>
  </si>
  <si>
    <t>56145803</t>
  </si>
  <si>
    <t xml:space="preserve">Panini Contenders Draft Picks Draft Class </t>
  </si>
  <si>
    <t>56145804</t>
  </si>
  <si>
    <t>56145805</t>
  </si>
  <si>
    <t xml:space="preserve">Panini Contenders Draft Picks Collegiate Connections </t>
  </si>
  <si>
    <t>Clyde Edwards-Helaire/Joe Burrow</t>
  </si>
  <si>
    <t>56145801</t>
  </si>
  <si>
    <t>56145806</t>
  </si>
  <si>
    <t>56145810</t>
  </si>
  <si>
    <t>Panini Playoff</t>
  </si>
  <si>
    <t>BTN25</t>
  </si>
  <si>
    <t xml:space="preserve">PSA 9 </t>
  </si>
  <si>
    <t>55998187</t>
  </si>
  <si>
    <t>56145793</t>
  </si>
  <si>
    <t>56145797</t>
  </si>
  <si>
    <t>Jake Breeland/Justin Herbert</t>
  </si>
  <si>
    <t>56145798</t>
  </si>
  <si>
    <t>56145799</t>
  </si>
  <si>
    <t>56145876</t>
  </si>
  <si>
    <t>56145877</t>
  </si>
  <si>
    <t>56145878</t>
  </si>
  <si>
    <t>56145880</t>
  </si>
  <si>
    <t>56145884</t>
  </si>
  <si>
    <t>145 Jalen Hurts</t>
  </si>
  <si>
    <t>56145885</t>
  </si>
  <si>
    <t>56145781</t>
  </si>
  <si>
    <t xml:space="preserve">Panini Donruss </t>
  </si>
  <si>
    <t>56145782</t>
  </si>
  <si>
    <t>56145783</t>
  </si>
  <si>
    <t>56145784</t>
  </si>
  <si>
    <t>248 Jalen Hurts</t>
  </si>
  <si>
    <t>56145785</t>
  </si>
  <si>
    <t>56145786</t>
  </si>
  <si>
    <t>56145787</t>
  </si>
  <si>
    <t>56145773</t>
  </si>
  <si>
    <t>56145777</t>
  </si>
  <si>
    <t>56145839</t>
  </si>
  <si>
    <t>56145840</t>
  </si>
  <si>
    <t>56145841</t>
  </si>
  <si>
    <t>56145842</t>
  </si>
  <si>
    <t>56145845</t>
  </si>
  <si>
    <t xml:space="preserve">Chase Claypool </t>
  </si>
  <si>
    <t>56145834</t>
  </si>
  <si>
    <t xml:space="preserve">Henry Ruggs III </t>
  </si>
  <si>
    <t>56145858</t>
  </si>
  <si>
    <t>56145860</t>
  </si>
  <si>
    <t>56145861</t>
  </si>
  <si>
    <t>Trophy Collection Orange</t>
  </si>
  <si>
    <t>56145862</t>
  </si>
  <si>
    <t>56145835</t>
  </si>
  <si>
    <t>56145852</t>
  </si>
  <si>
    <t>Clyde Edwards-Helaire</t>
  </si>
  <si>
    <t xml:space="preserve">Sapphire  Trophy Collection </t>
  </si>
  <si>
    <t>56145853</t>
  </si>
  <si>
    <t>Sapphire Trophy Collection</t>
  </si>
  <si>
    <t>56145854</t>
  </si>
  <si>
    <t>56145857</t>
  </si>
  <si>
    <t xml:space="preserve">Tua Tagovailoa  </t>
  </si>
  <si>
    <t>Emerald Trophy Collection</t>
  </si>
  <si>
    <t>56145890</t>
  </si>
  <si>
    <t>56145891</t>
  </si>
  <si>
    <t>56145867</t>
  </si>
  <si>
    <t>56145818</t>
  </si>
  <si>
    <t>56145820</t>
  </si>
  <si>
    <t xml:space="preserve">Baker Mayfield </t>
  </si>
  <si>
    <t>56145822</t>
  </si>
  <si>
    <t xml:space="preserve"> Chase Young </t>
  </si>
  <si>
    <t>56145823</t>
  </si>
  <si>
    <t>56145827</t>
  </si>
  <si>
    <t xml:space="preserve">Peyton Manning </t>
  </si>
  <si>
    <t>56145828</t>
  </si>
  <si>
    <t>56145830</t>
  </si>
  <si>
    <t>56145832</t>
  </si>
  <si>
    <t>56145833</t>
  </si>
  <si>
    <t>BC15</t>
  </si>
  <si>
    <t>Blue Chips</t>
  </si>
  <si>
    <t>56145811</t>
  </si>
  <si>
    <t>RW3</t>
  </si>
  <si>
    <t>56145812</t>
  </si>
  <si>
    <t>1010990018</t>
  </si>
  <si>
    <t>101099005</t>
  </si>
  <si>
    <t>Playoff</t>
  </si>
  <si>
    <t>BTN-4</t>
  </si>
  <si>
    <t>Pink Behind The Numbers</t>
  </si>
  <si>
    <t xml:space="preserve">CSG 9 </t>
  </si>
  <si>
    <t>1000904022</t>
  </si>
  <si>
    <t>Got Game Green Mosaic</t>
  </si>
  <si>
    <t>1002636001</t>
  </si>
  <si>
    <t>1010990004</t>
  </si>
  <si>
    <t>TM2</t>
  </si>
  <si>
    <t>Touchdown Master Green</t>
  </si>
  <si>
    <t>55998184</t>
  </si>
  <si>
    <t>55998177</t>
  </si>
  <si>
    <t>Pink Camoo</t>
  </si>
  <si>
    <t>56552774</t>
  </si>
  <si>
    <t>56552772</t>
  </si>
  <si>
    <t>56552773</t>
  </si>
  <si>
    <t>56552736</t>
  </si>
  <si>
    <t>56552734</t>
  </si>
  <si>
    <t>1010990019</t>
  </si>
  <si>
    <t>56552850</t>
  </si>
  <si>
    <t>Neon Green Pulsar</t>
  </si>
  <si>
    <t>56430622</t>
  </si>
  <si>
    <t>55620721</t>
  </si>
  <si>
    <t>55620718</t>
  </si>
  <si>
    <t>55620715</t>
  </si>
  <si>
    <t>II13</t>
  </si>
  <si>
    <t>Relics</t>
  </si>
  <si>
    <t>55620711</t>
  </si>
  <si>
    <t>55620710</t>
  </si>
  <si>
    <t>Antonio Gandy-Golden</t>
  </si>
  <si>
    <t>55620708</t>
  </si>
  <si>
    <t>55620707</t>
  </si>
  <si>
    <t>56552717</t>
  </si>
  <si>
    <t>Antonio Gandy Golden</t>
  </si>
  <si>
    <t>55998191</t>
  </si>
  <si>
    <t xml:space="preserve">CJ Henderson </t>
  </si>
  <si>
    <t>1010990007</t>
  </si>
  <si>
    <t xml:space="preserve">Justin Herbert  </t>
  </si>
  <si>
    <t>1011773020</t>
  </si>
  <si>
    <t>Justin Herbert 203</t>
  </si>
  <si>
    <t>Luminance</t>
  </si>
  <si>
    <t>1011773018</t>
  </si>
  <si>
    <t>Chronicles Prizm Black</t>
  </si>
  <si>
    <t>PB-9</t>
  </si>
  <si>
    <t>1011773051</t>
  </si>
  <si>
    <t>ESR-JAH</t>
  </si>
  <si>
    <t>Elite Series Rookies</t>
  </si>
  <si>
    <t>1011773002</t>
  </si>
  <si>
    <t>1011773015</t>
  </si>
  <si>
    <t>55998166</t>
  </si>
  <si>
    <t>56552907</t>
  </si>
  <si>
    <t>56552890</t>
  </si>
  <si>
    <t>55998186</t>
  </si>
  <si>
    <t>Alvin Kamara</t>
  </si>
  <si>
    <t>56552852</t>
  </si>
  <si>
    <t>56552759</t>
  </si>
  <si>
    <t>56552707</t>
  </si>
  <si>
    <t>Cole Kmet</t>
  </si>
  <si>
    <t>56552708</t>
  </si>
  <si>
    <t>55998176</t>
  </si>
  <si>
    <t xml:space="preserve">LaDainian Tomlinson </t>
  </si>
  <si>
    <t>55998175</t>
  </si>
  <si>
    <t>56552855</t>
  </si>
  <si>
    <t>55998185</t>
  </si>
  <si>
    <t>Carson Wentz</t>
  </si>
  <si>
    <t>55998173</t>
  </si>
  <si>
    <t>Jason Witten</t>
  </si>
  <si>
    <t>2251802</t>
  </si>
  <si>
    <t>1011773001</t>
  </si>
  <si>
    <t>Luminence</t>
  </si>
  <si>
    <t>56552905</t>
  </si>
  <si>
    <t>55998167</t>
  </si>
  <si>
    <t>55998183</t>
  </si>
  <si>
    <t>Marcus Mariota</t>
  </si>
  <si>
    <t>56552904</t>
  </si>
  <si>
    <t>56552789</t>
  </si>
  <si>
    <t>Go Hard Go Home</t>
  </si>
  <si>
    <t>55998170</t>
  </si>
  <si>
    <t>Adrian Peterson</t>
  </si>
  <si>
    <t>55998188</t>
  </si>
  <si>
    <t>Matt Ryan</t>
  </si>
  <si>
    <t>55998171</t>
  </si>
  <si>
    <t>1010990020</t>
  </si>
  <si>
    <t>Laviska Shenault</t>
  </si>
  <si>
    <t>44901328</t>
  </si>
  <si>
    <t>Panini Elite DP</t>
  </si>
  <si>
    <t>Sam Darnold</t>
  </si>
  <si>
    <t>1011773023</t>
  </si>
  <si>
    <t>Chronicles DP Select</t>
  </si>
  <si>
    <t>Travis Ettiene</t>
  </si>
  <si>
    <t>1011773021</t>
  </si>
  <si>
    <t>Flux</t>
  </si>
  <si>
    <t>1011773003</t>
  </si>
  <si>
    <t>TB-1</t>
  </si>
  <si>
    <t>91 Throwback</t>
  </si>
  <si>
    <t>1011773016</t>
  </si>
  <si>
    <t>Jaylen Waddle</t>
  </si>
  <si>
    <t>1010990001</t>
  </si>
  <si>
    <t>790/799</t>
  </si>
  <si>
    <t>25344198</t>
  </si>
  <si>
    <t>Cam Newton</t>
  </si>
  <si>
    <t>25344206</t>
  </si>
  <si>
    <t>25344181</t>
  </si>
  <si>
    <t>25344199</t>
  </si>
  <si>
    <t>25344190</t>
  </si>
  <si>
    <t>25344197</t>
  </si>
  <si>
    <t>55010392</t>
  </si>
  <si>
    <t xml:space="preserve"> </t>
  </si>
  <si>
    <t>55010397</t>
  </si>
  <si>
    <t>55010389</t>
  </si>
  <si>
    <t>55010393</t>
  </si>
  <si>
    <t>55010403</t>
  </si>
  <si>
    <t>55010405</t>
  </si>
  <si>
    <t>55010402</t>
  </si>
  <si>
    <t>55010401</t>
  </si>
  <si>
    <t>55010400</t>
  </si>
  <si>
    <t>55010399</t>
  </si>
  <si>
    <t>55010390</t>
  </si>
  <si>
    <t>55010398</t>
  </si>
  <si>
    <t>55010404</t>
  </si>
  <si>
    <t>55010391</t>
  </si>
  <si>
    <t>55010395</t>
  </si>
  <si>
    <t>55010396</t>
  </si>
  <si>
    <t>55010386</t>
  </si>
  <si>
    <t>55010317</t>
  </si>
  <si>
    <t>55010319</t>
  </si>
  <si>
    <t>55010322</t>
  </si>
  <si>
    <t>55010320</t>
  </si>
  <si>
    <t>55010323</t>
  </si>
  <si>
    <t>55010329</t>
  </si>
  <si>
    <t>55010328</t>
  </si>
  <si>
    <t>55010327</t>
  </si>
  <si>
    <t>55010326</t>
  </si>
  <si>
    <t>55010318</t>
  </si>
  <si>
    <t>55010321</t>
  </si>
  <si>
    <t>55010324</t>
  </si>
  <si>
    <t>55010325</t>
  </si>
  <si>
    <t>55010315</t>
  </si>
  <si>
    <t>55010314</t>
  </si>
  <si>
    <t>55010313</t>
  </si>
  <si>
    <t>55010316</t>
  </si>
  <si>
    <t>55010331</t>
  </si>
  <si>
    <t>1101773047</t>
  </si>
  <si>
    <t>55010344</t>
  </si>
  <si>
    <t>55010345</t>
  </si>
  <si>
    <t>54636906</t>
  </si>
  <si>
    <t>6625355</t>
  </si>
  <si>
    <t>Nick Chubb</t>
  </si>
  <si>
    <t>48052090</t>
  </si>
  <si>
    <t>48052084</t>
  </si>
  <si>
    <t>Star Gazing</t>
  </si>
  <si>
    <t>101099002</t>
  </si>
  <si>
    <t>Panini Obsidian</t>
  </si>
  <si>
    <t>Keenan Allen</t>
  </si>
  <si>
    <t>V-16</t>
  </si>
  <si>
    <t>Vitreous</t>
  </si>
  <si>
    <t>1101773049</t>
  </si>
  <si>
    <t>Daniel Jones</t>
  </si>
  <si>
    <t>52264911</t>
  </si>
  <si>
    <t>Panin Donruss</t>
  </si>
  <si>
    <t>55010254</t>
  </si>
  <si>
    <t>55010258</t>
  </si>
  <si>
    <t>55010256</t>
  </si>
  <si>
    <t>56552889</t>
  </si>
  <si>
    <t>GG25</t>
  </si>
  <si>
    <t>Got Game Green</t>
  </si>
  <si>
    <t>1011773036</t>
  </si>
  <si>
    <t>UD Goodwin</t>
  </si>
  <si>
    <t>G41</t>
  </si>
  <si>
    <t>Goudey</t>
  </si>
  <si>
    <t>1011773030</t>
  </si>
  <si>
    <t>1011773014</t>
  </si>
  <si>
    <t>1011773012</t>
  </si>
  <si>
    <t>2nd Down</t>
  </si>
  <si>
    <t>1012252022</t>
  </si>
  <si>
    <t>Panini Legacy</t>
  </si>
  <si>
    <t>1011773019</t>
  </si>
  <si>
    <t>PA-1</t>
  </si>
  <si>
    <t>7305364</t>
  </si>
  <si>
    <t>101099003</t>
  </si>
  <si>
    <t>25344185</t>
  </si>
  <si>
    <t>Stands Background</t>
  </si>
  <si>
    <t>1011773056</t>
  </si>
  <si>
    <t>1003718101</t>
  </si>
  <si>
    <t>SCR-22</t>
  </si>
  <si>
    <t>1011773013</t>
  </si>
  <si>
    <t>RW-4</t>
  </si>
  <si>
    <t>1011773050</t>
  </si>
  <si>
    <t>RH-JH</t>
  </si>
  <si>
    <t>Red Hot Rookies</t>
  </si>
  <si>
    <t>55998179</t>
  </si>
  <si>
    <t>55010278</t>
  </si>
  <si>
    <t>55010279</t>
  </si>
  <si>
    <t>55010280</t>
  </si>
  <si>
    <t>55010290</t>
  </si>
  <si>
    <t>55010285</t>
  </si>
  <si>
    <t>55010286</t>
  </si>
  <si>
    <t>55010287</t>
  </si>
  <si>
    <t>55010281</t>
  </si>
  <si>
    <t>55010289</t>
  </si>
  <si>
    <t>55010275</t>
  </si>
  <si>
    <t>55010284</t>
  </si>
  <si>
    <t>54359165</t>
  </si>
  <si>
    <t>Black Gold Choice 1/8</t>
  </si>
  <si>
    <t>57193463</t>
  </si>
  <si>
    <t>Orange Reactive</t>
  </si>
  <si>
    <t>57193470</t>
  </si>
  <si>
    <t>57193498</t>
  </si>
  <si>
    <t>Green Reactive</t>
  </si>
  <si>
    <t>57193495</t>
  </si>
  <si>
    <t>Mosaic Green</t>
  </si>
  <si>
    <t>57193497</t>
  </si>
  <si>
    <t>57193496</t>
  </si>
  <si>
    <t>NFL Debut Mosaic</t>
  </si>
  <si>
    <t>57193530</t>
  </si>
  <si>
    <t>57193532</t>
  </si>
  <si>
    <t>57193537</t>
  </si>
  <si>
    <t>55010264</t>
  </si>
  <si>
    <t>48052086</t>
  </si>
  <si>
    <t>1012252019</t>
  </si>
  <si>
    <t>25344201</t>
  </si>
  <si>
    <t>Stands in background</t>
  </si>
  <si>
    <t>25344188</t>
  </si>
  <si>
    <t>Terry Bradshaw</t>
  </si>
  <si>
    <t>Payton Brothers</t>
  </si>
  <si>
    <t>54088352</t>
  </si>
  <si>
    <t>Dan Hampton</t>
  </si>
  <si>
    <t>53961414</t>
  </si>
  <si>
    <t>54088353</t>
  </si>
  <si>
    <t>54088354</t>
  </si>
  <si>
    <t>54088286</t>
  </si>
  <si>
    <t>Jack Lambert</t>
  </si>
  <si>
    <t>53468746</t>
  </si>
  <si>
    <t>Marino/Bartkowski</t>
  </si>
  <si>
    <t>53961428</t>
  </si>
  <si>
    <t>Rickey Jackson</t>
  </si>
  <si>
    <t>54088369</t>
  </si>
  <si>
    <t>53961465</t>
  </si>
  <si>
    <t>Raiders Team Leaders</t>
  </si>
  <si>
    <t>Bo Jackson All Alone</t>
  </si>
  <si>
    <t>53961466</t>
  </si>
  <si>
    <t>53961467</t>
  </si>
  <si>
    <t>53961469</t>
  </si>
  <si>
    <t>53961468</t>
  </si>
  <si>
    <t>53961464</t>
  </si>
  <si>
    <t>53961429</t>
  </si>
  <si>
    <t>Fred Dean</t>
  </si>
  <si>
    <t>Box 40</t>
  </si>
  <si>
    <t>53468782</t>
  </si>
  <si>
    <t>53468769</t>
  </si>
  <si>
    <t>53468781</t>
  </si>
  <si>
    <t>53468774</t>
  </si>
  <si>
    <t>53468775</t>
  </si>
  <si>
    <t>53468776</t>
  </si>
  <si>
    <t>53468778</t>
  </si>
  <si>
    <t>53468779</t>
  </si>
  <si>
    <t>53468767</t>
  </si>
  <si>
    <t>Derrick Thomas</t>
  </si>
  <si>
    <t>90T</t>
  </si>
  <si>
    <t>box 43</t>
  </si>
  <si>
    <t>box 41</t>
  </si>
  <si>
    <t>54088387</t>
  </si>
  <si>
    <t>53961444</t>
  </si>
  <si>
    <t>53961450</t>
  </si>
  <si>
    <t>53961451</t>
  </si>
  <si>
    <t>54088397</t>
  </si>
  <si>
    <t>54088398</t>
  </si>
  <si>
    <t>50642674</t>
  </si>
  <si>
    <t>50642675</t>
  </si>
  <si>
    <t>50642678</t>
  </si>
  <si>
    <t>50642677</t>
  </si>
  <si>
    <t>50642676</t>
  </si>
  <si>
    <t>50642657</t>
  </si>
  <si>
    <t>55010368</t>
  </si>
  <si>
    <t>55010371</t>
  </si>
  <si>
    <t>26356825</t>
  </si>
  <si>
    <t>Action Packed</t>
  </si>
  <si>
    <t>Cortez Kennedy</t>
  </si>
  <si>
    <t>Rookie Update</t>
  </si>
  <si>
    <t>26356824</t>
  </si>
  <si>
    <t>46083264</t>
  </si>
  <si>
    <t>26356822</t>
  </si>
  <si>
    <t>26296110</t>
  </si>
  <si>
    <t xml:space="preserve">Junior Seau </t>
  </si>
  <si>
    <t>54983551</t>
  </si>
  <si>
    <t>52170674</t>
  </si>
  <si>
    <t>1011773011</t>
  </si>
  <si>
    <t>High Number</t>
  </si>
  <si>
    <t>56145900</t>
  </si>
  <si>
    <t xml:space="preserve">Bowman Chrome </t>
  </si>
  <si>
    <t>Robert Puason</t>
  </si>
  <si>
    <t>BCP173</t>
  </si>
  <si>
    <t>56818264</t>
  </si>
  <si>
    <t>55637113</t>
  </si>
  <si>
    <t>139 Griffey</t>
  </si>
  <si>
    <t>55637112</t>
  </si>
  <si>
    <t>Fleer Lumber</t>
  </si>
  <si>
    <t>6 Griffey</t>
  </si>
  <si>
    <t>55620709</t>
  </si>
  <si>
    <t>Topps Mini</t>
  </si>
  <si>
    <t>US200</t>
  </si>
  <si>
    <t>2737074</t>
  </si>
  <si>
    <t>RA-BBI Bichette</t>
  </si>
  <si>
    <t>RA-BBI</t>
  </si>
  <si>
    <t>Refractor Auto /499</t>
  </si>
  <si>
    <t>62176737</t>
  </si>
  <si>
    <t>JD</t>
  </si>
  <si>
    <t>Spanning the Globe</t>
  </si>
  <si>
    <t>1011773052</t>
  </si>
  <si>
    <t>Fernando Tatis</t>
  </si>
  <si>
    <t>FS-11</t>
  </si>
  <si>
    <t>62176745</t>
  </si>
  <si>
    <t>Kyle Lewis</t>
  </si>
  <si>
    <t>1011773040</t>
  </si>
  <si>
    <t xml:space="preserve">Kyle Lewis </t>
  </si>
  <si>
    <t>1011773025</t>
  </si>
  <si>
    <t xml:space="preserve">CSG 9.5 </t>
  </si>
  <si>
    <t>1011773032</t>
  </si>
  <si>
    <t>Splash of Color</t>
  </si>
  <si>
    <t>1011773031</t>
  </si>
  <si>
    <t>1011773028</t>
  </si>
  <si>
    <t>1011773039</t>
  </si>
  <si>
    <t>FF-5</t>
  </si>
  <si>
    <t>55010248</t>
  </si>
  <si>
    <t>55010249</t>
  </si>
  <si>
    <t>55010250</t>
  </si>
  <si>
    <t>51717190</t>
  </si>
  <si>
    <t>51717192</t>
  </si>
  <si>
    <t>51717194</t>
  </si>
  <si>
    <t>51921507</t>
  </si>
  <si>
    <t>Cody Bellinger</t>
  </si>
  <si>
    <t>1011773041</t>
  </si>
  <si>
    <t>U-80</t>
  </si>
  <si>
    <t>Suit</t>
  </si>
  <si>
    <t>1011773037</t>
  </si>
  <si>
    <t>U-300</t>
  </si>
  <si>
    <t>1011773043</t>
  </si>
  <si>
    <t>U-35</t>
  </si>
  <si>
    <t>1011773046</t>
  </si>
  <si>
    <t>1011773057</t>
  </si>
  <si>
    <t>1011773053</t>
  </si>
  <si>
    <t>BTP-3</t>
  </si>
  <si>
    <t>Scouts Top 100</t>
  </si>
  <si>
    <t>1011773054</t>
  </si>
  <si>
    <t>NS-10</t>
  </si>
  <si>
    <t>Sensations</t>
  </si>
  <si>
    <t>1101773008</t>
  </si>
  <si>
    <t>1101773017</t>
  </si>
  <si>
    <t>BP114</t>
  </si>
  <si>
    <t>1101773038</t>
  </si>
  <si>
    <t>BCP-123</t>
  </si>
  <si>
    <t>1101773228</t>
  </si>
  <si>
    <t>Platinum Diamond</t>
  </si>
  <si>
    <t>44478763</t>
  </si>
  <si>
    <t>Michael Soroka</t>
  </si>
  <si>
    <t>51717220</t>
  </si>
  <si>
    <t>52226158</t>
  </si>
  <si>
    <t>Topps Opening Day</t>
  </si>
  <si>
    <t>7060364</t>
  </si>
  <si>
    <t>51717181</t>
  </si>
  <si>
    <t>Gavin Lux</t>
  </si>
  <si>
    <t>51717227</t>
  </si>
  <si>
    <t>51717217</t>
  </si>
  <si>
    <t>51717213</t>
  </si>
  <si>
    <t>51717224</t>
  </si>
  <si>
    <t>51717206</t>
  </si>
  <si>
    <t>51717208</t>
  </si>
  <si>
    <t>51717210</t>
  </si>
  <si>
    <t>51717223</t>
  </si>
  <si>
    <t>51717221</t>
  </si>
  <si>
    <t>51717214</t>
  </si>
  <si>
    <t>51717215</t>
  </si>
  <si>
    <t>51717198</t>
  </si>
  <si>
    <t>51717203</t>
  </si>
  <si>
    <t>51717222</t>
  </si>
  <si>
    <t>51717207</t>
  </si>
  <si>
    <t>51717209</t>
  </si>
  <si>
    <t>51717211</t>
  </si>
  <si>
    <t>51717212</t>
  </si>
  <si>
    <t>51717225</t>
  </si>
  <si>
    <t>51717216</t>
  </si>
  <si>
    <t>51717219</t>
  </si>
  <si>
    <t>51717205</t>
  </si>
  <si>
    <t>51717200</t>
  </si>
  <si>
    <t>51717199</t>
  </si>
  <si>
    <t>51717201</t>
  </si>
  <si>
    <t>51717204</t>
  </si>
  <si>
    <t>51717202</t>
  </si>
  <si>
    <t>53960014</t>
  </si>
  <si>
    <t>Cosmic Haze Prizm</t>
  </si>
  <si>
    <t>53712650</t>
  </si>
  <si>
    <t>53712654</t>
  </si>
  <si>
    <t>53712655</t>
  </si>
  <si>
    <t>53712651</t>
  </si>
  <si>
    <t>53712652</t>
  </si>
  <si>
    <t>53712653</t>
  </si>
  <si>
    <t>53712659</t>
  </si>
  <si>
    <t>53712689</t>
  </si>
  <si>
    <t>Fielding Gold</t>
  </si>
  <si>
    <t>53712691</t>
  </si>
  <si>
    <t>03480622</t>
  </si>
  <si>
    <t>UD Final Edition</t>
  </si>
  <si>
    <t>Pedro Martinez</t>
  </si>
  <si>
    <t>2F</t>
  </si>
  <si>
    <t>05404806</t>
  </si>
  <si>
    <t>05404820</t>
  </si>
  <si>
    <t>03480615</t>
  </si>
  <si>
    <t>05404809</t>
  </si>
  <si>
    <t>03480591</t>
  </si>
  <si>
    <t>05404805</t>
  </si>
  <si>
    <t>03480630</t>
  </si>
  <si>
    <t>05404845</t>
  </si>
  <si>
    <t>05404798</t>
  </si>
  <si>
    <t>05404832</t>
  </si>
  <si>
    <t>05404793</t>
  </si>
  <si>
    <t>03480588</t>
  </si>
  <si>
    <t>03480639</t>
  </si>
  <si>
    <t>02252927</t>
  </si>
  <si>
    <t>05404813</t>
  </si>
  <si>
    <t>05404796</t>
  </si>
  <si>
    <t>03480610</t>
  </si>
  <si>
    <t>03480607</t>
  </si>
  <si>
    <t>03480613</t>
  </si>
  <si>
    <t>05404826</t>
  </si>
  <si>
    <t>05404840</t>
  </si>
  <si>
    <t>05404817</t>
  </si>
  <si>
    <t>05404812</t>
  </si>
  <si>
    <t>48051995</t>
  </si>
  <si>
    <t>BP21</t>
  </si>
  <si>
    <t>48051994</t>
  </si>
  <si>
    <t>48051948</t>
  </si>
  <si>
    <t>48051947</t>
  </si>
  <si>
    <t>48052000</t>
  </si>
  <si>
    <t>Keston Huira</t>
  </si>
  <si>
    <t>Artist Proof</t>
  </si>
  <si>
    <t>04307655</t>
  </si>
  <si>
    <t>04308037</t>
  </si>
  <si>
    <t>04307480</t>
  </si>
  <si>
    <t>04308195</t>
  </si>
  <si>
    <t>03484109</t>
  </si>
  <si>
    <t>53872697</t>
  </si>
  <si>
    <t>53872696</t>
  </si>
  <si>
    <t>53335369</t>
  </si>
  <si>
    <t>54933010</t>
  </si>
  <si>
    <t>55749367</t>
  </si>
  <si>
    <t>53872695</t>
  </si>
  <si>
    <t>55110230</t>
  </si>
  <si>
    <t>Mark McGwire</t>
  </si>
  <si>
    <t>U-76</t>
  </si>
  <si>
    <t>55110232</t>
  </si>
  <si>
    <t>55110219</t>
  </si>
  <si>
    <t>55110221</t>
  </si>
  <si>
    <t>55110220</t>
  </si>
  <si>
    <t>55110222</t>
  </si>
  <si>
    <t>55110223</t>
  </si>
  <si>
    <t>55110225</t>
  </si>
  <si>
    <t>55110269</t>
  </si>
  <si>
    <t>55110259</t>
  </si>
  <si>
    <t>55110267</t>
  </si>
  <si>
    <t>55110253</t>
  </si>
  <si>
    <t>52168802</t>
  </si>
  <si>
    <t>All-Stars</t>
  </si>
  <si>
    <t>52168808</t>
  </si>
  <si>
    <t>52168807</t>
  </si>
  <si>
    <t>52168810</t>
  </si>
  <si>
    <t>52168809</t>
  </si>
  <si>
    <t>52168812</t>
  </si>
  <si>
    <t>52168818</t>
  </si>
  <si>
    <t>52168817</t>
  </si>
  <si>
    <t>52168813</t>
  </si>
  <si>
    <t>54515295</t>
  </si>
  <si>
    <t>03480586</t>
  </si>
  <si>
    <t>Upper Deck Final Edition</t>
  </si>
  <si>
    <t>PSA 8 (PD)</t>
  </si>
  <si>
    <t>0874784</t>
  </si>
  <si>
    <t>2318425</t>
  </si>
  <si>
    <t>47951169</t>
  </si>
  <si>
    <t>46409105</t>
  </si>
  <si>
    <t>2214626</t>
  </si>
  <si>
    <t>0853134</t>
  </si>
  <si>
    <t>52168835</t>
  </si>
  <si>
    <t>52168820</t>
  </si>
  <si>
    <t>52168819</t>
  </si>
  <si>
    <t>52168814</t>
  </si>
  <si>
    <t>52168811</t>
  </si>
  <si>
    <t>52168815</t>
  </si>
  <si>
    <t>50642638</t>
  </si>
  <si>
    <t>50642636</t>
  </si>
  <si>
    <t>50642637</t>
  </si>
  <si>
    <t>50642632</t>
  </si>
  <si>
    <t>50642633</t>
  </si>
  <si>
    <t>50642634</t>
  </si>
  <si>
    <t>53228156</t>
  </si>
  <si>
    <t>52168780</t>
  </si>
  <si>
    <t>52168779</t>
  </si>
  <si>
    <t>42754385</t>
  </si>
  <si>
    <t>54515292</t>
  </si>
  <si>
    <t>box 46</t>
  </si>
  <si>
    <t>41067519</t>
  </si>
  <si>
    <t>Tom Glavine</t>
  </si>
  <si>
    <t>Employee Set</t>
  </si>
  <si>
    <t>53412365</t>
  </si>
  <si>
    <t>53412366</t>
  </si>
  <si>
    <t>53412367</t>
  </si>
  <si>
    <t xml:space="preserve">new box </t>
  </si>
  <si>
    <t>42754402</t>
  </si>
  <si>
    <t>Leg Up</t>
  </si>
  <si>
    <t>42754403</t>
  </si>
  <si>
    <t>Yoenis Cespedes</t>
  </si>
  <si>
    <t>White Jersey</t>
  </si>
  <si>
    <t>42754404</t>
  </si>
  <si>
    <t>Brett Lawrie</t>
  </si>
  <si>
    <t>Fielding</t>
  </si>
  <si>
    <t>53228136</t>
  </si>
  <si>
    <t>Yu Darvish</t>
  </si>
  <si>
    <t>Throwing Right Blue Jersey</t>
  </si>
  <si>
    <t>49149684</t>
  </si>
  <si>
    <t>49334641</t>
  </si>
  <si>
    <t>47012893</t>
  </si>
  <si>
    <t>47012895</t>
  </si>
  <si>
    <t>46787538</t>
  </si>
  <si>
    <t>46787537</t>
  </si>
  <si>
    <t>46710196</t>
  </si>
  <si>
    <t>46787531</t>
  </si>
  <si>
    <t>46710193</t>
  </si>
  <si>
    <t>46710192</t>
  </si>
  <si>
    <t>46971558</t>
  </si>
  <si>
    <t>50238839</t>
  </si>
  <si>
    <t>54692202</t>
  </si>
  <si>
    <t>47012894</t>
  </si>
  <si>
    <t>47012897</t>
  </si>
  <si>
    <t>22557420</t>
  </si>
  <si>
    <t>Steve Carlton</t>
  </si>
  <si>
    <t>46083200</t>
  </si>
  <si>
    <t>Ron Guidry</t>
  </si>
  <si>
    <t>46971559</t>
  </si>
  <si>
    <t>46971565</t>
  </si>
  <si>
    <t>83218472</t>
  </si>
  <si>
    <t>Grandstand South</t>
  </si>
  <si>
    <t>auto</t>
  </si>
  <si>
    <t>PSA A</t>
  </si>
  <si>
    <t>46083207</t>
  </si>
  <si>
    <t>Jim Hunter</t>
  </si>
  <si>
    <t>26356813</t>
  </si>
  <si>
    <t>24412479</t>
  </si>
  <si>
    <t>Adrian Rondon</t>
  </si>
  <si>
    <t>ARO</t>
  </si>
  <si>
    <t>18529972</t>
  </si>
  <si>
    <t>Mike Montgomery</t>
  </si>
  <si>
    <t>BPAMM</t>
  </si>
  <si>
    <t xml:space="preserve">Blue Auto </t>
  </si>
  <si>
    <t>55758940</t>
  </si>
  <si>
    <t>55758942</t>
  </si>
  <si>
    <t>1024960-050</t>
  </si>
  <si>
    <t>Fleer Ultra Update</t>
  </si>
  <si>
    <t>Jeff Bagwell</t>
  </si>
  <si>
    <t>U-79</t>
  </si>
  <si>
    <t>Rookie</t>
  </si>
  <si>
    <t>1024958-142</t>
  </si>
  <si>
    <t>1024958-143</t>
  </si>
  <si>
    <t>1024967-066</t>
  </si>
  <si>
    <t>1061904-020</t>
  </si>
  <si>
    <t>1024967-070</t>
  </si>
  <si>
    <t>1024958-146</t>
  </si>
  <si>
    <t>1046038-021</t>
  </si>
  <si>
    <t>1024967-079</t>
  </si>
  <si>
    <t>1061904-019</t>
  </si>
  <si>
    <t>1046038-019</t>
  </si>
  <si>
    <t>1024958-145</t>
  </si>
  <si>
    <t>1128536-006</t>
  </si>
  <si>
    <t>1024966-065</t>
  </si>
  <si>
    <t>1124520-007</t>
  </si>
  <si>
    <t>1024967-069</t>
  </si>
  <si>
    <t>1061904-015</t>
  </si>
  <si>
    <t>1024967-075</t>
  </si>
  <si>
    <t>1024967-078</t>
  </si>
  <si>
    <t>1024967-071</t>
  </si>
  <si>
    <t>1024967-077</t>
  </si>
  <si>
    <t>1024958-144</t>
  </si>
  <si>
    <t>1024967-060</t>
  </si>
  <si>
    <t>1061904-016</t>
  </si>
  <si>
    <t>1024967-067</t>
  </si>
  <si>
    <t>52168824</t>
  </si>
  <si>
    <t>52168826</t>
  </si>
  <si>
    <t>52168823</t>
  </si>
  <si>
    <t>52168843</t>
  </si>
  <si>
    <t>52168842</t>
  </si>
  <si>
    <t>52168841</t>
  </si>
  <si>
    <t>52168840</t>
  </si>
  <si>
    <t>52168839</t>
  </si>
  <si>
    <t>52168838</t>
  </si>
  <si>
    <t>53327788</t>
  </si>
  <si>
    <t>Nolan Ryan</t>
  </si>
  <si>
    <t>55110234</t>
  </si>
  <si>
    <t>55110205</t>
  </si>
  <si>
    <t>new box</t>
  </si>
  <si>
    <t>52168856</t>
  </si>
  <si>
    <t>Football</t>
  </si>
  <si>
    <t>Baseball</t>
  </si>
  <si>
    <t>Hockey</t>
  </si>
  <si>
    <t>Gretzky</t>
  </si>
  <si>
    <t>McDavid</t>
  </si>
  <si>
    <t>UD Ultimate</t>
  </si>
  <si>
    <t>Point</t>
  </si>
  <si>
    <t>OPC Platinum</t>
  </si>
  <si>
    <t>R78</t>
  </si>
  <si>
    <t>Rainbow Orange /49</t>
  </si>
  <si>
    <t>C227</t>
  </si>
  <si>
    <t>BGS 10</t>
  </si>
  <si>
    <t>Stamkos</t>
  </si>
  <si>
    <t>Red Prizm</t>
  </si>
  <si>
    <t>HCD1</t>
  </si>
  <si>
    <t>Nat'l Hockey Card Day</t>
  </si>
  <si>
    <t xml:space="preserve">OPC </t>
  </si>
  <si>
    <t>Roenick</t>
  </si>
  <si>
    <t>Federov</t>
  </si>
  <si>
    <t>Orr</t>
  </si>
  <si>
    <t>Jagr</t>
  </si>
  <si>
    <t>OPC</t>
  </si>
  <si>
    <t>Yzerman</t>
  </si>
  <si>
    <t>Roy</t>
  </si>
  <si>
    <t>PSA 2</t>
  </si>
  <si>
    <t>Bouque</t>
  </si>
  <si>
    <t>Kurri</t>
  </si>
  <si>
    <t>LaFontaine</t>
  </si>
  <si>
    <t>BGS 7</t>
  </si>
  <si>
    <t>Checklist</t>
  </si>
  <si>
    <t>Gartner</t>
  </si>
  <si>
    <t>Clark</t>
  </si>
  <si>
    <t>Hull</t>
  </si>
  <si>
    <t>Shanahan</t>
  </si>
  <si>
    <t>Sakic</t>
  </si>
  <si>
    <t>Pro-Set</t>
  </si>
  <si>
    <t>Stats Lined Up</t>
  </si>
  <si>
    <t>Modano</t>
  </si>
  <si>
    <t>Ovechkin/Crosby</t>
  </si>
  <si>
    <t>RS-SCAO</t>
  </si>
  <si>
    <t>ITG</t>
  </si>
  <si>
    <t>Young Guns</t>
  </si>
  <si>
    <t>STSS</t>
  </si>
  <si>
    <t>Ultimate</t>
  </si>
  <si>
    <t>USSS</t>
  </si>
  <si>
    <t>BGS 9/Auto 10</t>
  </si>
  <si>
    <t>Pink 052/200</t>
  </si>
  <si>
    <t>S82</t>
  </si>
  <si>
    <t>Gold 18/50</t>
  </si>
  <si>
    <t>Inserts</t>
  </si>
  <si>
    <t>Canadian</t>
  </si>
  <si>
    <t>Campion</t>
  </si>
  <si>
    <t>Crosby</t>
  </si>
  <si>
    <t>RR-15</t>
  </si>
  <si>
    <t xml:space="preserve">PSA 8.5 </t>
  </si>
  <si>
    <t>Resume 162/399</t>
  </si>
  <si>
    <t>Lemieux</t>
  </si>
  <si>
    <t>Giacomin</t>
  </si>
  <si>
    <t>Messier</t>
  </si>
  <si>
    <t>SGC 5</t>
  </si>
  <si>
    <t>Hawerchuk</t>
  </si>
  <si>
    <t>Leaf</t>
  </si>
  <si>
    <t>Pokemon Evolutions</t>
  </si>
  <si>
    <t>Charizard Holo</t>
  </si>
  <si>
    <t>Pokemon</t>
  </si>
  <si>
    <t>Suicune</t>
  </si>
  <si>
    <t>Shining Holo</t>
  </si>
  <si>
    <t>SGC 4</t>
  </si>
  <si>
    <t>Raikou</t>
  </si>
  <si>
    <t>SGC 2</t>
  </si>
  <si>
    <t>CGC</t>
  </si>
  <si>
    <t>3749183052</t>
  </si>
  <si>
    <t>Pokemon Japanese</t>
  </si>
  <si>
    <t>Pidgeot</t>
  </si>
  <si>
    <t>CGC 9</t>
  </si>
  <si>
    <t>62129786</t>
  </si>
  <si>
    <t>Pokemon Jungle</t>
  </si>
  <si>
    <t xml:space="preserve">Pikachu </t>
  </si>
  <si>
    <t>Red Cheeks</t>
  </si>
  <si>
    <t>8210568</t>
  </si>
  <si>
    <t>HOlo</t>
  </si>
  <si>
    <t>62129799</t>
  </si>
  <si>
    <t>3656161</t>
  </si>
  <si>
    <t>62129803</t>
  </si>
  <si>
    <t>2575825</t>
  </si>
  <si>
    <t>Charizard EX</t>
  </si>
  <si>
    <t>3858384012</t>
  </si>
  <si>
    <t xml:space="preserve">Pokemon </t>
  </si>
  <si>
    <t>Kyogre</t>
  </si>
  <si>
    <t>3/95</t>
  </si>
  <si>
    <t>Team Aqua</t>
  </si>
  <si>
    <t>CGC 8.5</t>
  </si>
  <si>
    <t>3858384013</t>
  </si>
  <si>
    <t>6642446</t>
  </si>
  <si>
    <t>3858384004</t>
  </si>
  <si>
    <t>Mewtwo</t>
  </si>
  <si>
    <t>51/108</t>
  </si>
  <si>
    <t>03392642</t>
  </si>
  <si>
    <t>Pokemon Masters - Japanese</t>
  </si>
  <si>
    <t>Blastoise Holo</t>
  </si>
  <si>
    <t>CD Promo</t>
  </si>
  <si>
    <t>48964476</t>
  </si>
  <si>
    <t>Pokemon Fossil</t>
  </si>
  <si>
    <t>Haunter Holo</t>
  </si>
  <si>
    <t>46451794</t>
  </si>
  <si>
    <t>Dragonite Holo</t>
  </si>
  <si>
    <t>1st edition</t>
  </si>
  <si>
    <t>50846946</t>
  </si>
  <si>
    <t>02267772</t>
  </si>
  <si>
    <t>Snorlax Holoo</t>
  </si>
  <si>
    <t>41593090</t>
  </si>
  <si>
    <t>Pokemoon</t>
  </si>
  <si>
    <t>Ditto Holo</t>
  </si>
  <si>
    <t>48964434</t>
  </si>
  <si>
    <t>PInsir Holo</t>
  </si>
  <si>
    <t>23188186</t>
  </si>
  <si>
    <t>Mr Mime Holo</t>
  </si>
  <si>
    <t>51549850</t>
  </si>
  <si>
    <t>52995456</t>
  </si>
  <si>
    <t>Moltres Holo</t>
  </si>
  <si>
    <t>49251899</t>
  </si>
  <si>
    <t>Nidoqueen Holo</t>
  </si>
  <si>
    <t>48831858</t>
  </si>
  <si>
    <t>Chansey Holo</t>
  </si>
  <si>
    <t>28855300</t>
  </si>
  <si>
    <t>44959069</t>
  </si>
  <si>
    <t>Clefairy Holo</t>
  </si>
  <si>
    <t>52416807</t>
  </si>
  <si>
    <t>Machamp Holoo</t>
  </si>
  <si>
    <t>48991227</t>
  </si>
  <si>
    <t>Pokemon Promo</t>
  </si>
  <si>
    <t>Meowth Holo</t>
  </si>
  <si>
    <t>Game Boy Black Star</t>
  </si>
  <si>
    <t>43555161</t>
  </si>
  <si>
    <t>Venasaur Holo</t>
  </si>
  <si>
    <t>Base 2</t>
  </si>
  <si>
    <t>03394500</t>
  </si>
  <si>
    <t>Venusaur Holo</t>
  </si>
  <si>
    <t>02270898</t>
  </si>
  <si>
    <t>Pokemon masters - Japanese</t>
  </si>
  <si>
    <t>Porygon Holo</t>
  </si>
  <si>
    <t>CD promo</t>
  </si>
  <si>
    <t>51811159</t>
  </si>
  <si>
    <t>Zapdos Holo</t>
  </si>
  <si>
    <t>03394653</t>
  </si>
  <si>
    <t>52410120</t>
  </si>
  <si>
    <t>Pokemon Rocket</t>
  </si>
  <si>
    <t>Dark Blastoise Holo</t>
  </si>
  <si>
    <t>46408274</t>
  </si>
  <si>
    <t>Vileplume Holo</t>
  </si>
  <si>
    <t>49251890</t>
  </si>
  <si>
    <t>Hitmonchan Holo</t>
  </si>
  <si>
    <t>53440655</t>
  </si>
  <si>
    <t>Mewtwo Holo</t>
  </si>
  <si>
    <t>43555129</t>
  </si>
  <si>
    <t>Charizard - Holo</t>
  </si>
  <si>
    <t>46838994</t>
  </si>
  <si>
    <t xml:space="preserve">Base 2 </t>
  </si>
  <si>
    <t>28855336</t>
  </si>
  <si>
    <t xml:space="preserve">Pokémon rocket </t>
  </si>
  <si>
    <t xml:space="preserve">Dark golbat </t>
  </si>
  <si>
    <t>Holo 1st edition</t>
  </si>
  <si>
    <t>52407367</t>
  </si>
  <si>
    <t>Jolteon Holo</t>
  </si>
  <si>
    <t>51762446</t>
  </si>
  <si>
    <t>Magneton</t>
  </si>
  <si>
    <t>45001900</t>
  </si>
  <si>
    <t>Dark Machamp holo</t>
  </si>
  <si>
    <t>46691958</t>
  </si>
  <si>
    <t>Jumpluff - Holo</t>
  </si>
  <si>
    <t>03393007</t>
  </si>
  <si>
    <t>46838998</t>
  </si>
  <si>
    <t>Pokémon jungle</t>
  </si>
  <si>
    <t xml:space="preserve">Kangaskhan </t>
  </si>
  <si>
    <t xml:space="preserve">Holo </t>
  </si>
  <si>
    <t>48964452</t>
  </si>
  <si>
    <t>Dark Raichu Holo</t>
  </si>
  <si>
    <t>53397378</t>
  </si>
  <si>
    <t>Pokemon XY</t>
  </si>
  <si>
    <t>Evolutions</t>
  </si>
  <si>
    <t>50327287</t>
  </si>
  <si>
    <t>Raichu Holo</t>
  </si>
  <si>
    <t>49251886</t>
  </si>
  <si>
    <t>Kabutops Holo</t>
  </si>
  <si>
    <t>28954693</t>
  </si>
  <si>
    <t>Articuno Holo</t>
  </si>
  <si>
    <t>52407366</t>
  </si>
  <si>
    <t xml:space="preserve">Pokémon jungle </t>
  </si>
  <si>
    <t>Pinsir</t>
  </si>
  <si>
    <t xml:space="preserve">1st edition </t>
  </si>
  <si>
    <t>26093194</t>
  </si>
  <si>
    <t>Venomoth Holo</t>
  </si>
  <si>
    <t>44726748</t>
  </si>
  <si>
    <t>Shadowless</t>
  </si>
  <si>
    <t>52158447</t>
  </si>
  <si>
    <t>Lapras Holo</t>
  </si>
  <si>
    <t>46408327</t>
  </si>
  <si>
    <t xml:space="preserve">Dark machamp </t>
  </si>
  <si>
    <t>52407364</t>
  </si>
  <si>
    <t xml:space="preserve">Pokémon fossil </t>
  </si>
  <si>
    <t xml:space="preserve">Articuno holo </t>
  </si>
  <si>
    <t>44795673</t>
  </si>
  <si>
    <t>Aerodactyl Holo</t>
  </si>
  <si>
    <t>46839018</t>
  </si>
  <si>
    <t>Ninetales Holo</t>
  </si>
  <si>
    <t>46838918</t>
  </si>
  <si>
    <t>48964358</t>
  </si>
  <si>
    <t>54921372</t>
  </si>
  <si>
    <t>51860784</t>
  </si>
  <si>
    <t>Gyrados Holo</t>
  </si>
  <si>
    <t>03394950</t>
  </si>
  <si>
    <t>02266967</t>
  </si>
  <si>
    <t>04207243</t>
  </si>
  <si>
    <t>Pokemon EX</t>
  </si>
  <si>
    <t>Salamence</t>
  </si>
  <si>
    <t>Rev. Foil</t>
  </si>
  <si>
    <t>12854983</t>
  </si>
  <si>
    <t>Legend of Blue Eyes</t>
  </si>
  <si>
    <t>White Dragon</t>
  </si>
  <si>
    <t>53577610</t>
  </si>
  <si>
    <t>Gengar</t>
  </si>
  <si>
    <t>Rev. Foil Legend</t>
  </si>
  <si>
    <t>150?</t>
  </si>
  <si>
    <t>49503886</t>
  </si>
  <si>
    <t>Pokemon Gym</t>
  </si>
  <si>
    <t>53577606</t>
  </si>
  <si>
    <t>Brock's Ninetales</t>
  </si>
  <si>
    <t>1st Edition Holo</t>
  </si>
  <si>
    <t>53577607</t>
  </si>
  <si>
    <t>535377611</t>
  </si>
  <si>
    <t>Blaziken</t>
  </si>
  <si>
    <t>45954548</t>
  </si>
  <si>
    <t>Pokemon Neo</t>
  </si>
  <si>
    <t>Dark Houndoom</t>
  </si>
  <si>
    <t>53577608</t>
  </si>
  <si>
    <t>Pocket Monsters</t>
  </si>
  <si>
    <t>Shining Mew</t>
  </si>
  <si>
    <t>49503887</t>
  </si>
  <si>
    <t>Dark Dragonite</t>
  </si>
  <si>
    <t>49503883</t>
  </si>
  <si>
    <t>Shining Charizard</t>
  </si>
  <si>
    <t>55708789</t>
  </si>
  <si>
    <t>Starmie</t>
  </si>
  <si>
    <t>55925287</t>
  </si>
  <si>
    <t>Dodrio</t>
  </si>
  <si>
    <t>55925286</t>
  </si>
  <si>
    <t>56424243</t>
  </si>
  <si>
    <t>Eevee</t>
  </si>
  <si>
    <t>55708799</t>
  </si>
  <si>
    <t>Gastly</t>
  </si>
  <si>
    <t>56424287</t>
  </si>
  <si>
    <t>Fossil</t>
  </si>
  <si>
    <t>56424234</t>
  </si>
  <si>
    <t>Golem</t>
  </si>
  <si>
    <t>56424289</t>
  </si>
  <si>
    <t xml:space="preserve">Kabutops </t>
  </si>
  <si>
    <t>56424202</t>
  </si>
  <si>
    <t>Sandlash</t>
  </si>
  <si>
    <t>55925310</t>
  </si>
  <si>
    <t>Nidorina</t>
  </si>
  <si>
    <t>56424161</t>
  </si>
  <si>
    <t>Poke Ball</t>
  </si>
  <si>
    <t>Jungle</t>
  </si>
  <si>
    <t>55925364</t>
  </si>
  <si>
    <t>Poliwhirl</t>
  </si>
  <si>
    <t>56424176</t>
  </si>
  <si>
    <t>Electrode</t>
  </si>
  <si>
    <t>55925370</t>
  </si>
  <si>
    <t>55925422</t>
  </si>
  <si>
    <t>Zubat</t>
  </si>
  <si>
    <t>55925430</t>
  </si>
  <si>
    <t>Koffing</t>
  </si>
  <si>
    <t>55925429</t>
  </si>
  <si>
    <t>55925435</t>
  </si>
  <si>
    <t>Ekans</t>
  </si>
  <si>
    <t>56424229</t>
  </si>
  <si>
    <t>Psyduck</t>
  </si>
  <si>
    <t>55925388</t>
  </si>
  <si>
    <t>Dark Primape</t>
  </si>
  <si>
    <t>55708855</t>
  </si>
  <si>
    <t>Mysterious Fossil</t>
  </si>
  <si>
    <t>55708771</t>
  </si>
  <si>
    <t>51393354</t>
  </si>
  <si>
    <t>Muk</t>
  </si>
  <si>
    <t>55537871</t>
  </si>
  <si>
    <t>Dark Wartortle</t>
  </si>
  <si>
    <t>56424247</t>
  </si>
  <si>
    <t>1st Edition Fossil</t>
  </si>
  <si>
    <t>55925309</t>
  </si>
  <si>
    <t>55925362</t>
  </si>
  <si>
    <t>Kadabra</t>
  </si>
  <si>
    <t>55925300</t>
  </si>
  <si>
    <t>Primeape</t>
  </si>
  <si>
    <t>55708762</t>
  </si>
  <si>
    <t>Weezing</t>
  </si>
  <si>
    <t>55925268</t>
  </si>
  <si>
    <t>Bellsprout</t>
  </si>
  <si>
    <t>55925276</t>
  </si>
  <si>
    <t>Cubone</t>
  </si>
  <si>
    <t>56424162</t>
  </si>
  <si>
    <t>55708740</t>
  </si>
  <si>
    <t>Ponyta</t>
  </si>
  <si>
    <t>55537862</t>
  </si>
  <si>
    <t>Gravalanch</t>
  </si>
  <si>
    <t>55925348</t>
  </si>
  <si>
    <t>Marowak</t>
  </si>
  <si>
    <t>56424212</t>
  </si>
  <si>
    <t>Charmander</t>
  </si>
  <si>
    <t>55925446</t>
  </si>
  <si>
    <t>Mankey</t>
  </si>
  <si>
    <t>Rocket</t>
  </si>
  <si>
    <t>55925247</t>
  </si>
  <si>
    <t>55537874</t>
  </si>
  <si>
    <t>Hypotrempe</t>
  </si>
  <si>
    <t>56424246</t>
  </si>
  <si>
    <t xml:space="preserve">Haunter </t>
  </si>
  <si>
    <t>55925328</t>
  </si>
  <si>
    <t>Venonat</t>
  </si>
  <si>
    <t>55537872</t>
  </si>
  <si>
    <t>Pokemon Masters Japanese Jungle</t>
  </si>
  <si>
    <t>Vaporeon Holo</t>
  </si>
  <si>
    <t>55925262</t>
  </si>
  <si>
    <t>Weepinbell</t>
  </si>
  <si>
    <t>56424163</t>
  </si>
  <si>
    <t>Poke Ball Trainer Card</t>
  </si>
  <si>
    <t>55708796</t>
  </si>
  <si>
    <t>Pokemon Team Rocket</t>
  </si>
  <si>
    <t>Drowzee</t>
  </si>
  <si>
    <t>55708804</t>
  </si>
  <si>
    <t>Slowpoke</t>
  </si>
  <si>
    <t>56424248</t>
  </si>
  <si>
    <t>Horsea</t>
  </si>
  <si>
    <t>56424236</t>
  </si>
  <si>
    <t>Graveler</t>
  </si>
  <si>
    <t>55925402</t>
  </si>
  <si>
    <t>Meowth</t>
  </si>
  <si>
    <t>55925379</t>
  </si>
  <si>
    <t>Arbok</t>
  </si>
  <si>
    <t>55708763</t>
  </si>
  <si>
    <t>56424281</t>
  </si>
  <si>
    <t xml:space="preserve">Pokemon Fossil </t>
  </si>
  <si>
    <t>55925354</t>
  </si>
  <si>
    <t>Oddish</t>
  </si>
  <si>
    <t>55925352</t>
  </si>
  <si>
    <t>Rattata</t>
  </si>
  <si>
    <t>55925426</t>
  </si>
  <si>
    <t>Machop</t>
  </si>
  <si>
    <t>55925356</t>
  </si>
  <si>
    <t>55925424</t>
  </si>
  <si>
    <t>55925355</t>
  </si>
  <si>
    <t>55925340</t>
  </si>
  <si>
    <t>Paras</t>
  </si>
  <si>
    <t>56424230</t>
  </si>
  <si>
    <t>Seadra</t>
  </si>
  <si>
    <t>56424218</t>
  </si>
  <si>
    <t>Wartortle</t>
  </si>
  <si>
    <t>55708782</t>
  </si>
  <si>
    <t>Golduck</t>
  </si>
  <si>
    <t>55925318</t>
  </si>
  <si>
    <t>56424292</t>
  </si>
  <si>
    <t>Dark Alakazam</t>
  </si>
  <si>
    <t>55708807</t>
  </si>
  <si>
    <t>Abra</t>
  </si>
  <si>
    <t>55925417</t>
  </si>
  <si>
    <t>Sleep!</t>
  </si>
  <si>
    <t>55925274</t>
  </si>
  <si>
    <t>55925273</t>
  </si>
  <si>
    <t>55925331</t>
  </si>
  <si>
    <t>Cloyster</t>
  </si>
  <si>
    <t>56424252</t>
  </si>
  <si>
    <t>Ditto</t>
  </si>
  <si>
    <t>55925332</t>
  </si>
  <si>
    <t>55925436</t>
  </si>
  <si>
    <t>55925278</t>
  </si>
  <si>
    <t>55925275</t>
  </si>
  <si>
    <t>55925272</t>
  </si>
  <si>
    <t>55925241</t>
  </si>
  <si>
    <t>Exeggcute</t>
  </si>
  <si>
    <t>56424348</t>
  </si>
  <si>
    <t>Pikachu</t>
  </si>
  <si>
    <t>55708746</t>
  </si>
  <si>
    <t>55537873</t>
  </si>
  <si>
    <t>PM French Fossil</t>
  </si>
  <si>
    <t>Krabby</t>
  </si>
  <si>
    <t>55925444</t>
  </si>
  <si>
    <t>Magikarp</t>
  </si>
  <si>
    <t>56424294</t>
  </si>
  <si>
    <t>Base II</t>
  </si>
  <si>
    <t>56424201</t>
  </si>
  <si>
    <t>Ivysaur</t>
  </si>
  <si>
    <t>55925391</t>
  </si>
  <si>
    <t>Dark Golduck</t>
  </si>
  <si>
    <t>56424172</t>
  </si>
  <si>
    <t>Scoop Up</t>
  </si>
  <si>
    <t>56424173</t>
  </si>
  <si>
    <t>Imp. Prof. Oak</t>
  </si>
  <si>
    <t>56424171</t>
  </si>
  <si>
    <t>Breeder</t>
  </si>
  <si>
    <t>55537876</t>
  </si>
  <si>
    <t>PM Japanese</t>
  </si>
  <si>
    <t>Lass</t>
  </si>
  <si>
    <t>55537850</t>
  </si>
  <si>
    <t>Bulbasaur</t>
  </si>
  <si>
    <t>56424263</t>
  </si>
  <si>
    <t>56424199</t>
  </si>
  <si>
    <t>55925339</t>
  </si>
  <si>
    <t>55925349</t>
  </si>
  <si>
    <t>Nidoran</t>
  </si>
  <si>
    <t>55925376</t>
  </si>
  <si>
    <t>56424200</t>
  </si>
  <si>
    <t>Geodude</t>
  </si>
  <si>
    <t>56424232</t>
  </si>
  <si>
    <t>55925271</t>
  </si>
  <si>
    <t>55708795</t>
  </si>
  <si>
    <t>55708775</t>
  </si>
  <si>
    <t>Staryu</t>
  </si>
  <si>
    <t>55708755</t>
  </si>
  <si>
    <t>Weedle</t>
  </si>
  <si>
    <t>55708741</t>
  </si>
  <si>
    <t>56424272</t>
  </si>
  <si>
    <t>56424271</t>
  </si>
  <si>
    <t>55708772</t>
  </si>
  <si>
    <t>Omanyte</t>
  </si>
  <si>
    <t>56424175</t>
  </si>
  <si>
    <t>Clefairy Doll</t>
  </si>
  <si>
    <t>56424259</t>
  </si>
  <si>
    <t>55925357</t>
  </si>
  <si>
    <t>56424188</t>
  </si>
  <si>
    <t>Lickitung</t>
  </si>
  <si>
    <t>55925384</t>
  </si>
  <si>
    <t>Dark Persian</t>
  </si>
  <si>
    <t>55925394</t>
  </si>
  <si>
    <t>Dark Charmeleon</t>
  </si>
  <si>
    <t>56424217</t>
  </si>
  <si>
    <t>Shellder</t>
  </si>
  <si>
    <t>55925346</t>
  </si>
  <si>
    <t>Spearow</t>
  </si>
  <si>
    <t>55708824</t>
  </si>
  <si>
    <t>Machoke</t>
  </si>
  <si>
    <t>56424228</t>
  </si>
  <si>
    <t>Tentacool</t>
  </si>
  <si>
    <t>55708825</t>
  </si>
  <si>
    <t>56424225</t>
  </si>
  <si>
    <t>56424197</t>
  </si>
  <si>
    <t>55925248</t>
  </si>
  <si>
    <t>55925249</t>
  </si>
  <si>
    <t>55708815</t>
  </si>
  <si>
    <t>Diglett</t>
  </si>
  <si>
    <t>55708816</t>
  </si>
  <si>
    <t>Dugtrio</t>
  </si>
  <si>
    <t>55708800</t>
  </si>
  <si>
    <t>55708801</t>
  </si>
  <si>
    <t>55925390</t>
  </si>
  <si>
    <t>55925344</t>
  </si>
  <si>
    <t>55925303</t>
  </si>
  <si>
    <t>Parasect</t>
  </si>
  <si>
    <t>55925382</t>
  </si>
  <si>
    <t>55925305</t>
  </si>
  <si>
    <t>55925405</t>
  </si>
  <si>
    <t>55708752</t>
  </si>
  <si>
    <t>55537856</t>
  </si>
  <si>
    <t>PM Japanese Gym 2</t>
  </si>
  <si>
    <t>Blaine's Charmander</t>
  </si>
  <si>
    <t>56424183</t>
  </si>
  <si>
    <t>Mantine</t>
  </si>
  <si>
    <t>55925432</t>
  </si>
  <si>
    <t>Grimer</t>
  </si>
  <si>
    <t>55537845</t>
  </si>
  <si>
    <t>Tadmorv</t>
  </si>
  <si>
    <t>55708754</t>
  </si>
  <si>
    <t>55708788</t>
  </si>
  <si>
    <t>55708790</t>
  </si>
  <si>
    <t>55537875</t>
  </si>
  <si>
    <t>Koga</t>
  </si>
  <si>
    <t>Trainer</t>
  </si>
  <si>
    <t>55925350</t>
  </si>
  <si>
    <t>Magnemite</t>
  </si>
  <si>
    <t>55708826</t>
  </si>
  <si>
    <t>Pokemon Neo Genesis</t>
  </si>
  <si>
    <t>Gilgar</t>
  </si>
  <si>
    <t>55708751</t>
  </si>
  <si>
    <t>56424240</t>
  </si>
  <si>
    <t>55925396</t>
  </si>
  <si>
    <t>55537844</t>
  </si>
  <si>
    <t>Myrapla</t>
  </si>
  <si>
    <t>German 1st Edition</t>
  </si>
  <si>
    <t>55708812</t>
  </si>
  <si>
    <t>55925433</t>
  </si>
  <si>
    <t>55925434</t>
  </si>
  <si>
    <t>55925302</t>
  </si>
  <si>
    <t>55925307</t>
  </si>
  <si>
    <t>Persian</t>
  </si>
  <si>
    <t>55925343</t>
  </si>
  <si>
    <t>55708759</t>
  </si>
  <si>
    <t>Nidorino</t>
  </si>
  <si>
    <t>55708835</t>
  </si>
  <si>
    <t>55925335</t>
  </si>
  <si>
    <t>55925322</t>
  </si>
  <si>
    <t>Rhyhorn</t>
  </si>
  <si>
    <t>55925326</t>
  </si>
  <si>
    <t>55925383</t>
  </si>
  <si>
    <t>55925431</t>
  </si>
  <si>
    <t>Banned Art</t>
  </si>
  <si>
    <t>56424193</t>
  </si>
  <si>
    <t>Dragonair</t>
  </si>
  <si>
    <t>55925246</t>
  </si>
  <si>
    <t>55925294</t>
  </si>
  <si>
    <t>Gloom</t>
  </si>
  <si>
    <t>56424269</t>
  </si>
  <si>
    <t>55708837</t>
  </si>
  <si>
    <t>Farfetch'd</t>
  </si>
  <si>
    <t>55925306</t>
  </si>
  <si>
    <t>56424213</t>
  </si>
  <si>
    <t>55925389</t>
  </si>
  <si>
    <t>Dark Dragonair</t>
  </si>
  <si>
    <t>55925419</t>
  </si>
  <si>
    <t>Pocket Rocket</t>
  </si>
  <si>
    <t>Potion Energy</t>
  </si>
  <si>
    <t>55925345</t>
  </si>
  <si>
    <t>56424291</t>
  </si>
  <si>
    <t>55925283</t>
  </si>
  <si>
    <t>Goldeen</t>
  </si>
  <si>
    <t>55925280</t>
  </si>
  <si>
    <t>55708851</t>
  </si>
  <si>
    <t>55925392</t>
  </si>
  <si>
    <t>Dark Flareon</t>
  </si>
  <si>
    <t>55925323</t>
  </si>
  <si>
    <t>55925377</t>
  </si>
  <si>
    <t>55925333</t>
  </si>
  <si>
    <t>55925423</t>
  </si>
  <si>
    <t>Voltorb</t>
  </si>
  <si>
    <t>55925406</t>
  </si>
  <si>
    <t>55925285</t>
  </si>
  <si>
    <t>55925420</t>
  </si>
  <si>
    <t>Goop Gas Attack</t>
  </si>
  <si>
    <t>56424301</t>
  </si>
  <si>
    <t>56424210</t>
  </si>
  <si>
    <t>55708756</t>
  </si>
  <si>
    <t>55925403</t>
  </si>
  <si>
    <t>56424274</t>
  </si>
  <si>
    <t>55708854</t>
  </si>
  <si>
    <t>Pulsepower</t>
  </si>
  <si>
    <t>55925415</t>
  </si>
  <si>
    <t>Nightly Garbage Run</t>
  </si>
  <si>
    <t>55537877</t>
  </si>
  <si>
    <t>Super Energy Removal</t>
  </si>
  <si>
    <t>56424297</t>
  </si>
  <si>
    <t>55925445</t>
  </si>
  <si>
    <t>55925386</t>
  </si>
  <si>
    <t>Dark Jolteon</t>
  </si>
  <si>
    <t>55925270</t>
  </si>
  <si>
    <t>55708770</t>
  </si>
  <si>
    <t>55708805</t>
  </si>
  <si>
    <t>55708856</t>
  </si>
  <si>
    <t>Recycle</t>
  </si>
  <si>
    <t>56424237</t>
  </si>
  <si>
    <t>55708735</t>
  </si>
  <si>
    <t>Growlithe</t>
  </si>
  <si>
    <t>55925255</t>
  </si>
  <si>
    <t>Rapidash</t>
  </si>
  <si>
    <t>55708806</t>
  </si>
  <si>
    <t>55925301</t>
  </si>
  <si>
    <t>55925418</t>
  </si>
  <si>
    <t>55537855</t>
  </si>
  <si>
    <t>PM Japanese Jungle</t>
  </si>
  <si>
    <t>55925437</t>
  </si>
  <si>
    <t>Dratini</t>
  </si>
  <si>
    <t>55925413</t>
  </si>
  <si>
    <t>Squirtle</t>
  </si>
  <si>
    <t>55708773</t>
  </si>
  <si>
    <t>55537851</t>
  </si>
  <si>
    <t>PM Japanese Rocket</t>
  </si>
  <si>
    <t>56424160</t>
  </si>
  <si>
    <t>55925397</t>
  </si>
  <si>
    <t>Dark Dugtrio</t>
  </si>
  <si>
    <t>55925448</t>
  </si>
  <si>
    <t>Dark Rapidash</t>
  </si>
  <si>
    <t>55925337</t>
  </si>
  <si>
    <t>55925393</t>
  </si>
  <si>
    <t>Aerodactyl</t>
  </si>
  <si>
    <t>55708803</t>
  </si>
  <si>
    <t>56424223</t>
  </si>
  <si>
    <t>55708734</t>
  </si>
  <si>
    <t>Magmar</t>
  </si>
  <si>
    <t>55925329</t>
  </si>
  <si>
    <t>55925358</t>
  </si>
  <si>
    <t>56424227</t>
  </si>
  <si>
    <t>Sabrina's Venomoth</t>
  </si>
  <si>
    <t>56424195</t>
  </si>
  <si>
    <t>Girafarig</t>
  </si>
  <si>
    <t>56424185</t>
  </si>
  <si>
    <t>Quilava</t>
  </si>
  <si>
    <t>56424184</t>
  </si>
  <si>
    <t>Piloswine</t>
  </si>
  <si>
    <t>55708745</t>
  </si>
  <si>
    <t>Chinchou</t>
  </si>
  <si>
    <t>55537852</t>
  </si>
  <si>
    <t>Sleima</t>
  </si>
  <si>
    <t>German 1st Ed</t>
  </si>
  <si>
    <t>55925425</t>
  </si>
  <si>
    <t>56424174</t>
  </si>
  <si>
    <t>55537860</t>
  </si>
  <si>
    <t>Sabrina's Jynx</t>
  </si>
  <si>
    <t>55925269</t>
  </si>
  <si>
    <t>55925347</t>
  </si>
  <si>
    <t>55925341</t>
  </si>
  <si>
    <t>55925299</t>
  </si>
  <si>
    <t>55925440</t>
  </si>
  <si>
    <t>55925353</t>
  </si>
  <si>
    <t>55925351</t>
  </si>
  <si>
    <t>55925439</t>
  </si>
  <si>
    <t>Dark Raticate</t>
  </si>
  <si>
    <t>55925387</t>
  </si>
  <si>
    <t>55925414</t>
  </si>
  <si>
    <t>Imp. Oak's Revenge</t>
  </si>
  <si>
    <t>55925412</t>
  </si>
  <si>
    <t>55925295</t>
  </si>
  <si>
    <t>56424266</t>
  </si>
  <si>
    <t>Pokemon Game</t>
  </si>
  <si>
    <t>55925304</t>
  </si>
  <si>
    <t>55925443</t>
  </si>
  <si>
    <t>Dark Vaporeon</t>
  </si>
  <si>
    <t>55925372</t>
  </si>
  <si>
    <t>Victreebel</t>
  </si>
  <si>
    <t>55925410</t>
  </si>
  <si>
    <t>55925411</t>
  </si>
  <si>
    <t>56424224</t>
  </si>
  <si>
    <t>55925399</t>
  </si>
  <si>
    <t>Dark Magneton</t>
  </si>
  <si>
    <t>55925321</t>
  </si>
  <si>
    <t>55925395</t>
  </si>
  <si>
    <t>55925373</t>
  </si>
  <si>
    <t>55925253</t>
  </si>
  <si>
    <t>55925296</t>
  </si>
  <si>
    <t>55925260</t>
  </si>
  <si>
    <t>Tauros</t>
  </si>
  <si>
    <t>55925338</t>
  </si>
  <si>
    <t>55925336</t>
  </si>
  <si>
    <t>56424165</t>
  </si>
  <si>
    <t>Scyther</t>
  </si>
  <si>
    <t>55925291</t>
  </si>
  <si>
    <t>Exeggutor</t>
  </si>
  <si>
    <t>55925284</t>
  </si>
  <si>
    <t>56424180</t>
  </si>
  <si>
    <t>Imp Oak's</t>
  </si>
  <si>
    <t>55925282</t>
  </si>
  <si>
    <t>55925281</t>
  </si>
  <si>
    <t>56424242</t>
  </si>
  <si>
    <t>56424270</t>
  </si>
  <si>
    <t xml:space="preserve">Pokemon Jungle </t>
  </si>
  <si>
    <t>56424177</t>
  </si>
  <si>
    <t>56424187</t>
  </si>
  <si>
    <t>55925367</t>
  </si>
  <si>
    <t>Doduo</t>
  </si>
  <si>
    <t>56424178</t>
  </si>
  <si>
    <t>56424192</t>
  </si>
  <si>
    <t>Beedrill</t>
  </si>
  <si>
    <t>56424239</t>
  </si>
  <si>
    <t>55925315</t>
  </si>
  <si>
    <t>56424189</t>
  </si>
  <si>
    <t>Devolution Spray</t>
  </si>
  <si>
    <t>55925289</t>
  </si>
  <si>
    <t>Fearow</t>
  </si>
  <si>
    <t>55925290</t>
  </si>
  <si>
    <t>56424238</t>
  </si>
  <si>
    <t>55925279</t>
  </si>
  <si>
    <t>56424226</t>
  </si>
  <si>
    <t>55925319</t>
  </si>
  <si>
    <t>56424258</t>
  </si>
  <si>
    <t>55925258</t>
  </si>
  <si>
    <t>Seaking</t>
  </si>
  <si>
    <t>55925259</t>
  </si>
  <si>
    <t>55925317</t>
  </si>
  <si>
    <t>56424261</t>
  </si>
  <si>
    <t>56424170</t>
  </si>
  <si>
    <t>Pokemon Trader</t>
  </si>
  <si>
    <t>56424262</t>
  </si>
  <si>
    <t>55925428</t>
  </si>
  <si>
    <t>56424169</t>
  </si>
  <si>
    <t>Item Finder</t>
  </si>
  <si>
    <t>55925427</t>
  </si>
  <si>
    <t>55708794</t>
  </si>
  <si>
    <t>55925257</t>
  </si>
  <si>
    <t>Rhydon</t>
  </si>
  <si>
    <t>55925308</t>
  </si>
  <si>
    <t>55925244</t>
  </si>
  <si>
    <t>55925380</t>
  </si>
  <si>
    <t>55925316</t>
  </si>
  <si>
    <t>56424350</t>
  </si>
  <si>
    <t>55925312</t>
  </si>
  <si>
    <t>55925324</t>
  </si>
  <si>
    <t>55925314</t>
  </si>
  <si>
    <t>55925334</t>
  </si>
  <si>
    <t>55925266</t>
  </si>
  <si>
    <t>55925267</t>
  </si>
  <si>
    <t>55925313</t>
  </si>
  <si>
    <t>55708761</t>
  </si>
  <si>
    <t>55925330</t>
  </si>
  <si>
    <t>56424196</t>
  </si>
  <si>
    <t>55925327</t>
  </si>
  <si>
    <t>55925361</t>
  </si>
  <si>
    <t>55925288</t>
  </si>
  <si>
    <t>55925261</t>
  </si>
  <si>
    <t>55925293</t>
  </si>
  <si>
    <t>55925447</t>
  </si>
  <si>
    <t>55925325</t>
  </si>
  <si>
    <t>55925374</t>
  </si>
  <si>
    <t>56424191</t>
  </si>
  <si>
    <t>55925371</t>
  </si>
  <si>
    <t>56424220</t>
  </si>
  <si>
    <t>56424221</t>
  </si>
  <si>
    <t>56424241</t>
  </si>
  <si>
    <t>Yellow Cheeks</t>
  </si>
  <si>
    <t>55925311</t>
  </si>
  <si>
    <t>Computer Search</t>
  </si>
  <si>
    <t>55537864</t>
  </si>
  <si>
    <t>Racaillou</t>
  </si>
  <si>
    <t>55925243</t>
  </si>
  <si>
    <t>56424167</t>
  </si>
  <si>
    <t>56424231</t>
  </si>
  <si>
    <t>55925320</t>
  </si>
  <si>
    <t>56424235</t>
  </si>
  <si>
    <t>Kabuto</t>
  </si>
  <si>
    <t>56424251</t>
  </si>
  <si>
    <t>Kangaskhan</t>
  </si>
  <si>
    <t>55708822</t>
  </si>
  <si>
    <t>51393286</t>
  </si>
  <si>
    <t>Moltres</t>
  </si>
  <si>
    <t>55925385</t>
  </si>
  <si>
    <t>55925245</t>
  </si>
  <si>
    <t>56424290</t>
  </si>
  <si>
    <t>55925256</t>
  </si>
  <si>
    <t>56424168</t>
  </si>
  <si>
    <t>55925292</t>
  </si>
  <si>
    <t>56424166</t>
  </si>
  <si>
    <t>56424264</t>
  </si>
  <si>
    <t>55925421</t>
  </si>
  <si>
    <t>Goop</t>
  </si>
  <si>
    <t>55925251</t>
  </si>
  <si>
    <t>56424249</t>
  </si>
  <si>
    <t>Electrabuzz</t>
  </si>
  <si>
    <t>55925277</t>
  </si>
  <si>
    <t>55925369</t>
  </si>
  <si>
    <t>Venomoth</t>
  </si>
  <si>
    <t>55537866</t>
  </si>
  <si>
    <t>LT Surge Pikachu</t>
  </si>
  <si>
    <t>56424164</t>
  </si>
  <si>
    <t>56424208</t>
  </si>
  <si>
    <t xml:space="preserve">Tentacool </t>
  </si>
  <si>
    <t>55925368</t>
  </si>
  <si>
    <t>55708834</t>
  </si>
  <si>
    <t>55925381</t>
  </si>
  <si>
    <t>55925442</t>
  </si>
  <si>
    <t>55708814</t>
  </si>
  <si>
    <t>56424327</t>
  </si>
  <si>
    <t>55925363</t>
  </si>
  <si>
    <t>55708838</t>
  </si>
  <si>
    <t>Raticate</t>
  </si>
  <si>
    <t>55708798</t>
  </si>
  <si>
    <t>55925375</t>
  </si>
  <si>
    <t>56424179</t>
  </si>
  <si>
    <t>Imp. Oak's Revege</t>
  </si>
  <si>
    <t>56424277</t>
  </si>
  <si>
    <t>55708777</t>
  </si>
  <si>
    <t>Dewgong</t>
  </si>
  <si>
    <t>56424346</t>
  </si>
  <si>
    <t>Black Star</t>
  </si>
  <si>
    <t>55708849</t>
  </si>
  <si>
    <t>55708802</t>
  </si>
  <si>
    <t>Jynx</t>
  </si>
  <si>
    <t>56424219</t>
  </si>
  <si>
    <t>Charmeleon</t>
  </si>
  <si>
    <t>55708776</t>
  </si>
  <si>
    <t>56424181</t>
  </si>
  <si>
    <t>Chikorita</t>
  </si>
  <si>
    <t>55925438</t>
  </si>
  <si>
    <t>55708767</t>
  </si>
  <si>
    <t>Dark Gloom</t>
  </si>
  <si>
    <t>56424339</t>
  </si>
  <si>
    <t>Sneasel</t>
  </si>
  <si>
    <t>55925416</t>
  </si>
  <si>
    <t>56424182</t>
  </si>
  <si>
    <t>56424347</t>
  </si>
  <si>
    <t>Movie Promo</t>
  </si>
  <si>
    <t>55708823</t>
  </si>
  <si>
    <t>55708766</t>
  </si>
  <si>
    <t>55708774</t>
  </si>
  <si>
    <t>55708792</t>
  </si>
  <si>
    <t>55708793</t>
  </si>
  <si>
    <t>55925242</t>
  </si>
  <si>
    <t>56424211</t>
  </si>
  <si>
    <t>56424198</t>
  </si>
  <si>
    <t>56424186</t>
  </si>
  <si>
    <t>56424222</t>
  </si>
  <si>
    <t>55925298</t>
  </si>
  <si>
    <t>55925263</t>
  </si>
  <si>
    <t>55925264</t>
  </si>
  <si>
    <t>56424349</t>
  </si>
  <si>
    <t>56424250</t>
  </si>
  <si>
    <t>Pidgeotto</t>
  </si>
  <si>
    <t>56424194</t>
  </si>
  <si>
    <t>Arcanine</t>
  </si>
  <si>
    <t>55708760</t>
  </si>
  <si>
    <t>56424190</t>
  </si>
  <si>
    <t>55925342</t>
  </si>
  <si>
    <t>55925360</t>
  </si>
  <si>
    <t>55708791</t>
  </si>
  <si>
    <t>55925400</t>
  </si>
  <si>
    <t>Haunter</t>
  </si>
  <si>
    <t>55925408</t>
  </si>
  <si>
    <t>56424351</t>
  </si>
  <si>
    <t>1378814</t>
  </si>
  <si>
    <t>Pokemon Celebrations</t>
  </si>
  <si>
    <t>Charizard</t>
  </si>
  <si>
    <t>Classic Collection Holo</t>
  </si>
  <si>
    <t>XX</t>
  </si>
  <si>
    <t>MATT</t>
  </si>
  <si>
    <t>PSA 5.5</t>
  </si>
  <si>
    <t>Dark Charizard Holo</t>
  </si>
  <si>
    <t>Tiger Woods</t>
  </si>
  <si>
    <t>53228148</t>
  </si>
  <si>
    <t>Wayne Gretzky</t>
  </si>
  <si>
    <t>53228149</t>
  </si>
  <si>
    <t>53228143</t>
  </si>
  <si>
    <t>53228146</t>
  </si>
  <si>
    <t>53228137</t>
  </si>
  <si>
    <t>Jaromir Jagr</t>
  </si>
  <si>
    <t>25301439</t>
  </si>
  <si>
    <t>81016002</t>
  </si>
  <si>
    <t>25301441</t>
  </si>
  <si>
    <t>25301434</t>
  </si>
  <si>
    <t>25301433</t>
  </si>
  <si>
    <t>25344645</t>
  </si>
  <si>
    <t>47312461</t>
  </si>
  <si>
    <t>Connor McDavid</t>
  </si>
  <si>
    <t>47312468</t>
  </si>
  <si>
    <t>47312467</t>
  </si>
  <si>
    <t>47318178</t>
  </si>
  <si>
    <t>47318163</t>
  </si>
  <si>
    <t>47475955</t>
  </si>
  <si>
    <t>47318168</t>
  </si>
  <si>
    <t>47318172</t>
  </si>
  <si>
    <t>47476625</t>
  </si>
  <si>
    <t>47318170</t>
  </si>
  <si>
    <t>47318165</t>
  </si>
  <si>
    <t>47476628</t>
  </si>
  <si>
    <t>47476623</t>
  </si>
  <si>
    <t>47476624</t>
  </si>
  <si>
    <t>47476626</t>
  </si>
  <si>
    <t>47476618</t>
  </si>
  <si>
    <t>47476616</t>
  </si>
  <si>
    <t>50973481</t>
  </si>
  <si>
    <t>Martin Brodeur</t>
  </si>
  <si>
    <t>28508871</t>
  </si>
  <si>
    <t>Sereal KHL</t>
  </si>
  <si>
    <t>Nikita Kucherov</t>
  </si>
  <si>
    <t>CSKA</t>
  </si>
  <si>
    <t>CSK20</t>
  </si>
  <si>
    <t>55010443</t>
  </si>
  <si>
    <t>55010454</t>
  </si>
  <si>
    <t>53960567</t>
  </si>
  <si>
    <t>In the Game</t>
  </si>
  <si>
    <t>Steven Stamkos</t>
  </si>
  <si>
    <t>Heroes and Prospects</t>
  </si>
  <si>
    <t>53960568</t>
  </si>
  <si>
    <t>53960569</t>
  </si>
  <si>
    <t>53960561</t>
  </si>
  <si>
    <t>53960562</t>
  </si>
  <si>
    <t>53960563</t>
  </si>
  <si>
    <t>53960564</t>
  </si>
  <si>
    <t>53960565</t>
  </si>
  <si>
    <t>53960566</t>
  </si>
  <si>
    <t>53228153</t>
  </si>
  <si>
    <t>Steve Yzerman</t>
  </si>
  <si>
    <t>50973487</t>
  </si>
  <si>
    <t>Brett Hull</t>
  </si>
  <si>
    <t>50973486</t>
  </si>
  <si>
    <t>50973485</t>
  </si>
  <si>
    <t>50973432</t>
  </si>
  <si>
    <t>50973438</t>
  </si>
  <si>
    <t>50973427</t>
  </si>
  <si>
    <t>50973442</t>
  </si>
  <si>
    <t>50973430</t>
  </si>
  <si>
    <t>50973447</t>
  </si>
  <si>
    <t>50973439</t>
  </si>
  <si>
    <t>50973425</t>
  </si>
  <si>
    <t>50973417</t>
  </si>
  <si>
    <t>50973462</t>
  </si>
  <si>
    <t>50973463</t>
  </si>
  <si>
    <t>53228139</t>
  </si>
  <si>
    <t>53228140</t>
  </si>
  <si>
    <t>41838922</t>
  </si>
  <si>
    <t>4272422</t>
  </si>
  <si>
    <t>15227232</t>
  </si>
  <si>
    <t>15348246</t>
  </si>
  <si>
    <t>11109531</t>
  </si>
  <si>
    <t>GG4</t>
  </si>
  <si>
    <t>golf gallery</t>
  </si>
  <si>
    <t>11290617</t>
  </si>
  <si>
    <t>O-Pee-Chee Premier</t>
  </si>
  <si>
    <t>55427647</t>
  </si>
  <si>
    <t>Jeremy Roenick</t>
  </si>
  <si>
    <t>55427638</t>
  </si>
  <si>
    <t>Tie Domi</t>
  </si>
  <si>
    <t>55427660</t>
  </si>
  <si>
    <t>55427658</t>
  </si>
  <si>
    <t>55427641</t>
  </si>
  <si>
    <t>Mats Sundin</t>
  </si>
  <si>
    <t>55427708</t>
  </si>
  <si>
    <t>55427707</t>
  </si>
  <si>
    <t>55427692</t>
  </si>
  <si>
    <t>55427695</t>
  </si>
  <si>
    <t>53960578</t>
  </si>
  <si>
    <t>Nat. Hocket Card Day Canada</t>
  </si>
  <si>
    <t>53960579</t>
  </si>
  <si>
    <t>53960580</t>
  </si>
  <si>
    <t>62129808</t>
  </si>
  <si>
    <t>Promo</t>
  </si>
  <si>
    <t>62129811</t>
  </si>
  <si>
    <t xml:space="preserve">Upper Deck </t>
  </si>
  <si>
    <t>62129810</t>
  </si>
  <si>
    <t>5053111</t>
  </si>
  <si>
    <t>62129814</t>
  </si>
  <si>
    <t>53228175</t>
  </si>
  <si>
    <t>Pat LaFontaine</t>
  </si>
  <si>
    <t>53228174</t>
  </si>
  <si>
    <t>53228176</t>
  </si>
  <si>
    <t>53228173</t>
  </si>
  <si>
    <t>90204864</t>
  </si>
  <si>
    <t>0000185247</t>
  </si>
  <si>
    <t>Pavel Bure</t>
  </si>
  <si>
    <t>BGS 8</t>
  </si>
  <si>
    <t>43914537</t>
  </si>
  <si>
    <t>02429182</t>
  </si>
  <si>
    <t>0002954072</t>
  </si>
  <si>
    <t xml:space="preserve">O-Pee-Chee  </t>
  </si>
  <si>
    <t>Joe Sakic</t>
  </si>
  <si>
    <t>19209951</t>
  </si>
  <si>
    <t>Brian Leetch</t>
  </si>
  <si>
    <t>53228141</t>
  </si>
  <si>
    <t>41838913</t>
  </si>
  <si>
    <t>41838924</t>
  </si>
  <si>
    <t>40756979</t>
  </si>
  <si>
    <t>40756978</t>
  </si>
  <si>
    <t>28508889</t>
  </si>
  <si>
    <t>CSKA Moscow</t>
  </si>
  <si>
    <t>28508891</t>
  </si>
  <si>
    <t>28508885</t>
  </si>
  <si>
    <t>50973482</t>
  </si>
  <si>
    <t>Eric Lindros</t>
  </si>
  <si>
    <t>Future Superstar</t>
  </si>
  <si>
    <t>53228177</t>
  </si>
  <si>
    <t>Mike Modano</t>
  </si>
  <si>
    <t>62129806</t>
  </si>
  <si>
    <t>SP Authentic Preview</t>
  </si>
  <si>
    <t>Sample</t>
  </si>
  <si>
    <t>47831639</t>
  </si>
  <si>
    <t>Upper Deck Golf</t>
  </si>
  <si>
    <t>47831633</t>
  </si>
  <si>
    <t>47831636</t>
  </si>
  <si>
    <t>55010453</t>
  </si>
  <si>
    <t>55010447</t>
  </si>
  <si>
    <t>Uppe Deck</t>
  </si>
  <si>
    <t>Jack Eichel</t>
  </si>
  <si>
    <t>R-10</t>
  </si>
  <si>
    <t>Glossy Rookies</t>
  </si>
  <si>
    <t>Pikavhu</t>
  </si>
  <si>
    <t>OPokemon Jungle</t>
  </si>
  <si>
    <t>Pokemon Jungle Meowth</t>
  </si>
  <si>
    <t>1st Goal:</t>
  </si>
  <si>
    <t xml:space="preserve">Cards </t>
  </si>
  <si>
    <t xml:space="preserve">Value </t>
  </si>
  <si>
    <t>2nd Goal:</t>
  </si>
  <si>
    <t>Cards</t>
  </si>
  <si>
    <t>Value</t>
  </si>
  <si>
    <t>3rd Goal:</t>
  </si>
  <si>
    <t># of cards</t>
  </si>
  <si>
    <t xml:space="preserve">total value </t>
  </si>
  <si>
    <t>MM Slabs</t>
  </si>
  <si>
    <t>pay after launch</t>
  </si>
  <si>
    <t xml:space="preserve">Away from goal </t>
  </si>
  <si>
    <t>FF Slabs</t>
  </si>
  <si>
    <t>% Complete</t>
  </si>
  <si>
    <t>Ace Slabs</t>
  </si>
  <si>
    <t>AV Slabs</t>
  </si>
  <si>
    <t>Bryon Slabs</t>
  </si>
  <si>
    <t>not purchased yet</t>
  </si>
  <si>
    <t>OG Owned</t>
  </si>
  <si>
    <t>on joe site for sale</t>
  </si>
  <si>
    <t>Mystery Packs</t>
  </si>
  <si>
    <t xml:space="preserve">Total </t>
  </si>
  <si>
    <t xml:space="preserve">By Sport </t>
  </si>
  <si>
    <t xml:space="preserve">% Mix </t>
  </si>
  <si>
    <t>Ideal</t>
  </si>
  <si>
    <t xml:space="preserve">3 cards </t>
  </si>
  <si>
    <t>assuming 85% cost</t>
  </si>
  <si>
    <t>Basketball</t>
  </si>
  <si>
    <t>1000 packs</t>
  </si>
  <si>
    <t>2000 packs</t>
  </si>
  <si>
    <t>3000 packs</t>
  </si>
  <si>
    <t xml:space="preserve">Baseball </t>
  </si>
  <si>
    <t>Other</t>
  </si>
  <si>
    <t>3000 cards</t>
  </si>
  <si>
    <t>6000 cards</t>
  </si>
  <si>
    <t>9000 cards</t>
  </si>
  <si>
    <t>Gross Proceeds</t>
  </si>
  <si>
    <t xml:space="preserve">Card Costs </t>
  </si>
  <si>
    <t>Net Proceeds</t>
  </si>
  <si>
    <t xml:space="preserve">100 freebies </t>
  </si>
  <si>
    <t>20-30-50</t>
  </si>
  <si>
    <t>USD/ETH</t>
  </si>
  <si>
    <t>Genesis NFTs</t>
  </si>
  <si>
    <t>Gem Passes</t>
  </si>
  <si>
    <t>Perks</t>
  </si>
  <si>
    <t>TIER</t>
  </si>
  <si>
    <t>QTY</t>
  </si>
  <si>
    <t>Promotion</t>
  </si>
  <si>
    <t>giveaway total</t>
  </si>
  <si>
    <t>Net</t>
  </si>
  <si>
    <t xml:space="preserve">Sapphire </t>
  </si>
  <si>
    <t>brady 8.5 bowman + 55,000</t>
  </si>
  <si>
    <t>Proceeds Raised</t>
  </si>
  <si>
    <t>Monthly Raffles</t>
  </si>
  <si>
    <t>Joe Burrow Black Gold 1/8 + 60,000</t>
  </si>
  <si>
    <t>Treasury</t>
  </si>
  <si>
    <t>Private Discord Chat Server</t>
  </si>
  <si>
    <t>Ruby</t>
  </si>
  <si>
    <t>trevor lawrence /10 +30,000</t>
  </si>
  <si>
    <t>Legend Cards IP</t>
  </si>
  <si>
    <t>% Off on mystery packs</t>
  </si>
  <si>
    <t>Diamond</t>
  </si>
  <si>
    <t>86 fleer jordan +23,000</t>
  </si>
  <si>
    <t>OpEx</t>
  </si>
  <si>
    <t>% off on in store purchases</t>
  </si>
  <si>
    <t>ETH</t>
  </si>
  <si>
    <t xml:space="preserve">Acquire IP </t>
  </si>
  <si>
    <t>Free Vault Fees</t>
  </si>
  <si>
    <t>cost</t>
  </si>
  <si>
    <t>Misc</t>
  </si>
  <si>
    <t>Gem Token Distribution</t>
  </si>
  <si>
    <t>per user</t>
  </si>
  <si>
    <t>Sapphire</t>
  </si>
  <si>
    <t>Sapphire Monthly Raffle Airdrop</t>
  </si>
  <si>
    <t>Emerald Monthly Raffle Airdrop</t>
  </si>
  <si>
    <t>Ruby Monthly Raffle Airdrop</t>
  </si>
  <si>
    <t>Diamond Monthly Airdrop</t>
  </si>
  <si>
    <t>Pre-Sale Access to all Mystery Packs &amp; Drops</t>
  </si>
  <si>
    <t>Exclusive Gem Pass Channels</t>
  </si>
  <si>
    <t>Exclusive Challenges &amp; Tournaments</t>
  </si>
  <si>
    <t>Whitelist Legend Cards</t>
  </si>
  <si>
    <t xml:space="preserve">Discounted Legend Cards </t>
  </si>
  <si>
    <t>Free Legend Card Mint For Life</t>
  </si>
  <si>
    <t xml:space="preserve">Shared Gem Token Pool </t>
  </si>
  <si>
    <t>Shared Gem Token Pool</t>
  </si>
  <si>
    <t xml:space="preserve">Gem Token Yield </t>
  </si>
  <si>
    <t>Gem Token Yield ++</t>
  </si>
  <si>
    <t>IRL Events</t>
  </si>
  <si>
    <t>IRL Events VIP Access</t>
  </si>
  <si>
    <t xml:space="preserve">IRL Events VIP </t>
  </si>
  <si>
    <t>free promo mystery pack</t>
  </si>
  <si>
    <t>Early Access Dao Token Drop</t>
  </si>
  <si>
    <t xml:space="preserve">Whitelist for Dao Token Drop </t>
  </si>
  <si>
    <t xml:space="preserve">Free Dao Token Claim </t>
  </si>
  <si>
    <t>Category</t>
  </si>
  <si>
    <t>Moved to Drop sheet?</t>
  </si>
  <si>
    <t xml:space="preserve">Basketball </t>
  </si>
  <si>
    <t>61443142</t>
  </si>
  <si>
    <t>PIDL</t>
  </si>
  <si>
    <t>Prem. Ink Green/White Box Auto 1/1</t>
  </si>
  <si>
    <t>FF</t>
  </si>
  <si>
    <t>ACE</t>
  </si>
  <si>
    <t>Yu-gi-oh</t>
  </si>
  <si>
    <t>Golf</t>
  </si>
  <si>
    <t>og</t>
  </si>
  <si>
    <t>JR</t>
  </si>
  <si>
    <t>baseball</t>
  </si>
  <si>
    <t>basketball</t>
  </si>
  <si>
    <t>football</t>
  </si>
  <si>
    <t>BS</t>
  </si>
  <si>
    <t>hockey</t>
  </si>
  <si>
    <t>63620436</t>
  </si>
  <si>
    <t>Topps Allen &amp; Ginter</t>
  </si>
  <si>
    <t>Cryptocurrency</t>
  </si>
  <si>
    <t>other</t>
  </si>
  <si>
    <t>63620435</t>
  </si>
  <si>
    <t>54983543</t>
  </si>
  <si>
    <t>Member's Choice</t>
  </si>
  <si>
    <t>52168789</t>
  </si>
  <si>
    <t>\</t>
  </si>
  <si>
    <t>CARDS</t>
  </si>
  <si>
    <t>Akeem o</t>
  </si>
  <si>
    <t xml:space="preserve">Akeem olajuwon </t>
  </si>
  <si>
    <t>total ^</t>
  </si>
  <si>
    <t>topps</t>
  </si>
  <si>
    <t xml:space="preserve">Donruss </t>
  </si>
  <si>
    <t xml:space="preserve">Barry bonds </t>
  </si>
  <si>
    <t>barry larkin</t>
  </si>
  <si>
    <t xml:space="preserve">Score </t>
  </si>
  <si>
    <t xml:space="preserve">Bird/ / </t>
  </si>
  <si>
    <t>bo bichette</t>
  </si>
  <si>
    <t xml:space="preserve">Bo Jackson </t>
  </si>
  <si>
    <t>IN action</t>
  </si>
  <si>
    <t>score</t>
  </si>
  <si>
    <t>Bret Lawrie</t>
  </si>
  <si>
    <t>Opeechee</t>
  </si>
  <si>
    <t>Bulls</t>
  </si>
  <si>
    <t xml:space="preserve">Bowman chrome </t>
  </si>
  <si>
    <t>carlos rondon</t>
  </si>
  <si>
    <t xml:space="preserve">Charles Barkley </t>
  </si>
  <si>
    <t xml:space="preserve">Charles Barkley all star </t>
  </si>
  <si>
    <t xml:space="preserve"> fleer excel</t>
  </si>
  <si>
    <t>chipper jones</t>
  </si>
  <si>
    <t>blue auto</t>
  </si>
  <si>
    <t>bowman platinum</t>
  </si>
  <si>
    <t>auto refractor</t>
  </si>
  <si>
    <t xml:space="preserve">Chris Mullen </t>
  </si>
  <si>
    <t>Upper Deck Rookies</t>
  </si>
  <si>
    <t xml:space="preserve">Action Packed </t>
  </si>
  <si>
    <t xml:space="preserve">Cortez Kennedy </t>
  </si>
  <si>
    <t xml:space="preserve">Dan Fouts </t>
  </si>
  <si>
    <t>League Leader</t>
  </si>
  <si>
    <t xml:space="preserve">Dave Winfield </t>
  </si>
  <si>
    <t xml:space="preserve">David Robinson </t>
  </si>
  <si>
    <t xml:space="preserve">Sensations </t>
  </si>
  <si>
    <t>David Robinson #38</t>
  </si>
  <si>
    <t xml:space="preserve">Pro set </t>
  </si>
  <si>
    <t xml:space="preserve">Deion sanders </t>
  </si>
  <si>
    <t>Derek Jerer</t>
  </si>
  <si>
    <t>bgs 9.5</t>
  </si>
  <si>
    <t>williams</t>
  </si>
  <si>
    <t xml:space="preserve">Derek Thomas </t>
  </si>
  <si>
    <t xml:space="preserve">Dominique Wilkins </t>
  </si>
  <si>
    <t>Emit smith</t>
  </si>
  <si>
    <t>Emmit Smith</t>
  </si>
  <si>
    <t>ud sweet spot</t>
  </si>
  <si>
    <t>evan longoria</t>
  </si>
  <si>
    <t>Evan Longoria</t>
  </si>
  <si>
    <t>xfractor auto</t>
  </si>
  <si>
    <t xml:space="preserve">Frank Thomas </t>
  </si>
  <si>
    <t>??????</t>
  </si>
  <si>
    <t xml:space="preserve">Sky box </t>
  </si>
  <si>
    <t xml:space="preserve">Gary Payton </t>
  </si>
  <si>
    <t>Herchel Walker</t>
  </si>
  <si>
    <t xml:space="preserve">Horace grant </t>
  </si>
  <si>
    <t>victory</t>
  </si>
  <si>
    <t>ichiro suzuki</t>
  </si>
  <si>
    <t xml:space="preserve">Isaiah Thomas </t>
  </si>
  <si>
    <t xml:space="preserve">Isiah Thomas </t>
  </si>
  <si>
    <t>Opeechee Premier</t>
  </si>
  <si>
    <t>Jagromir Jagr</t>
  </si>
  <si>
    <t>Score Canadian</t>
  </si>
  <si>
    <t>jake mcgee</t>
  </si>
  <si>
    <t>Upper Deck French</t>
  </si>
  <si>
    <t>opeechee</t>
  </si>
  <si>
    <t xml:space="preserve">score </t>
  </si>
  <si>
    <t>Jaromir jagr</t>
  </si>
  <si>
    <t>jaromir jagr</t>
  </si>
  <si>
    <t>canadian</t>
  </si>
  <si>
    <t>grandstand</t>
  </si>
  <si>
    <t>A</t>
  </si>
  <si>
    <t>opc</t>
  </si>
  <si>
    <t xml:space="preserve">Opeechee  </t>
  </si>
  <si>
    <t xml:space="preserve">topps </t>
  </si>
  <si>
    <t>jeter/mantle</t>
  </si>
  <si>
    <t xml:space="preserve">Jim Palmer </t>
  </si>
  <si>
    <t>Joe Delaney</t>
  </si>
  <si>
    <t>Joe Demars</t>
  </si>
  <si>
    <t xml:space="preserve">Joe Montana </t>
  </si>
  <si>
    <t>in action</t>
  </si>
  <si>
    <t>Joe sakic</t>
  </si>
  <si>
    <t>bgs 8</t>
  </si>
  <si>
    <t>Joe Theismann</t>
  </si>
  <si>
    <t>9 OC</t>
  </si>
  <si>
    <t xml:space="preserve">John Stockton  </t>
  </si>
  <si>
    <t xml:space="preserve">All Star </t>
  </si>
  <si>
    <t xml:space="preserve">John Stockton all star </t>
  </si>
  <si>
    <t xml:space="preserve">Jordan all star </t>
  </si>
  <si>
    <t>topps heritage</t>
  </si>
  <si>
    <t>juan soto</t>
  </si>
  <si>
    <t>sgc 9</t>
  </si>
  <si>
    <t>topps update</t>
  </si>
  <si>
    <t>sgc 9.5</t>
  </si>
  <si>
    <t>sgc 10</t>
  </si>
  <si>
    <t>topps update pink refractor</t>
  </si>
  <si>
    <t>refractor</t>
  </si>
  <si>
    <t>Junior Seau</t>
  </si>
  <si>
    <t>Kareem Abdul j</t>
  </si>
  <si>
    <t>Kareem Abdul Jabaar</t>
  </si>
  <si>
    <t xml:space="preserve">Kareem sticker </t>
  </si>
  <si>
    <t xml:space="preserve">Karl Malone </t>
  </si>
  <si>
    <t xml:space="preserve">Stadium </t>
  </si>
  <si>
    <t xml:space="preserve">Ken Griffey jr </t>
  </si>
  <si>
    <t>kevin mchale</t>
  </si>
  <si>
    <t>Kurt Warner</t>
  </si>
  <si>
    <t>larry bird</t>
  </si>
  <si>
    <t>super action</t>
  </si>
  <si>
    <t xml:space="preserve">Larry bird </t>
  </si>
  <si>
    <t xml:space="preserve">Larry Bird </t>
  </si>
  <si>
    <t>Larry bird 101</t>
  </si>
  <si>
    <t xml:space="preserve">leech Brian </t>
  </si>
  <si>
    <t>vs Jordan</t>
  </si>
  <si>
    <t xml:space="preserve">Magic Johnson </t>
  </si>
  <si>
    <t xml:space="preserve">Magic Johnson all star </t>
  </si>
  <si>
    <t xml:space="preserve">Magic Johnson sticker </t>
  </si>
  <si>
    <t xml:space="preserve">Mark price </t>
  </si>
  <si>
    <t xml:space="preserve">Mark Price </t>
  </si>
  <si>
    <t xml:space="preserve">Martan Brodeur </t>
  </si>
  <si>
    <t>matt moore</t>
  </si>
  <si>
    <t>topps museum</t>
  </si>
  <si>
    <t>bgs 9</t>
  </si>
  <si>
    <t>topps chrome</t>
  </si>
  <si>
    <t>blue refractor</t>
  </si>
  <si>
    <t>Estrellas</t>
  </si>
  <si>
    <t>Hoops Sears</t>
  </si>
  <si>
    <t>Michael Jordan all star</t>
  </si>
  <si>
    <t xml:space="preserve">Michael Jordan all star </t>
  </si>
  <si>
    <t xml:space="preserve">Upper deck </t>
  </si>
  <si>
    <t xml:space="preserve">Michael jordan sticker </t>
  </si>
  <si>
    <t>mike modano</t>
  </si>
  <si>
    <t>premier</t>
  </si>
  <si>
    <t>Upper Deck Premier</t>
  </si>
  <si>
    <t>Molitor/Trammell</t>
  </si>
  <si>
    <t>bowman draft</t>
  </si>
  <si>
    <t>montgomery</t>
  </si>
  <si>
    <t>auto blue</t>
  </si>
  <si>
    <t xml:space="preserve">Nolan Ryan </t>
  </si>
  <si>
    <t>ozzie newsome</t>
  </si>
  <si>
    <t>Pat Lafontaine</t>
  </si>
  <si>
    <t xml:space="preserve">Patrick Ewing </t>
  </si>
  <si>
    <t>Sage</t>
  </si>
  <si>
    <t>ud</t>
  </si>
  <si>
    <t>ud french</t>
  </si>
  <si>
    <t>payton bros</t>
  </si>
  <si>
    <t>topps holiday</t>
  </si>
  <si>
    <t>pete alonso</t>
  </si>
  <si>
    <t>lights</t>
  </si>
  <si>
    <t xml:space="preserve">Phil Simms </t>
  </si>
  <si>
    <t>Randy arozarena</t>
  </si>
  <si>
    <t xml:space="preserve">bowman chrome </t>
  </si>
  <si>
    <t>randy johnson</t>
  </si>
  <si>
    <t xml:space="preserve">SP </t>
  </si>
  <si>
    <t>Ricky Jackson</t>
  </si>
  <si>
    <t>topps prime</t>
  </si>
  <si>
    <t>russell wilson</t>
  </si>
  <si>
    <t xml:space="preserve">Scottie pippen </t>
  </si>
  <si>
    <t xml:space="preserve">Ultra </t>
  </si>
  <si>
    <t>Upper Deck Mcdonalds</t>
  </si>
  <si>
    <t xml:space="preserve">Shaquille O'Neil </t>
  </si>
  <si>
    <t>Sterling sharpe</t>
  </si>
  <si>
    <t>steve yzerman</t>
  </si>
  <si>
    <t>In The Game</t>
  </si>
  <si>
    <t>Sp authentic</t>
  </si>
  <si>
    <t xml:space="preserve">Terrell davis </t>
  </si>
  <si>
    <t>terry bradshaw</t>
  </si>
  <si>
    <t xml:space="preserve">Tiger Woods </t>
  </si>
  <si>
    <t>Golf Gallery</t>
  </si>
  <si>
    <t>sgc 8</t>
  </si>
  <si>
    <t>Tom glavine</t>
  </si>
  <si>
    <t>Tony Dorsett</t>
  </si>
  <si>
    <t>Troy aikman</t>
  </si>
  <si>
    <t xml:space="preserve">Troy aikman </t>
  </si>
  <si>
    <t xml:space="preserve">Vince carter </t>
  </si>
  <si>
    <t xml:space="preserve">Vlad Jr </t>
  </si>
  <si>
    <t>Bowman Draft Chrome</t>
  </si>
  <si>
    <t xml:space="preserve">Bowman </t>
  </si>
  <si>
    <t xml:space="preserve">Wayne Gretzky </t>
  </si>
  <si>
    <t>Wille Lanier</t>
  </si>
  <si>
    <t>yonis cespedis</t>
  </si>
  <si>
    <t>Topps opening day</t>
  </si>
  <si>
    <t>yu darvish</t>
  </si>
  <si>
    <t>Sgc 8.5</t>
  </si>
  <si>
    <t xml:space="preserve">BGS 9.5 </t>
  </si>
  <si>
    <t>Debut Pink</t>
  </si>
  <si>
    <t xml:space="preserve">Debut Red </t>
  </si>
  <si>
    <t>Debut Reactive Orange</t>
  </si>
  <si>
    <t>Debut Mosaic</t>
  </si>
  <si>
    <t>Debut Green</t>
  </si>
  <si>
    <t>Great Xpectation</t>
  </si>
  <si>
    <t>SGC10</t>
  </si>
  <si>
    <t>Fleer All Star</t>
  </si>
  <si>
    <t>Fleer Ultra</t>
  </si>
  <si>
    <t xml:space="preserve">Category </t>
  </si>
  <si>
    <t>last ebay comp?</t>
  </si>
  <si>
    <t>high ebay comp</t>
  </si>
  <si>
    <t>Leaf Metal Draft</t>
  </si>
  <si>
    <t>Raekwon Davis</t>
  </si>
  <si>
    <t>1/1 auto mojo silver</t>
  </si>
  <si>
    <t>n/a</t>
  </si>
  <si>
    <t>Leaf Metal Sports Heroes</t>
  </si>
  <si>
    <t>Bill Russell</t>
  </si>
  <si>
    <t>1/1 Prismatic</t>
  </si>
  <si>
    <t xml:space="preserve">Leaf Metal Draft </t>
  </si>
  <si>
    <t xml:space="preserve">JK Dobbins </t>
  </si>
  <si>
    <t>1/1 Prismatic Green Auto</t>
  </si>
  <si>
    <t xml:space="preserve">1/1 Mojo Black </t>
  </si>
  <si>
    <t>Hygrade</t>
  </si>
  <si>
    <t>Roberto Clemente</t>
  </si>
  <si>
    <t>All-Time Greats</t>
  </si>
  <si>
    <t>Elite 10</t>
  </si>
  <si>
    <t>Vendor</t>
  </si>
  <si>
    <t>Date</t>
  </si>
  <si>
    <t>WHAT</t>
  </si>
  <si>
    <t>Tracking #</t>
  </si>
  <si>
    <t>Total Price</t>
  </si>
  <si>
    <t>Status</t>
  </si>
  <si>
    <t>Method of Payment</t>
  </si>
  <si>
    <t>processed?</t>
  </si>
  <si>
    <t xml:space="preserve">Tim Leyhe </t>
  </si>
  <si>
    <t>155 cards</t>
  </si>
  <si>
    <t>received</t>
  </si>
  <si>
    <t>zelle</t>
  </si>
  <si>
    <t>derek billadeau</t>
  </si>
  <si>
    <t>Mahomes Kaboom</t>
  </si>
  <si>
    <t>9497409205568957502477</t>
  </si>
  <si>
    <t>FF Paypal</t>
  </si>
  <si>
    <t>Josh</t>
  </si>
  <si>
    <t>Herbert Green</t>
  </si>
  <si>
    <t>9400109205568958134908</t>
  </si>
  <si>
    <t>shipped</t>
  </si>
  <si>
    <t xml:space="preserve">Brandon </t>
  </si>
  <si>
    <t>Optic Mahomes (to av)</t>
  </si>
  <si>
    <t>9500112953872019454782</t>
  </si>
  <si>
    <t>ETH - AV</t>
  </si>
  <si>
    <t>Pink Luka, Pink Trae, Herbert</t>
  </si>
  <si>
    <t>9405509205568958660004</t>
  </si>
  <si>
    <t>Received</t>
  </si>
  <si>
    <t>ETH - Only Gems</t>
  </si>
  <si>
    <t>Lewis Yetter</t>
  </si>
  <si>
    <t>Pink Luka, Pink Trae, Prizm Lillard, Gleybar Torres</t>
  </si>
  <si>
    <t>9506114513982020632483</t>
  </si>
  <si>
    <t>paypal</t>
  </si>
  <si>
    <t>Lance Pederson</t>
  </si>
  <si>
    <t>16 cards</t>
  </si>
  <si>
    <t>9410809205568973704588</t>
  </si>
  <si>
    <t>plus</t>
  </si>
  <si>
    <t>shipping + insurance</t>
  </si>
  <si>
    <t>Kevin Tampa Deal</t>
  </si>
  <si>
    <t>41 cards , Herberts , Burrows, Mahomes, Jeffersons</t>
  </si>
  <si>
    <t>In persono</t>
  </si>
  <si>
    <t>Cash From Bank</t>
  </si>
  <si>
    <t>zach swalgin</t>
  </si>
  <si>
    <t xml:space="preserve">186 slabs csg </t>
  </si>
  <si>
    <t>1z839w5y0391051031</t>
  </si>
  <si>
    <t xml:space="preserve">paypal </t>
  </si>
  <si>
    <t>Chuck Oshurak</t>
  </si>
  <si>
    <t xml:space="preserve">list of slabs in fb chat </t>
  </si>
  <si>
    <t>9405503699300152681200</t>
  </si>
  <si>
    <t>wessley merritt</t>
  </si>
  <si>
    <t>26 cards</t>
  </si>
  <si>
    <t>9405503699300153891332</t>
  </si>
  <si>
    <t>david antonelli</t>
  </si>
  <si>
    <t>8 cards</t>
  </si>
  <si>
    <t>1za482260377976928</t>
  </si>
  <si>
    <t>Steve Callahan</t>
  </si>
  <si>
    <t>PSA slabs in sheet + Brady Holo</t>
  </si>
  <si>
    <t>?????</t>
  </si>
  <si>
    <t>need refund</t>
  </si>
  <si>
    <t>Paypal</t>
  </si>
  <si>
    <t>ebay</t>
  </si>
  <si>
    <t>2 coby whites</t>
  </si>
  <si>
    <t>chris brady</t>
  </si>
  <si>
    <t>brady rookie</t>
  </si>
  <si>
    <t xml:space="preserve">fraud </t>
  </si>
  <si>
    <t>abded serwan</t>
  </si>
  <si>
    <t xml:space="preserve">Herbert Gold </t>
  </si>
  <si>
    <t>9500 1150 3641 2038 3009 00</t>
  </si>
  <si>
    <t>zion orders</t>
  </si>
  <si>
    <t>Zion Prizm base bgs 9</t>
  </si>
  <si>
    <t>4 optic Zions PSA 9</t>
  </si>
  <si>
    <t>paid</t>
  </si>
  <si>
    <t>pink camo zion mosaic 10</t>
  </si>
  <si>
    <t>4 mosaic PSA 10</t>
  </si>
  <si>
    <t>zion prizm base psa 9</t>
  </si>
  <si>
    <t>zion instant impact psa 9</t>
  </si>
  <si>
    <t>mm</t>
  </si>
  <si>
    <t>zion instant impact psa10</t>
  </si>
  <si>
    <t>zion mosaic green psa 10</t>
  </si>
  <si>
    <t>david solomon</t>
  </si>
  <si>
    <t xml:space="preserve">solomon sheet NBA + NFL </t>
  </si>
  <si>
    <t>tim new order</t>
  </si>
  <si>
    <t>Feb</t>
  </si>
  <si>
    <t>zelle-not paid</t>
  </si>
  <si>
    <t>9 cards</t>
  </si>
  <si>
    <t>jeter psa 6</t>
  </si>
  <si>
    <t>herbert yordan bichette</t>
  </si>
  <si>
    <t>2 x prizm trae young psa 10</t>
  </si>
  <si>
    <t>zion rookie PSA 10</t>
  </si>
  <si>
    <t xml:space="preserve">my slabs </t>
  </si>
  <si>
    <t>zion rookie psa 10</t>
  </si>
  <si>
    <t>paypal (OG)</t>
  </si>
  <si>
    <t>Green Scope Auto /75</t>
  </si>
  <si>
    <t>in progress</t>
  </si>
  <si>
    <t>Silver Auto /99</t>
  </si>
  <si>
    <t>Black /10</t>
  </si>
  <si>
    <t>Silver /100</t>
  </si>
  <si>
    <t xml:space="preserve">Red </t>
  </si>
  <si>
    <t>Optic Contender</t>
  </si>
  <si>
    <t xml:space="preserve">Chris Carson </t>
  </si>
  <si>
    <t>Blue Certified</t>
  </si>
  <si>
    <t>total</t>
  </si>
  <si>
    <t>Blue Press</t>
  </si>
  <si>
    <t>down payment</t>
  </si>
  <si>
    <t>Red Press</t>
  </si>
  <si>
    <t>Purple /500</t>
  </si>
  <si>
    <t>Brandon Aiuk</t>
  </si>
  <si>
    <t>Silver Wave</t>
  </si>
  <si>
    <t xml:space="preserve">Purple Auto </t>
  </si>
  <si>
    <t xml:space="preserve">Football </t>
  </si>
  <si>
    <t>Star Gaze</t>
  </si>
  <si>
    <t>Red/Yellow</t>
  </si>
  <si>
    <t>Prizm Draft</t>
  </si>
  <si>
    <t xml:space="preserve">Bo Bichette </t>
  </si>
  <si>
    <t xml:space="preserve">Auto  </t>
  </si>
  <si>
    <t>Silver Shock</t>
  </si>
  <si>
    <t>HGA 9</t>
  </si>
  <si>
    <t>Flawless</t>
  </si>
  <si>
    <t xml:space="preserve">1/1 Auto </t>
  </si>
  <si>
    <t>Chirography Auto</t>
  </si>
  <si>
    <t>raw</t>
  </si>
  <si>
    <t>Premium Ink 1/1</t>
  </si>
  <si>
    <t>Legend</t>
  </si>
  <si>
    <t>Card has not been added</t>
  </si>
  <si>
    <t>Card was added</t>
  </si>
  <si>
    <t>didn’t exist in card hedger database</t>
  </si>
  <si>
    <t>sold / liquidated</t>
  </si>
  <si>
    <t>Purchased From</t>
  </si>
  <si>
    <t>Date Purchased</t>
  </si>
  <si>
    <t>Purchase Price</t>
  </si>
  <si>
    <t>% off HIGH</t>
  </si>
  <si>
    <t>80% of TV</t>
  </si>
  <si>
    <t>Avg Ebay Comp</t>
  </si>
  <si>
    <t xml:space="preserve">Total Value </t>
  </si>
  <si>
    <t xml:space="preserve">Highest sold </t>
  </si>
  <si>
    <t>Tim</t>
  </si>
  <si>
    <t>Vlad Jr</t>
  </si>
  <si>
    <t>2nd Batch</t>
  </si>
  <si>
    <t>PJ Washington</t>
  </si>
  <si>
    <t>Silver /65</t>
  </si>
  <si>
    <t xml:space="preserve">RWB </t>
  </si>
  <si>
    <t>Green Yellow</t>
  </si>
  <si>
    <t>PJ Washington 95</t>
  </si>
  <si>
    <t>PJ Washington 77</t>
  </si>
  <si>
    <t>Trae Young 182</t>
  </si>
  <si>
    <t>Luka Samancic</t>
  </si>
  <si>
    <t>Eric Paschall 107</t>
  </si>
  <si>
    <t>Cam Reddish 548,215</t>
  </si>
  <si>
    <t>Shai Gilgeous-Alexander</t>
  </si>
  <si>
    <t>3rd batch</t>
  </si>
  <si>
    <t>Boowman Chrome Prospects</t>
  </si>
  <si>
    <t>Nickeil Alexander-Walker</t>
  </si>
  <si>
    <t>LANCE PEDERSON</t>
  </si>
  <si>
    <t>Auto /35</t>
  </si>
  <si>
    <t>Deandre Hopkins</t>
  </si>
  <si>
    <t>TJ Watt 124</t>
  </si>
  <si>
    <t>comp total</t>
  </si>
  <si>
    <t>HIGH total</t>
  </si>
  <si>
    <t>Gleybar Torres</t>
  </si>
  <si>
    <t>Brandon Tice</t>
  </si>
  <si>
    <t>Justin Herbert 263</t>
  </si>
  <si>
    <t>Tom Brady 254</t>
  </si>
  <si>
    <t>Tampa Card Show</t>
  </si>
  <si>
    <t>Bowman Best</t>
  </si>
  <si>
    <t>Dragon Scale 9/88</t>
  </si>
  <si>
    <t>Bowman Paper Prospects</t>
  </si>
  <si>
    <t>30th anniversary</t>
  </si>
  <si>
    <t xml:space="preserve">Ronald Acuna </t>
  </si>
  <si>
    <t>International Affair</t>
  </si>
  <si>
    <t>Platinum Diamond Anniversery</t>
  </si>
  <si>
    <t>Zion Williamson 664</t>
  </si>
  <si>
    <t xml:space="preserve">Ronald Acuna Jr </t>
  </si>
  <si>
    <t>Fernando Tatis JR</t>
  </si>
  <si>
    <t>Shohei Ohtani HMt</t>
  </si>
  <si>
    <t>Shohei Ohtani 17</t>
  </si>
  <si>
    <t>Shohei Ohtani 100</t>
  </si>
  <si>
    <t>Auto /499</t>
  </si>
  <si>
    <t>Shoehei Ohtani 150</t>
  </si>
  <si>
    <t>Fireworks No Huddle</t>
  </si>
  <si>
    <t>Hype No Huddle</t>
  </si>
  <si>
    <t>Tua</t>
  </si>
  <si>
    <t>Obsidian</t>
  </si>
  <si>
    <t>Vitreous /50</t>
  </si>
  <si>
    <t>Shohei Ohtani 700</t>
  </si>
  <si>
    <t>image variation</t>
  </si>
  <si>
    <t>Throwback Rookies</t>
  </si>
  <si>
    <t>Neophyte Sensations</t>
  </si>
  <si>
    <t>Scouts top 100</t>
  </si>
  <si>
    <t>Gridiron Kings</t>
  </si>
  <si>
    <t>Pink Recon</t>
  </si>
  <si>
    <t>Randy Arozarena 49</t>
  </si>
  <si>
    <t>2nd down</t>
  </si>
  <si>
    <t xml:space="preserve">Topps Update </t>
  </si>
  <si>
    <t>Randy Arozarena U35</t>
  </si>
  <si>
    <t>Chronicles DP Optic</t>
  </si>
  <si>
    <t xml:space="preserve">Wessley Merit </t>
  </si>
  <si>
    <t>Trey young</t>
  </si>
  <si>
    <t>Red Wave</t>
  </si>
  <si>
    <t xml:space="preserve">Ja morant </t>
  </si>
  <si>
    <t xml:space="preserve">Gold wave </t>
  </si>
  <si>
    <t>Psa 10</t>
  </si>
  <si>
    <t>Red Die Cut Prizm</t>
  </si>
  <si>
    <t xml:space="preserve">Bowman  </t>
  </si>
  <si>
    <t xml:space="preserve">Bobby Witt Jr </t>
  </si>
  <si>
    <t>Auto Purple /250</t>
  </si>
  <si>
    <t>Green Yellow Prizm</t>
  </si>
  <si>
    <t>Threads</t>
  </si>
  <si>
    <t>Encased</t>
  </si>
  <si>
    <t>Frank Ntilikina</t>
  </si>
  <si>
    <t>/5 auto</t>
  </si>
  <si>
    <t>Crusade</t>
  </si>
  <si>
    <t>David Antonetti</t>
  </si>
  <si>
    <t>Sapphire /10</t>
  </si>
  <si>
    <t>Upper Deck Black Diamond</t>
  </si>
  <si>
    <t>Chris Dimarco</t>
  </si>
  <si>
    <t>5 Joe Burrow/Justin Jefferson</t>
  </si>
  <si>
    <t>1 Joe Burrow</t>
  </si>
  <si>
    <t>92 Peyton Manning</t>
  </si>
  <si>
    <t>398 Justin Jefferson</t>
  </si>
  <si>
    <t>456 Winfield</t>
  </si>
  <si>
    <t xml:space="preserve">What Did We Sell? </t>
  </si>
  <si>
    <t>What were the proceeds?</t>
  </si>
  <si>
    <t xml:space="preserve">What Method? </t>
  </si>
  <si>
    <t xml:space="preserve">Added to QB? </t>
  </si>
  <si>
    <t>2x Mosaic Joe Burrows Silver</t>
  </si>
  <si>
    <t>eBay</t>
  </si>
  <si>
    <t>NO</t>
  </si>
  <si>
    <t>Donruss Joe Burrow Blue Press Proof PSA 8</t>
  </si>
  <si>
    <t>Rookie?</t>
  </si>
  <si>
    <t>Low Pop?</t>
  </si>
  <si>
    <t>Serial Number?</t>
  </si>
  <si>
    <t>MM Comp</t>
  </si>
  <si>
    <t>high comp</t>
  </si>
  <si>
    <t>Spent</t>
  </si>
  <si>
    <t>yes</t>
  </si>
  <si>
    <t>TARGET PRICE</t>
  </si>
  <si>
    <t>BASKETBALL</t>
  </si>
  <si>
    <t xml:space="preserve">Zion </t>
  </si>
  <si>
    <t>Zion</t>
  </si>
  <si>
    <t xml:space="preserve">total </t>
  </si>
  <si>
    <t xml:space="preserve">high comp </t>
  </si>
  <si>
    <t>Silver Debut</t>
  </si>
  <si>
    <t>Give and Go</t>
  </si>
  <si>
    <t>Winner Stays</t>
  </si>
  <si>
    <t xml:space="preserve">revolution </t>
  </si>
  <si>
    <t xml:space="preserve"> select</t>
  </si>
  <si>
    <t>Cam newton</t>
  </si>
  <si>
    <t>prizm</t>
  </si>
  <si>
    <t>lamar jackson</t>
  </si>
  <si>
    <t xml:space="preserve">national treasures </t>
  </si>
  <si>
    <t>rpa /10</t>
  </si>
  <si>
    <t>national treasures</t>
  </si>
  <si>
    <t xml:space="preserve">justin jefferson </t>
  </si>
  <si>
    <t>rpa /5</t>
  </si>
  <si>
    <t xml:space="preserve">mike trout </t>
  </si>
  <si>
    <t>rainbow foil</t>
  </si>
  <si>
    <t>pokemon</t>
  </si>
  <si>
    <t xml:space="preserve">pikachu </t>
  </si>
  <si>
    <t>Yellow cheeks</t>
  </si>
  <si>
    <t>Zapdos</t>
  </si>
  <si>
    <t xml:space="preserve">Pokémon </t>
  </si>
  <si>
    <t>Fat pikachu</t>
  </si>
  <si>
    <t>Rainbow vmax</t>
  </si>
  <si>
    <t>Dark charizard</t>
  </si>
  <si>
    <t xml:space="preserve">Secret rare </t>
  </si>
  <si>
    <t xml:space="preserve">First edition </t>
  </si>
  <si>
    <t>Absol</t>
  </si>
  <si>
    <t>Ex</t>
  </si>
  <si>
    <t>Pokémon</t>
  </si>
  <si>
    <t>Gyrados</t>
  </si>
  <si>
    <t>First edition</t>
  </si>
  <si>
    <t>Chancey</t>
  </si>
  <si>
    <t xml:space="preserve">SGC 5 </t>
  </si>
  <si>
    <t>Red Cheeks 1st ediition</t>
  </si>
  <si>
    <t>machamp</t>
  </si>
  <si>
    <t>magneton</t>
  </si>
  <si>
    <t>Nine tails</t>
  </si>
  <si>
    <t>Alakazam</t>
  </si>
  <si>
    <t>Polywrath</t>
  </si>
  <si>
    <t xml:space="preserve">Shadowless </t>
  </si>
  <si>
    <t>Hitmonchan</t>
  </si>
  <si>
    <t xml:space="preserve">Giannis </t>
  </si>
  <si>
    <t>Essentials</t>
  </si>
  <si>
    <t xml:space="preserve">Get hyped </t>
  </si>
  <si>
    <t>Hyper pink</t>
  </si>
  <si>
    <t>Lock it up holo</t>
  </si>
  <si>
    <t>Splash</t>
  </si>
  <si>
    <t xml:space="preserve">Luka doncic </t>
  </si>
  <si>
    <t>tiger woods</t>
  </si>
  <si>
    <t xml:space="preserve">Topps update </t>
  </si>
  <si>
    <t>Juan soto</t>
  </si>
  <si>
    <t xml:space="preserve">Chrome sapphire </t>
  </si>
  <si>
    <t xml:space="preserve">jason dominguez </t>
  </si>
  <si>
    <t>optic</t>
  </si>
  <si>
    <t>Ja morant</t>
  </si>
  <si>
    <t xml:space="preserve">Blue velocity </t>
  </si>
  <si>
    <t xml:space="preserve">Red ruby wave </t>
  </si>
  <si>
    <t xml:space="preserve">Green mosaic </t>
  </si>
  <si>
    <t xml:space="preserve">Trae young </t>
  </si>
  <si>
    <t>Coby white</t>
  </si>
  <si>
    <t xml:space="preserve">My house lime green </t>
  </si>
  <si>
    <t xml:space="preserve">Instant impact green </t>
  </si>
  <si>
    <t xml:space="preserve">My house </t>
  </si>
  <si>
    <t xml:space="preserve">Great expectations </t>
  </si>
  <si>
    <t>donruss</t>
  </si>
  <si>
    <t xml:space="preserve">rj barrett </t>
  </si>
  <si>
    <t xml:space="preserve">luka doncic </t>
  </si>
  <si>
    <t>freshman phenom</t>
  </si>
  <si>
    <t xml:space="preserve">Instant impact </t>
  </si>
  <si>
    <t xml:space="preserve">Bowman draft </t>
  </si>
  <si>
    <t xml:space="preserve">ronald acuna </t>
  </si>
  <si>
    <t xml:space="preserve">Chrome </t>
  </si>
  <si>
    <t xml:space="preserve">Topps chrome </t>
  </si>
  <si>
    <t>Mike trout</t>
  </si>
  <si>
    <t>Sepia refractor</t>
  </si>
  <si>
    <t>Bowman draft</t>
  </si>
  <si>
    <t xml:space="preserve">Gavin lux </t>
  </si>
  <si>
    <t>rafael devers</t>
  </si>
  <si>
    <t>upper deck</t>
  </si>
  <si>
    <t>mike piazza</t>
  </si>
  <si>
    <t xml:space="preserve">ken griffey jr </t>
  </si>
  <si>
    <t>leaf</t>
  </si>
  <si>
    <t>frank thomas</t>
  </si>
  <si>
    <t>bowman</t>
  </si>
  <si>
    <t xml:space="preserve">vlad jr </t>
  </si>
  <si>
    <t>trending chrome</t>
  </si>
  <si>
    <t xml:space="preserve">topps chrome </t>
  </si>
  <si>
    <t>randy arozarena</t>
  </si>
  <si>
    <t>rookie auto</t>
  </si>
  <si>
    <t>topps silver</t>
  </si>
  <si>
    <t>vlad jr</t>
  </si>
  <si>
    <t>Heliot ramos</t>
  </si>
  <si>
    <t xml:space="preserve">Randy arozarena </t>
  </si>
  <si>
    <t>Silver auto</t>
  </si>
  <si>
    <t>Bowman platinum</t>
  </si>
  <si>
    <t>Vlad jr</t>
  </si>
  <si>
    <t>Topps chrome</t>
  </si>
  <si>
    <t>Pete alonso</t>
  </si>
  <si>
    <t xml:space="preserve">Yordan Alvarez </t>
  </si>
  <si>
    <t xml:space="preserve">Bowman's best </t>
  </si>
  <si>
    <t xml:space="preserve">Vlad jr </t>
  </si>
  <si>
    <t xml:space="preserve">Topps holiday </t>
  </si>
  <si>
    <t xml:space="preserve">Hank Aaron </t>
  </si>
  <si>
    <t>Gma 5.5</t>
  </si>
  <si>
    <t xml:space="preserve">Topps mini </t>
  </si>
  <si>
    <t>Bccg 9</t>
  </si>
  <si>
    <t>Bccg 8</t>
  </si>
  <si>
    <t xml:space="preserve">Steph curry </t>
  </si>
  <si>
    <t>Bgs 9.5</t>
  </si>
  <si>
    <t>Clefairy</t>
  </si>
  <si>
    <t>Holo 1st</t>
  </si>
  <si>
    <t xml:space="preserve">Pinsir </t>
  </si>
  <si>
    <t>Venusaur Holoo</t>
  </si>
  <si>
    <t>1st editiono</t>
  </si>
  <si>
    <t>1st editioon</t>
  </si>
  <si>
    <t>Aerodactyl Holoo</t>
  </si>
  <si>
    <t>Hitmonchan Holoo</t>
  </si>
  <si>
    <t>WOTC Pokemon</t>
  </si>
  <si>
    <t xml:space="preserve">Base Foil Pack </t>
  </si>
  <si>
    <t>Blastoise</t>
  </si>
  <si>
    <t>Jungle Foil Pack</t>
  </si>
  <si>
    <t>Wigglytuff</t>
  </si>
  <si>
    <t>Venusaur</t>
  </si>
  <si>
    <t>Deal</t>
  </si>
  <si>
    <t>cards</t>
  </si>
  <si>
    <t>Odell Beckham Jr</t>
  </si>
  <si>
    <t>Green Refractor</t>
  </si>
  <si>
    <t xml:space="preserve">Prizm  </t>
  </si>
  <si>
    <t>Jimmy Garrapolo</t>
  </si>
  <si>
    <t>FF17</t>
  </si>
  <si>
    <t>Fresh Faces</t>
  </si>
  <si>
    <t xml:space="preserve">Select </t>
  </si>
  <si>
    <t>Tri Color Prizm /199</t>
  </si>
  <si>
    <t>Aqua Prizm /299</t>
  </si>
  <si>
    <t>Green Velocity</t>
  </si>
  <si>
    <t>Gardner Minshew</t>
  </si>
  <si>
    <t>ARPLJ</t>
  </si>
  <si>
    <t>Mem</t>
  </si>
  <si>
    <t>Elite Deck</t>
  </si>
  <si>
    <t>Panini One</t>
  </si>
  <si>
    <t>RPA</t>
  </si>
  <si>
    <t>Non Graded</t>
  </si>
  <si>
    <t>Panini Immaculate</t>
  </si>
  <si>
    <t>Kadarius Toney</t>
  </si>
  <si>
    <t>Red Yellow</t>
  </si>
  <si>
    <t>Jersey</t>
  </si>
  <si>
    <t>Fireworks Fast Break</t>
  </si>
  <si>
    <t xml:space="preserve">Lebron James </t>
  </si>
  <si>
    <t>Marquee</t>
  </si>
  <si>
    <t>Slam Dunk Legends</t>
  </si>
  <si>
    <t>Board Members</t>
  </si>
  <si>
    <t>Brilliance</t>
  </si>
  <si>
    <t>Excalibur</t>
  </si>
  <si>
    <t>Season Update</t>
  </si>
  <si>
    <t>All Stars</t>
  </si>
  <si>
    <t>Lebrons Diary</t>
  </si>
  <si>
    <t>LJ14</t>
  </si>
  <si>
    <t>USAB</t>
  </si>
  <si>
    <t>USA Basketball</t>
  </si>
  <si>
    <t>Elite Series</t>
  </si>
  <si>
    <t>College Impulse</t>
  </si>
  <si>
    <t xml:space="preserve">Upper Deck MVP </t>
  </si>
  <si>
    <t>Kobe MVP</t>
  </si>
  <si>
    <t>Upper Deck Hardcourt</t>
  </si>
  <si>
    <t>Upper Deck Honor Roll</t>
  </si>
  <si>
    <t>AP7</t>
  </si>
  <si>
    <t>Award Performers</t>
  </si>
  <si>
    <t xml:space="preserve"> Finest</t>
  </si>
  <si>
    <t>W/Coating</t>
  </si>
  <si>
    <t>Cosmic</t>
  </si>
  <si>
    <t>Mikal Bridges</t>
  </si>
  <si>
    <t>Choice</t>
  </si>
  <si>
    <t>Fast Break Holo</t>
  </si>
  <si>
    <t>Will to Win Mosaic</t>
  </si>
  <si>
    <t>In it to Win It</t>
  </si>
  <si>
    <t>Nassir Little</t>
  </si>
  <si>
    <t>Checkerboard</t>
  </si>
  <si>
    <t>Bol Bol</t>
  </si>
  <si>
    <t>Chuma Dkeke</t>
  </si>
  <si>
    <t>Kevin Porter Jr</t>
  </si>
  <si>
    <t>Thybulle/Nowell</t>
  </si>
  <si>
    <t>Sean G Alexander</t>
  </si>
  <si>
    <t>Robert Williams</t>
  </si>
  <si>
    <t>Troy Brown Jr</t>
  </si>
  <si>
    <t>Scope Prizm</t>
  </si>
  <si>
    <t>Auto Green Ice</t>
  </si>
  <si>
    <t>Tri Color Prizm</t>
  </si>
  <si>
    <t>Signature Series Choice</t>
  </si>
  <si>
    <t>Devin Booker</t>
  </si>
  <si>
    <t>Net Marvels</t>
  </si>
  <si>
    <t>Sean Gilgeous Alexander</t>
  </si>
  <si>
    <t>Topps Matrix</t>
  </si>
  <si>
    <t>Lebron/Carmelo</t>
  </si>
  <si>
    <t>Hyper Prizm</t>
  </si>
  <si>
    <t>Naz Reid</t>
  </si>
  <si>
    <t>Sig Neon Orange Pulsar</t>
  </si>
  <si>
    <t>Jaren Jackson Jr</t>
  </si>
  <si>
    <t>Deandre Hunter</t>
  </si>
  <si>
    <t>Dearron Fox</t>
  </si>
  <si>
    <t>Anfernee Simons</t>
  </si>
  <si>
    <t>Shawn Kemp</t>
  </si>
  <si>
    <t>Landry Shamet</t>
  </si>
  <si>
    <t>BLue Yellow ZGreen</t>
  </si>
  <si>
    <t>Joel Embiid</t>
  </si>
  <si>
    <t>B Y G</t>
  </si>
  <si>
    <t>Jaren Jackson</t>
  </si>
  <si>
    <t>PHenomonal Beginning Gold</t>
  </si>
  <si>
    <t>Intrigue</t>
  </si>
  <si>
    <t>Durant/Bryant/ANthony</t>
  </si>
  <si>
    <t>Materials</t>
  </si>
  <si>
    <t>Purple SHcock</t>
  </si>
  <si>
    <t>Mike Evans</t>
  </si>
  <si>
    <t>Blue Wave Refractor</t>
  </si>
  <si>
    <t>Derek Carr/Jimmy G</t>
  </si>
  <si>
    <t>AJ Green Julio Jones</t>
  </si>
  <si>
    <t>DT 19</t>
  </si>
  <si>
    <t>Dream Tandems</t>
  </si>
  <si>
    <t>Spectra Hyper Prizm</t>
  </si>
  <si>
    <t>Marquise Brown</t>
  </si>
  <si>
    <t xml:space="preserve">R W B </t>
  </si>
  <si>
    <t>Joe Thomas</t>
  </si>
  <si>
    <t>Devin Singletary</t>
  </si>
  <si>
    <t>Classics</t>
  </si>
  <si>
    <t>Mike Gesicki</t>
  </si>
  <si>
    <t>Mark Andrews</t>
  </si>
  <si>
    <t>4000 Yard Club</t>
  </si>
  <si>
    <t>Darren Waller</t>
  </si>
  <si>
    <t>Tyreek Hill</t>
  </si>
  <si>
    <t>Aaron Rodgers</t>
  </si>
  <si>
    <t>DJ Moore</t>
  </si>
  <si>
    <t>Christian McCaffery</t>
  </si>
  <si>
    <t>Mosaci</t>
  </si>
  <si>
    <t>SM24</t>
  </si>
  <si>
    <t>Stare Masters Mosaic</t>
  </si>
  <si>
    <t>Blue Press Proof</t>
  </si>
  <si>
    <t>Bradley Chubb</t>
  </si>
  <si>
    <t>Derek Carr</t>
  </si>
  <si>
    <t>Red Wave Prizm</t>
  </si>
  <si>
    <t xml:space="preserve">Contenders </t>
  </si>
  <si>
    <t>Colin Kaepernick</t>
  </si>
  <si>
    <t>Alexander Mattison</t>
  </si>
  <si>
    <t>Red ICe</t>
  </si>
  <si>
    <t>Jash Jacobs</t>
  </si>
  <si>
    <t>Quenton Nelson</t>
  </si>
  <si>
    <t>Miles Sanders</t>
  </si>
  <si>
    <t>Nick Bosa</t>
  </si>
  <si>
    <t>JuJu Smith Shuster</t>
  </si>
  <si>
    <t>Blue Scope Prizm</t>
  </si>
  <si>
    <t xml:space="preserve">4 raws </t>
  </si>
  <si>
    <t>Mike Stanton</t>
  </si>
  <si>
    <t xml:space="preserve">Topps  </t>
  </si>
  <si>
    <t>Ricky Henderson</t>
  </si>
  <si>
    <t>Jacob Degromm</t>
  </si>
  <si>
    <t>Rookie Debut Blue Border</t>
  </si>
  <si>
    <t>XFractor</t>
  </si>
  <si>
    <t>Silver prizm</t>
  </si>
  <si>
    <t>Contender Preview auto /24</t>
  </si>
  <si>
    <t>Lazer prizm</t>
  </si>
  <si>
    <t>Express Lane Silver /149</t>
  </si>
  <si>
    <t>Neon Green Pulsar AUto</t>
  </si>
  <si>
    <t>Total</t>
  </si>
  <si>
    <t>NEW COMP</t>
  </si>
  <si>
    <t xml:space="preserve">total new </t>
  </si>
  <si>
    <t>Joe Comp</t>
  </si>
  <si>
    <t>joe total</t>
  </si>
  <si>
    <t>VALUE</t>
  </si>
  <si>
    <t xml:space="preserve">avg </t>
  </si>
  <si>
    <t>Yes</t>
  </si>
  <si>
    <t xml:space="preserve">yes </t>
  </si>
  <si>
    <t>`</t>
  </si>
  <si>
    <t>Ken Anderson</t>
  </si>
  <si>
    <t>CSG 7</t>
  </si>
  <si>
    <t>In action</t>
  </si>
  <si>
    <t>Art Shell</t>
  </si>
  <si>
    <t>Matt Millen</t>
  </si>
  <si>
    <t>Classic Best</t>
  </si>
  <si>
    <t>BC22</t>
  </si>
  <si>
    <t>Blue Bonus</t>
  </si>
  <si>
    <t>Hugh Green</t>
  </si>
  <si>
    <t>Randy White</t>
  </si>
  <si>
    <t>AJ Duhe</t>
  </si>
  <si>
    <t>In Action</t>
  </si>
  <si>
    <t>CSG 6.5</t>
  </si>
  <si>
    <t>Tommy John</t>
  </si>
  <si>
    <t>Record Breaker</t>
  </si>
  <si>
    <t>CSG 4.5</t>
  </si>
  <si>
    <t>Hot Gun</t>
  </si>
  <si>
    <t>Tony Gwynn</t>
  </si>
  <si>
    <t>Special Edition Gold</t>
  </si>
  <si>
    <t>Evolutions 51/108</t>
  </si>
  <si>
    <t>Pokemon Team Aqua</t>
  </si>
  <si>
    <t>Team Aqua's Kyogre</t>
  </si>
  <si>
    <t>George Rodgers/Dave Waymer/Guido Merkin/Ricky Jackson</t>
  </si>
  <si>
    <t>CSG 5.5</t>
  </si>
  <si>
    <t>Marc Wilson</t>
  </si>
  <si>
    <t>Darius Leonard</t>
  </si>
  <si>
    <t>Lynn Cain</t>
  </si>
  <si>
    <t>Art Monk</t>
  </si>
  <si>
    <t>Andre Reed</t>
  </si>
  <si>
    <t>1000 yard club</t>
  </si>
  <si>
    <t>Trayveon Williams</t>
  </si>
  <si>
    <t>James Wilder</t>
  </si>
  <si>
    <t>Jarrett Stidham</t>
  </si>
  <si>
    <t>KJ Hill</t>
  </si>
  <si>
    <t>FP-KJ</t>
  </si>
  <si>
    <t>Silver RPA</t>
  </si>
  <si>
    <t>Reggie White</t>
  </si>
  <si>
    <t>Kelvin Martin</t>
  </si>
  <si>
    <t>Donruss Elite Series</t>
  </si>
  <si>
    <t>ES-3</t>
  </si>
  <si>
    <t>Denzel Mims</t>
  </si>
  <si>
    <t>Yellow</t>
  </si>
  <si>
    <t>Ground Force</t>
  </si>
  <si>
    <t>Thurman Thomas</t>
  </si>
  <si>
    <t>Phenomenal Beginning</t>
  </si>
  <si>
    <t>Ted Williams</t>
  </si>
  <si>
    <t>Josh Gibson</t>
  </si>
  <si>
    <t>Donrus</t>
  </si>
  <si>
    <t>Special Edition</t>
  </si>
  <si>
    <t>Ed O'Neil</t>
  </si>
  <si>
    <t>Amari Cooper</t>
  </si>
  <si>
    <t>Deck</t>
  </si>
  <si>
    <t>Laviska Shenault Jr</t>
  </si>
  <si>
    <t>Studio</t>
  </si>
  <si>
    <t>Ray Wietecha</t>
  </si>
  <si>
    <t>CSG 2</t>
  </si>
  <si>
    <t>Everson Walls</t>
  </si>
  <si>
    <t>Don Shula</t>
  </si>
  <si>
    <t>SCore</t>
  </si>
  <si>
    <t>Wade Wilson</t>
  </si>
  <si>
    <t>HDC</t>
  </si>
  <si>
    <t>Hype</t>
  </si>
  <si>
    <t>Archie Manning</t>
  </si>
  <si>
    <t>CSG 6</t>
  </si>
  <si>
    <t>Stan White</t>
  </si>
  <si>
    <t>1000 Yard club</t>
  </si>
  <si>
    <t>Marv Levy</t>
  </si>
  <si>
    <t>Ken Norton Jr</t>
  </si>
  <si>
    <t>N'Keal Harry</t>
  </si>
  <si>
    <t>Mike Singletary</t>
  </si>
  <si>
    <t>William Gay</t>
  </si>
  <si>
    <t>1981 Championship Game</t>
  </si>
  <si>
    <t>Sammy Sosa</t>
  </si>
  <si>
    <t>Alec Bohm</t>
  </si>
  <si>
    <t>T52-14</t>
  </si>
  <si>
    <t>Wade Boggs</t>
  </si>
  <si>
    <t>Joe Carter</t>
  </si>
  <si>
    <t>28T</t>
  </si>
  <si>
    <t>Cecil Fielder</t>
  </si>
  <si>
    <t>Roger Clemens</t>
  </si>
  <si>
    <t>Mark Grace</t>
  </si>
  <si>
    <t>Special Edition GOld</t>
  </si>
  <si>
    <t xml:space="preserve">Tony Nathan </t>
  </si>
  <si>
    <t>Victory March</t>
  </si>
  <si>
    <t>Don Mattingly</t>
  </si>
  <si>
    <t>Tommy Hart</t>
  </si>
  <si>
    <t>John Hannah</t>
  </si>
  <si>
    <t>Fred Marion</t>
  </si>
  <si>
    <t>Billy Sims</t>
  </si>
  <si>
    <t>Tony Hill</t>
  </si>
  <si>
    <t>Michael Downs</t>
  </si>
  <si>
    <t>Team MVP</t>
  </si>
  <si>
    <t>Michael Irvin</t>
  </si>
  <si>
    <t>George Brett</t>
  </si>
  <si>
    <t>Randy Gradishar</t>
  </si>
  <si>
    <t>Rookies &amp; Stars</t>
  </si>
  <si>
    <t>Howie Long</t>
  </si>
  <si>
    <t>Ray Guy</t>
  </si>
  <si>
    <t>Eric Dickerson</t>
  </si>
  <si>
    <t>Cris Collingsworth</t>
  </si>
  <si>
    <t>Leroy Irvin</t>
  </si>
  <si>
    <t>TC130</t>
  </si>
  <si>
    <t>League Leaders</t>
  </si>
  <si>
    <t>Rodney Hampton</t>
  </si>
  <si>
    <t>Kabooom</t>
  </si>
  <si>
    <t>Patch Auto 1/1</t>
  </si>
  <si>
    <t>Ely Jimenez</t>
  </si>
  <si>
    <t>Joe Burrow 146</t>
  </si>
  <si>
    <t>Joe Burrow 261</t>
  </si>
  <si>
    <t>Justin Herbert 144</t>
  </si>
  <si>
    <t>Justin Herbert 244</t>
  </si>
  <si>
    <t>Patrick Mahomes 130</t>
  </si>
  <si>
    <t>Justin Jefferson 161</t>
  </si>
  <si>
    <t>Green Wave</t>
  </si>
  <si>
    <t>Red Auto</t>
  </si>
  <si>
    <t>Rated Rookie</t>
  </si>
  <si>
    <t>momentum</t>
  </si>
  <si>
    <t xml:space="preserve">Pokemon   </t>
  </si>
  <si>
    <t>Suicine Shiny</t>
  </si>
  <si>
    <t>Raikou Shiny</t>
  </si>
  <si>
    <t>Instant Impact Green</t>
  </si>
  <si>
    <t>Justiin Herbert</t>
  </si>
  <si>
    <t>Foootball</t>
  </si>
  <si>
    <t>Doonruss</t>
  </si>
  <si>
    <t>Pink Ice</t>
  </si>
  <si>
    <t>base rookie</t>
  </si>
  <si>
    <t>Pink Ice Prizm</t>
  </si>
  <si>
    <t>Owner</t>
  </si>
  <si>
    <t>Asking Price</t>
  </si>
  <si>
    <t>Bryon/Joe</t>
  </si>
  <si>
    <t>The Rookies</t>
  </si>
  <si>
    <t>Phenoms</t>
  </si>
  <si>
    <t>Prizm World Cup</t>
  </si>
  <si>
    <t>Lionel Messi</t>
  </si>
  <si>
    <t xml:space="preserve">SGC 10 </t>
  </si>
  <si>
    <t>Panini Soccer</t>
  </si>
  <si>
    <t xml:space="preserve">Christiano Ronoldo </t>
  </si>
  <si>
    <t>Kyllian Mbappe</t>
  </si>
  <si>
    <t>Panini World Cup</t>
  </si>
  <si>
    <t>pink</t>
  </si>
  <si>
    <t>grey</t>
  </si>
  <si>
    <t xml:space="preserve">Topps Now </t>
  </si>
  <si>
    <t>Topps Now Spring Training</t>
  </si>
  <si>
    <t>Debut</t>
  </si>
  <si>
    <t>Atomic Refractor</t>
  </si>
  <si>
    <t>#110/150</t>
  </si>
  <si>
    <t>Blue Refractor</t>
  </si>
  <si>
    <t>#47/150</t>
  </si>
  <si>
    <t>Bowman Platifum</t>
  </si>
  <si>
    <t>Top Prospects</t>
  </si>
  <si>
    <t>Rapture</t>
  </si>
  <si>
    <t>National Convention</t>
  </si>
  <si>
    <t>Rainbow</t>
  </si>
  <si>
    <t>#7/50</t>
  </si>
  <si>
    <t>Topps Soccer</t>
  </si>
  <si>
    <t>Erling Haaland</t>
  </si>
  <si>
    <t xml:space="preserve">Heritage </t>
  </si>
  <si>
    <t>-</t>
  </si>
  <si>
    <t xml:space="preserve">Finest </t>
  </si>
  <si>
    <t>Sky Blue</t>
  </si>
  <si>
    <t>#74/499</t>
  </si>
  <si>
    <t xml:space="preserve">finest </t>
  </si>
  <si>
    <t>dustin may</t>
  </si>
  <si>
    <t>gold refractor</t>
  </si>
  <si>
    <t>#46/50</t>
  </si>
  <si>
    <t>Joe burrow</t>
  </si>
  <si>
    <t>Red Debut</t>
  </si>
  <si>
    <t>RAINBOW</t>
  </si>
  <si>
    <t>Blue,Purple</t>
  </si>
  <si>
    <t>Blue Die Cut</t>
  </si>
  <si>
    <t>#51/75</t>
  </si>
  <si>
    <t>Tri Color Die Cut</t>
  </si>
  <si>
    <t xml:space="preserve">Topps Chrome EUFA </t>
  </si>
  <si>
    <t>Scoreboard</t>
  </si>
  <si>
    <t>Upper Deck Choice</t>
  </si>
  <si>
    <t>Starquest Blue</t>
  </si>
  <si>
    <t xml:space="preserve">Pacific Aurora </t>
  </si>
  <si>
    <t>Bowmans Best</t>
  </si>
  <si>
    <t>Ray ALlen</t>
  </si>
  <si>
    <t xml:space="preserve">Kobe Bryant </t>
  </si>
  <si>
    <t xml:space="preserve">Randy Moss </t>
  </si>
  <si>
    <t>Peyton Manning</t>
  </si>
  <si>
    <t>Ladanian Tomlinson</t>
  </si>
  <si>
    <t>SGC8.5</t>
  </si>
  <si>
    <t>City Heights</t>
  </si>
  <si>
    <t>Bush/Mantle</t>
  </si>
  <si>
    <t xml:space="preserve">BGS 9 </t>
  </si>
  <si>
    <t xml:space="preserve">SGC 8 </t>
  </si>
  <si>
    <t xml:space="preserve">White </t>
  </si>
  <si>
    <t>Leaf Draft</t>
  </si>
  <si>
    <t>Rookies and Stars</t>
  </si>
  <si>
    <t>Sage Hit</t>
  </si>
  <si>
    <t>In Focus</t>
  </si>
  <si>
    <t xml:space="preserve">Diamond Kings </t>
  </si>
  <si>
    <t>Artist Proof Gold</t>
  </si>
  <si>
    <t>#62/99</t>
  </si>
  <si>
    <t xml:space="preserve">Leaf  </t>
  </si>
  <si>
    <t>red</t>
  </si>
  <si>
    <t>#115/200</t>
  </si>
  <si>
    <t>Miguel</t>
  </si>
  <si>
    <t>Tim Leyhe</t>
  </si>
  <si>
    <t>Jake McHue/Pull Emporium</t>
  </si>
  <si>
    <t>AC Cards</t>
  </si>
  <si>
    <t xml:space="preserve">Pokemon guys? </t>
  </si>
  <si>
    <t>Eric Chung</t>
  </si>
  <si>
    <t>Brock Sports Cards</t>
  </si>
  <si>
    <t>kk sportscards</t>
  </si>
  <si>
    <t>MJ (bryons friend)</t>
  </si>
  <si>
    <t>Diego Aponte</t>
  </si>
  <si>
    <t>Aaron Searcy</t>
  </si>
  <si>
    <t xml:space="preserve">Joe Patrella </t>
  </si>
  <si>
    <t>Darren Prince</t>
  </si>
  <si>
    <t>Chase</t>
  </si>
  <si>
    <t>Scot Holloway</t>
  </si>
  <si>
    <t>Mark Lau</t>
  </si>
  <si>
    <t xml:space="preserve">Total Cost </t>
  </si>
  <si>
    <t xml:space="preserve">Total Cards </t>
  </si>
  <si>
    <t xml:space="preserve">Effective Cost </t>
  </si>
  <si>
    <t>Patrick Mahomes 297</t>
  </si>
  <si>
    <t>profit</t>
  </si>
  <si>
    <t xml:space="preserve">sold </t>
  </si>
  <si>
    <t>sold</t>
  </si>
  <si>
    <t>justin jefferson 270</t>
  </si>
  <si>
    <t>Comp Value</t>
  </si>
  <si>
    <t>Shaquille Oniel</t>
  </si>
  <si>
    <t>Ja MOrant</t>
  </si>
  <si>
    <t>NBA</t>
  </si>
  <si>
    <t>#2</t>
  </si>
  <si>
    <t>NFL</t>
  </si>
  <si>
    <t>Purchase Pricee</t>
  </si>
  <si>
    <t>40*</t>
  </si>
</sst>
</file>

<file path=xl/styles.xml><?xml version="1.0" encoding="utf-8"?>
<styleSheet xmlns="http://schemas.openxmlformats.org/spreadsheetml/2006/main">
  <numFmts count="10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&quot;$&quot;#,##0"/>
    <numFmt numFmtId="179" formatCode="_ * #,##0_ ;_ * \-#,##0_ ;_ * &quot;-&quot;_ ;_ @_ "/>
    <numFmt numFmtId="180" formatCode="_ &quot;₹&quot;* #,##0_ ;_ &quot;₹&quot;* \-#,##0_ ;_ &quot;₹&quot;* &quot;-&quot;_ ;_ @_ "/>
    <numFmt numFmtId="181" formatCode="&quot;$&quot;#,##0.00"/>
    <numFmt numFmtId="182" formatCode="m/d"/>
    <numFmt numFmtId="183" formatCode="m/d/yy"/>
    <numFmt numFmtId="184" formatCode="mmm\ d"/>
    <numFmt numFmtId="185" formatCode="_(&quot;$&quot;* #,##0.00_);_(&quot;$&quot;* \(#,##0.00\);_(&quot;$&quot;* &quot;-&quot;??_);_(@_)"/>
  </numFmts>
  <fonts count="3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Roboto"/>
      <charset val="134"/>
    </font>
    <font>
      <sz val="10"/>
      <color theme="1"/>
      <name val="Arial"/>
      <charset val="134"/>
    </font>
    <font>
      <sz val="11"/>
      <color rgb="FF050505"/>
      <name val="Arial"/>
      <charset val="134"/>
    </font>
    <font>
      <sz val="10"/>
      <color rgb="FF000000"/>
      <name val="Arial"/>
      <charset val="134"/>
    </font>
    <font>
      <sz val="11"/>
      <color rgb="FF000000"/>
      <name val="Docs-Inconsolata"/>
      <charset val="134"/>
    </font>
    <font>
      <sz val="11"/>
      <color rgb="FF050505"/>
      <name val="System-ui"/>
      <charset val="134"/>
    </font>
    <font>
      <sz val="9"/>
      <color rgb="FF000000"/>
      <name val="Arial"/>
      <charset val="134"/>
    </font>
    <font>
      <sz val="11"/>
      <color rgb="FF000000"/>
      <name val="Inconsolata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FCE8B2"/>
        <bgColor rgb="FFFCE8B2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4C7C3"/>
        <bgColor rgb="FFF4C7C3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4E6EB"/>
        <bgColor rgb="FFE4E6EB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B7E1CD"/>
        <bgColor rgb="FFB7E1CD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FF00FF"/>
        <bgColor rgb="FFFF00FF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29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180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37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38" borderId="13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0" fillId="33" borderId="10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1" fillId="33" borderId="9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</cellStyleXfs>
  <cellXfs count="3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/>
    <xf numFmtId="0" fontId="4" fillId="3" borderId="0" xfId="0" applyFont="1" applyFill="1" applyAlignment="1"/>
    <xf numFmtId="0" fontId="3" fillId="0" borderId="0" xfId="0" applyFont="1"/>
    <xf numFmtId="9" fontId="3" fillId="0" borderId="0" xfId="0" applyNumberFormat="1" applyFont="1" applyAlignment="1"/>
    <xf numFmtId="10" fontId="3" fillId="0" borderId="0" xfId="0" applyNumberFormat="1" applyFont="1"/>
    <xf numFmtId="0" fontId="3" fillId="4" borderId="0" xfId="0" applyFont="1" applyFill="1" applyAlignment="1"/>
    <xf numFmtId="0" fontId="3" fillId="4" borderId="0" xfId="0" applyFont="1" applyFill="1"/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178" fontId="1" fillId="5" borderId="6" xfId="0" applyNumberFormat="1" applyFont="1" applyFill="1" applyBorder="1"/>
    <xf numFmtId="10" fontId="3" fillId="4" borderId="0" xfId="0" applyNumberFormat="1" applyFont="1" applyFill="1"/>
    <xf numFmtId="0" fontId="3" fillId="6" borderId="0" xfId="0" applyFont="1" applyFill="1" applyAlignment="1"/>
    <xf numFmtId="0" fontId="3" fillId="6" borderId="0" xfId="0" applyFont="1" applyFill="1"/>
    <xf numFmtId="0" fontId="3" fillId="7" borderId="0" xfId="0" applyFont="1" applyFill="1" applyAlignment="1"/>
    <xf numFmtId="0" fontId="3" fillId="7" borderId="0" xfId="0" applyFont="1" applyFill="1"/>
    <xf numFmtId="0" fontId="1" fillId="5" borderId="7" xfId="0" applyFont="1" applyFill="1" applyBorder="1" applyAlignment="1"/>
    <xf numFmtId="0" fontId="1" fillId="5" borderId="0" xfId="0" applyFont="1" applyFill="1"/>
    <xf numFmtId="0" fontId="1" fillId="5" borderId="5" xfId="0" applyFont="1" applyFill="1" applyBorder="1" applyAlignment="1"/>
    <xf numFmtId="0" fontId="1" fillId="5" borderId="8" xfId="0" applyFont="1" applyFill="1" applyBorder="1"/>
    <xf numFmtId="0" fontId="1" fillId="0" borderId="0" xfId="0" applyFont="1"/>
    <xf numFmtId="9" fontId="1" fillId="0" borderId="0" xfId="0" applyNumberFormat="1" applyFont="1" applyAlignment="1"/>
    <xf numFmtId="178" fontId="1" fillId="0" borderId="0" xfId="0" applyNumberFormat="1" applyFont="1"/>
    <xf numFmtId="0" fontId="3" fillId="8" borderId="1" xfId="0" applyFont="1" applyFill="1" applyBorder="1"/>
    <xf numFmtId="0" fontId="3" fillId="8" borderId="7" xfId="0" applyFont="1" applyFill="1" applyBorder="1"/>
    <xf numFmtId="0" fontId="3" fillId="8" borderId="2" xfId="0" applyFont="1" applyFill="1" applyBorder="1"/>
    <xf numFmtId="0" fontId="3" fillId="8" borderId="3" xfId="0" applyFont="1" applyFill="1" applyBorder="1" applyAlignment="1"/>
    <xf numFmtId="0" fontId="3" fillId="8" borderId="0" xfId="0" applyFont="1" applyFill="1" applyAlignment="1"/>
    <xf numFmtId="0" fontId="3" fillId="8" borderId="4" xfId="0" applyFont="1" applyFill="1" applyBorder="1" applyAlignment="1"/>
    <xf numFmtId="0" fontId="3" fillId="8" borderId="0" xfId="0" applyFont="1" applyFill="1"/>
    <xf numFmtId="0" fontId="1" fillId="5" borderId="6" xfId="0" applyFont="1" applyFill="1" applyBorder="1"/>
    <xf numFmtId="0" fontId="3" fillId="8" borderId="4" xfId="0" applyFont="1" applyFill="1" applyBorder="1"/>
    <xf numFmtId="0" fontId="5" fillId="8" borderId="0" xfId="0" applyFont="1" applyFill="1" applyAlignment="1">
      <alignment horizontal="right"/>
    </xf>
    <xf numFmtId="0" fontId="5" fillId="8" borderId="0" xfId="0" applyFont="1" applyFill="1" applyAlignment="1"/>
    <xf numFmtId="0" fontId="5" fillId="8" borderId="4" xfId="0" applyFont="1" applyFill="1" applyBorder="1" applyAlignment="1">
      <alignment horizontal="right"/>
    </xf>
    <xf numFmtId="0" fontId="3" fillId="8" borderId="5" xfId="0" applyFont="1" applyFill="1" applyBorder="1" applyAlignment="1"/>
    <xf numFmtId="0" fontId="3" fillId="8" borderId="8" xfId="0" applyFont="1" applyFill="1" applyBorder="1" applyAlignment="1"/>
    <xf numFmtId="0" fontId="3" fillId="8" borderId="6" xfId="0" applyFont="1" applyFill="1" applyBorder="1" applyAlignment="1"/>
    <xf numFmtId="0" fontId="3" fillId="9" borderId="0" xfId="0" applyFont="1" applyFill="1"/>
    <xf numFmtId="0" fontId="5" fillId="0" borderId="0" xfId="0" applyFont="1" applyAlignment="1"/>
    <xf numFmtId="0" fontId="5" fillId="5" borderId="0" xfId="0" applyFont="1" applyFill="1" applyAlignment="1"/>
    <xf numFmtId="0" fontId="6" fillId="10" borderId="0" xfId="0" applyFont="1" applyFill="1" applyAlignment="1"/>
    <xf numFmtId="9" fontId="3" fillId="11" borderId="0" xfId="0" applyNumberFormat="1" applyFont="1" applyFill="1"/>
    <xf numFmtId="9" fontId="3" fillId="4" borderId="0" xfId="0" applyNumberFormat="1" applyFont="1" applyFill="1"/>
    <xf numFmtId="181" fontId="3" fillId="0" borderId="0" xfId="0" applyNumberFormat="1" applyFont="1"/>
    <xf numFmtId="0" fontId="1" fillId="5" borderId="2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12" borderId="0" xfId="0" applyFont="1" applyFill="1" applyAlignment="1"/>
    <xf numFmtId="0" fontId="3" fillId="12" borderId="0" xfId="0" applyFont="1" applyFill="1"/>
    <xf numFmtId="0" fontId="3" fillId="5" borderId="2" xfId="0" applyFont="1" applyFill="1" applyBorder="1"/>
    <xf numFmtId="0" fontId="3" fillId="5" borderId="6" xfId="0" applyFont="1" applyFill="1" applyBorder="1"/>
    <xf numFmtId="0" fontId="7" fillId="12" borderId="0" xfId="0" applyFont="1" applyFill="1" applyAlignment="1">
      <alignment horizontal="left"/>
    </xf>
    <xf numFmtId="0" fontId="3" fillId="13" borderId="0" xfId="0" applyFont="1" applyFill="1" applyAlignment="1"/>
    <xf numFmtId="0" fontId="3" fillId="13" borderId="0" xfId="0" applyFont="1" applyFill="1"/>
    <xf numFmtId="0" fontId="1" fillId="11" borderId="0" xfId="0" applyFont="1" applyFill="1" applyAlignment="1"/>
    <xf numFmtId="0" fontId="3" fillId="11" borderId="0" xfId="0" applyFont="1" applyFill="1"/>
    <xf numFmtId="0" fontId="3" fillId="11" borderId="0" xfId="0" applyFont="1" applyFill="1" applyAlignment="1"/>
    <xf numFmtId="178" fontId="3" fillId="0" borderId="0" xfId="0" applyNumberFormat="1" applyFont="1"/>
    <xf numFmtId="0" fontId="5" fillId="0" borderId="0" xfId="0" applyFont="1" applyAlignment="1">
      <alignment horizontal="right"/>
    </xf>
    <xf numFmtId="0" fontId="3" fillId="14" borderId="0" xfId="0" applyFont="1" applyFill="1" applyAlignment="1"/>
    <xf numFmtId="0" fontId="5" fillId="11" borderId="0" xfId="0" applyFont="1" applyFill="1" applyAlignment="1"/>
    <xf numFmtId="0" fontId="7" fillId="3" borderId="0" xfId="0" applyFont="1" applyFill="1" applyAlignment="1">
      <alignment horizontal="left"/>
    </xf>
    <xf numFmtId="0" fontId="3" fillId="15" borderId="0" xfId="0" applyFont="1" applyFill="1" applyAlignment="1"/>
    <xf numFmtId="0" fontId="5" fillId="13" borderId="0" xfId="0" applyFont="1" applyFill="1" applyAlignment="1"/>
    <xf numFmtId="178" fontId="3" fillId="11" borderId="0" xfId="0" applyNumberFormat="1" applyFont="1" applyFill="1"/>
    <xf numFmtId="0" fontId="3" fillId="16" borderId="0" xfId="0" applyFont="1" applyFill="1" applyAlignment="1"/>
    <xf numFmtId="0" fontId="3" fillId="16" borderId="0" xfId="0" applyFont="1" applyFill="1"/>
    <xf numFmtId="182" fontId="3" fillId="0" borderId="0" xfId="0" applyNumberFormat="1" applyFont="1" applyAlignment="1"/>
    <xf numFmtId="0" fontId="3" fillId="3" borderId="0" xfId="0" applyFont="1" applyFill="1" applyAlignment="1"/>
    <xf numFmtId="0" fontId="3" fillId="3" borderId="0" xfId="0" applyFont="1" applyFill="1"/>
    <xf numFmtId="0" fontId="5" fillId="16" borderId="0" xfId="0" applyFont="1" applyFill="1" applyAlignment="1">
      <alignment horizontal="right"/>
    </xf>
    <xf numFmtId="0" fontId="5" fillId="16" borderId="0" xfId="0" applyFont="1" applyFill="1" applyAlignment="1"/>
    <xf numFmtId="9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11" borderId="1" xfId="0" applyFont="1" applyFill="1" applyBorder="1"/>
    <xf numFmtId="0" fontId="3" fillId="11" borderId="7" xfId="0" applyFont="1" applyFill="1" applyBorder="1" applyAlignment="1"/>
    <xf numFmtId="0" fontId="3" fillId="11" borderId="2" xfId="0" applyFont="1" applyFill="1" applyBorder="1" applyAlignment="1"/>
    <xf numFmtId="0" fontId="3" fillId="11" borderId="5" xfId="0" applyFont="1" applyFill="1" applyBorder="1"/>
    <xf numFmtId="0" fontId="3" fillId="11" borderId="8" xfId="0" applyFont="1" applyFill="1" applyBorder="1"/>
    <xf numFmtId="0" fontId="3" fillId="11" borderId="6" xfId="0" applyFont="1" applyFill="1" applyBorder="1"/>
    <xf numFmtId="0" fontId="3" fillId="14" borderId="0" xfId="0" applyFont="1" applyFill="1"/>
    <xf numFmtId="0" fontId="1" fillId="5" borderId="7" xfId="0" applyFont="1" applyFill="1" applyBorder="1"/>
    <xf numFmtId="178" fontId="1" fillId="5" borderId="5" xfId="0" applyNumberFormat="1" applyFont="1" applyFill="1" applyBorder="1"/>
    <xf numFmtId="49" fontId="3" fillId="0" borderId="0" xfId="0" applyNumberFormat="1" applyFont="1" applyAlignment="1"/>
    <xf numFmtId="178" fontId="3" fillId="0" borderId="0" xfId="0" applyNumberFormat="1" applyFont="1" applyAlignment="1"/>
    <xf numFmtId="0" fontId="3" fillId="17" borderId="0" xfId="0" applyFont="1" applyFill="1" applyAlignment="1"/>
    <xf numFmtId="0" fontId="3" fillId="18" borderId="0" xfId="0" applyFont="1" applyFill="1" applyAlignment="1"/>
    <xf numFmtId="0" fontId="3" fillId="5" borderId="1" xfId="0" applyFont="1" applyFill="1" applyBorder="1" applyAlignment="1"/>
    <xf numFmtId="0" fontId="3" fillId="5" borderId="5" xfId="0" applyFont="1" applyFill="1" applyBorder="1"/>
    <xf numFmtId="0" fontId="3" fillId="5" borderId="7" xfId="0" applyFont="1" applyFill="1" applyBorder="1" applyAlignment="1"/>
    <xf numFmtId="0" fontId="3" fillId="5" borderId="2" xfId="0" applyFont="1" applyFill="1" applyBorder="1" applyAlignment="1"/>
    <xf numFmtId="0" fontId="3" fillId="5" borderId="8" xfId="0" applyFont="1" applyFill="1" applyBorder="1"/>
    <xf numFmtId="178" fontId="3" fillId="5" borderId="6" xfId="0" applyNumberFormat="1" applyFont="1" applyFill="1" applyBorder="1"/>
    <xf numFmtId="0" fontId="2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0" fontId="5" fillId="14" borderId="0" xfId="0" applyFont="1" applyFill="1" applyAlignment="1">
      <alignment wrapText="1"/>
    </xf>
    <xf numFmtId="0" fontId="1" fillId="19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178" fontId="1" fillId="0" borderId="0" xfId="0" applyNumberFormat="1" applyFont="1" applyAlignment="1">
      <alignment horizontal="center" wrapText="1"/>
    </xf>
    <xf numFmtId="183" fontId="3" fillId="11" borderId="0" xfId="0" applyNumberFormat="1" applyFont="1" applyFill="1" applyAlignment="1">
      <alignment horizontal="center"/>
    </xf>
    <xf numFmtId="10" fontId="3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10" fontId="3" fillId="11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0" fontId="7" fillId="3" borderId="0" xfId="0" applyFont="1" applyFill="1" applyAlignment="1">
      <alignment horizontal="right"/>
    </xf>
    <xf numFmtId="0" fontId="7" fillId="3" borderId="0" xfId="0" applyFont="1" applyFill="1" applyAlignment="1"/>
    <xf numFmtId="0" fontId="7" fillId="8" borderId="0" xfId="0" applyFont="1" applyFill="1" applyAlignment="1">
      <alignment horizontal="right"/>
    </xf>
    <xf numFmtId="0" fontId="7" fillId="8" borderId="0" xfId="0" applyFont="1" applyFill="1" applyAlignment="1"/>
    <xf numFmtId="0" fontId="7" fillId="13" borderId="0" xfId="0" applyFont="1" applyFill="1" applyAlignment="1">
      <alignment horizontal="right"/>
    </xf>
    <xf numFmtId="0" fontId="7" fillId="13" borderId="0" xfId="0" applyFont="1" applyFill="1" applyAlignment="1"/>
    <xf numFmtId="0" fontId="7" fillId="14" borderId="0" xfId="0" applyFont="1" applyFill="1" applyAlignment="1">
      <alignment horizontal="right"/>
    </xf>
    <xf numFmtId="0" fontId="7" fillId="14" borderId="0" xfId="0" applyFont="1" applyFill="1" applyAlignment="1"/>
    <xf numFmtId="0" fontId="7" fillId="11" borderId="0" xfId="0" applyFont="1" applyFill="1" applyAlignment="1">
      <alignment horizontal="right"/>
    </xf>
    <xf numFmtId="0" fontId="7" fillId="11" borderId="0" xfId="0" applyFont="1" applyFill="1" applyAlignment="1"/>
    <xf numFmtId="9" fontId="1" fillId="0" borderId="0" xfId="0" applyNumberFormat="1" applyFont="1" applyAlignment="1">
      <alignment horizontal="center"/>
    </xf>
    <xf numFmtId="0" fontId="3" fillId="11" borderId="0" xfId="0" applyFont="1" applyFill="1" applyAlignment="1">
      <alignment horizontal="center"/>
    </xf>
    <xf numFmtId="178" fontId="3" fillId="7" borderId="0" xfId="0" applyNumberFormat="1" applyFont="1" applyFill="1" applyAlignment="1"/>
    <xf numFmtId="178" fontId="3" fillId="7" borderId="0" xfId="0" applyNumberFormat="1" applyFont="1" applyFill="1"/>
    <xf numFmtId="183" fontId="3" fillId="0" borderId="0" xfId="0" applyNumberFormat="1" applyFont="1" applyAlignment="1"/>
    <xf numFmtId="0" fontId="3" fillId="7" borderId="0" xfId="0" applyFont="1" applyFill="1" applyAlignment="1">
      <alignment horizontal="center"/>
    </xf>
    <xf numFmtId="0" fontId="5" fillId="14" borderId="0" xfId="0" applyFont="1" applyFill="1" applyAlignment="1"/>
    <xf numFmtId="0" fontId="8" fillId="14" borderId="0" xfId="0" applyFont="1" applyFill="1" applyAlignment="1">
      <alignment horizontal="left"/>
    </xf>
    <xf numFmtId="0" fontId="3" fillId="20" borderId="0" xfId="0" applyFont="1" applyFill="1" applyAlignment="1"/>
    <xf numFmtId="178" fontId="3" fillId="20" borderId="0" xfId="0" applyNumberFormat="1" applyFont="1" applyFill="1" applyAlignment="1"/>
    <xf numFmtId="0" fontId="3" fillId="21" borderId="0" xfId="0" applyFont="1" applyFill="1" applyAlignment="1"/>
    <xf numFmtId="0" fontId="3" fillId="19" borderId="0" xfId="0" applyFont="1" applyFill="1" applyAlignment="1"/>
    <xf numFmtId="0" fontId="3" fillId="20" borderId="0" xfId="0" applyFont="1" applyFill="1"/>
    <xf numFmtId="178" fontId="3" fillId="20" borderId="0" xfId="0" applyNumberFormat="1" applyFont="1" applyFill="1"/>
    <xf numFmtId="0" fontId="3" fillId="5" borderId="4" xfId="0" applyFont="1" applyFill="1" applyBorder="1"/>
    <xf numFmtId="182" fontId="3" fillId="20" borderId="0" xfId="0" applyNumberFormat="1" applyFont="1" applyFill="1" applyAlignment="1"/>
    <xf numFmtId="0" fontId="3" fillId="22" borderId="0" xfId="0" applyFont="1" applyFill="1" applyAlignment="1"/>
    <xf numFmtId="0" fontId="7" fillId="20" borderId="0" xfId="0" applyFont="1" applyFill="1" applyAlignment="1">
      <alignment horizontal="left"/>
    </xf>
    <xf numFmtId="0" fontId="7" fillId="22" borderId="0" xfId="0" applyFont="1" applyFill="1" applyAlignment="1">
      <alignment horizontal="left"/>
    </xf>
    <xf numFmtId="0" fontId="3" fillId="22" borderId="0" xfId="0" applyFont="1" applyFill="1"/>
    <xf numFmtId="49" fontId="3" fillId="22" borderId="0" xfId="0" applyNumberFormat="1" applyFont="1" applyFill="1" applyAlignment="1"/>
    <xf numFmtId="0" fontId="1" fillId="20" borderId="0" xfId="0" applyFont="1" applyFill="1" applyAlignment="1"/>
    <xf numFmtId="0" fontId="1" fillId="22" borderId="0" xfId="0" applyFont="1" applyFill="1" applyAlignment="1"/>
    <xf numFmtId="0" fontId="1" fillId="20" borderId="0" xfId="0" applyFont="1" applyFill="1"/>
    <xf numFmtId="184" fontId="3" fillId="0" borderId="0" xfId="0" applyNumberFormat="1" applyFont="1" applyAlignment="1"/>
    <xf numFmtId="0" fontId="3" fillId="15" borderId="0" xfId="0" applyFont="1" applyFill="1"/>
    <xf numFmtId="0" fontId="9" fillId="10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49" fontId="1" fillId="0" borderId="0" xfId="0" applyNumberFormat="1" applyFont="1" applyAlignment="1">
      <alignment wrapText="1"/>
    </xf>
    <xf numFmtId="1" fontId="3" fillId="0" borderId="0" xfId="0" applyNumberFormat="1" applyFont="1" applyAlignment="1"/>
    <xf numFmtId="49" fontId="3" fillId="11" borderId="0" xfId="0" applyNumberFormat="1" applyFont="1" applyFill="1" applyAlignment="1"/>
    <xf numFmtId="49" fontId="1" fillId="5" borderId="1" xfId="0" applyNumberFormat="1" applyFont="1" applyFill="1" applyBorder="1" applyAlignment="1">
      <alignment wrapText="1"/>
    </xf>
    <xf numFmtId="49" fontId="1" fillId="5" borderId="2" xfId="0" applyNumberFormat="1" applyFont="1" applyFill="1" applyBorder="1" applyAlignment="1">
      <alignment wrapText="1"/>
    </xf>
    <xf numFmtId="49" fontId="1" fillId="5" borderId="5" xfId="0" applyNumberFormat="1" applyFont="1" applyFill="1" applyBorder="1" applyAlignment="1">
      <alignment wrapText="1"/>
    </xf>
    <xf numFmtId="178" fontId="1" fillId="5" borderId="6" xfId="0" applyNumberFormat="1" applyFont="1" applyFill="1" applyBorder="1" applyAlignment="1">
      <alignment wrapText="1"/>
    </xf>
    <xf numFmtId="0" fontId="3" fillId="3" borderId="0" xfId="0" applyFont="1" applyFill="1" applyAlignment="1">
      <alignment horizontal="center"/>
    </xf>
    <xf numFmtId="0" fontId="4" fillId="11" borderId="0" xfId="0" applyFont="1" applyFill="1" applyAlignment="1"/>
    <xf numFmtId="0" fontId="3" fillId="4" borderId="0" xfId="0" applyFont="1" applyFill="1" applyAlignment="1">
      <alignment horizontal="center"/>
    </xf>
    <xf numFmtId="183" fontId="3" fillId="11" borderId="0" xfId="0" applyNumberFormat="1" applyFont="1" applyFill="1" applyAlignment="1"/>
    <xf numFmtId="183" fontId="3" fillId="3" borderId="0" xfId="0" applyNumberFormat="1" applyFont="1" applyFill="1" applyAlignment="1">
      <alignment horizontal="center"/>
    </xf>
    <xf numFmtId="183" fontId="3" fillId="3" borderId="0" xfId="0" applyNumberFormat="1" applyFont="1" applyFill="1" applyAlignment="1"/>
    <xf numFmtId="178" fontId="3" fillId="11" borderId="0" xfId="0" applyNumberFormat="1" applyFont="1" applyFill="1" applyAlignment="1">
      <alignment horizontal="center"/>
    </xf>
    <xf numFmtId="178" fontId="3" fillId="3" borderId="0" xfId="0" applyNumberFormat="1" applyFont="1" applyFill="1" applyAlignment="1">
      <alignment horizontal="center"/>
    </xf>
    <xf numFmtId="178" fontId="3" fillId="11" borderId="0" xfId="0" applyNumberFormat="1" applyFont="1" applyFill="1" applyAlignment="1"/>
    <xf numFmtId="0" fontId="10" fillId="3" borderId="0" xfId="0" applyFont="1" applyFill="1" applyAlignment="1">
      <alignment horizontal="left"/>
    </xf>
    <xf numFmtId="0" fontId="6" fillId="14" borderId="0" xfId="0" applyFont="1" applyFill="1" applyAlignment="1"/>
    <xf numFmtId="0" fontId="7" fillId="14" borderId="0" xfId="0" applyFont="1" applyFill="1" applyAlignment="1">
      <alignment horizontal="left"/>
    </xf>
    <xf numFmtId="0" fontId="4" fillId="14" borderId="0" xfId="0" applyFont="1" applyFill="1" applyAlignment="1"/>
    <xf numFmtId="0" fontId="11" fillId="14" borderId="0" xfId="0" applyFont="1" applyFill="1" applyAlignment="1">
      <alignment horizontal="left"/>
    </xf>
    <xf numFmtId="0" fontId="11" fillId="14" borderId="0" xfId="0" applyFont="1" applyFill="1" applyAlignment="1"/>
    <xf numFmtId="0" fontId="11" fillId="11" borderId="0" xfId="0" applyFont="1" applyFill="1" applyAlignment="1">
      <alignment horizontal="left"/>
    </xf>
    <xf numFmtId="0" fontId="11" fillId="11" borderId="0" xfId="0" applyFont="1" applyFill="1" applyAlignment="1"/>
    <xf numFmtId="0" fontId="8" fillId="11" borderId="0" xfId="0" applyFont="1" applyFill="1" applyAlignment="1">
      <alignment horizontal="left"/>
    </xf>
    <xf numFmtId="0" fontId="5" fillId="3" borderId="0" xfId="0" applyFont="1" applyFill="1" applyAlignment="1"/>
    <xf numFmtId="178" fontId="1" fillId="3" borderId="5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" fontId="3" fillId="19" borderId="0" xfId="0" applyNumberFormat="1" applyFont="1" applyFill="1" applyAlignment="1"/>
    <xf numFmtId="0" fontId="3" fillId="19" borderId="0" xfId="0" applyFont="1" applyFill="1"/>
    <xf numFmtId="49" fontId="3" fillId="19" borderId="0" xfId="0" applyNumberFormat="1" applyFont="1" applyFill="1" applyAlignment="1"/>
    <xf numFmtId="0" fontId="7" fillId="1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5" fillId="19" borderId="0" xfId="0" applyFont="1" applyFill="1" applyAlignment="1"/>
    <xf numFmtId="0" fontId="3" fillId="19" borderId="0" xfId="0" applyFont="1" applyFill="1" applyAlignment="1">
      <alignment horizontal="center"/>
    </xf>
    <xf numFmtId="178" fontId="3" fillId="19" borderId="0" xfId="0" applyNumberFormat="1" applyFont="1" applyFill="1" applyAlignment="1">
      <alignment horizontal="center"/>
    </xf>
    <xf numFmtId="0" fontId="5" fillId="13" borderId="0" xfId="0" applyFont="1" applyFill="1" applyAlignment="1">
      <alignment horizontal="right"/>
    </xf>
    <xf numFmtId="183" fontId="5" fillId="0" borderId="0" xfId="0" applyNumberFormat="1" applyFont="1" applyAlignment="1">
      <alignment horizontal="right"/>
    </xf>
    <xf numFmtId="178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right"/>
    </xf>
    <xf numFmtId="0" fontId="1" fillId="11" borderId="3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4" xfId="0" applyFont="1" applyFill="1" applyBorder="1" applyAlignment="1">
      <alignment horizontal="center"/>
    </xf>
    <xf numFmtId="3" fontId="3" fillId="11" borderId="0" xfId="0" applyNumberFormat="1" applyFont="1" applyFill="1" applyAlignment="1"/>
    <xf numFmtId="0" fontId="1" fillId="11" borderId="1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7" fillId="11" borderId="0" xfId="0" applyFont="1" applyFill="1" applyAlignment="1">
      <alignment horizontal="left"/>
    </xf>
    <xf numFmtId="49" fontId="5" fillId="0" borderId="0" xfId="0" applyNumberFormat="1" applyFont="1" applyAlignment="1"/>
    <xf numFmtId="49" fontId="7" fillId="3" borderId="0" xfId="0" applyNumberFormat="1" applyFont="1" applyFill="1" applyAlignment="1">
      <alignment horizontal="left"/>
    </xf>
    <xf numFmtId="1" fontId="3" fillId="22" borderId="0" xfId="0" applyNumberFormat="1" applyFont="1" applyFill="1" applyAlignment="1"/>
    <xf numFmtId="1" fontId="3" fillId="23" borderId="0" xfId="0" applyNumberFormat="1" applyFont="1" applyFill="1" applyAlignment="1"/>
    <xf numFmtId="0" fontId="3" fillId="23" borderId="0" xfId="0" applyFont="1" applyFill="1" applyAlignment="1"/>
    <xf numFmtId="49" fontId="3" fillId="23" borderId="0" xfId="0" applyNumberFormat="1" applyFont="1" applyFill="1" applyAlignment="1"/>
    <xf numFmtId="49" fontId="5" fillId="22" borderId="0" xfId="0" applyNumberFormat="1" applyFont="1" applyFill="1" applyAlignment="1"/>
    <xf numFmtId="0" fontId="5" fillId="22" borderId="0" xfId="0" applyFont="1" applyFill="1" applyAlignment="1">
      <alignment horizontal="right"/>
    </xf>
    <xf numFmtId="0" fontId="5" fillId="22" borderId="0" xfId="0" applyFont="1" applyFill="1" applyAlignment="1"/>
    <xf numFmtId="0" fontId="3" fillId="23" borderId="0" xfId="0" applyFont="1" applyFill="1"/>
    <xf numFmtId="0" fontId="5" fillId="4" borderId="0" xfId="0" applyFont="1" applyFill="1" applyAlignment="1"/>
    <xf numFmtId="178" fontId="3" fillId="22" borderId="0" xfId="0" applyNumberFormat="1" applyFont="1" applyFill="1"/>
    <xf numFmtId="0" fontId="5" fillId="0" borderId="0" xfId="0" applyFont="1" applyBorder="1" applyAlignment="1"/>
    <xf numFmtId="0" fontId="5" fillId="11" borderId="7" xfId="0" applyFont="1" applyFill="1" applyBorder="1" applyAlignment="1"/>
    <xf numFmtId="49" fontId="3" fillId="0" borderId="0" xfId="0" applyNumberFormat="1" applyFont="1" applyAlignment="1">
      <alignment horizontal="right"/>
    </xf>
    <xf numFmtId="0" fontId="5" fillId="0" borderId="4" xfId="0" applyFont="1" applyBorder="1" applyAlignment="1"/>
    <xf numFmtId="0" fontId="5" fillId="11" borderId="2" xfId="0" applyFont="1" applyFill="1" applyBorder="1" applyAlignment="1"/>
    <xf numFmtId="49" fontId="3" fillId="0" borderId="0" xfId="0" applyNumberFormat="1" applyFont="1"/>
    <xf numFmtId="0" fontId="5" fillId="7" borderId="0" xfId="0" applyFont="1" applyFill="1" applyAlignment="1"/>
    <xf numFmtId="0" fontId="5" fillId="2" borderId="0" xfId="0" applyFont="1" applyFill="1" applyAlignment="1"/>
    <xf numFmtId="0" fontId="3" fillId="0" borderId="1" xfId="0" applyFont="1" applyBorder="1"/>
    <xf numFmtId="0" fontId="3" fillId="0" borderId="7" xfId="0" applyFont="1" applyBorder="1"/>
    <xf numFmtId="0" fontId="1" fillId="0" borderId="7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/>
    <xf numFmtId="178" fontId="1" fillId="0" borderId="4" xfId="0" applyNumberFormat="1" applyFont="1" applyBorder="1"/>
    <xf numFmtId="0" fontId="1" fillId="11" borderId="0" xfId="0" applyFont="1" applyFill="1"/>
    <xf numFmtId="178" fontId="1" fillId="0" borderId="4" xfId="0" applyNumberFormat="1" applyFont="1" applyBorder="1" applyAlignment="1"/>
    <xf numFmtId="0" fontId="3" fillId="5" borderId="3" xfId="0" applyFont="1" applyFill="1" applyBorder="1" applyAlignment="1"/>
    <xf numFmtId="0" fontId="3" fillId="5" borderId="0" xfId="0" applyFont="1" applyFill="1" applyAlignment="1"/>
    <xf numFmtId="0" fontId="3" fillId="5" borderId="0" xfId="0" applyFont="1" applyFill="1"/>
    <xf numFmtId="0" fontId="3" fillId="0" borderId="4" xfId="0" applyFont="1" applyBorder="1"/>
    <xf numFmtId="0" fontId="3" fillId="0" borderId="3" xfId="0" applyFont="1" applyBorder="1"/>
    <xf numFmtId="0" fontId="1" fillId="0" borderId="5" xfId="0" applyFont="1" applyBorder="1" applyAlignment="1"/>
    <xf numFmtId="0" fontId="1" fillId="0" borderId="8" xfId="0" applyFont="1" applyBorder="1"/>
    <xf numFmtId="181" fontId="1" fillId="0" borderId="6" xfId="0" applyNumberFormat="1" applyFont="1" applyBorder="1"/>
    <xf numFmtId="3" fontId="1" fillId="5" borderId="8" xfId="0" applyNumberFormat="1" applyFont="1" applyFill="1" applyBorder="1" applyAlignment="1"/>
    <xf numFmtId="178" fontId="1" fillId="5" borderId="6" xfId="0" applyNumberFormat="1" applyFont="1" applyFill="1" applyBorder="1" applyAlignment="1"/>
    <xf numFmtId="0" fontId="1" fillId="24" borderId="1" xfId="0" applyFont="1" applyFill="1" applyBorder="1" applyAlignment="1"/>
    <xf numFmtId="0" fontId="1" fillId="24" borderId="7" xfId="0" applyFont="1" applyFill="1" applyBorder="1"/>
    <xf numFmtId="0" fontId="1" fillId="24" borderId="2" xfId="0" applyFont="1" applyFill="1" applyBorder="1"/>
    <xf numFmtId="0" fontId="1" fillId="24" borderId="5" xfId="0" applyFont="1" applyFill="1" applyBorder="1" applyAlignment="1"/>
    <xf numFmtId="10" fontId="1" fillId="24" borderId="8" xfId="0" applyNumberFormat="1" applyFont="1" applyFill="1" applyBorder="1"/>
    <xf numFmtId="10" fontId="1" fillId="24" borderId="6" xfId="0" applyNumberFormat="1" applyFont="1" applyFill="1" applyBorder="1"/>
    <xf numFmtId="0" fontId="3" fillId="25" borderId="0" xfId="0" applyFont="1" applyFill="1" applyAlignment="1"/>
    <xf numFmtId="0" fontId="3" fillId="22" borderId="3" xfId="0" applyFont="1" applyFill="1" applyBorder="1" applyAlignment="1"/>
    <xf numFmtId="0" fontId="3" fillId="15" borderId="3" xfId="0" applyFont="1" applyFill="1" applyBorder="1" applyAlignment="1"/>
    <xf numFmtId="178" fontId="3" fillId="15" borderId="0" xfId="0" applyNumberFormat="1" applyFont="1" applyFill="1"/>
    <xf numFmtId="0" fontId="3" fillId="13" borderId="5" xfId="0" applyFont="1" applyFill="1" applyBorder="1" applyAlignment="1"/>
    <xf numFmtId="0" fontId="3" fillId="13" borderId="8" xfId="0" applyFont="1" applyFill="1" applyBorder="1"/>
    <xf numFmtId="178" fontId="3" fillId="13" borderId="8" xfId="0" applyNumberFormat="1" applyFont="1" applyFill="1" applyBorder="1"/>
    <xf numFmtId="0" fontId="3" fillId="26" borderId="0" xfId="0" applyFont="1" applyFill="1" applyAlignment="1"/>
    <xf numFmtId="0" fontId="3" fillId="27" borderId="0" xfId="0" applyFont="1" applyFill="1" applyAlignment="1"/>
    <xf numFmtId="0" fontId="3" fillId="28" borderId="0" xfId="0" applyFont="1" applyFill="1" applyAlignment="1"/>
    <xf numFmtId="178" fontId="1" fillId="0" borderId="0" xfId="0" applyNumberFormat="1" applyFont="1" applyAlignment="1"/>
    <xf numFmtId="178" fontId="1" fillId="11" borderId="0" xfId="0" applyNumberFormat="1" applyFont="1" applyFill="1"/>
    <xf numFmtId="0" fontId="1" fillId="0" borderId="0" xfId="0" applyFont="1" applyAlignment="1">
      <alignment horizontal="right"/>
    </xf>
    <xf numFmtId="0" fontId="12" fillId="0" borderId="0" xfId="0" applyFont="1" applyAlignment="1"/>
    <xf numFmtId="185" fontId="13" fillId="0" borderId="0" xfId="0" applyNumberFormat="1" applyFont="1" applyAlignment="1"/>
    <xf numFmtId="185" fontId="12" fillId="0" borderId="0" xfId="0" applyNumberFormat="1" applyFont="1" applyAlignment="1">
      <alignment horizontal="right"/>
    </xf>
    <xf numFmtId="185" fontId="3" fillId="0" borderId="0" xfId="0" applyNumberFormat="1" applyFont="1" applyAlignment="1"/>
    <xf numFmtId="185" fontId="3" fillId="0" borderId="0" xfId="0" applyNumberFormat="1" applyFont="1"/>
    <xf numFmtId="0" fontId="3" fillId="0" borderId="2" xfId="0" applyFont="1" applyBorder="1"/>
    <xf numFmtId="178" fontId="3" fillId="0" borderId="4" xfId="0" applyNumberFormat="1" applyFont="1" applyBorder="1" applyAlignment="1"/>
    <xf numFmtId="178" fontId="3" fillId="22" borderId="4" xfId="0" applyNumberFormat="1" applyFont="1" applyFill="1" applyBorder="1"/>
    <xf numFmtId="178" fontId="3" fillId="15" borderId="4" xfId="0" applyNumberFormat="1" applyFont="1" applyFill="1" applyBorder="1"/>
    <xf numFmtId="178" fontId="3" fillId="13" borderId="6" xfId="0" applyNumberFormat="1" applyFont="1" applyFill="1" applyBorder="1"/>
    <xf numFmtId="0" fontId="14" fillId="3" borderId="0" xfId="0" applyFont="1" applyFill="1" applyAlignment="1"/>
    <xf numFmtId="178" fontId="3" fillId="5" borderId="8" xfId="0" applyNumberFormat="1" applyFont="1" applyFill="1" applyBorder="1"/>
    <xf numFmtId="1" fontId="3" fillId="0" borderId="0" xfId="0" applyNumberFormat="1" applyFont="1"/>
    <xf numFmtId="178" fontId="1" fillId="5" borderId="8" xfId="0" applyNumberFormat="1" applyFont="1" applyFill="1" applyBorder="1"/>
    <xf numFmtId="0" fontId="3" fillId="0" borderId="5" xfId="0" applyFont="1" applyBorder="1"/>
    <xf numFmtId="0" fontId="3" fillId="0" borderId="8" xfId="0" applyFont="1" applyBorder="1"/>
    <xf numFmtId="0" fontId="3" fillId="0" borderId="6" xfId="0" applyFont="1" applyBorder="1"/>
    <xf numFmtId="0" fontId="6" fillId="11" borderId="0" xfId="0" applyFont="1" applyFill="1" applyAlignment="1"/>
    <xf numFmtId="49" fontId="3" fillId="5" borderId="0" xfId="0" applyNumberFormat="1" applyFont="1" applyFill="1"/>
    <xf numFmtId="49" fontId="3" fillId="5" borderId="0" xfId="0" applyNumberFormat="1" applyFont="1" applyFill="1" applyAlignment="1"/>
    <xf numFmtId="0" fontId="1" fillId="5" borderId="0" xfId="0" applyFont="1" applyFill="1" applyAlignment="1"/>
    <xf numFmtId="178" fontId="3" fillId="5" borderId="0" xfId="0" applyNumberFormat="1" applyFont="1" applyFill="1"/>
    <xf numFmtId="49" fontId="1" fillId="0" borderId="0" xfId="0" applyNumberFormat="1" applyFont="1" applyAlignment="1">
      <alignment horizontal="center" wrapText="1"/>
    </xf>
    <xf numFmtId="0" fontId="3" fillId="9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11" borderId="0" xfId="0" applyNumberFormat="1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49" fontId="3" fillId="22" borderId="0" xfId="0" applyNumberFormat="1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13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49" fontId="7" fillId="3" borderId="0" xfId="0" applyNumberFormat="1" applyFont="1" applyFill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8" borderId="0" xfId="0" applyFont="1" applyFill="1" applyAlignment="1">
      <alignment horizontal="center"/>
    </xf>
    <xf numFmtId="181" fontId="1" fillId="0" borderId="0" xfId="0" applyNumberFormat="1" applyFont="1" applyAlignment="1">
      <alignment horizontal="center"/>
    </xf>
    <xf numFmtId="0" fontId="11" fillId="11" borderId="0" xfId="0" applyFont="1" applyFill="1" applyAlignment="1">
      <alignment horizontal="center"/>
    </xf>
    <xf numFmtId="49" fontId="5" fillId="11" borderId="0" xfId="0" applyNumberFormat="1" applyFont="1" applyFill="1" applyAlignment="1">
      <alignment horizontal="center"/>
    </xf>
    <xf numFmtId="4" fontId="1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3" fillId="14" borderId="0" xfId="0" applyNumberFormat="1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11" fillId="1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3" fillId="0" borderId="0" xfId="0" applyFont="1" applyAlignment="1" quotePrefix="1"/>
    <xf numFmtId="0" fontId="3" fillId="13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$3,237,000 Proceeds Raised 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0"/>
          <c:dPt>
            <c:idx val="0"/>
            <c:bubble3D val="0"/>
            <c:spPr>
              <a:solidFill>
                <a:srgbClr val="4285F4"/>
              </a:solidFill>
            </c:spPr>
          </c:dPt>
          <c:dPt>
            <c:idx val="1"/>
            <c:bubble3D val="0"/>
            <c:spPr>
              <a:solidFill>
                <a:srgbClr val="EA4335"/>
              </a:solidFill>
            </c:spPr>
          </c:dPt>
          <c:dPt>
            <c:idx val="2"/>
            <c:bubble3D val="0"/>
            <c:spPr>
              <a:solidFill>
                <a:srgbClr val="FBBC04"/>
              </a:solidFill>
            </c:spPr>
          </c:dPt>
          <c:dPt>
            <c:idx val="3"/>
            <c:bubble3D val="0"/>
            <c:spPr>
              <a:solidFill>
                <a:srgbClr val="34A853"/>
              </a:solidFill>
            </c:spPr>
          </c:dPt>
          <c:dPt>
            <c:idx val="4"/>
            <c:bubble3D val="0"/>
            <c:spPr>
              <a:solidFill>
                <a:srgbClr val="FF6D01"/>
              </a:solidFill>
            </c:spPr>
          </c:dPt>
          <c:dLbls>
            <c:delete val="1"/>
          </c:dLbls>
          <c:cat>
            <c:strRef>
              <c:f>dashboard!$W$38:$W$42</c:f>
              <c:strCache>
                <c:ptCount val="5"/>
                <c:pt idx="0">
                  <c:v>Treasury</c:v>
                </c:pt>
                <c:pt idx="1">
                  <c:v>Legend Cards IP</c:v>
                </c:pt>
                <c:pt idx="2">
                  <c:v>OpEx</c:v>
                </c:pt>
                <c:pt idx="3">
                  <c:v>Acquire IP </c:v>
                </c:pt>
                <c:pt idx="4">
                  <c:v>Misc</c:v>
                </c:pt>
              </c:strCache>
            </c:strRef>
          </c:cat>
          <c:val>
            <c:numRef>
              <c:f>dashboard!$X$38:$X$42</c:f>
              <c:numCache>
                <c:formatCode>_("$"* #,##0.00_);_("$"* \(#,##0.00\);_("$"* "-"??_);_(@_)</c:formatCode>
                <c:ptCount val="5"/>
                <c:pt idx="0">
                  <c:v>1500000</c:v>
                </c:pt>
                <c:pt idx="1">
                  <c:v>500000</c:v>
                </c:pt>
                <c:pt idx="2">
                  <c:v>1000000</c:v>
                </c:pt>
                <c:pt idx="3">
                  <c:v>1000000</c:v>
                </c:pt>
                <c:pt idx="4">
                  <c:v>125000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22</xdr:col>
      <xdr:colOff>304800</xdr:colOff>
      <xdr:row>45</xdr:row>
      <xdr:rowOff>114300</xdr:rowOff>
    </xdr:from>
    <xdr:ext cx="5572125" cy="2771775"/>
    <xdr:graphicFrame>
      <xdr:nvGraphicFramePr>
        <xdr:cNvPr id="2" name="Chart 1" title="Chart"/>
        <xdr:cNvGraphicFramePr/>
      </xdr:nvGraphicFramePr>
      <xdr:xfrm>
        <a:off x="23789005" y="8105775"/>
        <a:ext cx="5572125" cy="2771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6AA84F"/>
    <outlinePr summaryBelow="0" summaryRight="0"/>
  </sheetPr>
  <dimension ref="A1:K1001"/>
  <sheetViews>
    <sheetView workbookViewId="0">
      <selection activeCell="A1" sqref="A1"/>
    </sheetView>
  </sheetViews>
  <sheetFormatPr defaultColWidth="12.6285714285714" defaultRowHeight="15.75" customHeight="1"/>
  <cols>
    <col min="5" max="5" width="44.247619047619" customWidth="1"/>
    <col min="6" max="6" width="23.6285714285714" customWidth="1"/>
    <col min="8" max="8" width="28.5047619047619" customWidth="1"/>
    <col min="9" max="9" width="17.3809523809524" customWidth="1"/>
  </cols>
  <sheetData>
    <row r="1" customHeight="1" spans="1:11">
      <c r="A1" s="112" t="s">
        <v>0</v>
      </c>
      <c r="B1" s="112">
        <f>B4+B473+B542+B618</f>
        <v>631</v>
      </c>
      <c r="C1" s="106"/>
      <c r="D1" s="53" t="s">
        <v>1</v>
      </c>
      <c r="E1" s="53" t="s">
        <v>2</v>
      </c>
      <c r="F1" s="53" t="s">
        <v>3</v>
      </c>
      <c r="G1" s="53" t="s">
        <v>4</v>
      </c>
      <c r="H1" s="53" t="s">
        <v>5</v>
      </c>
      <c r="I1" s="53" t="s">
        <v>6</v>
      </c>
      <c r="J1" s="106"/>
      <c r="K1" s="314" t="s">
        <v>7</v>
      </c>
    </row>
    <row r="2" customHeight="1" spans="1:11">
      <c r="A2" s="309"/>
      <c r="B2" s="106"/>
      <c r="C2" s="106"/>
      <c r="D2" s="112"/>
      <c r="E2" s="106"/>
      <c r="F2" s="106"/>
      <c r="G2" s="106"/>
      <c r="H2" s="106"/>
      <c r="I2" s="106"/>
      <c r="J2" s="106"/>
      <c r="K2" s="315"/>
    </row>
    <row r="3" customHeight="1" spans="1:11">
      <c r="A3" s="309">
        <f>B4/B1</f>
        <v>0.73851030110935</v>
      </c>
      <c r="B3" s="106"/>
      <c r="C3" s="112" t="s">
        <v>8</v>
      </c>
      <c r="D3" s="106"/>
      <c r="E3" s="106"/>
      <c r="F3" s="106"/>
      <c r="G3" s="106"/>
      <c r="H3" s="106"/>
      <c r="I3" s="106"/>
      <c r="J3" s="106"/>
      <c r="K3" s="315"/>
    </row>
    <row r="4" customHeight="1" spans="1:11">
      <c r="A4" s="310" t="s">
        <v>9</v>
      </c>
      <c r="B4" s="310">
        <f>COUNTA(D6:D471)</f>
        <v>466</v>
      </c>
      <c r="C4" s="311">
        <f>K5/B4</f>
        <v>32.6931330472103</v>
      </c>
      <c r="D4" s="106"/>
      <c r="E4" s="106"/>
      <c r="F4" s="106"/>
      <c r="G4" s="106"/>
      <c r="H4" s="106"/>
      <c r="I4" s="106"/>
      <c r="J4" s="106"/>
      <c r="K4" s="315"/>
    </row>
    <row r="5" customHeight="1" spans="1:11">
      <c r="A5" s="106"/>
      <c r="B5" s="106"/>
      <c r="C5" s="106"/>
      <c r="D5" s="125"/>
      <c r="E5" s="125"/>
      <c r="F5" s="125"/>
      <c r="G5" s="125"/>
      <c r="H5" s="125"/>
      <c r="I5" s="125"/>
      <c r="J5" s="106"/>
      <c r="K5" s="315">
        <f>SUM(K6:K471)</f>
        <v>15235</v>
      </c>
    </row>
    <row r="6" customHeight="1" spans="1:11">
      <c r="A6" s="106"/>
      <c r="B6" s="285" t="s">
        <v>10</v>
      </c>
      <c r="C6" s="285" t="s">
        <v>11</v>
      </c>
      <c r="D6" s="125">
        <v>2020</v>
      </c>
      <c r="E6" s="290" t="s">
        <v>12</v>
      </c>
      <c r="F6" s="296" t="s">
        <v>13</v>
      </c>
      <c r="G6" s="125">
        <v>20</v>
      </c>
      <c r="H6" s="125"/>
      <c r="I6" s="290" t="s">
        <v>14</v>
      </c>
      <c r="J6" s="106"/>
      <c r="K6" s="315">
        <v>20</v>
      </c>
    </row>
    <row r="7" customHeight="1" spans="1:11">
      <c r="A7" s="106"/>
      <c r="B7" s="285" t="s">
        <v>10</v>
      </c>
      <c r="C7" s="285" t="s">
        <v>15</v>
      </c>
      <c r="D7" s="125">
        <v>2020</v>
      </c>
      <c r="E7" s="125" t="s">
        <v>16</v>
      </c>
      <c r="F7" s="125" t="s">
        <v>17</v>
      </c>
      <c r="G7" s="125">
        <v>10</v>
      </c>
      <c r="H7" s="125" t="s">
        <v>18</v>
      </c>
      <c r="I7" s="125" t="s">
        <v>14</v>
      </c>
      <c r="J7" s="106"/>
      <c r="K7" s="315">
        <v>20</v>
      </c>
    </row>
    <row r="8" customHeight="1" spans="1:11">
      <c r="A8" s="106"/>
      <c r="B8" s="285" t="s">
        <v>19</v>
      </c>
      <c r="C8" s="285" t="s">
        <v>20</v>
      </c>
      <c r="D8" s="125">
        <v>2020</v>
      </c>
      <c r="E8" s="290" t="s">
        <v>16</v>
      </c>
      <c r="F8" s="296" t="s">
        <v>21</v>
      </c>
      <c r="G8" s="125">
        <v>6</v>
      </c>
      <c r="H8" s="290" t="s">
        <v>22</v>
      </c>
      <c r="I8" s="125" t="s">
        <v>14</v>
      </c>
      <c r="J8" s="106"/>
      <c r="K8" s="315">
        <v>20</v>
      </c>
    </row>
    <row r="9" customHeight="1" spans="1:11">
      <c r="A9" s="106"/>
      <c r="B9" s="285" t="s">
        <v>10</v>
      </c>
      <c r="C9" s="285" t="s">
        <v>23</v>
      </c>
      <c r="D9" s="125">
        <v>2020</v>
      </c>
      <c r="E9" s="290" t="s">
        <v>24</v>
      </c>
      <c r="F9" s="296" t="s">
        <v>25</v>
      </c>
      <c r="G9" s="125">
        <v>398</v>
      </c>
      <c r="H9" s="125" t="s">
        <v>26</v>
      </c>
      <c r="I9" s="290" t="s">
        <v>27</v>
      </c>
      <c r="J9" s="106"/>
      <c r="K9" s="315">
        <v>20</v>
      </c>
    </row>
    <row r="10" customHeight="1" spans="1:11">
      <c r="A10" s="106"/>
      <c r="B10" s="285" t="s">
        <v>19</v>
      </c>
      <c r="C10" s="285" t="s">
        <v>28</v>
      </c>
      <c r="D10" s="125">
        <v>2019</v>
      </c>
      <c r="E10" s="290" t="s">
        <v>24</v>
      </c>
      <c r="F10" s="296" t="s">
        <v>29</v>
      </c>
      <c r="G10" s="125">
        <v>210</v>
      </c>
      <c r="H10" s="125"/>
      <c r="I10" s="290" t="s">
        <v>14</v>
      </c>
      <c r="J10" s="106"/>
      <c r="K10" s="315">
        <v>20</v>
      </c>
    </row>
    <row r="11" customHeight="1" spans="1:11">
      <c r="A11" s="106"/>
      <c r="B11" s="285" t="s">
        <v>10</v>
      </c>
      <c r="C11" s="285" t="s">
        <v>30</v>
      </c>
      <c r="D11" s="125">
        <v>2020</v>
      </c>
      <c r="E11" s="290" t="s">
        <v>31</v>
      </c>
      <c r="F11" s="296" t="s">
        <v>32</v>
      </c>
      <c r="G11" s="125">
        <v>1</v>
      </c>
      <c r="H11" s="312" t="s">
        <v>33</v>
      </c>
      <c r="I11" s="290" t="s">
        <v>14</v>
      </c>
      <c r="J11" s="106"/>
      <c r="K11" s="315">
        <v>20</v>
      </c>
    </row>
    <row r="12" customHeight="1" spans="1:11">
      <c r="A12" s="106"/>
      <c r="B12" s="285" t="s">
        <v>10</v>
      </c>
      <c r="C12" s="285" t="s">
        <v>34</v>
      </c>
      <c r="D12" s="125">
        <v>2020</v>
      </c>
      <c r="E12" s="290" t="s">
        <v>35</v>
      </c>
      <c r="F12" s="296" t="s">
        <v>36</v>
      </c>
      <c r="G12" s="125">
        <v>222</v>
      </c>
      <c r="H12" s="125"/>
      <c r="I12" s="290" t="s">
        <v>14</v>
      </c>
      <c r="J12" s="106"/>
      <c r="K12" s="315">
        <v>20</v>
      </c>
    </row>
    <row r="13" customHeight="1" spans="1:11">
      <c r="A13" s="106"/>
      <c r="B13" s="285" t="s">
        <v>10</v>
      </c>
      <c r="C13" s="285" t="s">
        <v>37</v>
      </c>
      <c r="D13" s="125">
        <v>2020</v>
      </c>
      <c r="E13" s="290" t="s">
        <v>35</v>
      </c>
      <c r="F13" s="296" t="s">
        <v>38</v>
      </c>
      <c r="G13" s="296">
        <v>181</v>
      </c>
      <c r="H13" s="312" t="s">
        <v>39</v>
      </c>
      <c r="I13" s="290" t="s">
        <v>40</v>
      </c>
      <c r="J13" s="106"/>
      <c r="K13" s="315">
        <v>20</v>
      </c>
    </row>
    <row r="14" customHeight="1" spans="1:11">
      <c r="A14" s="106"/>
      <c r="B14" s="285" t="s">
        <v>10</v>
      </c>
      <c r="C14" s="285" t="s">
        <v>41</v>
      </c>
      <c r="D14" s="125">
        <v>2020</v>
      </c>
      <c r="E14" s="290" t="s">
        <v>35</v>
      </c>
      <c r="F14" s="296" t="s">
        <v>42</v>
      </c>
      <c r="G14" s="125">
        <v>209</v>
      </c>
      <c r="H14" s="125"/>
      <c r="I14" s="290" t="s">
        <v>14</v>
      </c>
      <c r="J14" s="106"/>
      <c r="K14" s="315">
        <v>20</v>
      </c>
    </row>
    <row r="15" customHeight="1" spans="1:11">
      <c r="A15" s="106"/>
      <c r="B15" s="285" t="s">
        <v>10</v>
      </c>
      <c r="C15" s="285" t="s">
        <v>43</v>
      </c>
      <c r="D15" s="125">
        <v>2020</v>
      </c>
      <c r="E15" s="290" t="s">
        <v>35</v>
      </c>
      <c r="F15" s="296" t="s">
        <v>42</v>
      </c>
      <c r="G15" s="125">
        <v>209</v>
      </c>
      <c r="H15" s="125"/>
      <c r="I15" s="290" t="s">
        <v>14</v>
      </c>
      <c r="J15" s="106"/>
      <c r="K15" s="315">
        <v>20</v>
      </c>
    </row>
    <row r="16" customHeight="1" spans="1:11">
      <c r="A16" s="106"/>
      <c r="B16" s="285" t="s">
        <v>10</v>
      </c>
      <c r="C16" s="285" t="s">
        <v>44</v>
      </c>
      <c r="D16" s="125">
        <v>2020</v>
      </c>
      <c r="E16" s="290" t="s">
        <v>35</v>
      </c>
      <c r="F16" s="296" t="s">
        <v>42</v>
      </c>
      <c r="G16" s="125">
        <v>209</v>
      </c>
      <c r="H16" s="125"/>
      <c r="I16" s="290" t="s">
        <v>45</v>
      </c>
      <c r="J16" s="106"/>
      <c r="K16" s="315">
        <v>20</v>
      </c>
    </row>
    <row r="17" customHeight="1" spans="1:11">
      <c r="A17" s="106"/>
      <c r="B17" s="285" t="s">
        <v>10</v>
      </c>
      <c r="C17" s="285" t="s">
        <v>46</v>
      </c>
      <c r="D17" s="125">
        <v>2020</v>
      </c>
      <c r="E17" s="290" t="s">
        <v>35</v>
      </c>
      <c r="F17" s="296" t="s">
        <v>42</v>
      </c>
      <c r="G17" s="125">
        <v>209</v>
      </c>
      <c r="H17" s="125"/>
      <c r="I17" s="290" t="s">
        <v>14</v>
      </c>
      <c r="J17" s="106"/>
      <c r="K17" s="315">
        <v>20</v>
      </c>
    </row>
    <row r="18" customHeight="1" spans="1:11">
      <c r="A18" s="106"/>
      <c r="B18" s="285" t="s">
        <v>10</v>
      </c>
      <c r="C18" s="285" t="s">
        <v>47</v>
      </c>
      <c r="D18" s="125">
        <v>2020</v>
      </c>
      <c r="E18" s="290" t="s">
        <v>48</v>
      </c>
      <c r="F18" s="296" t="s">
        <v>49</v>
      </c>
      <c r="G18" s="125">
        <v>58</v>
      </c>
      <c r="H18" s="312" t="s">
        <v>50</v>
      </c>
      <c r="I18" s="290" t="s">
        <v>40</v>
      </c>
      <c r="J18" s="106"/>
      <c r="K18" s="315">
        <v>20</v>
      </c>
    </row>
    <row r="19" customHeight="1" spans="1:11">
      <c r="A19" s="106"/>
      <c r="B19" s="285" t="s">
        <v>10</v>
      </c>
      <c r="C19" s="285" t="s">
        <v>51</v>
      </c>
      <c r="D19" s="125">
        <v>2020</v>
      </c>
      <c r="E19" s="290" t="s">
        <v>48</v>
      </c>
      <c r="F19" s="296" t="s">
        <v>13</v>
      </c>
      <c r="G19" s="125">
        <v>8</v>
      </c>
      <c r="H19" s="125" t="s">
        <v>52</v>
      </c>
      <c r="I19" s="290" t="s">
        <v>40</v>
      </c>
      <c r="J19" s="106"/>
      <c r="K19" s="315">
        <v>20</v>
      </c>
    </row>
    <row r="20" customHeight="1" spans="1:11">
      <c r="A20" s="106"/>
      <c r="B20" s="285" t="s">
        <v>10</v>
      </c>
      <c r="C20" s="285" t="s">
        <v>53</v>
      </c>
      <c r="D20" s="125">
        <v>2020</v>
      </c>
      <c r="E20" s="290" t="s">
        <v>54</v>
      </c>
      <c r="F20" s="296" t="s">
        <v>13</v>
      </c>
      <c r="G20" s="125">
        <v>361</v>
      </c>
      <c r="H20" s="125"/>
      <c r="I20" s="290" t="s">
        <v>40</v>
      </c>
      <c r="J20" s="106"/>
      <c r="K20" s="316">
        <v>20</v>
      </c>
    </row>
    <row r="21" customHeight="1" spans="1:11">
      <c r="A21" s="106"/>
      <c r="B21" s="285" t="s">
        <v>10</v>
      </c>
      <c r="C21" s="285" t="s">
        <v>55</v>
      </c>
      <c r="D21" s="125">
        <v>2020</v>
      </c>
      <c r="E21" s="290" t="s">
        <v>54</v>
      </c>
      <c r="F21" s="296" t="s">
        <v>56</v>
      </c>
      <c r="G21" s="125">
        <v>362</v>
      </c>
      <c r="H21" s="125" t="s">
        <v>57</v>
      </c>
      <c r="I21" s="290" t="s">
        <v>14</v>
      </c>
      <c r="J21" s="106"/>
      <c r="K21" s="315">
        <v>20</v>
      </c>
    </row>
    <row r="22" customHeight="1" spans="1:11">
      <c r="A22" s="106"/>
      <c r="B22" s="285" t="s">
        <v>10</v>
      </c>
      <c r="C22" s="285" t="s">
        <v>58</v>
      </c>
      <c r="D22" s="125">
        <v>2020</v>
      </c>
      <c r="E22" s="290" t="s">
        <v>59</v>
      </c>
      <c r="F22" s="296" t="s">
        <v>60</v>
      </c>
      <c r="G22" s="125">
        <v>363</v>
      </c>
      <c r="H22" s="125" t="s">
        <v>26</v>
      </c>
      <c r="I22" s="290" t="s">
        <v>14</v>
      </c>
      <c r="J22" s="106"/>
      <c r="K22" s="315">
        <v>20</v>
      </c>
    </row>
    <row r="23" customHeight="1" spans="1:11">
      <c r="A23" s="106"/>
      <c r="B23" s="285" t="s">
        <v>10</v>
      </c>
      <c r="C23" s="285" t="s">
        <v>61</v>
      </c>
      <c r="D23" s="125">
        <v>2020</v>
      </c>
      <c r="E23" s="290" t="s">
        <v>62</v>
      </c>
      <c r="F23" s="296" t="s">
        <v>63</v>
      </c>
      <c r="G23" s="287" t="s">
        <v>64</v>
      </c>
      <c r="H23" s="287" t="s">
        <v>65</v>
      </c>
      <c r="I23" s="290" t="s">
        <v>14</v>
      </c>
      <c r="J23" s="106"/>
      <c r="K23" s="315">
        <v>20</v>
      </c>
    </row>
    <row r="24" customHeight="1" spans="1:11">
      <c r="A24" s="106"/>
      <c r="B24" s="285" t="s">
        <v>66</v>
      </c>
      <c r="C24" s="285" t="s">
        <v>67</v>
      </c>
      <c r="D24" s="125">
        <v>2020</v>
      </c>
      <c r="E24" s="125" t="s">
        <v>68</v>
      </c>
      <c r="F24" s="125" t="s">
        <v>69</v>
      </c>
      <c r="G24" s="125">
        <v>135</v>
      </c>
      <c r="H24" s="125" t="s">
        <v>70</v>
      </c>
      <c r="I24" s="125" t="s">
        <v>71</v>
      </c>
      <c r="J24" s="106"/>
      <c r="K24" s="315">
        <v>20</v>
      </c>
    </row>
    <row r="25" customHeight="1" spans="1:11">
      <c r="A25" s="106"/>
      <c r="B25" s="285" t="s">
        <v>10</v>
      </c>
      <c r="C25" s="106">
        <v>56552819</v>
      </c>
      <c r="D25" s="125">
        <v>2020</v>
      </c>
      <c r="E25" s="125" t="s">
        <v>72</v>
      </c>
      <c r="F25" s="125" t="s">
        <v>73</v>
      </c>
      <c r="G25" s="125">
        <v>205</v>
      </c>
      <c r="H25" s="125" t="s">
        <v>74</v>
      </c>
      <c r="I25" s="125" t="s">
        <v>14</v>
      </c>
      <c r="J25" s="106"/>
      <c r="K25" s="315">
        <v>20</v>
      </c>
    </row>
    <row r="26" customHeight="1" spans="1:11">
      <c r="A26" s="106"/>
      <c r="B26" s="285" t="s">
        <v>10</v>
      </c>
      <c r="C26" s="285" t="s">
        <v>75</v>
      </c>
      <c r="D26" s="125">
        <v>2020</v>
      </c>
      <c r="E26" s="125" t="s">
        <v>72</v>
      </c>
      <c r="F26" s="125" t="s">
        <v>76</v>
      </c>
      <c r="G26" s="125">
        <v>301</v>
      </c>
      <c r="H26" s="125" t="s">
        <v>74</v>
      </c>
      <c r="I26" s="125" t="s">
        <v>27</v>
      </c>
      <c r="J26" s="106"/>
      <c r="K26" s="315">
        <v>20</v>
      </c>
    </row>
    <row r="27" customHeight="1" spans="1:11">
      <c r="A27" s="106"/>
      <c r="B27" s="285" t="s">
        <v>77</v>
      </c>
      <c r="C27" s="285" t="s">
        <v>78</v>
      </c>
      <c r="D27" s="125">
        <v>2020</v>
      </c>
      <c r="E27" s="125" t="s">
        <v>79</v>
      </c>
      <c r="F27" s="125" t="s">
        <v>80</v>
      </c>
      <c r="G27" s="125">
        <v>41</v>
      </c>
      <c r="H27" s="125"/>
      <c r="I27" s="125" t="s">
        <v>81</v>
      </c>
      <c r="J27" s="106"/>
      <c r="K27" s="315">
        <v>20</v>
      </c>
    </row>
    <row r="28" customHeight="1" spans="1:11">
      <c r="A28" s="106"/>
      <c r="B28" s="285" t="s">
        <v>77</v>
      </c>
      <c r="C28" s="285" t="s">
        <v>82</v>
      </c>
      <c r="D28" s="125">
        <v>2020</v>
      </c>
      <c r="E28" s="125" t="s">
        <v>79</v>
      </c>
      <c r="F28" s="125" t="s">
        <v>83</v>
      </c>
      <c r="G28" s="125">
        <v>91</v>
      </c>
      <c r="H28" s="125"/>
      <c r="I28" s="125" t="s">
        <v>81</v>
      </c>
      <c r="J28" s="106"/>
      <c r="K28" s="315">
        <v>20</v>
      </c>
    </row>
    <row r="29" customHeight="1" spans="1:11">
      <c r="A29" s="106"/>
      <c r="B29" s="285" t="s">
        <v>10</v>
      </c>
      <c r="C29" s="285" t="s">
        <v>84</v>
      </c>
      <c r="D29" s="125">
        <v>2020</v>
      </c>
      <c r="E29" s="125" t="s">
        <v>35</v>
      </c>
      <c r="F29" s="125" t="s">
        <v>85</v>
      </c>
      <c r="G29" s="125">
        <v>128</v>
      </c>
      <c r="H29" s="125" t="s">
        <v>86</v>
      </c>
      <c r="I29" s="125" t="s">
        <v>40</v>
      </c>
      <c r="J29" s="106"/>
      <c r="K29" s="315">
        <v>20</v>
      </c>
    </row>
    <row r="30" customHeight="1" spans="1:11">
      <c r="A30" s="106"/>
      <c r="B30" s="285" t="s">
        <v>10</v>
      </c>
      <c r="C30" s="285" t="s">
        <v>87</v>
      </c>
      <c r="D30" s="125">
        <v>2020</v>
      </c>
      <c r="E30" s="125" t="s">
        <v>72</v>
      </c>
      <c r="F30" s="125" t="s">
        <v>88</v>
      </c>
      <c r="G30" s="125">
        <v>13</v>
      </c>
      <c r="H30" s="125" t="s">
        <v>89</v>
      </c>
      <c r="I30" s="125" t="s">
        <v>40</v>
      </c>
      <c r="J30" s="106"/>
      <c r="K30" s="315">
        <v>20</v>
      </c>
    </row>
    <row r="31" customHeight="1" spans="1:11">
      <c r="A31" s="106"/>
      <c r="B31" s="285" t="s">
        <v>10</v>
      </c>
      <c r="C31" s="285" t="s">
        <v>90</v>
      </c>
      <c r="D31" s="125">
        <v>2020</v>
      </c>
      <c r="E31" s="125" t="s">
        <v>68</v>
      </c>
      <c r="F31" s="125" t="s">
        <v>91</v>
      </c>
      <c r="G31" s="125">
        <v>266</v>
      </c>
      <c r="H31" s="125" t="s">
        <v>86</v>
      </c>
      <c r="I31" s="125" t="s">
        <v>40</v>
      </c>
      <c r="J31" s="106"/>
      <c r="K31" s="315">
        <v>20</v>
      </c>
    </row>
    <row r="32" customHeight="1" spans="1:11">
      <c r="A32" s="106"/>
      <c r="B32" s="285" t="s">
        <v>10</v>
      </c>
      <c r="C32" s="285" t="s">
        <v>92</v>
      </c>
      <c r="D32" s="125">
        <v>2012</v>
      </c>
      <c r="E32" s="125" t="s">
        <v>93</v>
      </c>
      <c r="F32" s="290" t="s">
        <v>94</v>
      </c>
      <c r="G32" s="125">
        <v>232</v>
      </c>
      <c r="H32" s="125" t="s">
        <v>95</v>
      </c>
      <c r="I32" s="125" t="s">
        <v>14</v>
      </c>
      <c r="J32" s="106"/>
      <c r="K32" s="315">
        <v>20</v>
      </c>
    </row>
    <row r="33" customHeight="1" spans="1:11">
      <c r="A33" s="106"/>
      <c r="B33" s="285" t="s">
        <v>10</v>
      </c>
      <c r="C33" s="285" t="s">
        <v>96</v>
      </c>
      <c r="D33" s="125">
        <v>2020</v>
      </c>
      <c r="E33" s="125" t="s">
        <v>97</v>
      </c>
      <c r="F33" s="290" t="s">
        <v>13</v>
      </c>
      <c r="G33" s="125">
        <v>8</v>
      </c>
      <c r="H33" s="125" t="s">
        <v>52</v>
      </c>
      <c r="I33" s="125" t="s">
        <v>40</v>
      </c>
      <c r="J33" s="106"/>
      <c r="K33" s="315">
        <v>20</v>
      </c>
    </row>
    <row r="34" customHeight="1" spans="1:11">
      <c r="A34" s="106"/>
      <c r="B34" s="285" t="s">
        <v>10</v>
      </c>
      <c r="C34" s="285" t="s">
        <v>98</v>
      </c>
      <c r="D34" s="125">
        <v>2020</v>
      </c>
      <c r="E34" s="125" t="s">
        <v>99</v>
      </c>
      <c r="F34" s="290" t="s">
        <v>100</v>
      </c>
      <c r="G34" s="125" t="s">
        <v>101</v>
      </c>
      <c r="H34" s="125" t="s">
        <v>102</v>
      </c>
      <c r="I34" s="125" t="s">
        <v>40</v>
      </c>
      <c r="J34" s="106"/>
      <c r="K34" s="315">
        <v>20</v>
      </c>
    </row>
    <row r="35" customHeight="1" spans="1:11">
      <c r="A35" s="106"/>
      <c r="B35" s="285" t="s">
        <v>10</v>
      </c>
      <c r="C35" s="285" t="s">
        <v>103</v>
      </c>
      <c r="D35" s="125">
        <v>2020</v>
      </c>
      <c r="E35" s="125" t="s">
        <v>93</v>
      </c>
      <c r="F35" s="290" t="s">
        <v>42</v>
      </c>
      <c r="G35" s="125">
        <v>10</v>
      </c>
      <c r="H35" s="125" t="s">
        <v>89</v>
      </c>
      <c r="I35" s="125" t="s">
        <v>14</v>
      </c>
      <c r="J35" s="106"/>
      <c r="K35" s="315">
        <v>20</v>
      </c>
    </row>
    <row r="36" customHeight="1" spans="1:11">
      <c r="A36" s="106"/>
      <c r="B36" s="285" t="s">
        <v>10</v>
      </c>
      <c r="C36" s="285" t="s">
        <v>104</v>
      </c>
      <c r="D36" s="125">
        <v>2020</v>
      </c>
      <c r="E36" s="125" t="s">
        <v>35</v>
      </c>
      <c r="F36" s="125" t="s">
        <v>105</v>
      </c>
      <c r="G36" s="125">
        <v>219</v>
      </c>
      <c r="H36" s="125" t="s">
        <v>86</v>
      </c>
      <c r="I36" s="125" t="s">
        <v>40</v>
      </c>
      <c r="J36" s="106"/>
      <c r="K36" s="315">
        <v>20</v>
      </c>
    </row>
    <row r="37" customHeight="1" spans="1:11">
      <c r="A37" s="106"/>
      <c r="B37" s="285" t="s">
        <v>10</v>
      </c>
      <c r="C37" s="285" t="s">
        <v>106</v>
      </c>
      <c r="D37" s="125">
        <v>2020</v>
      </c>
      <c r="E37" s="125" t="s">
        <v>35</v>
      </c>
      <c r="F37" s="125" t="s">
        <v>107</v>
      </c>
      <c r="G37" s="125">
        <v>66</v>
      </c>
      <c r="H37" s="125" t="s">
        <v>108</v>
      </c>
      <c r="I37" s="125" t="s">
        <v>40</v>
      </c>
      <c r="J37" s="106"/>
      <c r="K37" s="315">
        <v>20</v>
      </c>
    </row>
    <row r="38" customHeight="1" spans="1:11">
      <c r="A38" s="106"/>
      <c r="B38" s="285" t="s">
        <v>10</v>
      </c>
      <c r="C38" s="285" t="s">
        <v>109</v>
      </c>
      <c r="D38" s="125">
        <v>2020</v>
      </c>
      <c r="E38" s="125" t="s">
        <v>72</v>
      </c>
      <c r="F38" s="125" t="s">
        <v>110</v>
      </c>
      <c r="G38" s="125">
        <v>124</v>
      </c>
      <c r="H38" s="125"/>
      <c r="I38" s="125" t="s">
        <v>45</v>
      </c>
      <c r="J38" s="106"/>
      <c r="K38" s="315">
        <v>20</v>
      </c>
    </row>
    <row r="39" customHeight="1" spans="1:11">
      <c r="A39" s="106"/>
      <c r="B39" s="285" t="s">
        <v>10</v>
      </c>
      <c r="C39" s="285" t="s">
        <v>111</v>
      </c>
      <c r="D39" s="125">
        <v>2020</v>
      </c>
      <c r="E39" s="125" t="s">
        <v>72</v>
      </c>
      <c r="F39" s="125" t="s">
        <v>110</v>
      </c>
      <c r="G39" s="125">
        <v>124</v>
      </c>
      <c r="H39" s="125"/>
      <c r="I39" s="125" t="s">
        <v>45</v>
      </c>
      <c r="J39" s="106"/>
      <c r="K39" s="315">
        <v>20</v>
      </c>
    </row>
    <row r="40" customHeight="1" spans="1:11">
      <c r="A40" s="106"/>
      <c r="B40" s="285" t="s">
        <v>10</v>
      </c>
      <c r="C40" s="285" t="s">
        <v>112</v>
      </c>
      <c r="D40" s="125">
        <v>2020</v>
      </c>
      <c r="E40" s="125" t="s">
        <v>72</v>
      </c>
      <c r="F40" s="125" t="s">
        <v>113</v>
      </c>
      <c r="G40" s="125">
        <v>333</v>
      </c>
      <c r="H40" s="125" t="s">
        <v>86</v>
      </c>
      <c r="I40" s="125" t="s">
        <v>45</v>
      </c>
      <c r="J40" s="106"/>
      <c r="K40" s="315">
        <v>20</v>
      </c>
    </row>
    <row r="41" customHeight="1" spans="1:11">
      <c r="A41" s="106"/>
      <c r="B41" s="285" t="s">
        <v>10</v>
      </c>
      <c r="C41" s="285" t="s">
        <v>114</v>
      </c>
      <c r="D41" s="125">
        <v>2020</v>
      </c>
      <c r="E41" s="125" t="s">
        <v>72</v>
      </c>
      <c r="F41" s="125" t="s">
        <v>115</v>
      </c>
      <c r="G41" s="125">
        <v>332</v>
      </c>
      <c r="H41" s="125"/>
      <c r="I41" s="125" t="s">
        <v>45</v>
      </c>
      <c r="J41" s="106"/>
      <c r="K41" s="315">
        <v>20</v>
      </c>
    </row>
    <row r="42" customHeight="1" spans="1:11">
      <c r="A42" s="106"/>
      <c r="B42" s="285" t="s">
        <v>10</v>
      </c>
      <c r="C42" s="285" t="s">
        <v>116</v>
      </c>
      <c r="D42" s="125">
        <v>2020</v>
      </c>
      <c r="E42" s="125" t="s">
        <v>35</v>
      </c>
      <c r="F42" s="125" t="s">
        <v>117</v>
      </c>
      <c r="G42" s="125">
        <v>169</v>
      </c>
      <c r="H42" s="125" t="s">
        <v>39</v>
      </c>
      <c r="I42" s="125" t="s">
        <v>40</v>
      </c>
      <c r="J42" s="106"/>
      <c r="K42" s="315">
        <v>20</v>
      </c>
    </row>
    <row r="43" customHeight="1" spans="1:11">
      <c r="A43" s="106"/>
      <c r="B43" s="285" t="s">
        <v>10</v>
      </c>
      <c r="C43" s="285" t="s">
        <v>118</v>
      </c>
      <c r="D43" s="125">
        <v>2020</v>
      </c>
      <c r="E43" s="125" t="s">
        <v>35</v>
      </c>
      <c r="F43" s="125" t="s">
        <v>119</v>
      </c>
      <c r="G43" s="125">
        <v>139</v>
      </c>
      <c r="H43" s="125" t="s">
        <v>120</v>
      </c>
      <c r="I43" s="125" t="s">
        <v>40</v>
      </c>
      <c r="J43" s="106"/>
      <c r="K43" s="315">
        <v>20</v>
      </c>
    </row>
    <row r="44" customHeight="1" spans="1:11">
      <c r="A44" s="106"/>
      <c r="B44" s="285" t="s">
        <v>10</v>
      </c>
      <c r="C44" s="285" t="s">
        <v>121</v>
      </c>
      <c r="D44" s="125">
        <v>2017</v>
      </c>
      <c r="E44" s="125" t="s">
        <v>122</v>
      </c>
      <c r="F44" s="125" t="s">
        <v>123</v>
      </c>
      <c r="G44" s="125">
        <v>195</v>
      </c>
      <c r="H44" s="125" t="s">
        <v>124</v>
      </c>
      <c r="I44" s="125" t="s">
        <v>27</v>
      </c>
      <c r="J44" s="106"/>
      <c r="K44" s="315">
        <v>20</v>
      </c>
    </row>
    <row r="45" customHeight="1" spans="1:11">
      <c r="A45" s="106"/>
      <c r="B45" s="285" t="s">
        <v>10</v>
      </c>
      <c r="C45" s="285" t="s">
        <v>125</v>
      </c>
      <c r="D45" s="125">
        <v>2017</v>
      </c>
      <c r="E45" s="125" t="s">
        <v>122</v>
      </c>
      <c r="F45" s="125" t="s">
        <v>123</v>
      </c>
      <c r="G45" s="125">
        <v>195</v>
      </c>
      <c r="H45" s="125" t="s">
        <v>124</v>
      </c>
      <c r="I45" s="125" t="s">
        <v>27</v>
      </c>
      <c r="J45" s="106"/>
      <c r="K45" s="315">
        <v>20</v>
      </c>
    </row>
    <row r="46" customHeight="1" spans="1:11">
      <c r="A46" s="106"/>
      <c r="B46" s="285" t="s">
        <v>10</v>
      </c>
      <c r="C46" s="285" t="s">
        <v>126</v>
      </c>
      <c r="D46" s="125">
        <v>2017</v>
      </c>
      <c r="E46" s="125" t="s">
        <v>122</v>
      </c>
      <c r="F46" s="125" t="s">
        <v>127</v>
      </c>
      <c r="G46" s="125" t="s">
        <v>128</v>
      </c>
      <c r="H46" s="125" t="s">
        <v>129</v>
      </c>
      <c r="I46" s="125" t="s">
        <v>27</v>
      </c>
      <c r="J46" s="106"/>
      <c r="K46" s="315">
        <v>20</v>
      </c>
    </row>
    <row r="47" customHeight="1" spans="1:11">
      <c r="A47" s="106"/>
      <c r="B47" s="286" t="s">
        <v>77</v>
      </c>
      <c r="C47" s="286" t="s">
        <v>130</v>
      </c>
      <c r="D47" s="125">
        <v>2020</v>
      </c>
      <c r="E47" s="125" t="s">
        <v>131</v>
      </c>
      <c r="F47" s="125" t="s">
        <v>83</v>
      </c>
      <c r="G47" s="125" t="s">
        <v>132</v>
      </c>
      <c r="H47" s="125" t="s">
        <v>133</v>
      </c>
      <c r="I47" s="125" t="s">
        <v>81</v>
      </c>
      <c r="J47" s="106"/>
      <c r="K47" s="315">
        <v>20</v>
      </c>
    </row>
    <row r="48" customHeight="1" spans="1:11">
      <c r="A48" s="106"/>
      <c r="B48" s="286" t="s">
        <v>77</v>
      </c>
      <c r="C48" s="286" t="s">
        <v>134</v>
      </c>
      <c r="D48" s="125">
        <v>2021</v>
      </c>
      <c r="E48" s="125" t="s">
        <v>135</v>
      </c>
      <c r="F48" s="125" t="s">
        <v>136</v>
      </c>
      <c r="G48" s="125">
        <v>140</v>
      </c>
      <c r="H48" s="125" t="s">
        <v>137</v>
      </c>
      <c r="I48" s="125" t="s">
        <v>138</v>
      </c>
      <c r="J48" s="106"/>
      <c r="K48" s="315">
        <v>20</v>
      </c>
    </row>
    <row r="49" customHeight="1" spans="1:11">
      <c r="A49" s="106"/>
      <c r="B49" s="286" t="s">
        <v>10</v>
      </c>
      <c r="C49" s="286" t="s">
        <v>139</v>
      </c>
      <c r="D49" s="125">
        <v>2020</v>
      </c>
      <c r="E49" s="125" t="s">
        <v>140</v>
      </c>
      <c r="F49" s="125" t="s">
        <v>42</v>
      </c>
      <c r="G49" s="125">
        <v>313</v>
      </c>
      <c r="H49" s="125"/>
      <c r="I49" s="125" t="s">
        <v>14</v>
      </c>
      <c r="J49" s="106"/>
      <c r="K49" s="315">
        <v>20</v>
      </c>
    </row>
    <row r="50" customHeight="1" spans="1:11">
      <c r="A50" s="106"/>
      <c r="B50" s="286" t="s">
        <v>10</v>
      </c>
      <c r="C50" s="286" t="s">
        <v>141</v>
      </c>
      <c r="D50" s="125">
        <v>2020</v>
      </c>
      <c r="E50" s="125" t="s">
        <v>135</v>
      </c>
      <c r="F50" s="125" t="s">
        <v>142</v>
      </c>
      <c r="G50" s="125">
        <v>6</v>
      </c>
      <c r="H50" s="125" t="s">
        <v>143</v>
      </c>
      <c r="I50" s="125" t="s">
        <v>14</v>
      </c>
      <c r="J50" s="106"/>
      <c r="K50" s="315">
        <v>20</v>
      </c>
    </row>
    <row r="51" customHeight="1" spans="1:11">
      <c r="A51" s="106"/>
      <c r="B51" s="313" t="s">
        <v>10</v>
      </c>
      <c r="C51" s="313" t="s">
        <v>144</v>
      </c>
      <c r="D51" s="290">
        <v>2020</v>
      </c>
      <c r="E51" s="290" t="s">
        <v>140</v>
      </c>
      <c r="F51" s="290" t="s">
        <v>142</v>
      </c>
      <c r="G51" s="290">
        <v>302</v>
      </c>
      <c r="H51" s="290" t="s">
        <v>145</v>
      </c>
      <c r="I51" s="290" t="s">
        <v>14</v>
      </c>
      <c r="J51" s="106"/>
      <c r="K51" s="315">
        <v>20</v>
      </c>
    </row>
    <row r="52" customHeight="1" spans="1:11">
      <c r="A52" s="106"/>
      <c r="B52" s="286" t="s">
        <v>66</v>
      </c>
      <c r="C52" s="125">
        <v>4113785</v>
      </c>
      <c r="D52" s="125">
        <v>2020</v>
      </c>
      <c r="E52" s="125" t="s">
        <v>131</v>
      </c>
      <c r="F52" s="125" t="s">
        <v>115</v>
      </c>
      <c r="G52" s="125"/>
      <c r="H52" s="125"/>
      <c r="I52" s="125" t="s">
        <v>146</v>
      </c>
      <c r="J52" s="106"/>
      <c r="K52" s="315">
        <v>20</v>
      </c>
    </row>
    <row r="53" customHeight="1" spans="1:11">
      <c r="A53" s="106"/>
      <c r="B53" s="286" t="s">
        <v>66</v>
      </c>
      <c r="C53" s="125">
        <v>3176700</v>
      </c>
      <c r="D53" s="125">
        <v>2020</v>
      </c>
      <c r="E53" s="125" t="s">
        <v>131</v>
      </c>
      <c r="F53" s="125" t="s">
        <v>115</v>
      </c>
      <c r="G53" s="125"/>
      <c r="H53" s="125"/>
      <c r="I53" s="125" t="s">
        <v>146</v>
      </c>
      <c r="J53" s="106"/>
      <c r="K53" s="315">
        <v>20</v>
      </c>
    </row>
    <row r="54" customHeight="1" spans="1:11">
      <c r="A54" s="106"/>
      <c r="B54" s="286" t="s">
        <v>66</v>
      </c>
      <c r="C54" s="125">
        <v>3178186</v>
      </c>
      <c r="D54" s="125">
        <v>2020</v>
      </c>
      <c r="E54" s="125" t="s">
        <v>131</v>
      </c>
      <c r="F54" s="125" t="s">
        <v>115</v>
      </c>
      <c r="G54" s="125"/>
      <c r="H54" s="125"/>
      <c r="I54" s="125" t="s">
        <v>147</v>
      </c>
      <c r="J54" s="106"/>
      <c r="K54" s="315">
        <v>20</v>
      </c>
    </row>
    <row r="55" customHeight="1" spans="1:11">
      <c r="A55" s="106"/>
      <c r="B55" s="286" t="s">
        <v>66</v>
      </c>
      <c r="C55" s="125">
        <v>6835843</v>
      </c>
      <c r="D55" s="125">
        <v>2020</v>
      </c>
      <c r="E55" s="125" t="s">
        <v>148</v>
      </c>
      <c r="F55" s="125" t="s">
        <v>36</v>
      </c>
      <c r="G55" s="125"/>
      <c r="H55" s="125" t="s">
        <v>149</v>
      </c>
      <c r="I55" s="125" t="s">
        <v>146</v>
      </c>
      <c r="J55" s="106"/>
      <c r="K55" s="315">
        <v>20</v>
      </c>
    </row>
    <row r="56" customHeight="1" spans="1:11">
      <c r="A56" s="106"/>
      <c r="B56" s="286" t="s">
        <v>66</v>
      </c>
      <c r="C56" s="125">
        <v>2642318</v>
      </c>
      <c r="D56" s="125">
        <v>2020</v>
      </c>
      <c r="E56" s="125" t="s">
        <v>150</v>
      </c>
      <c r="F56" s="125" t="s">
        <v>63</v>
      </c>
      <c r="G56" s="125"/>
      <c r="H56" s="125" t="s">
        <v>151</v>
      </c>
      <c r="I56" s="125" t="s">
        <v>146</v>
      </c>
      <c r="J56" s="106"/>
      <c r="K56" s="315">
        <v>20</v>
      </c>
    </row>
    <row r="57" customHeight="1" spans="1:11">
      <c r="A57" s="106"/>
      <c r="B57" s="286" t="s">
        <v>66</v>
      </c>
      <c r="C57" s="125">
        <v>7822840</v>
      </c>
      <c r="D57" s="125">
        <v>2020</v>
      </c>
      <c r="E57" s="125" t="s">
        <v>131</v>
      </c>
      <c r="F57" s="125" t="s">
        <v>83</v>
      </c>
      <c r="G57" s="125"/>
      <c r="H57" s="125"/>
      <c r="I57" s="125" t="s">
        <v>152</v>
      </c>
      <c r="J57" s="106"/>
      <c r="K57" s="315">
        <v>20</v>
      </c>
    </row>
    <row r="58" customHeight="1" spans="1:11">
      <c r="A58" s="106"/>
      <c r="B58" s="286" t="s">
        <v>66</v>
      </c>
      <c r="C58" s="125">
        <v>7588020</v>
      </c>
      <c r="D58" s="125">
        <v>2020</v>
      </c>
      <c r="E58" s="125" t="s">
        <v>153</v>
      </c>
      <c r="F58" s="125" t="s">
        <v>154</v>
      </c>
      <c r="G58" s="125"/>
      <c r="H58" s="125" t="s">
        <v>155</v>
      </c>
      <c r="I58" s="125" t="s">
        <v>156</v>
      </c>
      <c r="J58" s="106"/>
      <c r="K58" s="315">
        <v>20</v>
      </c>
    </row>
    <row r="59" customHeight="1" spans="1:11">
      <c r="A59" s="106"/>
      <c r="B59" s="286" t="s">
        <v>66</v>
      </c>
      <c r="C59" s="286" t="s">
        <v>157</v>
      </c>
      <c r="D59" s="125">
        <v>2020</v>
      </c>
      <c r="E59" s="125" t="s">
        <v>131</v>
      </c>
      <c r="F59" s="125" t="s">
        <v>115</v>
      </c>
      <c r="G59" s="125">
        <v>317</v>
      </c>
      <c r="H59" s="125"/>
      <c r="I59" s="125" t="s">
        <v>146</v>
      </c>
      <c r="J59" s="106"/>
      <c r="K59" s="315">
        <v>20</v>
      </c>
    </row>
    <row r="60" customHeight="1" spans="1:11">
      <c r="A60" s="106"/>
      <c r="B60" s="286" t="s">
        <v>66</v>
      </c>
      <c r="C60" s="125">
        <v>2730863</v>
      </c>
      <c r="D60" s="125">
        <v>2020</v>
      </c>
      <c r="E60" s="125" t="s">
        <v>131</v>
      </c>
      <c r="F60" s="125" t="s">
        <v>115</v>
      </c>
      <c r="G60" s="125">
        <v>317</v>
      </c>
      <c r="H60" s="125"/>
      <c r="I60" s="125" t="s">
        <v>146</v>
      </c>
      <c r="J60" s="106"/>
      <c r="K60" s="315">
        <v>20</v>
      </c>
    </row>
    <row r="61" customHeight="1" spans="1:11">
      <c r="A61" s="106"/>
      <c r="B61" s="286" t="s">
        <v>66</v>
      </c>
      <c r="C61" s="125">
        <v>2411526</v>
      </c>
      <c r="D61" s="125">
        <v>2020</v>
      </c>
      <c r="E61" s="125" t="s">
        <v>131</v>
      </c>
      <c r="F61" s="125" t="s">
        <v>115</v>
      </c>
      <c r="G61" s="125">
        <v>317</v>
      </c>
      <c r="H61" s="125"/>
      <c r="I61" s="125" t="s">
        <v>146</v>
      </c>
      <c r="J61" s="106"/>
      <c r="K61" s="315">
        <v>20</v>
      </c>
    </row>
    <row r="62" customHeight="1" spans="1:11">
      <c r="A62" s="106"/>
      <c r="B62" s="286" t="s">
        <v>66</v>
      </c>
      <c r="C62" s="125">
        <v>3076354</v>
      </c>
      <c r="D62" s="125">
        <v>2020</v>
      </c>
      <c r="E62" s="125" t="s">
        <v>131</v>
      </c>
      <c r="F62" s="125" t="s">
        <v>115</v>
      </c>
      <c r="G62" s="125">
        <v>317</v>
      </c>
      <c r="H62" s="125"/>
      <c r="I62" s="125" t="s">
        <v>146</v>
      </c>
      <c r="J62" s="106"/>
      <c r="K62" s="315">
        <v>20</v>
      </c>
    </row>
    <row r="63" customHeight="1" spans="1:11">
      <c r="A63" s="106"/>
      <c r="B63" s="286" t="s">
        <v>10</v>
      </c>
      <c r="C63" s="286" t="s">
        <v>158</v>
      </c>
      <c r="D63" s="125">
        <v>2020</v>
      </c>
      <c r="E63" s="125" t="s">
        <v>68</v>
      </c>
      <c r="F63" s="125" t="s">
        <v>159</v>
      </c>
      <c r="G63" s="125">
        <v>202</v>
      </c>
      <c r="H63" s="125" t="s">
        <v>160</v>
      </c>
      <c r="I63" s="125" t="s">
        <v>14</v>
      </c>
      <c r="J63" s="106"/>
      <c r="K63" s="315">
        <v>20</v>
      </c>
    </row>
    <row r="64" customHeight="1" spans="1:11">
      <c r="A64" s="106"/>
      <c r="B64" s="286" t="s">
        <v>10</v>
      </c>
      <c r="C64" s="286" t="s">
        <v>161</v>
      </c>
      <c r="D64" s="125">
        <v>1989</v>
      </c>
      <c r="E64" s="125" t="s">
        <v>162</v>
      </c>
      <c r="F64" s="125" t="s">
        <v>163</v>
      </c>
      <c r="G64" s="125"/>
      <c r="H64" s="125" t="s">
        <v>164</v>
      </c>
      <c r="I64" s="125" t="s">
        <v>27</v>
      </c>
      <c r="J64" s="106"/>
      <c r="K64" s="315">
        <v>20</v>
      </c>
    </row>
    <row r="65" customHeight="1" spans="1:11">
      <c r="A65" s="106"/>
      <c r="B65" s="286" t="s">
        <v>10</v>
      </c>
      <c r="C65" s="286" t="s">
        <v>165</v>
      </c>
      <c r="D65" s="125">
        <v>1982</v>
      </c>
      <c r="E65" s="125" t="s">
        <v>166</v>
      </c>
      <c r="F65" s="125" t="s">
        <v>167</v>
      </c>
      <c r="G65" s="125"/>
      <c r="H65" s="125">
        <v>433</v>
      </c>
      <c r="I65" s="125" t="s">
        <v>14</v>
      </c>
      <c r="J65" s="106"/>
      <c r="K65" s="315">
        <v>20</v>
      </c>
    </row>
    <row r="66" customHeight="1" spans="1:11">
      <c r="A66" s="106"/>
      <c r="B66" s="286" t="s">
        <v>10</v>
      </c>
      <c r="C66" s="286" t="s">
        <v>168</v>
      </c>
      <c r="D66" s="125">
        <v>1982</v>
      </c>
      <c r="E66" s="125" t="s">
        <v>166</v>
      </c>
      <c r="F66" s="125" t="s">
        <v>169</v>
      </c>
      <c r="G66" s="125"/>
      <c r="H66" s="125">
        <v>489</v>
      </c>
      <c r="I66" s="125" t="s">
        <v>170</v>
      </c>
      <c r="J66" s="106"/>
      <c r="K66" s="315">
        <v>20</v>
      </c>
    </row>
    <row r="67" customHeight="1" spans="1:11">
      <c r="A67" s="106"/>
      <c r="B67" s="286" t="s">
        <v>10</v>
      </c>
      <c r="C67" s="286" t="s">
        <v>171</v>
      </c>
      <c r="D67" s="125">
        <v>1982</v>
      </c>
      <c r="E67" s="125" t="s">
        <v>166</v>
      </c>
      <c r="F67" s="125" t="s">
        <v>172</v>
      </c>
      <c r="G67" s="125"/>
      <c r="H67" s="125">
        <v>210</v>
      </c>
      <c r="I67" s="125" t="s">
        <v>27</v>
      </c>
      <c r="J67" s="106"/>
      <c r="K67" s="315">
        <v>20</v>
      </c>
    </row>
    <row r="68" customHeight="1" spans="1:11">
      <c r="A68" s="106"/>
      <c r="B68" s="286" t="s">
        <v>10</v>
      </c>
      <c r="C68" s="286" t="s">
        <v>173</v>
      </c>
      <c r="D68" s="125">
        <v>1982</v>
      </c>
      <c r="E68" s="125" t="s">
        <v>166</v>
      </c>
      <c r="F68" s="125" t="s">
        <v>172</v>
      </c>
      <c r="G68" s="125"/>
      <c r="H68" s="125">
        <v>210</v>
      </c>
      <c r="I68" s="125" t="s">
        <v>27</v>
      </c>
      <c r="J68" s="106"/>
      <c r="K68" s="315">
        <v>20</v>
      </c>
    </row>
    <row r="69" customHeight="1" spans="1:11">
      <c r="A69" s="106"/>
      <c r="B69" s="286" t="s">
        <v>10</v>
      </c>
      <c r="C69" s="286" t="s">
        <v>174</v>
      </c>
      <c r="D69" s="125">
        <v>1984</v>
      </c>
      <c r="E69" s="125" t="s">
        <v>166</v>
      </c>
      <c r="F69" s="125" t="s">
        <v>169</v>
      </c>
      <c r="G69" s="125"/>
      <c r="H69" s="125">
        <v>358</v>
      </c>
      <c r="I69" s="125" t="s">
        <v>27</v>
      </c>
      <c r="J69" s="106"/>
      <c r="K69" s="315">
        <v>20</v>
      </c>
    </row>
    <row r="70" customHeight="1" spans="1:11">
      <c r="A70" s="106"/>
      <c r="B70" s="286" t="s">
        <v>10</v>
      </c>
      <c r="C70" s="286" t="s">
        <v>175</v>
      </c>
      <c r="D70" s="125">
        <v>1984</v>
      </c>
      <c r="E70" s="125" t="s">
        <v>166</v>
      </c>
      <c r="F70" s="125" t="s">
        <v>176</v>
      </c>
      <c r="G70" s="125"/>
      <c r="H70" s="125">
        <v>228</v>
      </c>
      <c r="I70" s="125" t="s">
        <v>170</v>
      </c>
      <c r="J70" s="106"/>
      <c r="K70" s="315">
        <v>20</v>
      </c>
    </row>
    <row r="71" customHeight="1" spans="1:11">
      <c r="A71" s="106"/>
      <c r="B71" s="286" t="s">
        <v>10</v>
      </c>
      <c r="C71" s="125">
        <v>53961409</v>
      </c>
      <c r="D71" s="125">
        <v>1982</v>
      </c>
      <c r="E71" s="125" t="s">
        <v>166</v>
      </c>
      <c r="F71" s="125" t="s">
        <v>177</v>
      </c>
      <c r="G71" s="125"/>
      <c r="H71" s="125">
        <v>241</v>
      </c>
      <c r="I71" s="125" t="s">
        <v>14</v>
      </c>
      <c r="J71" s="106"/>
      <c r="K71" s="315">
        <v>20</v>
      </c>
    </row>
    <row r="72" customHeight="1" spans="1:11">
      <c r="A72" s="106"/>
      <c r="B72" s="286" t="s">
        <v>10</v>
      </c>
      <c r="C72" s="286" t="s">
        <v>178</v>
      </c>
      <c r="D72" s="125">
        <v>1981</v>
      </c>
      <c r="E72" s="125" t="s">
        <v>166</v>
      </c>
      <c r="F72" s="125" t="s">
        <v>177</v>
      </c>
      <c r="G72" s="125"/>
      <c r="H72" s="125">
        <v>150</v>
      </c>
      <c r="I72" s="125" t="s">
        <v>27</v>
      </c>
      <c r="J72" s="106"/>
      <c r="K72" s="315">
        <v>20</v>
      </c>
    </row>
    <row r="73" customHeight="1" spans="1:11">
      <c r="A73" s="106"/>
      <c r="B73" s="286" t="s">
        <v>10</v>
      </c>
      <c r="C73" s="286" t="s">
        <v>179</v>
      </c>
      <c r="D73" s="125">
        <v>2019</v>
      </c>
      <c r="E73" s="125" t="s">
        <v>131</v>
      </c>
      <c r="F73" s="125" t="s">
        <v>180</v>
      </c>
      <c r="G73" s="125">
        <v>1</v>
      </c>
      <c r="H73" s="125" t="s">
        <v>181</v>
      </c>
      <c r="I73" s="125" t="s">
        <v>14</v>
      </c>
      <c r="J73" s="106"/>
      <c r="K73" s="315">
        <v>20</v>
      </c>
    </row>
    <row r="74" customHeight="1" spans="1:11">
      <c r="A74" s="106"/>
      <c r="B74" s="286" t="s">
        <v>66</v>
      </c>
      <c r="C74" s="286" t="s">
        <v>182</v>
      </c>
      <c r="D74" s="125">
        <v>1989</v>
      </c>
      <c r="E74" s="125" t="s">
        <v>183</v>
      </c>
      <c r="F74" s="125" t="s">
        <v>163</v>
      </c>
      <c r="G74" s="125">
        <v>270</v>
      </c>
      <c r="H74" s="125" t="s">
        <v>181</v>
      </c>
      <c r="I74" s="125" t="s">
        <v>184</v>
      </c>
      <c r="J74" s="106"/>
      <c r="K74" s="315">
        <v>20</v>
      </c>
    </row>
    <row r="75" customHeight="1" spans="1:11">
      <c r="A75" s="106"/>
      <c r="B75" s="286" t="s">
        <v>10</v>
      </c>
      <c r="C75" s="286" t="s">
        <v>185</v>
      </c>
      <c r="D75" s="125">
        <v>1988</v>
      </c>
      <c r="E75" s="125" t="s">
        <v>166</v>
      </c>
      <c r="F75" s="125" t="s">
        <v>186</v>
      </c>
      <c r="G75" s="125">
        <v>23</v>
      </c>
      <c r="H75" s="125" t="s">
        <v>181</v>
      </c>
      <c r="I75" s="125" t="s">
        <v>27</v>
      </c>
      <c r="J75" s="106"/>
      <c r="K75" s="315">
        <v>20</v>
      </c>
    </row>
    <row r="76" customHeight="1" spans="1:11">
      <c r="A76" s="106"/>
      <c r="B76" s="286" t="s">
        <v>10</v>
      </c>
      <c r="C76" s="286" t="s">
        <v>187</v>
      </c>
      <c r="D76" s="125">
        <v>1988</v>
      </c>
      <c r="E76" s="125" t="s">
        <v>166</v>
      </c>
      <c r="F76" s="125" t="s">
        <v>186</v>
      </c>
      <c r="G76" s="125">
        <v>23</v>
      </c>
      <c r="H76" s="125" t="s">
        <v>181</v>
      </c>
      <c r="I76" s="125" t="s">
        <v>27</v>
      </c>
      <c r="J76" s="106"/>
      <c r="K76" s="315">
        <v>20</v>
      </c>
    </row>
    <row r="77" customHeight="1" spans="1:11">
      <c r="A77" s="106"/>
      <c r="B77" s="286" t="s">
        <v>10</v>
      </c>
      <c r="C77" s="286" t="s">
        <v>188</v>
      </c>
      <c r="D77" s="125">
        <v>1988</v>
      </c>
      <c r="E77" s="125" t="s">
        <v>166</v>
      </c>
      <c r="F77" s="125" t="s">
        <v>189</v>
      </c>
      <c r="G77" s="125">
        <v>190</v>
      </c>
      <c r="H77" s="125" t="s">
        <v>181</v>
      </c>
      <c r="I77" s="125" t="s">
        <v>14</v>
      </c>
      <c r="J77" s="106"/>
      <c r="K77" s="315">
        <v>20</v>
      </c>
    </row>
    <row r="78" customHeight="1" spans="1:11">
      <c r="A78" s="106"/>
      <c r="B78" s="286" t="s">
        <v>10</v>
      </c>
      <c r="C78" s="286" t="s">
        <v>190</v>
      </c>
      <c r="D78" s="125">
        <v>1988</v>
      </c>
      <c r="E78" s="125" t="s">
        <v>166</v>
      </c>
      <c r="F78" s="125" t="s">
        <v>189</v>
      </c>
      <c r="G78" s="125">
        <v>190</v>
      </c>
      <c r="H78" s="125" t="s">
        <v>181</v>
      </c>
      <c r="I78" s="125" t="s">
        <v>14</v>
      </c>
      <c r="J78" s="106"/>
      <c r="K78" s="315">
        <v>20</v>
      </c>
    </row>
    <row r="79" customHeight="1" spans="1:11">
      <c r="A79" s="106"/>
      <c r="B79" s="286" t="s">
        <v>10</v>
      </c>
      <c r="C79" s="286" t="s">
        <v>191</v>
      </c>
      <c r="D79" s="125">
        <v>1988</v>
      </c>
      <c r="E79" s="125" t="s">
        <v>166</v>
      </c>
      <c r="F79" s="125" t="s">
        <v>189</v>
      </c>
      <c r="G79" s="125">
        <v>190</v>
      </c>
      <c r="H79" s="125" t="s">
        <v>181</v>
      </c>
      <c r="I79" s="125" t="s">
        <v>14</v>
      </c>
      <c r="J79" s="106"/>
      <c r="K79" s="315">
        <v>20</v>
      </c>
    </row>
    <row r="80" customHeight="1" spans="1:11">
      <c r="A80" s="106"/>
      <c r="B80" s="286" t="s">
        <v>10</v>
      </c>
      <c r="C80" s="286" t="s">
        <v>192</v>
      </c>
      <c r="D80" s="125">
        <v>1988</v>
      </c>
      <c r="E80" s="125" t="s">
        <v>166</v>
      </c>
      <c r="F80" s="125" t="s">
        <v>189</v>
      </c>
      <c r="G80" s="125">
        <v>190</v>
      </c>
      <c r="H80" s="125" t="s">
        <v>181</v>
      </c>
      <c r="I80" s="125" t="s">
        <v>14</v>
      </c>
      <c r="J80" s="106"/>
      <c r="K80" s="315">
        <v>20</v>
      </c>
    </row>
    <row r="81" customHeight="1" spans="1:11">
      <c r="A81" s="106"/>
      <c r="B81" s="286" t="s">
        <v>10</v>
      </c>
      <c r="C81" s="286" t="s">
        <v>193</v>
      </c>
      <c r="D81" s="125">
        <v>1988</v>
      </c>
      <c r="E81" s="125" t="s">
        <v>166</v>
      </c>
      <c r="F81" s="125" t="s">
        <v>189</v>
      </c>
      <c r="G81" s="125">
        <v>190</v>
      </c>
      <c r="H81" s="125" t="s">
        <v>181</v>
      </c>
      <c r="I81" s="125" t="s">
        <v>14</v>
      </c>
      <c r="J81" s="106"/>
      <c r="K81" s="315">
        <v>20</v>
      </c>
    </row>
    <row r="82" customHeight="1" spans="1:11">
      <c r="A82" s="106"/>
      <c r="B82" s="286" t="s">
        <v>10</v>
      </c>
      <c r="C82" s="286" t="s">
        <v>194</v>
      </c>
      <c r="D82" s="125">
        <v>1988</v>
      </c>
      <c r="E82" s="125" t="s">
        <v>166</v>
      </c>
      <c r="F82" s="125" t="s">
        <v>189</v>
      </c>
      <c r="G82" s="125">
        <v>190</v>
      </c>
      <c r="H82" s="125" t="s">
        <v>181</v>
      </c>
      <c r="I82" s="125" t="s">
        <v>14</v>
      </c>
      <c r="J82" s="106"/>
      <c r="K82" s="315">
        <v>20</v>
      </c>
    </row>
    <row r="83" customHeight="1" spans="1:11">
      <c r="A83" s="106"/>
      <c r="B83" s="286" t="s">
        <v>10</v>
      </c>
      <c r="C83" s="286" t="s">
        <v>195</v>
      </c>
      <c r="D83" s="125">
        <v>1989</v>
      </c>
      <c r="E83" s="125" t="s">
        <v>196</v>
      </c>
      <c r="F83" s="125" t="s">
        <v>197</v>
      </c>
      <c r="G83" s="125">
        <v>486</v>
      </c>
      <c r="H83" s="125" t="s">
        <v>181</v>
      </c>
      <c r="I83" s="125" t="s">
        <v>14</v>
      </c>
      <c r="J83" s="106"/>
      <c r="K83" s="315">
        <v>20</v>
      </c>
    </row>
    <row r="84" customHeight="1" spans="1:11">
      <c r="A84" s="106"/>
      <c r="B84" s="286" t="s">
        <v>10</v>
      </c>
      <c r="C84" s="286" t="s">
        <v>198</v>
      </c>
      <c r="D84" s="125">
        <v>1989</v>
      </c>
      <c r="E84" s="125" t="s">
        <v>196</v>
      </c>
      <c r="F84" s="125" t="s">
        <v>197</v>
      </c>
      <c r="G84" s="125">
        <v>486</v>
      </c>
      <c r="H84" s="125" t="s">
        <v>181</v>
      </c>
      <c r="I84" s="125" t="s">
        <v>14</v>
      </c>
      <c r="J84" s="106"/>
      <c r="K84" s="315">
        <v>20</v>
      </c>
    </row>
    <row r="85" customHeight="1" spans="1:11">
      <c r="A85" s="106"/>
      <c r="B85" s="286" t="s">
        <v>10</v>
      </c>
      <c r="C85" s="286" t="s">
        <v>199</v>
      </c>
      <c r="D85" s="125">
        <v>1989</v>
      </c>
      <c r="E85" s="125" t="s">
        <v>196</v>
      </c>
      <c r="F85" s="125" t="s">
        <v>197</v>
      </c>
      <c r="G85" s="125">
        <v>486</v>
      </c>
      <c r="H85" s="125" t="s">
        <v>181</v>
      </c>
      <c r="I85" s="125" t="s">
        <v>14</v>
      </c>
      <c r="J85" s="106"/>
      <c r="K85" s="315">
        <v>20</v>
      </c>
    </row>
    <row r="86" customHeight="1" spans="1:11">
      <c r="A86" s="106"/>
      <c r="B86" s="286" t="s">
        <v>10</v>
      </c>
      <c r="C86" s="286" t="s">
        <v>200</v>
      </c>
      <c r="D86" s="125">
        <v>1989</v>
      </c>
      <c r="E86" s="125" t="s">
        <v>196</v>
      </c>
      <c r="F86" s="125" t="s">
        <v>197</v>
      </c>
      <c r="G86" s="125">
        <v>486</v>
      </c>
      <c r="H86" s="125" t="s">
        <v>181</v>
      </c>
      <c r="I86" s="125" t="s">
        <v>14</v>
      </c>
      <c r="J86" s="106"/>
      <c r="K86" s="315">
        <v>20</v>
      </c>
    </row>
    <row r="87" customHeight="1" spans="1:11">
      <c r="A87" s="106"/>
      <c r="B87" s="286" t="s">
        <v>10</v>
      </c>
      <c r="C87" s="286" t="s">
        <v>201</v>
      </c>
      <c r="D87" s="125">
        <v>1989</v>
      </c>
      <c r="E87" s="125" t="s">
        <v>196</v>
      </c>
      <c r="F87" s="125" t="s">
        <v>197</v>
      </c>
      <c r="G87" s="125">
        <v>486</v>
      </c>
      <c r="H87" s="125" t="s">
        <v>181</v>
      </c>
      <c r="I87" s="125" t="s">
        <v>14</v>
      </c>
      <c r="J87" s="106"/>
      <c r="K87" s="315">
        <v>20</v>
      </c>
    </row>
    <row r="88" customHeight="1" spans="1:11">
      <c r="A88" s="106"/>
      <c r="B88" s="286" t="s">
        <v>10</v>
      </c>
      <c r="C88" s="286" t="s">
        <v>202</v>
      </c>
      <c r="D88" s="125">
        <v>1989</v>
      </c>
      <c r="E88" s="125" t="s">
        <v>196</v>
      </c>
      <c r="F88" s="125" t="s">
        <v>197</v>
      </c>
      <c r="G88" s="125">
        <v>486</v>
      </c>
      <c r="H88" s="125" t="s">
        <v>181</v>
      </c>
      <c r="I88" s="125" t="s">
        <v>14</v>
      </c>
      <c r="J88" s="106"/>
      <c r="K88" s="315">
        <v>20</v>
      </c>
    </row>
    <row r="89" customHeight="1" spans="1:11">
      <c r="A89" s="106"/>
      <c r="B89" s="286" t="s">
        <v>10</v>
      </c>
      <c r="C89" s="286" t="s">
        <v>203</v>
      </c>
      <c r="D89" s="125">
        <v>1989</v>
      </c>
      <c r="E89" s="125" t="s">
        <v>196</v>
      </c>
      <c r="F89" s="125" t="s">
        <v>197</v>
      </c>
      <c r="G89" s="125">
        <v>486</v>
      </c>
      <c r="H89" s="125" t="s">
        <v>181</v>
      </c>
      <c r="I89" s="125" t="s">
        <v>14</v>
      </c>
      <c r="J89" s="106"/>
      <c r="K89" s="315">
        <v>20</v>
      </c>
    </row>
    <row r="90" customHeight="1" spans="1:11">
      <c r="A90" s="106"/>
      <c r="B90" s="286" t="s">
        <v>10</v>
      </c>
      <c r="C90" s="286" t="s">
        <v>204</v>
      </c>
      <c r="D90" s="125">
        <v>1989</v>
      </c>
      <c r="E90" s="125" t="s">
        <v>196</v>
      </c>
      <c r="F90" s="125" t="s">
        <v>197</v>
      </c>
      <c r="G90" s="125">
        <v>486</v>
      </c>
      <c r="H90" s="125" t="s">
        <v>181</v>
      </c>
      <c r="I90" s="125" t="s">
        <v>14</v>
      </c>
      <c r="J90" s="106"/>
      <c r="K90" s="315">
        <v>20</v>
      </c>
    </row>
    <row r="91" customHeight="1" spans="1:11">
      <c r="A91" s="106"/>
      <c r="B91" s="285" t="s">
        <v>10</v>
      </c>
      <c r="C91" s="285" t="s">
        <v>205</v>
      </c>
      <c r="D91" s="106">
        <v>1989</v>
      </c>
      <c r="E91" s="106" t="s">
        <v>196</v>
      </c>
      <c r="F91" s="106" t="s">
        <v>197</v>
      </c>
      <c r="G91" s="106">
        <v>486</v>
      </c>
      <c r="H91" s="106" t="s">
        <v>181</v>
      </c>
      <c r="I91" s="106" t="s">
        <v>14</v>
      </c>
      <c r="J91" s="106"/>
      <c r="K91" s="315">
        <v>20</v>
      </c>
    </row>
    <row r="92" customHeight="1" spans="1:11">
      <c r="A92" s="106"/>
      <c r="B92" s="285" t="s">
        <v>10</v>
      </c>
      <c r="C92" s="285" t="s">
        <v>206</v>
      </c>
      <c r="D92" s="106">
        <v>1989</v>
      </c>
      <c r="E92" s="106" t="s">
        <v>196</v>
      </c>
      <c r="F92" s="106" t="s">
        <v>197</v>
      </c>
      <c r="G92" s="106">
        <v>486</v>
      </c>
      <c r="H92" s="106" t="s">
        <v>181</v>
      </c>
      <c r="I92" s="106" t="s">
        <v>14</v>
      </c>
      <c r="J92" s="106"/>
      <c r="K92" s="315">
        <v>20</v>
      </c>
    </row>
    <row r="93" customHeight="1" spans="1:11">
      <c r="A93" s="106"/>
      <c r="B93" s="285" t="s">
        <v>10</v>
      </c>
      <c r="C93" s="285" t="s">
        <v>207</v>
      </c>
      <c r="D93" s="106">
        <v>1989</v>
      </c>
      <c r="E93" s="106" t="s">
        <v>196</v>
      </c>
      <c r="F93" s="106" t="s">
        <v>197</v>
      </c>
      <c r="G93" s="106">
        <v>486</v>
      </c>
      <c r="H93" s="106" t="s">
        <v>181</v>
      </c>
      <c r="I93" s="106" t="s">
        <v>14</v>
      </c>
      <c r="J93" s="106"/>
      <c r="K93" s="315">
        <v>20</v>
      </c>
    </row>
    <row r="94" customHeight="1" spans="1:11">
      <c r="A94" s="106"/>
      <c r="B94" s="285" t="s">
        <v>10</v>
      </c>
      <c r="C94" s="285" t="s">
        <v>208</v>
      </c>
      <c r="D94" s="106">
        <v>1989</v>
      </c>
      <c r="E94" s="106" t="s">
        <v>196</v>
      </c>
      <c r="F94" s="106" t="s">
        <v>197</v>
      </c>
      <c r="G94" s="106">
        <v>486</v>
      </c>
      <c r="H94" s="106" t="s">
        <v>181</v>
      </c>
      <c r="I94" s="106" t="s">
        <v>14</v>
      </c>
      <c r="J94" s="106"/>
      <c r="K94" s="315">
        <v>20</v>
      </c>
    </row>
    <row r="95" customHeight="1" spans="1:11">
      <c r="A95" s="106"/>
      <c r="B95" s="285" t="s">
        <v>10</v>
      </c>
      <c r="C95" s="285" t="s">
        <v>209</v>
      </c>
      <c r="D95" s="106">
        <v>1989</v>
      </c>
      <c r="E95" s="106" t="s">
        <v>196</v>
      </c>
      <c r="F95" s="106" t="s">
        <v>197</v>
      </c>
      <c r="G95" s="106">
        <v>486</v>
      </c>
      <c r="H95" s="106" t="s">
        <v>210</v>
      </c>
      <c r="I95" s="106" t="s">
        <v>14</v>
      </c>
      <c r="J95" s="106"/>
      <c r="K95" s="315">
        <v>20</v>
      </c>
    </row>
    <row r="96" customHeight="1" spans="1:11">
      <c r="A96" s="106"/>
      <c r="B96" s="285" t="s">
        <v>10</v>
      </c>
      <c r="C96" s="285" t="s">
        <v>211</v>
      </c>
      <c r="D96" s="106">
        <v>1989</v>
      </c>
      <c r="E96" s="106" t="s">
        <v>196</v>
      </c>
      <c r="F96" s="106" t="s">
        <v>197</v>
      </c>
      <c r="G96" s="106">
        <v>486</v>
      </c>
      <c r="H96" s="106" t="s">
        <v>210</v>
      </c>
      <c r="I96" s="106" t="s">
        <v>14</v>
      </c>
      <c r="J96" s="106"/>
      <c r="K96" s="315">
        <v>20</v>
      </c>
    </row>
    <row r="97" customHeight="1" spans="1:11">
      <c r="A97" s="106"/>
      <c r="B97" s="285" t="s">
        <v>10</v>
      </c>
      <c r="C97" s="285" t="s">
        <v>212</v>
      </c>
      <c r="D97" s="106">
        <v>1989</v>
      </c>
      <c r="E97" s="106" t="s">
        <v>196</v>
      </c>
      <c r="F97" s="106" t="s">
        <v>163</v>
      </c>
      <c r="G97" s="106">
        <v>490</v>
      </c>
      <c r="H97" s="106" t="s">
        <v>210</v>
      </c>
      <c r="I97" s="106" t="s">
        <v>14</v>
      </c>
      <c r="J97" s="106"/>
      <c r="K97" s="315">
        <v>20</v>
      </c>
    </row>
    <row r="98" customHeight="1" spans="1:11">
      <c r="A98" s="106"/>
      <c r="B98" s="285" t="s">
        <v>10</v>
      </c>
      <c r="C98" s="285" t="s">
        <v>213</v>
      </c>
      <c r="D98" s="106">
        <v>1988</v>
      </c>
      <c r="E98" s="106" t="s">
        <v>166</v>
      </c>
      <c r="F98" s="106" t="s">
        <v>189</v>
      </c>
      <c r="G98" s="106">
        <v>190</v>
      </c>
      <c r="H98" s="106" t="s">
        <v>181</v>
      </c>
      <c r="I98" s="106" t="s">
        <v>14</v>
      </c>
      <c r="J98" s="106"/>
      <c r="K98" s="315">
        <v>20</v>
      </c>
    </row>
    <row r="99" customHeight="1" spans="1:11">
      <c r="A99" s="106"/>
      <c r="B99" s="285" t="s">
        <v>10</v>
      </c>
      <c r="C99" s="285" t="s">
        <v>214</v>
      </c>
      <c r="D99" s="106">
        <v>1988</v>
      </c>
      <c r="E99" s="106" t="s">
        <v>166</v>
      </c>
      <c r="F99" s="106" t="s">
        <v>189</v>
      </c>
      <c r="G99" s="106">
        <v>190</v>
      </c>
      <c r="H99" s="106" t="s">
        <v>181</v>
      </c>
      <c r="I99" s="106" t="s">
        <v>14</v>
      </c>
      <c r="J99" s="106"/>
      <c r="K99" s="315">
        <v>20</v>
      </c>
    </row>
    <row r="100" customHeight="1" spans="1:11">
      <c r="A100" s="106"/>
      <c r="B100" s="285" t="s">
        <v>10</v>
      </c>
      <c r="C100" s="285" t="s">
        <v>215</v>
      </c>
      <c r="D100" s="106">
        <v>1988</v>
      </c>
      <c r="E100" s="106" t="s">
        <v>166</v>
      </c>
      <c r="F100" s="106" t="s">
        <v>189</v>
      </c>
      <c r="G100" s="106">
        <v>190</v>
      </c>
      <c r="H100" s="106" t="s">
        <v>181</v>
      </c>
      <c r="I100" s="106" t="s">
        <v>14</v>
      </c>
      <c r="J100" s="106"/>
      <c r="K100" s="315">
        <v>20</v>
      </c>
    </row>
    <row r="101" customHeight="1" spans="1:11">
      <c r="A101" s="106"/>
      <c r="B101" s="285" t="s">
        <v>10</v>
      </c>
      <c r="C101" s="285" t="s">
        <v>216</v>
      </c>
      <c r="D101" s="106">
        <v>1988</v>
      </c>
      <c r="E101" s="106" t="s">
        <v>166</v>
      </c>
      <c r="F101" s="106" t="s">
        <v>189</v>
      </c>
      <c r="G101" s="106">
        <v>190</v>
      </c>
      <c r="H101" s="106" t="s">
        <v>181</v>
      </c>
      <c r="I101" s="106" t="s">
        <v>14</v>
      </c>
      <c r="J101" s="106"/>
      <c r="K101" s="315">
        <v>20</v>
      </c>
    </row>
    <row r="102" customHeight="1" spans="1:11">
      <c r="A102" s="106"/>
      <c r="B102" s="285" t="s">
        <v>10</v>
      </c>
      <c r="C102" s="285" t="s">
        <v>217</v>
      </c>
      <c r="D102" s="106">
        <v>1988</v>
      </c>
      <c r="E102" s="106" t="s">
        <v>166</v>
      </c>
      <c r="F102" s="106" t="s">
        <v>189</v>
      </c>
      <c r="G102" s="106">
        <v>190</v>
      </c>
      <c r="H102" s="106" t="s">
        <v>181</v>
      </c>
      <c r="I102" s="106" t="s">
        <v>14</v>
      </c>
      <c r="J102" s="106"/>
      <c r="K102" s="315">
        <v>20</v>
      </c>
    </row>
    <row r="103" customHeight="1" spans="1:11">
      <c r="A103" s="106"/>
      <c r="B103" s="285" t="s">
        <v>10</v>
      </c>
      <c r="C103" s="285" t="s">
        <v>218</v>
      </c>
      <c r="D103" s="106">
        <v>1988</v>
      </c>
      <c r="E103" s="106" t="s">
        <v>166</v>
      </c>
      <c r="F103" s="106" t="s">
        <v>189</v>
      </c>
      <c r="G103" s="106">
        <v>190</v>
      </c>
      <c r="H103" s="106" t="s">
        <v>181</v>
      </c>
      <c r="I103" s="106" t="s">
        <v>14</v>
      </c>
      <c r="J103" s="106"/>
      <c r="K103" s="315">
        <v>20</v>
      </c>
    </row>
    <row r="104" customHeight="1" spans="1:11">
      <c r="A104" s="106"/>
      <c r="B104" s="285" t="s">
        <v>10</v>
      </c>
      <c r="C104" s="285" t="s">
        <v>219</v>
      </c>
      <c r="D104" s="106">
        <v>1988</v>
      </c>
      <c r="E104" s="106" t="s">
        <v>166</v>
      </c>
      <c r="F104" s="106" t="s">
        <v>220</v>
      </c>
      <c r="G104" s="106">
        <v>43</v>
      </c>
      <c r="H104" s="106" t="s">
        <v>181</v>
      </c>
      <c r="I104" s="106" t="s">
        <v>14</v>
      </c>
      <c r="J104" s="106"/>
      <c r="K104" s="315">
        <v>20</v>
      </c>
    </row>
    <row r="105" customHeight="1" spans="1:11">
      <c r="A105" s="106"/>
      <c r="B105" s="285" t="s">
        <v>10</v>
      </c>
      <c r="C105" s="285" t="s">
        <v>221</v>
      </c>
      <c r="D105" s="106">
        <v>1988</v>
      </c>
      <c r="E105" s="106" t="s">
        <v>166</v>
      </c>
      <c r="F105" s="106" t="s">
        <v>220</v>
      </c>
      <c r="G105" s="106">
        <v>43</v>
      </c>
      <c r="H105" s="106" t="s">
        <v>181</v>
      </c>
      <c r="I105" s="106" t="s">
        <v>14</v>
      </c>
      <c r="J105" s="106"/>
      <c r="K105" s="315">
        <v>20</v>
      </c>
    </row>
    <row r="106" customHeight="1" spans="1:11">
      <c r="A106" s="106"/>
      <c r="B106" s="285" t="s">
        <v>10</v>
      </c>
      <c r="C106" s="285" t="s">
        <v>222</v>
      </c>
      <c r="D106" s="106">
        <v>1988</v>
      </c>
      <c r="E106" s="106" t="s">
        <v>166</v>
      </c>
      <c r="F106" s="106" t="s">
        <v>220</v>
      </c>
      <c r="G106" s="106">
        <v>43</v>
      </c>
      <c r="H106" s="106" t="s">
        <v>181</v>
      </c>
      <c r="I106" s="106" t="s">
        <v>14</v>
      </c>
      <c r="J106" s="106"/>
      <c r="K106" s="315">
        <v>20</v>
      </c>
    </row>
    <row r="107" customHeight="1" spans="1:11">
      <c r="A107" s="106"/>
      <c r="B107" s="285" t="s">
        <v>10</v>
      </c>
      <c r="C107" s="285" t="s">
        <v>223</v>
      </c>
      <c r="D107" s="106">
        <v>1988</v>
      </c>
      <c r="E107" s="106" t="s">
        <v>166</v>
      </c>
      <c r="F107" s="106" t="s">
        <v>220</v>
      </c>
      <c r="G107" s="106">
        <v>43</v>
      </c>
      <c r="H107" s="106" t="s">
        <v>181</v>
      </c>
      <c r="I107" s="106" t="s">
        <v>14</v>
      </c>
      <c r="J107" s="106"/>
      <c r="K107" s="315">
        <v>20</v>
      </c>
    </row>
    <row r="108" customHeight="1" spans="1:11">
      <c r="A108" s="106"/>
      <c r="B108" s="285"/>
      <c r="C108" s="285" t="s">
        <v>224</v>
      </c>
      <c r="D108" s="106">
        <v>1988</v>
      </c>
      <c r="E108" s="106" t="s">
        <v>166</v>
      </c>
      <c r="F108" s="106" t="s">
        <v>220</v>
      </c>
      <c r="G108" s="106">
        <v>43</v>
      </c>
      <c r="H108" s="106" t="s">
        <v>181</v>
      </c>
      <c r="I108" s="106" t="s">
        <v>14</v>
      </c>
      <c r="J108" s="106"/>
      <c r="K108" s="315">
        <v>20</v>
      </c>
    </row>
    <row r="109" customHeight="1" spans="1:11">
      <c r="A109" s="106"/>
      <c r="B109" s="285"/>
      <c r="C109" s="285" t="s">
        <v>225</v>
      </c>
      <c r="D109" s="106">
        <v>1988</v>
      </c>
      <c r="E109" s="106" t="s">
        <v>166</v>
      </c>
      <c r="F109" s="106" t="s">
        <v>220</v>
      </c>
      <c r="G109" s="106">
        <v>43</v>
      </c>
      <c r="H109" s="106" t="s">
        <v>181</v>
      </c>
      <c r="I109" s="106" t="s">
        <v>14</v>
      </c>
      <c r="J109" s="106"/>
      <c r="K109" s="315">
        <v>20</v>
      </c>
    </row>
    <row r="110" customHeight="1" spans="1:11">
      <c r="A110" s="106"/>
      <c r="B110" s="285"/>
      <c r="C110" s="285" t="s">
        <v>226</v>
      </c>
      <c r="D110" s="106">
        <v>1988</v>
      </c>
      <c r="E110" s="106" t="s">
        <v>166</v>
      </c>
      <c r="F110" s="106" t="s">
        <v>220</v>
      </c>
      <c r="G110" s="106">
        <v>43</v>
      </c>
      <c r="H110" s="106" t="s">
        <v>181</v>
      </c>
      <c r="I110" s="106" t="s">
        <v>14</v>
      </c>
      <c r="J110" s="106"/>
      <c r="K110" s="315">
        <v>20</v>
      </c>
    </row>
    <row r="111" customHeight="1" spans="1:11">
      <c r="A111" s="106"/>
      <c r="B111" s="285"/>
      <c r="C111" s="285" t="s">
        <v>227</v>
      </c>
      <c r="D111" s="106">
        <v>1988</v>
      </c>
      <c r="E111" s="106" t="s">
        <v>166</v>
      </c>
      <c r="F111" s="106" t="s">
        <v>220</v>
      </c>
      <c r="G111" s="106">
        <v>43</v>
      </c>
      <c r="H111" s="106" t="s">
        <v>181</v>
      </c>
      <c r="I111" s="106" t="s">
        <v>14</v>
      </c>
      <c r="J111" s="106"/>
      <c r="K111" s="315">
        <v>20</v>
      </c>
    </row>
    <row r="112" customHeight="1" spans="1:11">
      <c r="A112" s="106"/>
      <c r="B112" s="285"/>
      <c r="C112" s="285" t="s">
        <v>228</v>
      </c>
      <c r="D112" s="106">
        <v>1988</v>
      </c>
      <c r="E112" s="106" t="s">
        <v>166</v>
      </c>
      <c r="F112" s="106" t="s">
        <v>220</v>
      </c>
      <c r="G112" s="106">
        <v>43</v>
      </c>
      <c r="H112" s="106" t="s">
        <v>181</v>
      </c>
      <c r="I112" s="106" t="s">
        <v>14</v>
      </c>
      <c r="J112" s="106"/>
      <c r="K112" s="315">
        <v>20</v>
      </c>
    </row>
    <row r="113" customHeight="1" spans="1:11">
      <c r="A113" s="106"/>
      <c r="B113" s="285"/>
      <c r="C113" s="285" t="s">
        <v>229</v>
      </c>
      <c r="D113" s="106">
        <v>1988</v>
      </c>
      <c r="E113" s="106" t="s">
        <v>166</v>
      </c>
      <c r="F113" s="106" t="s">
        <v>220</v>
      </c>
      <c r="G113" s="106">
        <v>43</v>
      </c>
      <c r="H113" s="106" t="s">
        <v>181</v>
      </c>
      <c r="I113" s="106" t="s">
        <v>14</v>
      </c>
      <c r="J113" s="106"/>
      <c r="K113" s="315">
        <v>20</v>
      </c>
    </row>
    <row r="114" customHeight="1" spans="1:11">
      <c r="A114" s="106"/>
      <c r="B114" s="285"/>
      <c r="C114" s="285" t="s">
        <v>230</v>
      </c>
      <c r="D114" s="106">
        <v>1988</v>
      </c>
      <c r="E114" s="106" t="s">
        <v>166</v>
      </c>
      <c r="F114" s="106" t="s">
        <v>220</v>
      </c>
      <c r="G114" s="106">
        <v>43</v>
      </c>
      <c r="H114" s="106" t="s">
        <v>181</v>
      </c>
      <c r="I114" s="106" t="s">
        <v>14</v>
      </c>
      <c r="J114" s="106"/>
      <c r="K114" s="315">
        <v>20</v>
      </c>
    </row>
    <row r="115" customHeight="1" spans="1:11">
      <c r="A115" s="106"/>
      <c r="B115" s="285"/>
      <c r="C115" s="285" t="s">
        <v>231</v>
      </c>
      <c r="D115" s="106">
        <v>1988</v>
      </c>
      <c r="E115" s="106" t="s">
        <v>166</v>
      </c>
      <c r="F115" s="106" t="s">
        <v>220</v>
      </c>
      <c r="G115" s="106">
        <v>43</v>
      </c>
      <c r="H115" s="106" t="s">
        <v>181</v>
      </c>
      <c r="I115" s="106" t="s">
        <v>14</v>
      </c>
      <c r="J115" s="106"/>
      <c r="K115" s="315">
        <v>20</v>
      </c>
    </row>
    <row r="116" customHeight="1" spans="1:11">
      <c r="A116" s="106"/>
      <c r="B116" s="285"/>
      <c r="C116" s="285" t="s">
        <v>232</v>
      </c>
      <c r="D116" s="106">
        <v>1988</v>
      </c>
      <c r="E116" s="106" t="s">
        <v>166</v>
      </c>
      <c r="F116" s="106" t="s">
        <v>220</v>
      </c>
      <c r="G116" s="106">
        <v>43</v>
      </c>
      <c r="H116" s="106" t="s">
        <v>181</v>
      </c>
      <c r="I116" s="106" t="s">
        <v>14</v>
      </c>
      <c r="J116" s="106"/>
      <c r="K116" s="315">
        <v>20</v>
      </c>
    </row>
    <row r="117" customHeight="1" spans="1:11">
      <c r="A117" s="106"/>
      <c r="B117" s="285"/>
      <c r="C117" s="285" t="s">
        <v>233</v>
      </c>
      <c r="D117" s="106">
        <v>1988</v>
      </c>
      <c r="E117" s="106" t="s">
        <v>166</v>
      </c>
      <c r="F117" s="106" t="s">
        <v>220</v>
      </c>
      <c r="G117" s="106">
        <v>43</v>
      </c>
      <c r="H117" s="106" t="s">
        <v>181</v>
      </c>
      <c r="I117" s="106" t="s">
        <v>14</v>
      </c>
      <c r="J117" s="106"/>
      <c r="K117" s="315">
        <v>20</v>
      </c>
    </row>
    <row r="118" customHeight="1" spans="1:11">
      <c r="A118" s="106"/>
      <c r="B118" s="285"/>
      <c r="C118" s="285" t="s">
        <v>234</v>
      </c>
      <c r="D118" s="106">
        <v>1988</v>
      </c>
      <c r="E118" s="106" t="s">
        <v>166</v>
      </c>
      <c r="F118" s="106" t="s">
        <v>220</v>
      </c>
      <c r="G118" s="106">
        <v>43</v>
      </c>
      <c r="H118" s="106" t="s">
        <v>181</v>
      </c>
      <c r="I118" s="106" t="s">
        <v>14</v>
      </c>
      <c r="J118" s="106"/>
      <c r="K118" s="315">
        <v>20</v>
      </c>
    </row>
    <row r="119" customHeight="1" spans="1:11">
      <c r="A119" s="106"/>
      <c r="B119" s="285"/>
      <c r="C119" s="285" t="s">
        <v>235</v>
      </c>
      <c r="D119" s="106">
        <v>1988</v>
      </c>
      <c r="E119" s="106" t="s">
        <v>166</v>
      </c>
      <c r="F119" s="106" t="s">
        <v>220</v>
      </c>
      <c r="G119" s="106">
        <v>43</v>
      </c>
      <c r="H119" s="106" t="s">
        <v>181</v>
      </c>
      <c r="I119" s="106" t="s">
        <v>14</v>
      </c>
      <c r="J119" s="106"/>
      <c r="K119" s="315">
        <v>20</v>
      </c>
    </row>
    <row r="120" customHeight="1" spans="1:11">
      <c r="A120" s="106"/>
      <c r="B120" s="285"/>
      <c r="C120" s="285" t="s">
        <v>236</v>
      </c>
      <c r="D120" s="106">
        <v>1988</v>
      </c>
      <c r="E120" s="106" t="s">
        <v>166</v>
      </c>
      <c r="F120" s="106" t="s">
        <v>220</v>
      </c>
      <c r="G120" s="106">
        <v>43</v>
      </c>
      <c r="H120" s="106" t="s">
        <v>181</v>
      </c>
      <c r="I120" s="106" t="s">
        <v>14</v>
      </c>
      <c r="J120" s="106"/>
      <c r="K120" s="315">
        <v>20</v>
      </c>
    </row>
    <row r="121" customHeight="1" spans="1:11">
      <c r="A121" s="106"/>
      <c r="B121" s="285"/>
      <c r="C121" s="285" t="s">
        <v>237</v>
      </c>
      <c r="D121" s="106">
        <v>1988</v>
      </c>
      <c r="E121" s="106" t="s">
        <v>166</v>
      </c>
      <c r="F121" s="106" t="s">
        <v>220</v>
      </c>
      <c r="G121" s="106">
        <v>43</v>
      </c>
      <c r="H121" s="106" t="s">
        <v>181</v>
      </c>
      <c r="I121" s="106" t="s">
        <v>14</v>
      </c>
      <c r="J121" s="106"/>
      <c r="K121" s="315">
        <v>20</v>
      </c>
    </row>
    <row r="122" customHeight="1" spans="1:11">
      <c r="A122" s="106"/>
      <c r="B122" s="285"/>
      <c r="C122" s="285" t="s">
        <v>238</v>
      </c>
      <c r="D122" s="106">
        <v>1999</v>
      </c>
      <c r="E122" s="106" t="s">
        <v>239</v>
      </c>
      <c r="F122" s="106" t="s">
        <v>240</v>
      </c>
      <c r="G122" s="106">
        <v>343</v>
      </c>
      <c r="H122" s="106" t="s">
        <v>181</v>
      </c>
      <c r="I122" s="106" t="s">
        <v>27</v>
      </c>
      <c r="J122" s="106"/>
      <c r="K122" s="315">
        <v>20</v>
      </c>
    </row>
    <row r="123" customHeight="1" spans="1:11">
      <c r="A123" s="106"/>
      <c r="B123" s="285"/>
      <c r="C123" s="285" t="s">
        <v>241</v>
      </c>
      <c r="D123" s="106">
        <v>1999</v>
      </c>
      <c r="E123" s="106" t="s">
        <v>239</v>
      </c>
      <c r="F123" s="106" t="s">
        <v>240</v>
      </c>
      <c r="G123" s="106">
        <v>343</v>
      </c>
      <c r="H123" s="106" t="s">
        <v>181</v>
      </c>
      <c r="I123" s="106" t="s">
        <v>27</v>
      </c>
      <c r="J123" s="106"/>
      <c r="K123" s="315">
        <v>20</v>
      </c>
    </row>
    <row r="124" customHeight="1" spans="1:11">
      <c r="A124" s="106"/>
      <c r="B124" s="285" t="s">
        <v>10</v>
      </c>
      <c r="C124" s="285" t="s">
        <v>242</v>
      </c>
      <c r="D124" s="288">
        <v>2020</v>
      </c>
      <c r="E124" s="289" t="s">
        <v>243</v>
      </c>
      <c r="F124" s="288" t="s">
        <v>13</v>
      </c>
      <c r="G124" s="288">
        <v>162</v>
      </c>
      <c r="H124" s="288"/>
      <c r="I124" s="288" t="s">
        <v>40</v>
      </c>
      <c r="J124" s="106"/>
      <c r="K124" s="315">
        <v>25</v>
      </c>
    </row>
    <row r="125" customHeight="1" spans="1:11">
      <c r="A125" s="106"/>
      <c r="B125" s="285" t="s">
        <v>10</v>
      </c>
      <c r="C125" s="285" t="s">
        <v>244</v>
      </c>
      <c r="D125" s="288">
        <v>2020</v>
      </c>
      <c r="E125" s="289" t="s">
        <v>243</v>
      </c>
      <c r="F125" s="306" t="s">
        <v>83</v>
      </c>
      <c r="G125" s="288">
        <v>158</v>
      </c>
      <c r="H125" s="288"/>
      <c r="I125" s="289" t="s">
        <v>14</v>
      </c>
      <c r="J125" s="106"/>
      <c r="K125" s="315">
        <v>25</v>
      </c>
    </row>
    <row r="126" customHeight="1" spans="1:11">
      <c r="A126" s="106"/>
      <c r="B126" s="285" t="s">
        <v>10</v>
      </c>
      <c r="C126" s="285" t="s">
        <v>245</v>
      </c>
      <c r="D126" s="288">
        <v>2020</v>
      </c>
      <c r="E126" s="289" t="s">
        <v>246</v>
      </c>
      <c r="F126" s="306" t="s">
        <v>247</v>
      </c>
      <c r="G126" s="288">
        <v>5</v>
      </c>
      <c r="H126" s="317" t="s">
        <v>248</v>
      </c>
      <c r="I126" s="289" t="s">
        <v>14</v>
      </c>
      <c r="J126" s="106"/>
      <c r="K126" s="315">
        <v>25</v>
      </c>
    </row>
    <row r="127" customHeight="1" spans="1:11">
      <c r="A127" s="106"/>
      <c r="B127" s="285" t="s">
        <v>10</v>
      </c>
      <c r="C127" s="285" t="s">
        <v>249</v>
      </c>
      <c r="D127" s="288">
        <v>2020</v>
      </c>
      <c r="E127" s="289" t="s">
        <v>48</v>
      </c>
      <c r="F127" s="306" t="s">
        <v>142</v>
      </c>
      <c r="G127" s="288">
        <v>6</v>
      </c>
      <c r="H127" s="318" t="s">
        <v>52</v>
      </c>
      <c r="I127" s="289" t="s">
        <v>40</v>
      </c>
      <c r="J127" s="106"/>
      <c r="K127" s="315">
        <v>25</v>
      </c>
    </row>
    <row r="128" customHeight="1" spans="1:11">
      <c r="A128" s="106"/>
      <c r="B128" s="285" t="s">
        <v>10</v>
      </c>
      <c r="C128" s="285" t="s">
        <v>250</v>
      </c>
      <c r="D128" s="288">
        <v>2020</v>
      </c>
      <c r="E128" s="289" t="s">
        <v>48</v>
      </c>
      <c r="F128" s="306" t="s">
        <v>60</v>
      </c>
      <c r="G128" s="288">
        <v>8</v>
      </c>
      <c r="H128" s="319" t="s">
        <v>251</v>
      </c>
      <c r="I128" s="289" t="s">
        <v>40</v>
      </c>
      <c r="J128" s="106"/>
      <c r="K128" s="315">
        <v>25</v>
      </c>
    </row>
    <row r="129" customHeight="1" spans="1:11">
      <c r="A129" s="106"/>
      <c r="B129" s="285" t="s">
        <v>10</v>
      </c>
      <c r="C129" s="285" t="s">
        <v>252</v>
      </c>
      <c r="D129" s="288">
        <v>2020</v>
      </c>
      <c r="E129" s="289" t="s">
        <v>54</v>
      </c>
      <c r="F129" s="306" t="s">
        <v>142</v>
      </c>
      <c r="G129" s="288">
        <v>369</v>
      </c>
      <c r="H129" s="288"/>
      <c r="I129" s="289" t="s">
        <v>40</v>
      </c>
      <c r="J129" s="106"/>
      <c r="K129" s="315">
        <v>25</v>
      </c>
    </row>
    <row r="130" customHeight="1" spans="1:11">
      <c r="A130" s="106"/>
      <c r="B130" s="285" t="s">
        <v>10</v>
      </c>
      <c r="C130" s="285" t="s">
        <v>253</v>
      </c>
      <c r="D130" s="288">
        <v>2020</v>
      </c>
      <c r="E130" s="289" t="s">
        <v>54</v>
      </c>
      <c r="F130" s="306" t="s">
        <v>254</v>
      </c>
      <c r="G130" s="288">
        <v>369</v>
      </c>
      <c r="H130" s="288" t="s">
        <v>57</v>
      </c>
      <c r="I130" s="289" t="s">
        <v>14</v>
      </c>
      <c r="J130" s="106"/>
      <c r="K130" s="315">
        <v>25</v>
      </c>
    </row>
    <row r="131" customHeight="1" spans="1:11">
      <c r="A131" s="106"/>
      <c r="B131" s="285" t="s">
        <v>10</v>
      </c>
      <c r="C131" s="285" t="s">
        <v>255</v>
      </c>
      <c r="D131" s="288">
        <v>2020</v>
      </c>
      <c r="E131" s="289" t="s">
        <v>48</v>
      </c>
      <c r="F131" s="306" t="s">
        <v>63</v>
      </c>
      <c r="G131" s="288">
        <v>7</v>
      </c>
      <c r="H131" s="318" t="s">
        <v>52</v>
      </c>
      <c r="I131" s="289" t="s">
        <v>14</v>
      </c>
      <c r="J131" s="106"/>
      <c r="K131" s="315">
        <v>25</v>
      </c>
    </row>
    <row r="132" customHeight="1" spans="1:11">
      <c r="A132" s="106"/>
      <c r="B132" s="285" t="s">
        <v>10</v>
      </c>
      <c r="C132" s="285" t="s">
        <v>256</v>
      </c>
      <c r="D132" s="288">
        <v>2020</v>
      </c>
      <c r="E132" s="289" t="s">
        <v>48</v>
      </c>
      <c r="F132" s="306" t="s">
        <v>36</v>
      </c>
      <c r="G132" s="288">
        <v>11</v>
      </c>
      <c r="H132" s="318" t="s">
        <v>52</v>
      </c>
      <c r="I132" s="289" t="s">
        <v>40</v>
      </c>
      <c r="J132" s="106"/>
      <c r="K132" s="315">
        <v>25</v>
      </c>
    </row>
    <row r="133" customHeight="1" spans="1:11">
      <c r="A133" s="106"/>
      <c r="B133" s="285" t="s">
        <v>10</v>
      </c>
      <c r="C133" s="285" t="s">
        <v>257</v>
      </c>
      <c r="D133" s="288">
        <v>2020</v>
      </c>
      <c r="E133" s="289" t="s">
        <v>48</v>
      </c>
      <c r="F133" s="306" t="s">
        <v>36</v>
      </c>
      <c r="G133" s="288">
        <v>11</v>
      </c>
      <c r="H133" s="318" t="s">
        <v>52</v>
      </c>
      <c r="I133" s="289" t="s">
        <v>40</v>
      </c>
      <c r="J133" s="106"/>
      <c r="K133" s="315">
        <v>25</v>
      </c>
    </row>
    <row r="134" customHeight="1" spans="1:11">
      <c r="A134" s="106"/>
      <c r="B134" s="285" t="s">
        <v>10</v>
      </c>
      <c r="C134" s="285" t="s">
        <v>258</v>
      </c>
      <c r="D134" s="288">
        <v>2020</v>
      </c>
      <c r="E134" s="289" t="s">
        <v>54</v>
      </c>
      <c r="F134" s="306" t="s">
        <v>36</v>
      </c>
      <c r="G134" s="288">
        <v>394</v>
      </c>
      <c r="H134" s="288"/>
      <c r="I134" s="289" t="s">
        <v>40</v>
      </c>
      <c r="J134" s="106"/>
      <c r="K134" s="315">
        <v>25</v>
      </c>
    </row>
    <row r="135" customHeight="1" spans="1:11">
      <c r="A135" s="106"/>
      <c r="B135" s="285" t="s">
        <v>10</v>
      </c>
      <c r="C135" s="285" t="s">
        <v>259</v>
      </c>
      <c r="D135" s="288">
        <v>2020</v>
      </c>
      <c r="E135" s="289" t="s">
        <v>54</v>
      </c>
      <c r="F135" s="306" t="s">
        <v>36</v>
      </c>
      <c r="G135" s="288">
        <v>358</v>
      </c>
      <c r="H135" s="288"/>
      <c r="I135" s="289" t="s">
        <v>40</v>
      </c>
      <c r="J135" s="106"/>
      <c r="K135" s="315">
        <v>25</v>
      </c>
    </row>
    <row r="136" customHeight="1" spans="1:11">
      <c r="A136" s="106"/>
      <c r="B136" s="285" t="s">
        <v>10</v>
      </c>
      <c r="C136" s="285" t="s">
        <v>260</v>
      </c>
      <c r="D136" s="160">
        <v>2020</v>
      </c>
      <c r="E136" s="305" t="s">
        <v>59</v>
      </c>
      <c r="F136" s="298" t="s">
        <v>261</v>
      </c>
      <c r="G136" s="160">
        <v>255</v>
      </c>
      <c r="H136" s="160"/>
      <c r="I136" s="305" t="s">
        <v>14</v>
      </c>
      <c r="J136" s="106"/>
      <c r="K136" s="315">
        <v>25</v>
      </c>
    </row>
    <row r="137" customHeight="1" spans="1:11">
      <c r="A137" s="106"/>
      <c r="B137" s="285" t="s">
        <v>10</v>
      </c>
      <c r="C137" s="285" t="s">
        <v>262</v>
      </c>
      <c r="D137" s="295">
        <v>2020</v>
      </c>
      <c r="E137" s="295" t="s">
        <v>68</v>
      </c>
      <c r="F137" s="295" t="s">
        <v>263</v>
      </c>
      <c r="G137" s="295">
        <v>221</v>
      </c>
      <c r="H137" s="295" t="s">
        <v>264</v>
      </c>
      <c r="I137" s="295" t="s">
        <v>40</v>
      </c>
      <c r="J137" s="106"/>
      <c r="K137" s="315">
        <v>25</v>
      </c>
    </row>
    <row r="138" customHeight="1" spans="1:11">
      <c r="A138" s="106"/>
      <c r="B138" s="285" t="s">
        <v>10</v>
      </c>
      <c r="C138" s="285" t="s">
        <v>265</v>
      </c>
      <c r="D138" s="299">
        <v>2020</v>
      </c>
      <c r="E138" s="299" t="s">
        <v>35</v>
      </c>
      <c r="F138" s="299" t="s">
        <v>266</v>
      </c>
      <c r="G138" s="299">
        <v>242</v>
      </c>
      <c r="H138" s="299" t="s">
        <v>120</v>
      </c>
      <c r="I138" s="299" t="s">
        <v>40</v>
      </c>
      <c r="J138" s="106"/>
      <c r="K138" s="315">
        <v>25</v>
      </c>
    </row>
    <row r="139" customHeight="1" spans="1:11">
      <c r="A139" s="106"/>
      <c r="B139" s="285" t="s">
        <v>10</v>
      </c>
      <c r="C139" s="285" t="s">
        <v>267</v>
      </c>
      <c r="D139" s="288">
        <v>2020</v>
      </c>
      <c r="E139" s="288" t="s">
        <v>72</v>
      </c>
      <c r="F139" s="288" t="s">
        <v>268</v>
      </c>
      <c r="G139" s="288">
        <v>312</v>
      </c>
      <c r="H139" s="288" t="s">
        <v>74</v>
      </c>
      <c r="I139" s="288" t="s">
        <v>14</v>
      </c>
      <c r="J139" s="106"/>
      <c r="K139" s="315">
        <v>25</v>
      </c>
    </row>
    <row r="140" customHeight="1" spans="1:11">
      <c r="A140" s="106"/>
      <c r="B140" s="285" t="s">
        <v>10</v>
      </c>
      <c r="C140" s="285" t="s">
        <v>269</v>
      </c>
      <c r="D140" s="288">
        <v>2020</v>
      </c>
      <c r="E140" s="288" t="s">
        <v>270</v>
      </c>
      <c r="F140" s="289" t="s">
        <v>83</v>
      </c>
      <c r="G140" s="288">
        <v>258</v>
      </c>
      <c r="H140" s="288"/>
      <c r="I140" s="288" t="s">
        <v>14</v>
      </c>
      <c r="J140" s="106"/>
      <c r="K140" s="315">
        <v>25</v>
      </c>
    </row>
    <row r="141" customHeight="1" spans="1:11">
      <c r="A141" s="106"/>
      <c r="B141" s="285" t="s">
        <v>10</v>
      </c>
      <c r="C141" s="285" t="s">
        <v>271</v>
      </c>
      <c r="D141" s="288">
        <v>2020</v>
      </c>
      <c r="E141" s="288" t="s">
        <v>72</v>
      </c>
      <c r="F141" s="288" t="s">
        <v>272</v>
      </c>
      <c r="G141" s="288">
        <v>308</v>
      </c>
      <c r="H141" s="288" t="s">
        <v>273</v>
      </c>
      <c r="I141" s="288" t="s">
        <v>45</v>
      </c>
      <c r="J141" s="106"/>
      <c r="K141" s="315">
        <v>25</v>
      </c>
    </row>
    <row r="142" customHeight="1" spans="1:11">
      <c r="A142" s="106"/>
      <c r="B142" s="285" t="s">
        <v>66</v>
      </c>
      <c r="C142" s="285" t="s">
        <v>274</v>
      </c>
      <c r="D142" s="288">
        <v>2021</v>
      </c>
      <c r="E142" s="288" t="s">
        <v>131</v>
      </c>
      <c r="F142" s="288" t="s">
        <v>275</v>
      </c>
      <c r="G142" s="288">
        <v>261</v>
      </c>
      <c r="H142" s="288" t="s">
        <v>276</v>
      </c>
      <c r="I142" s="288" t="s">
        <v>277</v>
      </c>
      <c r="J142" s="106"/>
      <c r="K142" s="315">
        <v>25</v>
      </c>
    </row>
    <row r="143" customHeight="1" spans="1:11">
      <c r="A143" s="106"/>
      <c r="B143" s="285" t="s">
        <v>66</v>
      </c>
      <c r="C143" s="285" t="s">
        <v>278</v>
      </c>
      <c r="D143" s="106">
        <v>2013</v>
      </c>
      <c r="E143" s="106" t="s">
        <v>279</v>
      </c>
      <c r="F143" s="106" t="s">
        <v>280</v>
      </c>
      <c r="G143" s="106">
        <v>64</v>
      </c>
      <c r="H143" s="106"/>
      <c r="I143" s="106" t="s">
        <v>281</v>
      </c>
      <c r="J143" s="106"/>
      <c r="K143" s="315">
        <v>25</v>
      </c>
    </row>
    <row r="144" customHeight="1" spans="1:11">
      <c r="A144" s="106"/>
      <c r="B144" s="285" t="s">
        <v>66</v>
      </c>
      <c r="C144" s="285" t="s">
        <v>282</v>
      </c>
      <c r="D144" s="106">
        <v>2013</v>
      </c>
      <c r="E144" s="106" t="s">
        <v>279</v>
      </c>
      <c r="F144" s="106" t="s">
        <v>280</v>
      </c>
      <c r="G144" s="106">
        <v>64</v>
      </c>
      <c r="H144" s="106"/>
      <c r="I144" s="106" t="s">
        <v>281</v>
      </c>
      <c r="J144" s="106"/>
      <c r="K144" s="315">
        <v>25</v>
      </c>
    </row>
    <row r="145" customHeight="1" spans="1:11">
      <c r="A145" s="106"/>
      <c r="B145" s="285" t="s">
        <v>10</v>
      </c>
      <c r="C145" s="285" t="s">
        <v>283</v>
      </c>
      <c r="D145" s="106">
        <v>2013</v>
      </c>
      <c r="E145" s="106" t="s">
        <v>284</v>
      </c>
      <c r="F145" s="106" t="s">
        <v>285</v>
      </c>
      <c r="G145" s="106">
        <v>19</v>
      </c>
      <c r="H145" s="106"/>
      <c r="I145" s="106" t="s">
        <v>40</v>
      </c>
      <c r="J145" s="106"/>
      <c r="K145" s="315">
        <v>25</v>
      </c>
    </row>
    <row r="146" customHeight="1" spans="1:11">
      <c r="A146" s="106"/>
      <c r="B146" s="285" t="s">
        <v>10</v>
      </c>
      <c r="C146" s="285" t="s">
        <v>286</v>
      </c>
      <c r="D146" s="106">
        <v>2013</v>
      </c>
      <c r="E146" s="106" t="s">
        <v>284</v>
      </c>
      <c r="F146" s="106" t="s">
        <v>285</v>
      </c>
      <c r="G146" s="106">
        <v>19</v>
      </c>
      <c r="H146" s="106"/>
      <c r="I146" s="106" t="s">
        <v>40</v>
      </c>
      <c r="J146" s="106"/>
      <c r="K146" s="315">
        <v>25</v>
      </c>
    </row>
    <row r="147" customHeight="1" spans="1:11">
      <c r="A147" s="106"/>
      <c r="B147" s="285" t="s">
        <v>10</v>
      </c>
      <c r="C147" s="285" t="s">
        <v>287</v>
      </c>
      <c r="D147" s="106">
        <v>2013</v>
      </c>
      <c r="E147" s="106" t="s">
        <v>284</v>
      </c>
      <c r="F147" s="106" t="s">
        <v>285</v>
      </c>
      <c r="G147" s="106">
        <v>19</v>
      </c>
      <c r="H147" s="106"/>
      <c r="I147" s="106" t="s">
        <v>40</v>
      </c>
      <c r="J147" s="106"/>
      <c r="K147" s="315">
        <v>25</v>
      </c>
    </row>
    <row r="148" customHeight="1" spans="1:11">
      <c r="A148" s="106"/>
      <c r="B148" s="285" t="s">
        <v>10</v>
      </c>
      <c r="C148" s="285" t="s">
        <v>288</v>
      </c>
      <c r="D148" s="106">
        <v>2017</v>
      </c>
      <c r="E148" s="106" t="s">
        <v>93</v>
      </c>
      <c r="F148" s="106" t="s">
        <v>123</v>
      </c>
      <c r="G148" s="106">
        <v>212</v>
      </c>
      <c r="H148" s="106" t="s">
        <v>289</v>
      </c>
      <c r="I148" s="106" t="s">
        <v>40</v>
      </c>
      <c r="J148" s="106"/>
      <c r="K148" s="315">
        <v>25</v>
      </c>
    </row>
    <row r="149" customHeight="1" spans="1:11">
      <c r="A149" s="106"/>
      <c r="B149" s="285" t="s">
        <v>10</v>
      </c>
      <c r="C149" s="285" t="s">
        <v>290</v>
      </c>
      <c r="D149" s="106">
        <v>2018</v>
      </c>
      <c r="E149" s="106" t="s">
        <v>93</v>
      </c>
      <c r="F149" s="106" t="s">
        <v>291</v>
      </c>
      <c r="G149" s="106">
        <v>212</v>
      </c>
      <c r="H149" s="106"/>
      <c r="I149" s="106" t="s">
        <v>27</v>
      </c>
      <c r="J149" s="106"/>
      <c r="K149" s="315">
        <v>25</v>
      </c>
    </row>
    <row r="150" customHeight="1" spans="1:11">
      <c r="A150" s="106"/>
      <c r="B150" s="285" t="s">
        <v>10</v>
      </c>
      <c r="C150" s="285" t="s">
        <v>292</v>
      </c>
      <c r="D150" s="106">
        <v>2019</v>
      </c>
      <c r="E150" s="106" t="s">
        <v>93</v>
      </c>
      <c r="F150" s="106" t="s">
        <v>293</v>
      </c>
      <c r="G150" s="106">
        <v>353</v>
      </c>
      <c r="H150" s="106" t="s">
        <v>294</v>
      </c>
      <c r="I150" s="106" t="s">
        <v>14</v>
      </c>
      <c r="J150" s="106"/>
      <c r="K150" s="315">
        <v>25</v>
      </c>
    </row>
    <row r="151" customHeight="1" spans="1:11">
      <c r="A151" s="106"/>
      <c r="B151" s="285" t="s">
        <v>10</v>
      </c>
      <c r="C151" s="285" t="s">
        <v>295</v>
      </c>
      <c r="D151" s="106">
        <v>2019</v>
      </c>
      <c r="E151" s="106" t="s">
        <v>93</v>
      </c>
      <c r="F151" s="106" t="s">
        <v>296</v>
      </c>
      <c r="G151" s="106">
        <v>343</v>
      </c>
      <c r="H151" s="106"/>
      <c r="I151" s="106" t="s">
        <v>14</v>
      </c>
      <c r="J151" s="106"/>
      <c r="K151" s="315">
        <v>25</v>
      </c>
    </row>
    <row r="152" customHeight="1" spans="1:11">
      <c r="A152" s="106"/>
      <c r="B152" s="285" t="s">
        <v>10</v>
      </c>
      <c r="C152" s="285" t="s">
        <v>297</v>
      </c>
      <c r="D152" s="106">
        <v>2019</v>
      </c>
      <c r="E152" s="106" t="s">
        <v>93</v>
      </c>
      <c r="F152" s="106" t="s">
        <v>296</v>
      </c>
      <c r="G152" s="106">
        <v>343</v>
      </c>
      <c r="H152" s="106"/>
      <c r="I152" s="106" t="s">
        <v>14</v>
      </c>
      <c r="J152" s="106"/>
      <c r="K152" s="315">
        <v>25</v>
      </c>
    </row>
    <row r="153" customHeight="1" spans="1:11">
      <c r="A153" s="106"/>
      <c r="B153" s="291" t="s">
        <v>10</v>
      </c>
      <c r="C153" s="291" t="s">
        <v>298</v>
      </c>
      <c r="D153" s="292">
        <v>2020</v>
      </c>
      <c r="E153" s="292" t="s">
        <v>140</v>
      </c>
      <c r="F153" s="292" t="s">
        <v>42</v>
      </c>
      <c r="G153" s="292">
        <v>313</v>
      </c>
      <c r="H153" s="292" t="s">
        <v>145</v>
      </c>
      <c r="I153" s="292" t="s">
        <v>14</v>
      </c>
      <c r="J153" s="106"/>
      <c r="K153" s="315">
        <v>25</v>
      </c>
    </row>
    <row r="154" customHeight="1" spans="1:11">
      <c r="A154" s="106"/>
      <c r="B154" s="291" t="s">
        <v>10</v>
      </c>
      <c r="C154" s="291" t="s">
        <v>299</v>
      </c>
      <c r="D154" s="292">
        <v>2020</v>
      </c>
      <c r="E154" s="292" t="s">
        <v>140</v>
      </c>
      <c r="F154" s="292" t="s">
        <v>42</v>
      </c>
      <c r="G154" s="292">
        <v>313</v>
      </c>
      <c r="H154" s="292" t="s">
        <v>300</v>
      </c>
      <c r="I154" s="292" t="s">
        <v>14</v>
      </c>
      <c r="J154" s="106"/>
      <c r="K154" s="315">
        <v>25</v>
      </c>
    </row>
    <row r="155" customHeight="1" spans="1:11">
      <c r="A155" s="106"/>
      <c r="B155" s="285" t="s">
        <v>66</v>
      </c>
      <c r="C155" s="106">
        <v>7035334</v>
      </c>
      <c r="D155" s="106">
        <v>2020</v>
      </c>
      <c r="E155" s="106" t="s">
        <v>131</v>
      </c>
      <c r="F155" s="106" t="s">
        <v>115</v>
      </c>
      <c r="G155" s="106"/>
      <c r="H155" s="106"/>
      <c r="I155" s="106" t="s">
        <v>156</v>
      </c>
      <c r="J155" s="106"/>
      <c r="K155" s="315">
        <v>25</v>
      </c>
    </row>
    <row r="156" customHeight="1" spans="1:11">
      <c r="A156" s="106"/>
      <c r="B156" s="285" t="s">
        <v>66</v>
      </c>
      <c r="C156" s="106">
        <v>1102118</v>
      </c>
      <c r="D156" s="106">
        <v>2020</v>
      </c>
      <c r="E156" s="106" t="s">
        <v>131</v>
      </c>
      <c r="F156" s="106" t="s">
        <v>115</v>
      </c>
      <c r="G156" s="106"/>
      <c r="H156" s="106"/>
      <c r="I156" s="106" t="s">
        <v>156</v>
      </c>
      <c r="J156" s="106"/>
      <c r="K156" s="315">
        <v>25</v>
      </c>
    </row>
    <row r="157" customHeight="1" spans="1:11">
      <c r="A157" s="106"/>
      <c r="B157" s="285" t="s">
        <v>66</v>
      </c>
      <c r="C157" s="285" t="s">
        <v>301</v>
      </c>
      <c r="D157" s="106">
        <v>2020</v>
      </c>
      <c r="E157" s="106" t="s">
        <v>150</v>
      </c>
      <c r="F157" s="106" t="s">
        <v>83</v>
      </c>
      <c r="G157" s="106"/>
      <c r="H157" s="106" t="s">
        <v>302</v>
      </c>
      <c r="I157" s="106" t="s">
        <v>147</v>
      </c>
      <c r="J157" s="106"/>
      <c r="K157" s="315">
        <v>25</v>
      </c>
    </row>
    <row r="158" customHeight="1" spans="1:11">
      <c r="A158" s="106"/>
      <c r="B158" s="285" t="s">
        <v>66</v>
      </c>
      <c r="C158" s="106">
        <v>8860160</v>
      </c>
      <c r="D158" s="106">
        <v>2020</v>
      </c>
      <c r="E158" s="106" t="s">
        <v>303</v>
      </c>
      <c r="F158" s="106" t="s">
        <v>304</v>
      </c>
      <c r="G158" s="106"/>
      <c r="H158" s="106" t="s">
        <v>305</v>
      </c>
      <c r="I158" s="106" t="s">
        <v>281</v>
      </c>
      <c r="J158" s="106"/>
      <c r="K158" s="315">
        <v>25</v>
      </c>
    </row>
    <row r="159" customHeight="1" spans="1:11">
      <c r="A159" s="106"/>
      <c r="B159" s="285" t="s">
        <v>66</v>
      </c>
      <c r="C159" s="106">
        <v>7324124</v>
      </c>
      <c r="D159" s="106">
        <v>2020</v>
      </c>
      <c r="E159" s="106" t="s">
        <v>72</v>
      </c>
      <c r="F159" s="106" t="s">
        <v>115</v>
      </c>
      <c r="G159" s="106"/>
      <c r="H159" s="106" t="s">
        <v>89</v>
      </c>
      <c r="I159" s="106" t="s">
        <v>281</v>
      </c>
      <c r="J159" s="106"/>
      <c r="K159" s="315">
        <v>25</v>
      </c>
    </row>
    <row r="160" customHeight="1" spans="1:11">
      <c r="A160" s="106"/>
      <c r="B160" s="285" t="s">
        <v>66</v>
      </c>
      <c r="C160" s="285" t="s">
        <v>306</v>
      </c>
      <c r="D160" s="106">
        <v>2020</v>
      </c>
      <c r="E160" s="106" t="s">
        <v>148</v>
      </c>
      <c r="F160" s="106" t="s">
        <v>63</v>
      </c>
      <c r="G160" s="106"/>
      <c r="H160" s="106"/>
      <c r="I160" s="106" t="s">
        <v>146</v>
      </c>
      <c r="J160" s="106"/>
      <c r="K160" s="315">
        <v>25</v>
      </c>
    </row>
    <row r="161" customHeight="1" spans="1:11">
      <c r="A161" s="106"/>
      <c r="B161" s="285" t="s">
        <v>66</v>
      </c>
      <c r="C161" s="106">
        <v>4256037</v>
      </c>
      <c r="D161" s="106">
        <v>2020</v>
      </c>
      <c r="E161" s="106" t="s">
        <v>148</v>
      </c>
      <c r="F161" s="106" t="s">
        <v>29</v>
      </c>
      <c r="G161" s="106"/>
      <c r="H161" s="106" t="s">
        <v>149</v>
      </c>
      <c r="I161" s="106" t="s">
        <v>156</v>
      </c>
      <c r="J161" s="106"/>
      <c r="K161" s="315">
        <v>25</v>
      </c>
    </row>
    <row r="162" customHeight="1" spans="1:11">
      <c r="A162" s="106"/>
      <c r="B162" s="285" t="s">
        <v>10</v>
      </c>
      <c r="C162" s="285" t="s">
        <v>307</v>
      </c>
      <c r="D162" s="106">
        <v>2020</v>
      </c>
      <c r="E162" s="106" t="s">
        <v>68</v>
      </c>
      <c r="F162" s="106" t="s">
        <v>36</v>
      </c>
      <c r="G162" s="106">
        <v>265</v>
      </c>
      <c r="H162" s="106" t="s">
        <v>308</v>
      </c>
      <c r="I162" s="106" t="s">
        <v>14</v>
      </c>
      <c r="J162" s="106"/>
      <c r="K162" s="315">
        <v>25</v>
      </c>
    </row>
    <row r="163" customHeight="1" spans="1:11">
      <c r="A163" s="106"/>
      <c r="B163" s="291" t="s">
        <v>10</v>
      </c>
      <c r="C163" s="291" t="s">
        <v>309</v>
      </c>
      <c r="D163" s="292">
        <v>2020</v>
      </c>
      <c r="E163" s="292" t="s">
        <v>131</v>
      </c>
      <c r="F163" s="292" t="s">
        <v>310</v>
      </c>
      <c r="G163" s="292">
        <v>334</v>
      </c>
      <c r="H163" s="292" t="s">
        <v>311</v>
      </c>
      <c r="I163" s="292" t="s">
        <v>14</v>
      </c>
      <c r="J163" s="106"/>
      <c r="K163" s="315">
        <v>25</v>
      </c>
    </row>
    <row r="164" customHeight="1" spans="1:11">
      <c r="A164" s="106"/>
      <c r="B164" s="291" t="s">
        <v>10</v>
      </c>
      <c r="C164" s="291" t="s">
        <v>312</v>
      </c>
      <c r="D164" s="292">
        <v>2020</v>
      </c>
      <c r="E164" s="292" t="s">
        <v>131</v>
      </c>
      <c r="F164" s="292" t="s">
        <v>313</v>
      </c>
      <c r="G164" s="292">
        <v>327</v>
      </c>
      <c r="H164" s="292" t="s">
        <v>145</v>
      </c>
      <c r="I164" s="292" t="s">
        <v>40</v>
      </c>
      <c r="J164" s="106"/>
      <c r="K164" s="315">
        <v>25</v>
      </c>
    </row>
    <row r="165" customHeight="1" spans="1:11">
      <c r="A165" s="106"/>
      <c r="B165" s="291" t="s">
        <v>10</v>
      </c>
      <c r="C165" s="291" t="s">
        <v>314</v>
      </c>
      <c r="D165" s="292">
        <v>2020</v>
      </c>
      <c r="E165" s="292" t="s">
        <v>131</v>
      </c>
      <c r="F165" s="292" t="s">
        <v>313</v>
      </c>
      <c r="G165" s="292">
        <v>327</v>
      </c>
      <c r="H165" s="292" t="s">
        <v>315</v>
      </c>
      <c r="I165" s="292" t="s">
        <v>27</v>
      </c>
      <c r="J165" s="106"/>
      <c r="K165" s="315">
        <v>25</v>
      </c>
    </row>
    <row r="166" customHeight="1" spans="1:11">
      <c r="A166" s="106"/>
      <c r="B166" s="285" t="s">
        <v>10</v>
      </c>
      <c r="C166" s="106">
        <v>54088326</v>
      </c>
      <c r="D166" s="106">
        <v>1982</v>
      </c>
      <c r="E166" s="106" t="s">
        <v>166</v>
      </c>
      <c r="F166" s="106" t="s">
        <v>176</v>
      </c>
      <c r="G166" s="106"/>
      <c r="H166" s="106">
        <v>303</v>
      </c>
      <c r="I166" s="106" t="s">
        <v>27</v>
      </c>
      <c r="J166" s="106"/>
      <c r="K166" s="315">
        <v>25</v>
      </c>
    </row>
    <row r="167" customHeight="1" spans="1:11">
      <c r="A167" s="106"/>
      <c r="B167" s="285" t="s">
        <v>10</v>
      </c>
      <c r="C167" s="285" t="s">
        <v>316</v>
      </c>
      <c r="D167" s="106">
        <v>1985</v>
      </c>
      <c r="E167" s="106" t="s">
        <v>166</v>
      </c>
      <c r="F167" s="106" t="s">
        <v>189</v>
      </c>
      <c r="G167" s="106">
        <v>314</v>
      </c>
      <c r="H167" s="106" t="s">
        <v>317</v>
      </c>
      <c r="I167" s="106" t="s">
        <v>27</v>
      </c>
      <c r="J167" s="106"/>
      <c r="K167" s="315">
        <v>25</v>
      </c>
    </row>
    <row r="168" customHeight="1" spans="1:11">
      <c r="A168" s="106"/>
      <c r="B168" s="285" t="s">
        <v>10</v>
      </c>
      <c r="C168" s="285" t="s">
        <v>318</v>
      </c>
      <c r="D168" s="106">
        <v>1985</v>
      </c>
      <c r="E168" s="106" t="s">
        <v>166</v>
      </c>
      <c r="F168" s="106" t="s">
        <v>189</v>
      </c>
      <c r="G168" s="106">
        <v>314</v>
      </c>
      <c r="H168" s="106" t="s">
        <v>317</v>
      </c>
      <c r="I168" s="106" t="s">
        <v>27</v>
      </c>
      <c r="J168" s="106"/>
      <c r="K168" s="315">
        <v>25</v>
      </c>
    </row>
    <row r="169" customHeight="1" spans="1:11">
      <c r="A169" s="106"/>
      <c r="B169" s="285" t="s">
        <v>10</v>
      </c>
      <c r="C169" s="285" t="s">
        <v>319</v>
      </c>
      <c r="D169" s="106">
        <v>1988</v>
      </c>
      <c r="E169" s="106" t="s">
        <v>166</v>
      </c>
      <c r="F169" s="106" t="s">
        <v>186</v>
      </c>
      <c r="G169" s="106">
        <v>23</v>
      </c>
      <c r="H169" s="106" t="s">
        <v>181</v>
      </c>
      <c r="I169" s="106" t="s">
        <v>27</v>
      </c>
      <c r="J169" s="106"/>
      <c r="K169" s="315">
        <v>25</v>
      </c>
    </row>
    <row r="170" customHeight="1" spans="1:11">
      <c r="A170" s="106"/>
      <c r="B170" s="285"/>
      <c r="C170" s="285" t="s">
        <v>320</v>
      </c>
      <c r="D170" s="106">
        <v>1989</v>
      </c>
      <c r="E170" s="106" t="s">
        <v>183</v>
      </c>
      <c r="F170" s="106" t="s">
        <v>321</v>
      </c>
      <c r="G170" s="106" t="s">
        <v>322</v>
      </c>
      <c r="H170" s="106" t="s">
        <v>323</v>
      </c>
      <c r="I170" s="106" t="s">
        <v>14</v>
      </c>
      <c r="J170" s="106"/>
      <c r="K170" s="315">
        <v>25</v>
      </c>
    </row>
    <row r="171" customHeight="1" spans="1:11">
      <c r="A171" s="106"/>
      <c r="B171" s="285"/>
      <c r="C171" s="285" t="s">
        <v>324</v>
      </c>
      <c r="D171" s="106">
        <v>1989</v>
      </c>
      <c r="E171" s="106" t="s">
        <v>183</v>
      </c>
      <c r="F171" s="106" t="s">
        <v>321</v>
      </c>
      <c r="G171" s="106" t="s">
        <v>322</v>
      </c>
      <c r="H171" s="106" t="s">
        <v>323</v>
      </c>
      <c r="I171" s="106" t="s">
        <v>14</v>
      </c>
      <c r="J171" s="106"/>
      <c r="K171" s="315">
        <v>25</v>
      </c>
    </row>
    <row r="172" customHeight="1" spans="1:11">
      <c r="A172" s="106"/>
      <c r="B172" s="285"/>
      <c r="C172" s="293" t="s">
        <v>325</v>
      </c>
      <c r="D172" s="294">
        <v>1989</v>
      </c>
      <c r="E172" s="294" t="s">
        <v>183</v>
      </c>
      <c r="F172" s="294" t="s">
        <v>321</v>
      </c>
      <c r="G172" s="294" t="s">
        <v>322</v>
      </c>
      <c r="H172" s="294" t="s">
        <v>323</v>
      </c>
      <c r="I172" s="294" t="s">
        <v>14</v>
      </c>
      <c r="J172" s="106"/>
      <c r="K172" s="315">
        <v>25</v>
      </c>
    </row>
    <row r="173" customHeight="1" spans="1:11">
      <c r="A173" s="106"/>
      <c r="B173" s="285"/>
      <c r="C173" s="293" t="s">
        <v>326</v>
      </c>
      <c r="D173" s="294">
        <v>1989</v>
      </c>
      <c r="E173" s="294" t="s">
        <v>183</v>
      </c>
      <c r="F173" s="294" t="s">
        <v>321</v>
      </c>
      <c r="G173" s="294" t="s">
        <v>322</v>
      </c>
      <c r="H173" s="294" t="s">
        <v>323</v>
      </c>
      <c r="I173" s="294" t="s">
        <v>14</v>
      </c>
      <c r="J173" s="106"/>
      <c r="K173" s="315">
        <v>25</v>
      </c>
    </row>
    <row r="174" customHeight="1" spans="1:11">
      <c r="A174" s="106"/>
      <c r="B174" s="285"/>
      <c r="C174" s="293" t="s">
        <v>327</v>
      </c>
      <c r="D174" s="294">
        <v>1989</v>
      </c>
      <c r="E174" s="294" t="s">
        <v>183</v>
      </c>
      <c r="F174" s="294" t="s">
        <v>321</v>
      </c>
      <c r="G174" s="294" t="s">
        <v>322</v>
      </c>
      <c r="H174" s="294" t="s">
        <v>323</v>
      </c>
      <c r="I174" s="294" t="s">
        <v>14</v>
      </c>
      <c r="J174" s="106"/>
      <c r="K174" s="315">
        <v>25</v>
      </c>
    </row>
    <row r="175" customHeight="1" spans="1:11">
      <c r="A175" s="106"/>
      <c r="B175" s="285"/>
      <c r="C175" s="293" t="s">
        <v>328</v>
      </c>
      <c r="D175" s="294">
        <v>1989</v>
      </c>
      <c r="E175" s="294" t="s">
        <v>183</v>
      </c>
      <c r="F175" s="294" t="s">
        <v>321</v>
      </c>
      <c r="G175" s="294" t="s">
        <v>322</v>
      </c>
      <c r="H175" s="294" t="s">
        <v>323</v>
      </c>
      <c r="I175" s="294" t="s">
        <v>14</v>
      </c>
      <c r="J175" s="106"/>
      <c r="K175" s="315">
        <v>25</v>
      </c>
    </row>
    <row r="176" customHeight="1" spans="1:11">
      <c r="A176" s="106"/>
      <c r="B176" s="285"/>
      <c r="C176" s="293" t="s">
        <v>329</v>
      </c>
      <c r="D176" s="294">
        <v>1989</v>
      </c>
      <c r="E176" s="294" t="s">
        <v>183</v>
      </c>
      <c r="F176" s="294" t="s">
        <v>321</v>
      </c>
      <c r="G176" s="294" t="s">
        <v>322</v>
      </c>
      <c r="H176" s="294" t="s">
        <v>323</v>
      </c>
      <c r="I176" s="294" t="s">
        <v>14</v>
      </c>
      <c r="J176" s="106"/>
      <c r="K176" s="315">
        <v>25</v>
      </c>
    </row>
    <row r="177" customHeight="1" spans="1:11">
      <c r="A177" s="106"/>
      <c r="B177" s="285"/>
      <c r="C177" s="293" t="s">
        <v>330</v>
      </c>
      <c r="D177" s="294">
        <v>1989</v>
      </c>
      <c r="E177" s="294" t="s">
        <v>183</v>
      </c>
      <c r="F177" s="294" t="s">
        <v>321</v>
      </c>
      <c r="G177" s="294" t="s">
        <v>322</v>
      </c>
      <c r="H177" s="294" t="s">
        <v>323</v>
      </c>
      <c r="I177" s="294" t="s">
        <v>14</v>
      </c>
      <c r="J177" s="106"/>
      <c r="K177" s="315">
        <v>25</v>
      </c>
    </row>
    <row r="178" customHeight="1" spans="1:11">
      <c r="A178" s="106"/>
      <c r="B178" s="285"/>
      <c r="C178" s="293" t="s">
        <v>331</v>
      </c>
      <c r="D178" s="294">
        <v>1989</v>
      </c>
      <c r="E178" s="294" t="s">
        <v>183</v>
      </c>
      <c r="F178" s="294" t="s">
        <v>321</v>
      </c>
      <c r="G178" s="294" t="s">
        <v>322</v>
      </c>
      <c r="H178" s="294" t="s">
        <v>323</v>
      </c>
      <c r="I178" s="294" t="s">
        <v>14</v>
      </c>
      <c r="J178" s="106"/>
      <c r="K178" s="315">
        <v>25</v>
      </c>
    </row>
    <row r="179" customHeight="1" spans="1:11">
      <c r="A179" s="106"/>
      <c r="B179" s="285"/>
      <c r="C179" s="293" t="s">
        <v>332</v>
      </c>
      <c r="D179" s="294">
        <v>1989</v>
      </c>
      <c r="E179" s="294" t="s">
        <v>183</v>
      </c>
      <c r="F179" s="294" t="s">
        <v>321</v>
      </c>
      <c r="G179" s="294" t="s">
        <v>322</v>
      </c>
      <c r="H179" s="294" t="s">
        <v>323</v>
      </c>
      <c r="I179" s="294" t="s">
        <v>14</v>
      </c>
      <c r="J179" s="106"/>
      <c r="K179" s="315">
        <v>25</v>
      </c>
    </row>
    <row r="180" customHeight="1" spans="1:11">
      <c r="A180" s="106"/>
      <c r="B180" s="285"/>
      <c r="C180" s="293" t="s">
        <v>333</v>
      </c>
      <c r="D180" s="294">
        <v>1989</v>
      </c>
      <c r="E180" s="294" t="s">
        <v>183</v>
      </c>
      <c r="F180" s="294" t="s">
        <v>321</v>
      </c>
      <c r="G180" s="294" t="s">
        <v>322</v>
      </c>
      <c r="H180" s="294" t="s">
        <v>323</v>
      </c>
      <c r="I180" s="294" t="s">
        <v>14</v>
      </c>
      <c r="J180" s="106"/>
      <c r="K180" s="315">
        <v>25</v>
      </c>
    </row>
    <row r="181" customHeight="1" spans="1:11">
      <c r="A181" s="106"/>
      <c r="B181" s="285"/>
      <c r="C181" s="293" t="s">
        <v>334</v>
      </c>
      <c r="D181" s="294">
        <v>1989</v>
      </c>
      <c r="E181" s="294" t="s">
        <v>183</v>
      </c>
      <c r="F181" s="294" t="s">
        <v>321</v>
      </c>
      <c r="G181" s="294" t="s">
        <v>322</v>
      </c>
      <c r="H181" s="294" t="s">
        <v>323</v>
      </c>
      <c r="I181" s="294" t="s">
        <v>14</v>
      </c>
      <c r="J181" s="106"/>
      <c r="K181" s="315">
        <v>25</v>
      </c>
    </row>
    <row r="182" customHeight="1" spans="1:11">
      <c r="A182" s="106"/>
      <c r="B182" s="285"/>
      <c r="C182" s="293" t="s">
        <v>335</v>
      </c>
      <c r="D182" s="294">
        <v>1989</v>
      </c>
      <c r="E182" s="294" t="s">
        <v>183</v>
      </c>
      <c r="F182" s="294" t="s">
        <v>321</v>
      </c>
      <c r="G182" s="294" t="s">
        <v>322</v>
      </c>
      <c r="H182" s="294" t="s">
        <v>323</v>
      </c>
      <c r="I182" s="294" t="s">
        <v>14</v>
      </c>
      <c r="J182" s="106"/>
      <c r="K182" s="315">
        <v>25</v>
      </c>
    </row>
    <row r="183" customHeight="1" spans="1:11">
      <c r="A183" s="106"/>
      <c r="B183" s="285"/>
      <c r="C183" s="285" t="s">
        <v>336</v>
      </c>
      <c r="D183" s="106">
        <v>1995</v>
      </c>
      <c r="E183" s="106" t="s">
        <v>26</v>
      </c>
      <c r="F183" s="106" t="s">
        <v>337</v>
      </c>
      <c r="G183" s="106">
        <v>130</v>
      </c>
      <c r="H183" s="106" t="s">
        <v>181</v>
      </c>
      <c r="I183" s="106" t="s">
        <v>14</v>
      </c>
      <c r="J183" s="106"/>
      <c r="K183" s="315">
        <v>25</v>
      </c>
    </row>
    <row r="184" customHeight="1" spans="1:11">
      <c r="A184" s="106"/>
      <c r="B184" s="285"/>
      <c r="C184" s="285" t="s">
        <v>338</v>
      </c>
      <c r="D184" s="106">
        <v>1995</v>
      </c>
      <c r="E184" s="106" t="s">
        <v>26</v>
      </c>
      <c r="F184" s="106" t="s">
        <v>337</v>
      </c>
      <c r="G184" s="106">
        <v>130</v>
      </c>
      <c r="H184" s="106" t="s">
        <v>181</v>
      </c>
      <c r="I184" s="106" t="s">
        <v>14</v>
      </c>
      <c r="J184" s="106"/>
      <c r="K184" s="315">
        <v>25</v>
      </c>
    </row>
    <row r="185" customHeight="1" spans="1:11">
      <c r="A185" s="106"/>
      <c r="B185" s="285"/>
      <c r="C185" s="285" t="s">
        <v>339</v>
      </c>
      <c r="D185" s="106">
        <v>2012</v>
      </c>
      <c r="E185" s="106" t="s">
        <v>340</v>
      </c>
      <c r="F185" s="106" t="s">
        <v>38</v>
      </c>
      <c r="G185" s="106">
        <v>78</v>
      </c>
      <c r="H185" s="106" t="s">
        <v>341</v>
      </c>
      <c r="I185" s="106" t="s">
        <v>342</v>
      </c>
      <c r="J185" s="106"/>
      <c r="K185" s="315">
        <v>25</v>
      </c>
    </row>
    <row r="186" customHeight="1" spans="1:11">
      <c r="A186" s="106"/>
      <c r="B186" s="285" t="s">
        <v>10</v>
      </c>
      <c r="C186" s="285" t="s">
        <v>343</v>
      </c>
      <c r="D186" s="288">
        <v>2020</v>
      </c>
      <c r="E186" s="289" t="s">
        <v>243</v>
      </c>
      <c r="F186" s="306" t="s">
        <v>63</v>
      </c>
      <c r="G186" s="318">
        <v>167</v>
      </c>
      <c r="H186" s="288"/>
      <c r="I186" s="289" t="s">
        <v>14</v>
      </c>
      <c r="J186" s="106"/>
      <c r="K186" s="315">
        <v>30</v>
      </c>
    </row>
    <row r="187" customHeight="1" spans="1:11">
      <c r="A187" s="106"/>
      <c r="B187" s="285" t="s">
        <v>19</v>
      </c>
      <c r="C187" s="285" t="s">
        <v>344</v>
      </c>
      <c r="D187" s="288">
        <v>2020</v>
      </c>
      <c r="E187" s="289" t="s">
        <v>16</v>
      </c>
      <c r="F187" s="288" t="s">
        <v>345</v>
      </c>
      <c r="G187" s="288">
        <v>1</v>
      </c>
      <c r="H187" s="288" t="s">
        <v>346</v>
      </c>
      <c r="I187" s="288" t="s">
        <v>27</v>
      </c>
      <c r="J187" s="106"/>
      <c r="K187" s="315">
        <v>30</v>
      </c>
    </row>
    <row r="188" customHeight="1" spans="1:11">
      <c r="A188" s="106"/>
      <c r="B188" s="285" t="s">
        <v>10</v>
      </c>
      <c r="C188" s="285" t="s">
        <v>347</v>
      </c>
      <c r="D188" s="288">
        <v>2020</v>
      </c>
      <c r="E188" s="289" t="s">
        <v>348</v>
      </c>
      <c r="F188" s="306" t="s">
        <v>83</v>
      </c>
      <c r="G188" s="288">
        <v>258</v>
      </c>
      <c r="H188" s="288"/>
      <c r="I188" s="288" t="s">
        <v>14</v>
      </c>
      <c r="J188" s="106"/>
      <c r="K188" s="315">
        <v>30</v>
      </c>
    </row>
    <row r="189" customHeight="1" spans="1:11">
      <c r="A189" s="106"/>
      <c r="B189" s="285" t="s">
        <v>10</v>
      </c>
      <c r="C189" s="285" t="s">
        <v>349</v>
      </c>
      <c r="D189" s="288">
        <v>2020</v>
      </c>
      <c r="E189" s="289" t="s">
        <v>348</v>
      </c>
      <c r="F189" s="306" t="s">
        <v>83</v>
      </c>
      <c r="G189" s="288">
        <v>258</v>
      </c>
      <c r="H189" s="288"/>
      <c r="I189" s="288" t="s">
        <v>14</v>
      </c>
      <c r="J189" s="106"/>
      <c r="K189" s="315">
        <v>30</v>
      </c>
    </row>
    <row r="190" customHeight="1" spans="1:11">
      <c r="A190" s="106"/>
      <c r="B190" s="285" t="s">
        <v>10</v>
      </c>
      <c r="C190" s="285" t="s">
        <v>350</v>
      </c>
      <c r="D190" s="288">
        <v>2020</v>
      </c>
      <c r="E190" s="289" t="s">
        <v>351</v>
      </c>
      <c r="F190" s="306" t="s">
        <v>63</v>
      </c>
      <c r="G190" s="288" t="s">
        <v>352</v>
      </c>
      <c r="H190" s="288" t="s">
        <v>353</v>
      </c>
      <c r="I190" s="289" t="s">
        <v>14</v>
      </c>
      <c r="J190" s="106"/>
      <c r="K190" s="315">
        <v>30</v>
      </c>
    </row>
    <row r="191" customHeight="1" spans="1:11">
      <c r="A191" s="106"/>
      <c r="B191" s="285" t="s">
        <v>10</v>
      </c>
      <c r="C191" s="285" t="s">
        <v>354</v>
      </c>
      <c r="D191" s="288">
        <v>2020</v>
      </c>
      <c r="E191" s="289" t="s">
        <v>243</v>
      </c>
      <c r="F191" s="306" t="s">
        <v>63</v>
      </c>
      <c r="G191" s="288">
        <v>167</v>
      </c>
      <c r="H191" s="288"/>
      <c r="I191" s="289" t="s">
        <v>14</v>
      </c>
      <c r="J191" s="106"/>
      <c r="K191" s="315">
        <v>30</v>
      </c>
    </row>
    <row r="192" customHeight="1" spans="1:11">
      <c r="A192" s="106"/>
      <c r="B192" s="285" t="s">
        <v>10</v>
      </c>
      <c r="C192" s="285" t="s">
        <v>355</v>
      </c>
      <c r="D192" s="288">
        <v>2020</v>
      </c>
      <c r="E192" s="289" t="s">
        <v>356</v>
      </c>
      <c r="F192" s="306" t="s">
        <v>60</v>
      </c>
      <c r="G192" s="106">
        <v>264</v>
      </c>
      <c r="H192" s="317" t="s">
        <v>264</v>
      </c>
      <c r="I192" s="289" t="s">
        <v>40</v>
      </c>
      <c r="J192" s="106"/>
      <c r="K192" s="315">
        <v>30</v>
      </c>
    </row>
    <row r="193" customHeight="1" spans="1:11">
      <c r="A193" s="106"/>
      <c r="B193" s="285" t="s">
        <v>10</v>
      </c>
      <c r="C193" s="285" t="s">
        <v>357</v>
      </c>
      <c r="D193" s="288">
        <v>2020</v>
      </c>
      <c r="E193" s="289" t="s">
        <v>62</v>
      </c>
      <c r="F193" s="306" t="s">
        <v>63</v>
      </c>
      <c r="G193" s="106" t="s">
        <v>358</v>
      </c>
      <c r="H193" s="320" t="s">
        <v>359</v>
      </c>
      <c r="I193" s="289" t="s">
        <v>14</v>
      </c>
      <c r="J193" s="106"/>
      <c r="K193" s="315">
        <v>30</v>
      </c>
    </row>
    <row r="194" customHeight="1" spans="1:11">
      <c r="A194" s="106"/>
      <c r="B194" s="285" t="s">
        <v>10</v>
      </c>
      <c r="C194" s="285" t="s">
        <v>360</v>
      </c>
      <c r="D194" s="295">
        <v>2020</v>
      </c>
      <c r="E194" s="295" t="s">
        <v>72</v>
      </c>
      <c r="F194" s="295" t="s">
        <v>76</v>
      </c>
      <c r="G194" s="295">
        <v>301</v>
      </c>
      <c r="H194" s="295"/>
      <c r="I194" s="295" t="s">
        <v>40</v>
      </c>
      <c r="J194" s="106"/>
      <c r="K194" s="315">
        <v>30</v>
      </c>
    </row>
    <row r="195" customHeight="1" spans="1:11">
      <c r="A195" s="106"/>
      <c r="B195" s="285" t="s">
        <v>10</v>
      </c>
      <c r="C195" s="285" t="s">
        <v>361</v>
      </c>
      <c r="D195" s="288">
        <v>2020</v>
      </c>
      <c r="E195" s="288" t="s">
        <v>72</v>
      </c>
      <c r="F195" s="288" t="s">
        <v>76</v>
      </c>
      <c r="G195" s="288">
        <v>301</v>
      </c>
      <c r="H195" s="288" t="s">
        <v>74</v>
      </c>
      <c r="I195" s="288" t="s">
        <v>14</v>
      </c>
      <c r="J195" s="106"/>
      <c r="K195" s="315">
        <v>30</v>
      </c>
    </row>
    <row r="196" customHeight="1" spans="1:11">
      <c r="A196" s="106"/>
      <c r="B196" s="285" t="s">
        <v>10</v>
      </c>
      <c r="C196" s="285" t="s">
        <v>362</v>
      </c>
      <c r="D196" s="288">
        <v>2020</v>
      </c>
      <c r="E196" s="288" t="s">
        <v>363</v>
      </c>
      <c r="F196" s="289" t="s">
        <v>63</v>
      </c>
      <c r="G196" s="288">
        <v>5</v>
      </c>
      <c r="H196" s="288" t="s">
        <v>364</v>
      </c>
      <c r="I196" s="288" t="s">
        <v>14</v>
      </c>
      <c r="J196" s="106"/>
      <c r="K196" s="315">
        <v>30</v>
      </c>
    </row>
    <row r="197" customHeight="1" spans="1:11">
      <c r="A197" s="106"/>
      <c r="B197" s="285" t="s">
        <v>10</v>
      </c>
      <c r="C197" s="106">
        <v>56747140</v>
      </c>
      <c r="D197" s="106">
        <v>2020</v>
      </c>
      <c r="E197" s="285" t="s">
        <v>365</v>
      </c>
      <c r="F197" s="295" t="s">
        <v>63</v>
      </c>
      <c r="G197" s="295">
        <v>204</v>
      </c>
      <c r="H197" s="295"/>
      <c r="I197" s="295" t="s">
        <v>14</v>
      </c>
      <c r="J197" s="106"/>
      <c r="K197" s="315">
        <v>30</v>
      </c>
    </row>
    <row r="198" customHeight="1" spans="1:11">
      <c r="A198" s="106"/>
      <c r="B198" s="285" t="s">
        <v>10</v>
      </c>
      <c r="C198" s="285" t="s">
        <v>366</v>
      </c>
      <c r="D198" s="295">
        <v>2020</v>
      </c>
      <c r="E198" s="295" t="s">
        <v>72</v>
      </c>
      <c r="F198" s="295" t="s">
        <v>159</v>
      </c>
      <c r="G198" s="295">
        <v>383</v>
      </c>
      <c r="H198" s="295" t="s">
        <v>86</v>
      </c>
      <c r="I198" s="295" t="s">
        <v>14</v>
      </c>
      <c r="J198" s="106"/>
      <c r="K198" s="315">
        <v>30</v>
      </c>
    </row>
    <row r="199" customHeight="1" spans="1:11">
      <c r="A199" s="106"/>
      <c r="B199" s="285" t="s">
        <v>10</v>
      </c>
      <c r="C199" s="285" t="s">
        <v>367</v>
      </c>
      <c r="D199" s="162">
        <v>2020</v>
      </c>
      <c r="E199" s="162" t="s">
        <v>35</v>
      </c>
      <c r="F199" s="162" t="s">
        <v>13</v>
      </c>
      <c r="G199" s="162">
        <v>264</v>
      </c>
      <c r="H199" s="162" t="s">
        <v>70</v>
      </c>
      <c r="I199" s="162" t="s">
        <v>40</v>
      </c>
      <c r="J199" s="106"/>
      <c r="K199" s="315">
        <v>30</v>
      </c>
    </row>
    <row r="200" customHeight="1" spans="1:11">
      <c r="A200" s="106"/>
      <c r="B200" s="285" t="s">
        <v>10</v>
      </c>
      <c r="C200" s="285" t="s">
        <v>368</v>
      </c>
      <c r="D200" s="288">
        <v>2020</v>
      </c>
      <c r="E200" s="288" t="s">
        <v>68</v>
      </c>
      <c r="F200" s="288" t="s">
        <v>110</v>
      </c>
      <c r="G200" s="288" t="s">
        <v>369</v>
      </c>
      <c r="H200" s="288" t="s">
        <v>370</v>
      </c>
      <c r="I200" s="288" t="s">
        <v>40</v>
      </c>
      <c r="J200" s="106"/>
      <c r="K200" s="315">
        <v>30</v>
      </c>
    </row>
    <row r="201" customHeight="1" spans="1:11">
      <c r="A201" s="106"/>
      <c r="B201" s="285" t="s">
        <v>10</v>
      </c>
      <c r="C201" s="285" t="s">
        <v>371</v>
      </c>
      <c r="D201" s="106">
        <v>2017</v>
      </c>
      <c r="E201" s="106" t="s">
        <v>140</v>
      </c>
      <c r="F201" s="298" t="s">
        <v>372</v>
      </c>
      <c r="G201" s="106">
        <v>345</v>
      </c>
      <c r="H201" s="106"/>
      <c r="I201" s="106" t="s">
        <v>27</v>
      </c>
      <c r="J201" s="106"/>
      <c r="K201" s="315">
        <v>30</v>
      </c>
    </row>
    <row r="202" customHeight="1" spans="1:11">
      <c r="A202" s="106"/>
      <c r="B202" s="285" t="s">
        <v>10</v>
      </c>
      <c r="C202" s="285" t="s">
        <v>373</v>
      </c>
      <c r="D202" s="106">
        <v>2017</v>
      </c>
      <c r="E202" s="106" t="s">
        <v>140</v>
      </c>
      <c r="F202" s="298" t="s">
        <v>372</v>
      </c>
      <c r="G202" s="106">
        <v>345</v>
      </c>
      <c r="H202" s="106"/>
      <c r="I202" s="106" t="s">
        <v>27</v>
      </c>
      <c r="J202" s="106"/>
      <c r="K202" s="315">
        <v>30</v>
      </c>
    </row>
    <row r="203" customHeight="1" spans="1:11">
      <c r="A203" s="106"/>
      <c r="B203" s="285" t="s">
        <v>10</v>
      </c>
      <c r="C203" s="285" t="s">
        <v>374</v>
      </c>
      <c r="D203" s="106">
        <v>2017</v>
      </c>
      <c r="E203" s="106" t="s">
        <v>375</v>
      </c>
      <c r="F203" s="298" t="s">
        <v>372</v>
      </c>
      <c r="G203" s="106">
        <v>345</v>
      </c>
      <c r="H203" s="106"/>
      <c r="I203" s="106" t="s">
        <v>27</v>
      </c>
      <c r="J203" s="106"/>
      <c r="K203" s="315">
        <v>30</v>
      </c>
    </row>
    <row r="204" customHeight="1" spans="1:11">
      <c r="A204" s="106"/>
      <c r="B204" s="285" t="s">
        <v>10</v>
      </c>
      <c r="C204" s="285" t="s">
        <v>376</v>
      </c>
      <c r="D204" s="106">
        <v>2019</v>
      </c>
      <c r="E204" s="106" t="s">
        <v>377</v>
      </c>
      <c r="F204" s="106" t="s">
        <v>29</v>
      </c>
      <c r="G204" s="106">
        <v>39</v>
      </c>
      <c r="H204" s="106"/>
      <c r="I204" s="106" t="s">
        <v>40</v>
      </c>
      <c r="J204" s="106"/>
      <c r="K204" s="315">
        <v>30</v>
      </c>
    </row>
    <row r="205" customHeight="1" spans="1:11">
      <c r="A205" s="106"/>
      <c r="B205" s="285" t="s">
        <v>10</v>
      </c>
      <c r="C205" s="285" t="s">
        <v>378</v>
      </c>
      <c r="D205" s="106">
        <v>2019</v>
      </c>
      <c r="E205" s="106" t="s">
        <v>93</v>
      </c>
      <c r="F205" s="106" t="s">
        <v>379</v>
      </c>
      <c r="G205" s="106">
        <v>323</v>
      </c>
      <c r="H205" s="106"/>
      <c r="I205" s="106" t="s">
        <v>40</v>
      </c>
      <c r="J205" s="106"/>
      <c r="K205" s="315">
        <v>30</v>
      </c>
    </row>
    <row r="206" customHeight="1" spans="1:11">
      <c r="A206" s="106"/>
      <c r="B206" s="285" t="s">
        <v>10</v>
      </c>
      <c r="C206" s="285" t="s">
        <v>380</v>
      </c>
      <c r="D206" s="106">
        <v>2019</v>
      </c>
      <c r="E206" s="106" t="s">
        <v>93</v>
      </c>
      <c r="F206" s="106" t="s">
        <v>379</v>
      </c>
      <c r="G206" s="106">
        <v>323</v>
      </c>
      <c r="H206" s="106"/>
      <c r="I206" s="106" t="s">
        <v>40</v>
      </c>
      <c r="J206" s="106"/>
      <c r="K206" s="315">
        <v>30</v>
      </c>
    </row>
    <row r="207" customHeight="1" spans="1:11">
      <c r="A207" s="106"/>
      <c r="B207" s="285" t="s">
        <v>10</v>
      </c>
      <c r="C207" s="285" t="s">
        <v>381</v>
      </c>
      <c r="D207" s="106">
        <v>2019</v>
      </c>
      <c r="E207" s="106" t="s">
        <v>93</v>
      </c>
      <c r="F207" s="106" t="s">
        <v>379</v>
      </c>
      <c r="G207" s="106">
        <v>323</v>
      </c>
      <c r="H207" s="106"/>
      <c r="I207" s="106" t="s">
        <v>40</v>
      </c>
      <c r="J207" s="106"/>
      <c r="K207" s="315">
        <v>30</v>
      </c>
    </row>
    <row r="208" customHeight="1" spans="1:11">
      <c r="A208" s="106"/>
      <c r="B208" s="285" t="s">
        <v>10</v>
      </c>
      <c r="C208" s="285" t="s">
        <v>382</v>
      </c>
      <c r="D208" s="106">
        <v>2019</v>
      </c>
      <c r="E208" s="106" t="s">
        <v>93</v>
      </c>
      <c r="F208" s="106" t="s">
        <v>379</v>
      </c>
      <c r="G208" s="106">
        <v>323</v>
      </c>
      <c r="H208" s="106"/>
      <c r="I208" s="106" t="s">
        <v>40</v>
      </c>
      <c r="J208" s="106"/>
      <c r="K208" s="315">
        <v>30</v>
      </c>
    </row>
    <row r="209" customHeight="1" spans="1:11">
      <c r="A209" s="106"/>
      <c r="B209" s="285" t="s">
        <v>10</v>
      </c>
      <c r="C209" s="285" t="s">
        <v>383</v>
      </c>
      <c r="D209" s="106">
        <v>2019</v>
      </c>
      <c r="E209" s="106" t="s">
        <v>93</v>
      </c>
      <c r="F209" s="106" t="s">
        <v>379</v>
      </c>
      <c r="G209" s="106">
        <v>323</v>
      </c>
      <c r="H209" s="106"/>
      <c r="I209" s="106" t="s">
        <v>40</v>
      </c>
      <c r="J209" s="106"/>
      <c r="K209" s="315">
        <v>30</v>
      </c>
    </row>
    <row r="210" customHeight="1" spans="1:11">
      <c r="A210" s="106"/>
      <c r="B210" s="285" t="s">
        <v>10</v>
      </c>
      <c r="C210" s="285" t="s">
        <v>384</v>
      </c>
      <c r="D210" s="106">
        <v>2019</v>
      </c>
      <c r="E210" s="106" t="s">
        <v>93</v>
      </c>
      <c r="F210" s="298" t="s">
        <v>293</v>
      </c>
      <c r="G210" s="106">
        <v>353</v>
      </c>
      <c r="H210" s="106"/>
      <c r="I210" s="106" t="s">
        <v>40</v>
      </c>
      <c r="J210" s="106"/>
      <c r="K210" s="315">
        <v>30</v>
      </c>
    </row>
    <row r="211" customHeight="1" spans="1:11">
      <c r="A211" s="106"/>
      <c r="B211" s="285" t="s">
        <v>66</v>
      </c>
      <c r="C211" s="106">
        <v>3067481</v>
      </c>
      <c r="D211" s="106">
        <v>2020</v>
      </c>
      <c r="E211" s="106" t="s">
        <v>131</v>
      </c>
      <c r="F211" s="106" t="s">
        <v>115</v>
      </c>
      <c r="G211" s="106"/>
      <c r="H211" s="106" t="s">
        <v>145</v>
      </c>
      <c r="I211" s="106" t="s">
        <v>156</v>
      </c>
      <c r="J211" s="106"/>
      <c r="K211" s="315">
        <v>30</v>
      </c>
    </row>
    <row r="212" customHeight="1" spans="1:11">
      <c r="A212" s="106"/>
      <c r="B212" s="285" t="s">
        <v>66</v>
      </c>
      <c r="C212" s="106">
        <v>1753153</v>
      </c>
      <c r="D212" s="106">
        <v>2020</v>
      </c>
      <c r="E212" s="106" t="s">
        <v>131</v>
      </c>
      <c r="F212" s="106" t="s">
        <v>115</v>
      </c>
      <c r="G212" s="106"/>
      <c r="H212" s="106"/>
      <c r="I212" s="106" t="s">
        <v>156</v>
      </c>
      <c r="J212" s="106"/>
      <c r="K212" s="315">
        <v>30</v>
      </c>
    </row>
    <row r="213" customHeight="1" spans="1:11">
      <c r="A213" s="106"/>
      <c r="B213" s="285" t="s">
        <v>66</v>
      </c>
      <c r="C213" s="285" t="s">
        <v>385</v>
      </c>
      <c r="D213" s="106">
        <v>2020</v>
      </c>
      <c r="E213" s="106" t="s">
        <v>150</v>
      </c>
      <c r="F213" s="106" t="s">
        <v>386</v>
      </c>
      <c r="G213" s="106"/>
      <c r="H213" s="106" t="s">
        <v>387</v>
      </c>
      <c r="I213" s="106" t="s">
        <v>281</v>
      </c>
      <c r="J213" s="106"/>
      <c r="K213" s="315">
        <v>30</v>
      </c>
    </row>
    <row r="214" customHeight="1" spans="1:11">
      <c r="A214" s="106"/>
      <c r="B214" s="285" t="s">
        <v>66</v>
      </c>
      <c r="C214" s="106">
        <v>3752423</v>
      </c>
      <c r="D214" s="106">
        <v>2020</v>
      </c>
      <c r="E214" s="106" t="s">
        <v>150</v>
      </c>
      <c r="F214" s="106" t="s">
        <v>63</v>
      </c>
      <c r="G214" s="106"/>
      <c r="H214" s="106" t="s">
        <v>302</v>
      </c>
      <c r="I214" s="106" t="s">
        <v>146</v>
      </c>
      <c r="J214" s="106"/>
      <c r="K214" s="315">
        <v>30</v>
      </c>
    </row>
    <row r="215" customHeight="1" spans="1:11">
      <c r="A215" s="106"/>
      <c r="B215" s="285" t="s">
        <v>66</v>
      </c>
      <c r="C215" s="106">
        <v>2358667</v>
      </c>
      <c r="D215" s="106">
        <v>2020</v>
      </c>
      <c r="E215" s="106" t="s">
        <v>148</v>
      </c>
      <c r="F215" s="106" t="s">
        <v>25</v>
      </c>
      <c r="G215" s="106"/>
      <c r="H215" s="106"/>
      <c r="I215" s="106" t="s">
        <v>156</v>
      </c>
      <c r="J215" s="106"/>
      <c r="K215" s="315">
        <v>30</v>
      </c>
    </row>
    <row r="216" customHeight="1" spans="1:11">
      <c r="A216" s="106"/>
      <c r="B216" s="285" t="s">
        <v>66</v>
      </c>
      <c r="C216" s="292">
        <v>7830717</v>
      </c>
      <c r="D216" s="292">
        <v>2020</v>
      </c>
      <c r="E216" s="292" t="s">
        <v>131</v>
      </c>
      <c r="F216" s="292" t="s">
        <v>115</v>
      </c>
      <c r="G216" s="292">
        <v>317</v>
      </c>
      <c r="H216" s="292"/>
      <c r="I216" s="292" t="s">
        <v>277</v>
      </c>
      <c r="J216" s="106"/>
      <c r="K216" s="315">
        <v>30</v>
      </c>
    </row>
    <row r="217" customHeight="1" spans="1:11">
      <c r="A217" s="106"/>
      <c r="B217" s="285" t="s">
        <v>66</v>
      </c>
      <c r="C217" s="292">
        <v>2206836</v>
      </c>
      <c r="D217" s="292">
        <v>2020</v>
      </c>
      <c r="E217" s="292" t="s">
        <v>131</v>
      </c>
      <c r="F217" s="292" t="s">
        <v>115</v>
      </c>
      <c r="G217" s="292">
        <v>317</v>
      </c>
      <c r="H217" s="292"/>
      <c r="I217" s="292" t="s">
        <v>277</v>
      </c>
      <c r="J217" s="106"/>
      <c r="K217" s="315">
        <v>30</v>
      </c>
    </row>
    <row r="218" customHeight="1" spans="1:11">
      <c r="A218" s="106"/>
      <c r="B218" s="285" t="s">
        <v>66</v>
      </c>
      <c r="C218" s="292">
        <v>4218615</v>
      </c>
      <c r="D218" s="292">
        <v>2020</v>
      </c>
      <c r="E218" s="292" t="s">
        <v>131</v>
      </c>
      <c r="F218" s="292" t="s">
        <v>115</v>
      </c>
      <c r="G218" s="292">
        <v>317</v>
      </c>
      <c r="H218" s="292"/>
      <c r="I218" s="292" t="s">
        <v>277</v>
      </c>
      <c r="J218" s="106"/>
      <c r="K218" s="315">
        <v>30</v>
      </c>
    </row>
    <row r="219" customHeight="1" spans="1:11">
      <c r="A219" s="106"/>
      <c r="B219" s="285" t="s">
        <v>66</v>
      </c>
      <c r="C219" s="292">
        <v>7026036</v>
      </c>
      <c r="D219" s="292">
        <v>2020</v>
      </c>
      <c r="E219" s="292" t="s">
        <v>131</v>
      </c>
      <c r="F219" s="292" t="s">
        <v>115</v>
      </c>
      <c r="G219" s="292">
        <v>317</v>
      </c>
      <c r="H219" s="292"/>
      <c r="I219" s="292" t="s">
        <v>277</v>
      </c>
      <c r="J219" s="106"/>
      <c r="K219" s="315">
        <v>30</v>
      </c>
    </row>
    <row r="220" customHeight="1" spans="1:11">
      <c r="A220" s="106"/>
      <c r="B220" s="285" t="s">
        <v>66</v>
      </c>
      <c r="C220" s="292">
        <v>7866832</v>
      </c>
      <c r="D220" s="292">
        <v>2020</v>
      </c>
      <c r="E220" s="292" t="s">
        <v>131</v>
      </c>
      <c r="F220" s="292" t="s">
        <v>115</v>
      </c>
      <c r="G220" s="292">
        <v>317</v>
      </c>
      <c r="H220" s="292"/>
      <c r="I220" s="292" t="s">
        <v>277</v>
      </c>
      <c r="J220" s="106"/>
      <c r="K220" s="315">
        <v>30</v>
      </c>
    </row>
    <row r="221" customHeight="1" spans="1:11">
      <c r="A221" s="106"/>
      <c r="B221" s="285" t="s">
        <v>66</v>
      </c>
      <c r="C221" s="292">
        <v>1435556</v>
      </c>
      <c r="D221" s="292">
        <v>2020</v>
      </c>
      <c r="E221" s="292" t="s">
        <v>131</v>
      </c>
      <c r="F221" s="292" t="s">
        <v>115</v>
      </c>
      <c r="G221" s="292">
        <v>317</v>
      </c>
      <c r="H221" s="292"/>
      <c r="I221" s="292" t="s">
        <v>277</v>
      </c>
      <c r="J221" s="106"/>
      <c r="K221" s="315">
        <v>30</v>
      </c>
    </row>
    <row r="222" customHeight="1" spans="1:11">
      <c r="A222" s="106"/>
      <c r="B222" s="285" t="s">
        <v>66</v>
      </c>
      <c r="C222" s="291" t="s">
        <v>388</v>
      </c>
      <c r="D222" s="292">
        <v>2020</v>
      </c>
      <c r="E222" s="292" t="s">
        <v>131</v>
      </c>
      <c r="F222" s="292" t="s">
        <v>115</v>
      </c>
      <c r="G222" s="292">
        <v>317</v>
      </c>
      <c r="H222" s="292"/>
      <c r="I222" s="292" t="s">
        <v>277</v>
      </c>
      <c r="J222" s="106"/>
      <c r="K222" s="315">
        <v>30</v>
      </c>
    </row>
    <row r="223" customHeight="1" spans="1:11">
      <c r="A223" s="106"/>
      <c r="B223" s="285" t="s">
        <v>66</v>
      </c>
      <c r="C223" s="292">
        <v>4713532</v>
      </c>
      <c r="D223" s="292">
        <v>2020</v>
      </c>
      <c r="E223" s="292" t="s">
        <v>131</v>
      </c>
      <c r="F223" s="292" t="s">
        <v>115</v>
      </c>
      <c r="G223" s="292">
        <v>317</v>
      </c>
      <c r="H223" s="292"/>
      <c r="I223" s="292" t="s">
        <v>277</v>
      </c>
      <c r="J223" s="106"/>
      <c r="K223" s="315">
        <v>30</v>
      </c>
    </row>
    <row r="224" customHeight="1" spans="1:11">
      <c r="A224" s="106"/>
      <c r="B224" s="285" t="s">
        <v>66</v>
      </c>
      <c r="C224" s="292">
        <v>1274585</v>
      </c>
      <c r="D224" s="292">
        <v>2020</v>
      </c>
      <c r="E224" s="292" t="s">
        <v>131</v>
      </c>
      <c r="F224" s="292" t="s">
        <v>115</v>
      </c>
      <c r="G224" s="292">
        <v>317</v>
      </c>
      <c r="H224" s="292"/>
      <c r="I224" s="292" t="s">
        <v>277</v>
      </c>
      <c r="J224" s="106"/>
      <c r="K224" s="315">
        <v>30</v>
      </c>
    </row>
    <row r="225" customHeight="1" spans="1:11">
      <c r="A225" s="106"/>
      <c r="B225" s="285" t="s">
        <v>10</v>
      </c>
      <c r="C225" s="285" t="s">
        <v>389</v>
      </c>
      <c r="D225" s="106">
        <v>2020</v>
      </c>
      <c r="E225" s="106" t="s">
        <v>390</v>
      </c>
      <c r="F225" s="106" t="s">
        <v>63</v>
      </c>
      <c r="G225" s="106">
        <v>4</v>
      </c>
      <c r="H225" s="320" t="s">
        <v>391</v>
      </c>
      <c r="I225" s="106" t="s">
        <v>14</v>
      </c>
      <c r="J225" s="106"/>
      <c r="K225" s="315">
        <v>30</v>
      </c>
    </row>
    <row r="226" customHeight="1" spans="1:11">
      <c r="A226" s="106"/>
      <c r="B226" s="285" t="s">
        <v>10</v>
      </c>
      <c r="C226" s="285" t="s">
        <v>392</v>
      </c>
      <c r="D226" s="106">
        <v>2020</v>
      </c>
      <c r="E226" s="106" t="s">
        <v>68</v>
      </c>
      <c r="F226" s="106" t="s">
        <v>63</v>
      </c>
      <c r="G226" s="106">
        <v>204</v>
      </c>
      <c r="H226" s="320"/>
      <c r="I226" s="106" t="s">
        <v>14</v>
      </c>
      <c r="J226" s="106"/>
      <c r="K226" s="315">
        <v>30</v>
      </c>
    </row>
    <row r="227" customHeight="1" spans="1:11">
      <c r="A227" s="106"/>
      <c r="B227" s="285" t="s">
        <v>10</v>
      </c>
      <c r="C227" s="285" t="s">
        <v>393</v>
      </c>
      <c r="D227" s="106">
        <v>2020</v>
      </c>
      <c r="E227" s="106" t="s">
        <v>394</v>
      </c>
      <c r="F227" s="106" t="s">
        <v>159</v>
      </c>
      <c r="G227" s="106" t="s">
        <v>395</v>
      </c>
      <c r="H227" s="106" t="s">
        <v>396</v>
      </c>
      <c r="I227" s="106" t="s">
        <v>14</v>
      </c>
      <c r="J227" s="106"/>
      <c r="K227" s="315">
        <v>30</v>
      </c>
    </row>
    <row r="228" customHeight="1" spans="1:11">
      <c r="A228" s="106"/>
      <c r="B228" s="285" t="s">
        <v>10</v>
      </c>
      <c r="C228" s="285" t="s">
        <v>397</v>
      </c>
      <c r="D228" s="106">
        <v>2018</v>
      </c>
      <c r="E228" s="106" t="s">
        <v>398</v>
      </c>
      <c r="F228" s="106" t="s">
        <v>291</v>
      </c>
      <c r="G228" s="106">
        <v>167</v>
      </c>
      <c r="H228" s="106"/>
      <c r="I228" s="106" t="s">
        <v>27</v>
      </c>
      <c r="J228" s="106"/>
      <c r="K228" s="315">
        <v>30</v>
      </c>
    </row>
    <row r="229" customHeight="1" spans="1:11">
      <c r="A229" s="106"/>
      <c r="B229" s="285" t="s">
        <v>10</v>
      </c>
      <c r="C229" s="106">
        <v>54088428</v>
      </c>
      <c r="D229" s="106">
        <v>1979</v>
      </c>
      <c r="E229" s="106" t="s">
        <v>166</v>
      </c>
      <c r="F229" s="106" t="s">
        <v>399</v>
      </c>
      <c r="G229" s="106"/>
      <c r="H229" s="106">
        <v>308</v>
      </c>
      <c r="I229" s="106" t="s">
        <v>170</v>
      </c>
      <c r="J229" s="106"/>
      <c r="K229" s="315">
        <v>30</v>
      </c>
    </row>
    <row r="230" customHeight="1" spans="1:11">
      <c r="A230" s="106"/>
      <c r="B230" s="285" t="s">
        <v>66</v>
      </c>
      <c r="C230" s="285" t="s">
        <v>400</v>
      </c>
      <c r="D230" s="106">
        <v>1989</v>
      </c>
      <c r="E230" s="106" t="s">
        <v>183</v>
      </c>
      <c r="F230" s="106" t="s">
        <v>163</v>
      </c>
      <c r="G230" s="106"/>
      <c r="H230" s="106">
        <v>270</v>
      </c>
      <c r="I230" s="106" t="s">
        <v>152</v>
      </c>
      <c r="J230" s="106"/>
      <c r="K230" s="315">
        <v>30</v>
      </c>
    </row>
    <row r="231" customHeight="1" spans="1:11">
      <c r="A231" s="106"/>
      <c r="B231" s="285" t="s">
        <v>10</v>
      </c>
      <c r="C231" s="285" t="s">
        <v>401</v>
      </c>
      <c r="D231" s="106">
        <v>1987</v>
      </c>
      <c r="E231" s="106" t="s">
        <v>166</v>
      </c>
      <c r="F231" s="106" t="s">
        <v>186</v>
      </c>
      <c r="G231" s="106"/>
      <c r="H231" s="106">
        <v>31</v>
      </c>
      <c r="I231" s="106" t="s">
        <v>14</v>
      </c>
      <c r="J231" s="106"/>
      <c r="K231" s="315">
        <v>30</v>
      </c>
    </row>
    <row r="232" customHeight="1" spans="1:11">
      <c r="A232" s="106"/>
      <c r="B232" s="285" t="s">
        <v>10</v>
      </c>
      <c r="C232" s="285" t="s">
        <v>402</v>
      </c>
      <c r="D232" s="106">
        <v>1987</v>
      </c>
      <c r="E232" s="106" t="s">
        <v>166</v>
      </c>
      <c r="F232" s="106" t="s">
        <v>186</v>
      </c>
      <c r="G232" s="106"/>
      <c r="H232" s="106">
        <v>31</v>
      </c>
      <c r="I232" s="106" t="s">
        <v>14</v>
      </c>
      <c r="J232" s="106"/>
      <c r="K232" s="315">
        <v>30</v>
      </c>
    </row>
    <row r="233" customHeight="1" spans="1:11">
      <c r="A233" s="106"/>
      <c r="B233" s="285" t="s">
        <v>10</v>
      </c>
      <c r="C233" s="285" t="s">
        <v>403</v>
      </c>
      <c r="D233" s="106">
        <v>1987</v>
      </c>
      <c r="E233" s="106" t="s">
        <v>166</v>
      </c>
      <c r="F233" s="106" t="s">
        <v>186</v>
      </c>
      <c r="G233" s="106"/>
      <c r="H233" s="106">
        <v>31</v>
      </c>
      <c r="I233" s="106" t="s">
        <v>14</v>
      </c>
      <c r="J233" s="106"/>
      <c r="K233" s="315">
        <v>30</v>
      </c>
    </row>
    <row r="234" customHeight="1" spans="1:11">
      <c r="A234" s="106"/>
      <c r="B234" s="285" t="s">
        <v>10</v>
      </c>
      <c r="C234" s="285" t="s">
        <v>404</v>
      </c>
      <c r="D234" s="106">
        <v>1989</v>
      </c>
      <c r="E234" s="106" t="s">
        <v>162</v>
      </c>
      <c r="F234" s="106" t="s">
        <v>163</v>
      </c>
      <c r="G234" s="106" t="s">
        <v>164</v>
      </c>
      <c r="H234" s="106" t="s">
        <v>181</v>
      </c>
      <c r="I234" s="106" t="s">
        <v>14</v>
      </c>
      <c r="J234" s="106"/>
      <c r="K234" s="315">
        <v>30</v>
      </c>
    </row>
    <row r="235" customHeight="1" spans="1:11">
      <c r="A235" s="106"/>
      <c r="B235" s="285" t="s">
        <v>66</v>
      </c>
      <c r="C235" s="285" t="s">
        <v>405</v>
      </c>
      <c r="D235" s="106">
        <v>2019</v>
      </c>
      <c r="E235" s="106" t="s">
        <v>131</v>
      </c>
      <c r="F235" s="106" t="s">
        <v>406</v>
      </c>
      <c r="G235" s="106">
        <v>302</v>
      </c>
      <c r="H235" s="106" t="s">
        <v>210</v>
      </c>
      <c r="I235" s="106" t="s">
        <v>277</v>
      </c>
      <c r="J235" s="106"/>
      <c r="K235" s="315">
        <v>30</v>
      </c>
    </row>
    <row r="236" customHeight="1" spans="1:11">
      <c r="A236" s="106"/>
      <c r="B236" s="285" t="s">
        <v>66</v>
      </c>
      <c r="C236" s="285" t="s">
        <v>407</v>
      </c>
      <c r="D236" s="106">
        <v>2019</v>
      </c>
      <c r="E236" s="106" t="s">
        <v>131</v>
      </c>
      <c r="F236" s="106" t="s">
        <v>406</v>
      </c>
      <c r="G236" s="106">
        <v>302</v>
      </c>
      <c r="H236" s="106" t="s">
        <v>210</v>
      </c>
      <c r="I236" s="106" t="s">
        <v>277</v>
      </c>
      <c r="J236" s="106"/>
      <c r="K236" s="315">
        <v>30</v>
      </c>
    </row>
    <row r="237" customHeight="1" spans="1:11">
      <c r="A237" s="106"/>
      <c r="B237" s="285" t="s">
        <v>66</v>
      </c>
      <c r="C237" s="285" t="s">
        <v>408</v>
      </c>
      <c r="D237" s="106">
        <v>2019</v>
      </c>
      <c r="E237" s="106" t="s">
        <v>131</v>
      </c>
      <c r="F237" s="106" t="s">
        <v>406</v>
      </c>
      <c r="G237" s="106">
        <v>302</v>
      </c>
      <c r="H237" s="106" t="s">
        <v>210</v>
      </c>
      <c r="I237" s="106" t="s">
        <v>277</v>
      </c>
      <c r="J237" s="106"/>
      <c r="K237" s="315">
        <v>30</v>
      </c>
    </row>
    <row r="238" customHeight="1" spans="1:11">
      <c r="A238" s="106"/>
      <c r="B238" s="285" t="s">
        <v>66</v>
      </c>
      <c r="C238" s="285" t="s">
        <v>409</v>
      </c>
      <c r="D238" s="106">
        <v>2019</v>
      </c>
      <c r="E238" s="106" t="s">
        <v>131</v>
      </c>
      <c r="F238" s="106" t="s">
        <v>406</v>
      </c>
      <c r="G238" s="106">
        <v>302</v>
      </c>
      <c r="H238" s="106" t="s">
        <v>210</v>
      </c>
      <c r="I238" s="106" t="s">
        <v>277</v>
      </c>
      <c r="J238" s="106"/>
      <c r="K238" s="315">
        <v>30</v>
      </c>
    </row>
    <row r="239" customHeight="1" spans="1:11">
      <c r="A239" s="106"/>
      <c r="B239" s="285" t="s">
        <v>66</v>
      </c>
      <c r="C239" s="285" t="s">
        <v>410</v>
      </c>
      <c r="D239" s="106">
        <v>2019</v>
      </c>
      <c r="E239" s="106" t="s">
        <v>131</v>
      </c>
      <c r="F239" s="106" t="s">
        <v>406</v>
      </c>
      <c r="G239" s="106">
        <v>302</v>
      </c>
      <c r="H239" s="106" t="s">
        <v>210</v>
      </c>
      <c r="I239" s="106" t="s">
        <v>277</v>
      </c>
      <c r="J239" s="106"/>
      <c r="K239" s="315">
        <v>30</v>
      </c>
    </row>
    <row r="240" customHeight="1" spans="1:11">
      <c r="A240" s="106"/>
      <c r="B240" s="285" t="s">
        <v>66</v>
      </c>
      <c r="C240" s="285" t="s">
        <v>411</v>
      </c>
      <c r="D240" s="106">
        <v>2019</v>
      </c>
      <c r="E240" s="106" t="s">
        <v>131</v>
      </c>
      <c r="F240" s="106" t="s">
        <v>406</v>
      </c>
      <c r="G240" s="106">
        <v>302</v>
      </c>
      <c r="H240" s="106" t="s">
        <v>210</v>
      </c>
      <c r="I240" s="106" t="s">
        <v>277</v>
      </c>
      <c r="J240" s="106"/>
      <c r="K240" s="315">
        <v>30</v>
      </c>
    </row>
    <row r="241" customHeight="1" spans="1:11">
      <c r="A241" s="106"/>
      <c r="B241" s="285" t="s">
        <v>66</v>
      </c>
      <c r="C241" s="285" t="s">
        <v>412</v>
      </c>
      <c r="D241" s="106">
        <v>2019</v>
      </c>
      <c r="E241" s="106" t="s">
        <v>131</v>
      </c>
      <c r="F241" s="106" t="s">
        <v>406</v>
      </c>
      <c r="G241" s="106">
        <v>302</v>
      </c>
      <c r="H241" s="106" t="s">
        <v>210</v>
      </c>
      <c r="I241" s="106" t="s">
        <v>277</v>
      </c>
      <c r="J241" s="106"/>
      <c r="K241" s="315">
        <v>30</v>
      </c>
    </row>
    <row r="242" customHeight="1" spans="1:11">
      <c r="A242" s="106"/>
      <c r="B242" s="285" t="s">
        <v>66</v>
      </c>
      <c r="C242" s="285" t="s">
        <v>413</v>
      </c>
      <c r="D242" s="106">
        <v>2019</v>
      </c>
      <c r="E242" s="106" t="s">
        <v>131</v>
      </c>
      <c r="F242" s="106" t="s">
        <v>406</v>
      </c>
      <c r="G242" s="106">
        <v>302</v>
      </c>
      <c r="H242" s="106" t="s">
        <v>210</v>
      </c>
      <c r="I242" s="106" t="s">
        <v>277</v>
      </c>
      <c r="J242" s="106"/>
      <c r="K242" s="315">
        <v>30</v>
      </c>
    </row>
    <row r="243" customHeight="1" spans="1:11">
      <c r="A243" s="106"/>
      <c r="B243" s="285" t="s">
        <v>66</v>
      </c>
      <c r="C243" s="285" t="s">
        <v>414</v>
      </c>
      <c r="D243" s="106">
        <v>2019</v>
      </c>
      <c r="E243" s="106" t="s">
        <v>131</v>
      </c>
      <c r="F243" s="106" t="s">
        <v>406</v>
      </c>
      <c r="G243" s="106">
        <v>302</v>
      </c>
      <c r="H243" s="106" t="s">
        <v>210</v>
      </c>
      <c r="I243" s="106" t="s">
        <v>277</v>
      </c>
      <c r="J243" s="106"/>
      <c r="K243" s="315">
        <v>30</v>
      </c>
    </row>
    <row r="244" customHeight="1" spans="1:11">
      <c r="A244" s="106"/>
      <c r="B244" s="285" t="s">
        <v>66</v>
      </c>
      <c r="C244" s="285" t="s">
        <v>415</v>
      </c>
      <c r="D244" s="106">
        <v>2019</v>
      </c>
      <c r="E244" s="106" t="s">
        <v>131</v>
      </c>
      <c r="F244" s="106" t="s">
        <v>406</v>
      </c>
      <c r="G244" s="106">
        <v>302</v>
      </c>
      <c r="H244" s="106" t="s">
        <v>210</v>
      </c>
      <c r="I244" s="106" t="s">
        <v>277</v>
      </c>
      <c r="J244" s="106"/>
      <c r="K244" s="315">
        <v>30</v>
      </c>
    </row>
    <row r="245" customHeight="1" spans="1:11">
      <c r="A245" s="106"/>
      <c r="B245" s="285" t="s">
        <v>66</v>
      </c>
      <c r="C245" s="285" t="s">
        <v>416</v>
      </c>
      <c r="D245" s="106">
        <v>2019</v>
      </c>
      <c r="E245" s="106" t="s">
        <v>131</v>
      </c>
      <c r="F245" s="106" t="s">
        <v>406</v>
      </c>
      <c r="G245" s="106">
        <v>302</v>
      </c>
      <c r="H245" s="106" t="s">
        <v>210</v>
      </c>
      <c r="I245" s="106" t="s">
        <v>277</v>
      </c>
      <c r="J245" s="106"/>
      <c r="K245" s="315">
        <v>30</v>
      </c>
    </row>
    <row r="246" customHeight="1" spans="1:11">
      <c r="A246" s="106"/>
      <c r="B246" s="285" t="s">
        <v>10</v>
      </c>
      <c r="C246" s="285" t="s">
        <v>417</v>
      </c>
      <c r="D246" s="106">
        <v>1989</v>
      </c>
      <c r="E246" s="106" t="s">
        <v>162</v>
      </c>
      <c r="F246" s="106" t="s">
        <v>197</v>
      </c>
      <c r="G246" s="106" t="s">
        <v>418</v>
      </c>
      <c r="H246" s="106" t="s">
        <v>181</v>
      </c>
      <c r="I246" s="106" t="s">
        <v>14</v>
      </c>
      <c r="J246" s="106"/>
      <c r="K246" s="315">
        <v>30</v>
      </c>
    </row>
    <row r="247" customHeight="1" spans="1:11">
      <c r="A247" s="106"/>
      <c r="B247" s="285"/>
      <c r="C247" s="285" t="s">
        <v>419</v>
      </c>
      <c r="D247" s="106">
        <v>1990</v>
      </c>
      <c r="E247" s="106" t="s">
        <v>162</v>
      </c>
      <c r="F247" s="106" t="s">
        <v>420</v>
      </c>
      <c r="G247" s="106" t="s">
        <v>421</v>
      </c>
      <c r="H247" s="106" t="s">
        <v>181</v>
      </c>
      <c r="I247" s="106" t="s">
        <v>14</v>
      </c>
      <c r="J247" s="106"/>
      <c r="K247" s="315">
        <v>30</v>
      </c>
    </row>
    <row r="248" customHeight="1" spans="1:11">
      <c r="A248" s="106"/>
      <c r="B248" s="285"/>
      <c r="C248" s="285" t="s">
        <v>422</v>
      </c>
      <c r="D248" s="106">
        <v>1990</v>
      </c>
      <c r="E248" s="106" t="s">
        <v>162</v>
      </c>
      <c r="F248" s="106" t="s">
        <v>420</v>
      </c>
      <c r="G248" s="106" t="s">
        <v>421</v>
      </c>
      <c r="H248" s="106" t="s">
        <v>181</v>
      </c>
      <c r="I248" s="106" t="s">
        <v>14</v>
      </c>
      <c r="J248" s="106"/>
      <c r="K248" s="315">
        <v>30</v>
      </c>
    </row>
    <row r="249" customHeight="1" spans="1:11">
      <c r="A249" s="106"/>
      <c r="B249" s="285"/>
      <c r="C249" s="285" t="s">
        <v>423</v>
      </c>
      <c r="D249" s="106">
        <v>1990</v>
      </c>
      <c r="E249" s="106" t="s">
        <v>162</v>
      </c>
      <c r="F249" s="106" t="s">
        <v>420</v>
      </c>
      <c r="G249" s="106" t="s">
        <v>421</v>
      </c>
      <c r="H249" s="106" t="s">
        <v>181</v>
      </c>
      <c r="I249" s="106" t="s">
        <v>14</v>
      </c>
      <c r="J249" s="106"/>
      <c r="K249" s="315">
        <v>30</v>
      </c>
    </row>
    <row r="250" customHeight="1" spans="1:11">
      <c r="A250" s="106"/>
      <c r="B250" s="285" t="s">
        <v>19</v>
      </c>
      <c r="C250" s="285" t="s">
        <v>20</v>
      </c>
      <c r="D250" s="106">
        <v>2020</v>
      </c>
      <c r="E250" s="106" t="s">
        <v>16</v>
      </c>
      <c r="F250" s="106" t="s">
        <v>424</v>
      </c>
      <c r="G250" s="106">
        <v>6</v>
      </c>
      <c r="H250" s="106" t="s">
        <v>22</v>
      </c>
      <c r="I250" s="106" t="s">
        <v>40</v>
      </c>
      <c r="J250" s="106"/>
      <c r="K250" s="315">
        <v>35</v>
      </c>
    </row>
    <row r="251" customHeight="1" spans="1:11">
      <c r="A251" s="106"/>
      <c r="B251" s="285" t="s">
        <v>10</v>
      </c>
      <c r="C251" s="285" t="s">
        <v>425</v>
      </c>
      <c r="D251" s="288">
        <v>2020</v>
      </c>
      <c r="E251" s="288" t="s">
        <v>72</v>
      </c>
      <c r="F251" s="288" t="s">
        <v>88</v>
      </c>
      <c r="G251" s="288">
        <v>331</v>
      </c>
      <c r="H251" s="288" t="s">
        <v>74</v>
      </c>
      <c r="I251" s="288" t="s">
        <v>14</v>
      </c>
      <c r="J251" s="106"/>
      <c r="K251" s="315">
        <v>35</v>
      </c>
    </row>
    <row r="252" customHeight="1" spans="1:11">
      <c r="A252" s="106"/>
      <c r="B252" s="285" t="s">
        <v>10</v>
      </c>
      <c r="C252" s="285" t="s">
        <v>426</v>
      </c>
      <c r="D252" s="162">
        <v>2020</v>
      </c>
      <c r="E252" s="162" t="s">
        <v>35</v>
      </c>
      <c r="F252" s="162" t="s">
        <v>186</v>
      </c>
      <c r="G252" s="162">
        <v>67</v>
      </c>
      <c r="H252" s="162" t="s">
        <v>70</v>
      </c>
      <c r="I252" s="162" t="s">
        <v>40</v>
      </c>
      <c r="J252" s="106"/>
      <c r="K252" s="315">
        <v>35</v>
      </c>
    </row>
    <row r="253" customHeight="1" spans="1:11">
      <c r="A253" s="106"/>
      <c r="B253" s="285" t="s">
        <v>66</v>
      </c>
      <c r="C253" s="285" t="s">
        <v>427</v>
      </c>
      <c r="D253" s="295">
        <v>3</v>
      </c>
      <c r="E253" s="295" t="s">
        <v>428</v>
      </c>
      <c r="F253" s="295" t="s">
        <v>180</v>
      </c>
      <c r="G253" s="295">
        <v>5</v>
      </c>
      <c r="H253" s="295"/>
      <c r="I253" s="295" t="s">
        <v>146</v>
      </c>
      <c r="J253" s="106"/>
      <c r="K253" s="315">
        <v>35</v>
      </c>
    </row>
    <row r="254" customHeight="1" spans="1:11">
      <c r="A254" s="106"/>
      <c r="B254" s="285" t="s">
        <v>66</v>
      </c>
      <c r="C254" s="106">
        <v>3025370</v>
      </c>
      <c r="D254" s="106">
        <v>2020</v>
      </c>
      <c r="E254" s="106" t="s">
        <v>429</v>
      </c>
      <c r="F254" s="106" t="s">
        <v>83</v>
      </c>
      <c r="G254" s="106"/>
      <c r="H254" s="106"/>
      <c r="I254" s="106" t="s">
        <v>156</v>
      </c>
      <c r="J254" s="106"/>
      <c r="K254" s="315">
        <v>35</v>
      </c>
    </row>
    <row r="255" customHeight="1" spans="1:11">
      <c r="A255" s="106"/>
      <c r="B255" s="285" t="s">
        <v>66</v>
      </c>
      <c r="C255" s="106">
        <v>2800785</v>
      </c>
      <c r="D255" s="106">
        <v>2020</v>
      </c>
      <c r="E255" s="106" t="s">
        <v>303</v>
      </c>
      <c r="F255" s="106" t="s">
        <v>263</v>
      </c>
      <c r="G255" s="106"/>
      <c r="H255" s="106" t="s">
        <v>430</v>
      </c>
      <c r="I255" s="106" t="s">
        <v>281</v>
      </c>
      <c r="J255" s="106"/>
      <c r="K255" s="315">
        <v>35</v>
      </c>
    </row>
    <row r="256" customHeight="1" spans="1:11">
      <c r="A256" s="106"/>
      <c r="B256" s="285" t="s">
        <v>66</v>
      </c>
      <c r="C256" s="106">
        <v>6183454</v>
      </c>
      <c r="D256" s="106">
        <v>2020</v>
      </c>
      <c r="E256" s="106" t="s">
        <v>148</v>
      </c>
      <c r="F256" s="106" t="s">
        <v>261</v>
      </c>
      <c r="G256" s="106"/>
      <c r="H256" s="106" t="s">
        <v>149</v>
      </c>
      <c r="I256" s="106" t="s">
        <v>146</v>
      </c>
      <c r="J256" s="106"/>
      <c r="K256" s="315">
        <v>35</v>
      </c>
    </row>
    <row r="257" customHeight="1" spans="1:11">
      <c r="A257" s="106"/>
      <c r="B257" s="285" t="s">
        <v>66</v>
      </c>
      <c r="C257" s="106">
        <v>7884516</v>
      </c>
      <c r="D257" s="106">
        <v>2020</v>
      </c>
      <c r="E257" s="106" t="s">
        <v>148</v>
      </c>
      <c r="F257" s="106" t="s">
        <v>63</v>
      </c>
      <c r="G257" s="106"/>
      <c r="H257" s="106"/>
      <c r="I257" s="106" t="s">
        <v>156</v>
      </c>
      <c r="J257" s="106"/>
      <c r="K257" s="315">
        <v>35</v>
      </c>
    </row>
    <row r="258" customHeight="1" spans="1:11">
      <c r="A258" s="106"/>
      <c r="B258" s="285" t="s">
        <v>66</v>
      </c>
      <c r="C258" s="292">
        <v>3621585</v>
      </c>
      <c r="D258" s="292">
        <v>2020</v>
      </c>
      <c r="E258" s="292" t="s">
        <v>68</v>
      </c>
      <c r="F258" s="292" t="s">
        <v>83</v>
      </c>
      <c r="G258" s="292">
        <v>261</v>
      </c>
      <c r="H258" s="292" t="s">
        <v>431</v>
      </c>
      <c r="I258" s="292" t="s">
        <v>277</v>
      </c>
      <c r="J258" s="106"/>
      <c r="K258" s="315">
        <v>35</v>
      </c>
    </row>
    <row r="259" customHeight="1" spans="1:11">
      <c r="A259" s="106"/>
      <c r="B259" s="285" t="s">
        <v>10</v>
      </c>
      <c r="C259" s="285" t="s">
        <v>432</v>
      </c>
      <c r="D259" s="106">
        <v>2020</v>
      </c>
      <c r="E259" s="106" t="s">
        <v>68</v>
      </c>
      <c r="F259" s="106" t="s">
        <v>63</v>
      </c>
      <c r="G259" s="106">
        <v>204</v>
      </c>
      <c r="H259" s="106"/>
      <c r="I259" s="106" t="s">
        <v>14</v>
      </c>
      <c r="J259" s="106"/>
      <c r="K259" s="315">
        <v>35</v>
      </c>
    </row>
    <row r="260" customHeight="1" spans="1:11">
      <c r="A260" s="106"/>
      <c r="B260" s="291" t="s">
        <v>10</v>
      </c>
      <c r="C260" s="291" t="s">
        <v>433</v>
      </c>
      <c r="D260" s="292">
        <v>2020</v>
      </c>
      <c r="E260" s="292" t="s">
        <v>131</v>
      </c>
      <c r="F260" s="292" t="s">
        <v>434</v>
      </c>
      <c r="G260" s="292">
        <v>175</v>
      </c>
      <c r="H260" s="292" t="s">
        <v>435</v>
      </c>
      <c r="I260" s="292" t="s">
        <v>40</v>
      </c>
      <c r="J260" s="106"/>
      <c r="K260" s="315">
        <v>35</v>
      </c>
    </row>
    <row r="261" customHeight="1" spans="1:11">
      <c r="A261" s="106"/>
      <c r="B261" s="285" t="s">
        <v>10</v>
      </c>
      <c r="C261" s="285" t="s">
        <v>436</v>
      </c>
      <c r="D261" s="106">
        <v>1989</v>
      </c>
      <c r="E261" s="106" t="s">
        <v>162</v>
      </c>
      <c r="F261" s="106" t="s">
        <v>163</v>
      </c>
      <c r="G261" s="106" t="s">
        <v>164</v>
      </c>
      <c r="H261" s="106" t="s">
        <v>181</v>
      </c>
      <c r="I261" s="106" t="s">
        <v>14</v>
      </c>
      <c r="J261" s="106"/>
      <c r="K261" s="315">
        <v>35</v>
      </c>
    </row>
    <row r="262" customHeight="1" spans="1:11">
      <c r="A262" s="106"/>
      <c r="B262" s="285" t="s">
        <v>10</v>
      </c>
      <c r="C262" s="285" t="s">
        <v>437</v>
      </c>
      <c r="D262" s="106">
        <v>1989</v>
      </c>
      <c r="E262" s="106" t="s">
        <v>162</v>
      </c>
      <c r="F262" s="106" t="s">
        <v>163</v>
      </c>
      <c r="G262" s="106" t="s">
        <v>164</v>
      </c>
      <c r="H262" s="106" t="s">
        <v>181</v>
      </c>
      <c r="I262" s="106" t="s">
        <v>14</v>
      </c>
      <c r="J262" s="106"/>
      <c r="K262" s="315">
        <v>35</v>
      </c>
    </row>
    <row r="263" customHeight="1" spans="1:11">
      <c r="A263" s="106"/>
      <c r="B263" s="285" t="s">
        <v>10</v>
      </c>
      <c r="C263" s="285" t="s">
        <v>438</v>
      </c>
      <c r="D263" s="106">
        <v>1989</v>
      </c>
      <c r="E263" s="106" t="s">
        <v>162</v>
      </c>
      <c r="F263" s="106" t="s">
        <v>163</v>
      </c>
      <c r="G263" s="106" t="s">
        <v>164</v>
      </c>
      <c r="H263" s="106" t="s">
        <v>181</v>
      </c>
      <c r="I263" s="106" t="s">
        <v>14</v>
      </c>
      <c r="J263" s="106"/>
      <c r="K263" s="315">
        <v>35</v>
      </c>
    </row>
    <row r="264" customHeight="1" spans="1:11">
      <c r="A264" s="106"/>
      <c r="B264" s="285" t="s">
        <v>10</v>
      </c>
      <c r="C264" s="285" t="s">
        <v>439</v>
      </c>
      <c r="D264" s="106">
        <v>1989</v>
      </c>
      <c r="E264" s="106" t="s">
        <v>162</v>
      </c>
      <c r="F264" s="106" t="s">
        <v>163</v>
      </c>
      <c r="G264" s="106" t="s">
        <v>164</v>
      </c>
      <c r="H264" s="106" t="s">
        <v>181</v>
      </c>
      <c r="I264" s="106" t="s">
        <v>14</v>
      </c>
      <c r="J264" s="106"/>
      <c r="K264" s="315">
        <v>35</v>
      </c>
    </row>
    <row r="265" customHeight="1" spans="1:11">
      <c r="A265" s="106"/>
      <c r="B265" s="285" t="s">
        <v>10</v>
      </c>
      <c r="C265" s="285" t="s">
        <v>440</v>
      </c>
      <c r="D265" s="106">
        <v>1989</v>
      </c>
      <c r="E265" s="106" t="s">
        <v>162</v>
      </c>
      <c r="F265" s="106" t="s">
        <v>163</v>
      </c>
      <c r="G265" s="106" t="s">
        <v>164</v>
      </c>
      <c r="H265" s="106" t="s">
        <v>181</v>
      </c>
      <c r="I265" s="106" t="s">
        <v>14</v>
      </c>
      <c r="J265" s="106"/>
      <c r="K265" s="315">
        <v>35</v>
      </c>
    </row>
    <row r="266" customHeight="1" spans="1:11">
      <c r="A266" s="106"/>
      <c r="B266" s="285" t="s">
        <v>10</v>
      </c>
      <c r="C266" s="285" t="s">
        <v>441</v>
      </c>
      <c r="D266" s="106">
        <v>1989</v>
      </c>
      <c r="E266" s="106" t="s">
        <v>162</v>
      </c>
      <c r="F266" s="106" t="s">
        <v>163</v>
      </c>
      <c r="G266" s="106" t="s">
        <v>164</v>
      </c>
      <c r="H266" s="106" t="s">
        <v>181</v>
      </c>
      <c r="I266" s="106" t="s">
        <v>14</v>
      </c>
      <c r="J266" s="106"/>
      <c r="K266" s="315">
        <v>35</v>
      </c>
    </row>
    <row r="267" customHeight="1" spans="1:11">
      <c r="A267" s="106"/>
      <c r="B267" s="285" t="s">
        <v>10</v>
      </c>
      <c r="C267" s="285" t="s">
        <v>442</v>
      </c>
      <c r="D267" s="106">
        <v>1989</v>
      </c>
      <c r="E267" s="106" t="s">
        <v>162</v>
      </c>
      <c r="F267" s="106" t="s">
        <v>163</v>
      </c>
      <c r="G267" s="106" t="s">
        <v>164</v>
      </c>
      <c r="H267" s="106" t="s">
        <v>181</v>
      </c>
      <c r="I267" s="106" t="s">
        <v>14</v>
      </c>
      <c r="J267" s="106"/>
      <c r="K267" s="315">
        <v>35</v>
      </c>
    </row>
    <row r="268" customHeight="1" spans="1:11">
      <c r="A268" s="106"/>
      <c r="B268" s="285" t="s">
        <v>10</v>
      </c>
      <c r="C268" s="285" t="s">
        <v>443</v>
      </c>
      <c r="D268" s="106">
        <v>1989</v>
      </c>
      <c r="E268" s="106" t="s">
        <v>162</v>
      </c>
      <c r="F268" s="106" t="s">
        <v>163</v>
      </c>
      <c r="G268" s="106" t="s">
        <v>164</v>
      </c>
      <c r="H268" s="106" t="s">
        <v>181</v>
      </c>
      <c r="I268" s="106" t="s">
        <v>14</v>
      </c>
      <c r="J268" s="106"/>
      <c r="K268" s="315">
        <v>35</v>
      </c>
    </row>
    <row r="269" customHeight="1" spans="1:11">
      <c r="A269" s="106"/>
      <c r="B269" s="285" t="s">
        <v>10</v>
      </c>
      <c r="C269" s="285" t="s">
        <v>444</v>
      </c>
      <c r="D269" s="106">
        <v>1989</v>
      </c>
      <c r="E269" s="106" t="s">
        <v>162</v>
      </c>
      <c r="F269" s="106" t="s">
        <v>163</v>
      </c>
      <c r="G269" s="106" t="s">
        <v>164</v>
      </c>
      <c r="H269" s="106" t="s">
        <v>181</v>
      </c>
      <c r="I269" s="106" t="s">
        <v>14</v>
      </c>
      <c r="J269" s="106"/>
      <c r="K269" s="315">
        <v>35</v>
      </c>
    </row>
    <row r="270" customHeight="1" spans="1:11">
      <c r="A270" s="106"/>
      <c r="B270" s="285" t="s">
        <v>10</v>
      </c>
      <c r="C270" s="285" t="s">
        <v>445</v>
      </c>
      <c r="D270" s="106">
        <v>1989</v>
      </c>
      <c r="E270" s="106" t="s">
        <v>162</v>
      </c>
      <c r="F270" s="106" t="s">
        <v>163</v>
      </c>
      <c r="G270" s="106" t="s">
        <v>164</v>
      </c>
      <c r="H270" s="106" t="s">
        <v>181</v>
      </c>
      <c r="I270" s="106" t="s">
        <v>14</v>
      </c>
      <c r="J270" s="106"/>
      <c r="K270" s="315">
        <v>35</v>
      </c>
    </row>
    <row r="271" customHeight="1" spans="1:11">
      <c r="A271" s="106"/>
      <c r="B271" s="285"/>
      <c r="C271" s="285" t="s">
        <v>446</v>
      </c>
      <c r="D271" s="106">
        <v>1989</v>
      </c>
      <c r="E271" s="106" t="s">
        <v>196</v>
      </c>
      <c r="F271" s="106" t="s">
        <v>163</v>
      </c>
      <c r="G271" s="106">
        <v>490</v>
      </c>
      <c r="H271" s="106" t="s">
        <v>181</v>
      </c>
      <c r="I271" s="106" t="s">
        <v>14</v>
      </c>
      <c r="J271" s="106"/>
      <c r="K271" s="315">
        <v>35</v>
      </c>
    </row>
    <row r="272" customHeight="1" spans="1:11">
      <c r="A272" s="106"/>
      <c r="B272" s="285"/>
      <c r="C272" s="285" t="s">
        <v>447</v>
      </c>
      <c r="D272" s="106">
        <v>1989</v>
      </c>
      <c r="E272" s="106" t="s">
        <v>196</v>
      </c>
      <c r="F272" s="106" t="s">
        <v>163</v>
      </c>
      <c r="G272" s="106">
        <v>490</v>
      </c>
      <c r="H272" s="106" t="s">
        <v>181</v>
      </c>
      <c r="I272" s="106" t="s">
        <v>14</v>
      </c>
      <c r="J272" s="106"/>
      <c r="K272" s="315">
        <v>35</v>
      </c>
    </row>
    <row r="273" customHeight="1" spans="1:11">
      <c r="A273" s="106"/>
      <c r="B273" s="285"/>
      <c r="C273" s="285" t="s">
        <v>448</v>
      </c>
      <c r="D273" s="106">
        <v>1989</v>
      </c>
      <c r="E273" s="106" t="s">
        <v>196</v>
      </c>
      <c r="F273" s="106" t="s">
        <v>163</v>
      </c>
      <c r="G273" s="106">
        <v>490</v>
      </c>
      <c r="H273" s="106" t="s">
        <v>181</v>
      </c>
      <c r="I273" s="106" t="s">
        <v>14</v>
      </c>
      <c r="J273" s="106"/>
      <c r="K273" s="315">
        <v>35</v>
      </c>
    </row>
    <row r="274" customHeight="1" spans="1:11">
      <c r="A274" s="106"/>
      <c r="B274" s="285"/>
      <c r="C274" s="285" t="s">
        <v>449</v>
      </c>
      <c r="D274" s="106">
        <v>1989</v>
      </c>
      <c r="E274" s="106" t="s">
        <v>196</v>
      </c>
      <c r="F274" s="106" t="s">
        <v>163</v>
      </c>
      <c r="G274" s="106">
        <v>490</v>
      </c>
      <c r="H274" s="106" t="s">
        <v>181</v>
      </c>
      <c r="I274" s="106" t="s">
        <v>14</v>
      </c>
      <c r="J274" s="106"/>
      <c r="K274" s="315">
        <v>35</v>
      </c>
    </row>
    <row r="275" customHeight="1" spans="1:11">
      <c r="A275" s="106"/>
      <c r="B275" s="285"/>
      <c r="C275" s="285" t="s">
        <v>450</v>
      </c>
      <c r="D275" s="106">
        <v>1989</v>
      </c>
      <c r="E275" s="106" t="s">
        <v>196</v>
      </c>
      <c r="F275" s="106" t="s">
        <v>163</v>
      </c>
      <c r="G275" s="106">
        <v>490</v>
      </c>
      <c r="H275" s="106" t="s">
        <v>181</v>
      </c>
      <c r="I275" s="106" t="s">
        <v>14</v>
      </c>
      <c r="J275" s="106"/>
      <c r="K275" s="315">
        <v>35</v>
      </c>
    </row>
    <row r="276" customHeight="1" spans="1:11">
      <c r="A276" s="106"/>
      <c r="B276" s="285"/>
      <c r="C276" s="285" t="s">
        <v>451</v>
      </c>
      <c r="D276" s="106">
        <v>1989</v>
      </c>
      <c r="E276" s="106" t="s">
        <v>196</v>
      </c>
      <c r="F276" s="106" t="s">
        <v>163</v>
      </c>
      <c r="G276" s="106">
        <v>490</v>
      </c>
      <c r="H276" s="106" t="s">
        <v>181</v>
      </c>
      <c r="I276" s="106" t="s">
        <v>14</v>
      </c>
      <c r="J276" s="106"/>
      <c r="K276" s="315">
        <v>35</v>
      </c>
    </row>
    <row r="277" customHeight="1" spans="1:11">
      <c r="A277" s="106"/>
      <c r="B277" s="285"/>
      <c r="C277" s="285" t="s">
        <v>452</v>
      </c>
      <c r="D277" s="106">
        <v>1989</v>
      </c>
      <c r="E277" s="106" t="s">
        <v>162</v>
      </c>
      <c r="F277" s="106" t="s">
        <v>197</v>
      </c>
      <c r="G277" s="106" t="s">
        <v>418</v>
      </c>
      <c r="H277" s="106" t="s">
        <v>210</v>
      </c>
      <c r="I277" s="106" t="s">
        <v>14</v>
      </c>
      <c r="J277" s="106"/>
      <c r="K277" s="315">
        <v>35</v>
      </c>
    </row>
    <row r="278" customHeight="1" spans="1:11">
      <c r="A278" s="106"/>
      <c r="B278" s="285"/>
      <c r="C278" s="285" t="s">
        <v>453</v>
      </c>
      <c r="D278" s="106">
        <v>1989</v>
      </c>
      <c r="E278" s="106" t="s">
        <v>162</v>
      </c>
      <c r="F278" s="106" t="s">
        <v>163</v>
      </c>
      <c r="G278" s="106" t="s">
        <v>164</v>
      </c>
      <c r="H278" s="106" t="s">
        <v>181</v>
      </c>
      <c r="I278" s="106" t="s">
        <v>14</v>
      </c>
      <c r="J278" s="106"/>
      <c r="K278" s="315">
        <v>35</v>
      </c>
    </row>
    <row r="279" customHeight="1" spans="1:11">
      <c r="A279" s="106"/>
      <c r="B279" s="285"/>
      <c r="C279" s="285" t="s">
        <v>454</v>
      </c>
      <c r="D279" s="106">
        <v>1989</v>
      </c>
      <c r="E279" s="106" t="s">
        <v>162</v>
      </c>
      <c r="F279" s="106" t="s">
        <v>163</v>
      </c>
      <c r="G279" s="106" t="s">
        <v>164</v>
      </c>
      <c r="H279" s="106" t="s">
        <v>181</v>
      </c>
      <c r="I279" s="106" t="s">
        <v>14</v>
      </c>
      <c r="J279" s="106"/>
      <c r="K279" s="315">
        <v>35</v>
      </c>
    </row>
    <row r="280" customHeight="1" spans="1:11">
      <c r="A280" s="106"/>
      <c r="B280" s="285"/>
      <c r="C280" s="285" t="s">
        <v>455</v>
      </c>
      <c r="D280" s="106">
        <v>1989</v>
      </c>
      <c r="E280" s="106" t="s">
        <v>162</v>
      </c>
      <c r="F280" s="106" t="s">
        <v>163</v>
      </c>
      <c r="G280" s="106" t="s">
        <v>164</v>
      </c>
      <c r="H280" s="106" t="s">
        <v>181</v>
      </c>
      <c r="I280" s="106" t="s">
        <v>14</v>
      </c>
      <c r="J280" s="106"/>
      <c r="K280" s="315">
        <v>35</v>
      </c>
    </row>
    <row r="281" customHeight="1" spans="1:11">
      <c r="A281" s="106"/>
      <c r="B281" s="285"/>
      <c r="C281" s="285" t="s">
        <v>456</v>
      </c>
      <c r="D281" s="106">
        <v>1989</v>
      </c>
      <c r="E281" s="106" t="s">
        <v>162</v>
      </c>
      <c r="F281" s="106" t="s">
        <v>163</v>
      </c>
      <c r="G281" s="106" t="s">
        <v>164</v>
      </c>
      <c r="H281" s="106" t="s">
        <v>181</v>
      </c>
      <c r="I281" s="106" t="s">
        <v>14</v>
      </c>
      <c r="J281" s="106"/>
      <c r="K281" s="315">
        <v>35</v>
      </c>
    </row>
    <row r="282" customHeight="1" spans="1:11">
      <c r="A282" s="106"/>
      <c r="B282" s="285"/>
      <c r="C282" s="285" t="s">
        <v>457</v>
      </c>
      <c r="D282" s="106">
        <v>1989</v>
      </c>
      <c r="E282" s="106" t="s">
        <v>162</v>
      </c>
      <c r="F282" s="106" t="s">
        <v>163</v>
      </c>
      <c r="G282" s="106" t="s">
        <v>164</v>
      </c>
      <c r="H282" s="106" t="s">
        <v>181</v>
      </c>
      <c r="I282" s="106" t="s">
        <v>14</v>
      </c>
      <c r="J282" s="106"/>
      <c r="K282" s="315">
        <v>35</v>
      </c>
    </row>
    <row r="283" customHeight="1" spans="1:11">
      <c r="A283" s="106"/>
      <c r="B283" s="285"/>
      <c r="C283" s="285" t="s">
        <v>458</v>
      </c>
      <c r="D283" s="106">
        <v>1989</v>
      </c>
      <c r="E283" s="106" t="s">
        <v>162</v>
      </c>
      <c r="F283" s="106" t="s">
        <v>163</v>
      </c>
      <c r="G283" s="106" t="s">
        <v>164</v>
      </c>
      <c r="H283" s="106" t="s">
        <v>181</v>
      </c>
      <c r="I283" s="106" t="s">
        <v>14</v>
      </c>
      <c r="J283" s="106"/>
      <c r="K283" s="315">
        <v>35</v>
      </c>
    </row>
    <row r="284" customHeight="1" spans="1:11">
      <c r="A284" s="106"/>
      <c r="B284" s="285"/>
      <c r="C284" s="285" t="s">
        <v>459</v>
      </c>
      <c r="D284" s="106">
        <v>1989</v>
      </c>
      <c r="E284" s="106" t="s">
        <v>162</v>
      </c>
      <c r="F284" s="106" t="s">
        <v>163</v>
      </c>
      <c r="G284" s="106" t="s">
        <v>164</v>
      </c>
      <c r="H284" s="106" t="s">
        <v>181</v>
      </c>
      <c r="I284" s="106" t="s">
        <v>14</v>
      </c>
      <c r="J284" s="106"/>
      <c r="K284" s="315">
        <v>35</v>
      </c>
    </row>
    <row r="285" customHeight="1" spans="1:11">
      <c r="A285" s="106"/>
      <c r="B285" s="285"/>
      <c r="C285" s="285" t="s">
        <v>460</v>
      </c>
      <c r="D285" s="106">
        <v>1989</v>
      </c>
      <c r="E285" s="106" t="s">
        <v>162</v>
      </c>
      <c r="F285" s="106" t="s">
        <v>163</v>
      </c>
      <c r="G285" s="106" t="s">
        <v>164</v>
      </c>
      <c r="H285" s="106" t="s">
        <v>181</v>
      </c>
      <c r="I285" s="106" t="s">
        <v>14</v>
      </c>
      <c r="J285" s="106"/>
      <c r="K285" s="315">
        <v>35</v>
      </c>
    </row>
    <row r="286" customHeight="1" spans="1:11">
      <c r="A286" s="106"/>
      <c r="B286" s="285"/>
      <c r="C286" s="285" t="s">
        <v>461</v>
      </c>
      <c r="D286" s="106">
        <v>1989</v>
      </c>
      <c r="E286" s="106" t="s">
        <v>162</v>
      </c>
      <c r="F286" s="106" t="s">
        <v>163</v>
      </c>
      <c r="G286" s="106" t="s">
        <v>164</v>
      </c>
      <c r="H286" s="106" t="s">
        <v>181</v>
      </c>
      <c r="I286" s="106" t="s">
        <v>14</v>
      </c>
      <c r="J286" s="106"/>
      <c r="K286" s="315">
        <v>35</v>
      </c>
    </row>
    <row r="287" customHeight="1" spans="1:11">
      <c r="A287" s="106"/>
      <c r="B287" s="285"/>
      <c r="C287" s="285" t="s">
        <v>462</v>
      </c>
      <c r="D287" s="106">
        <v>1989</v>
      </c>
      <c r="E287" s="106" t="s">
        <v>162</v>
      </c>
      <c r="F287" s="106" t="s">
        <v>163</v>
      </c>
      <c r="G287" s="106" t="s">
        <v>164</v>
      </c>
      <c r="H287" s="106" t="s">
        <v>181</v>
      </c>
      <c r="I287" s="106" t="s">
        <v>14</v>
      </c>
      <c r="J287" s="106"/>
      <c r="K287" s="315">
        <v>35</v>
      </c>
    </row>
    <row r="288" customHeight="1" spans="1:11">
      <c r="A288" s="106"/>
      <c r="B288" s="285"/>
      <c r="C288" s="285" t="s">
        <v>463</v>
      </c>
      <c r="D288" s="106">
        <v>1989</v>
      </c>
      <c r="E288" s="106" t="s">
        <v>162</v>
      </c>
      <c r="F288" s="106" t="s">
        <v>163</v>
      </c>
      <c r="G288" s="106" t="s">
        <v>164</v>
      </c>
      <c r="H288" s="106" t="s">
        <v>181</v>
      </c>
      <c r="I288" s="106" t="s">
        <v>14</v>
      </c>
      <c r="J288" s="106"/>
      <c r="K288" s="315">
        <v>35</v>
      </c>
    </row>
    <row r="289" customHeight="1" spans="1:11">
      <c r="A289" s="106"/>
      <c r="B289" s="285"/>
      <c r="C289" s="285" t="s">
        <v>464</v>
      </c>
      <c r="D289" s="106">
        <v>1989</v>
      </c>
      <c r="E289" s="106" t="s">
        <v>162</v>
      </c>
      <c r="F289" s="106" t="s">
        <v>163</v>
      </c>
      <c r="G289" s="106" t="s">
        <v>164</v>
      </c>
      <c r="H289" s="106" t="s">
        <v>181</v>
      </c>
      <c r="I289" s="106" t="s">
        <v>14</v>
      </c>
      <c r="J289" s="106"/>
      <c r="K289" s="315">
        <v>35</v>
      </c>
    </row>
    <row r="290" customHeight="1" spans="1:11">
      <c r="A290" s="106"/>
      <c r="B290" s="285"/>
      <c r="C290" s="285" t="s">
        <v>465</v>
      </c>
      <c r="D290" s="106">
        <v>1989</v>
      </c>
      <c r="E290" s="106" t="s">
        <v>162</v>
      </c>
      <c r="F290" s="106" t="s">
        <v>163</v>
      </c>
      <c r="G290" s="106" t="s">
        <v>164</v>
      </c>
      <c r="H290" s="106" t="s">
        <v>181</v>
      </c>
      <c r="I290" s="106" t="s">
        <v>14</v>
      </c>
      <c r="J290" s="106"/>
      <c r="K290" s="315">
        <v>35</v>
      </c>
    </row>
    <row r="291" customHeight="1" spans="1:11">
      <c r="A291" s="106"/>
      <c r="B291" s="285"/>
      <c r="C291" s="285" t="s">
        <v>466</v>
      </c>
      <c r="D291" s="106">
        <v>1989</v>
      </c>
      <c r="E291" s="106" t="s">
        <v>162</v>
      </c>
      <c r="F291" s="106" t="s">
        <v>163</v>
      </c>
      <c r="G291" s="106" t="s">
        <v>164</v>
      </c>
      <c r="H291" s="106" t="s">
        <v>181</v>
      </c>
      <c r="I291" s="106" t="s">
        <v>14</v>
      </c>
      <c r="J291" s="106"/>
      <c r="K291" s="315">
        <v>35</v>
      </c>
    </row>
    <row r="292" customHeight="1" spans="1:11">
      <c r="A292" s="106"/>
      <c r="B292" s="285"/>
      <c r="C292" s="285" t="s">
        <v>467</v>
      </c>
      <c r="D292" s="106">
        <v>1989</v>
      </c>
      <c r="E292" s="106" t="s">
        <v>162</v>
      </c>
      <c r="F292" s="106" t="s">
        <v>163</v>
      </c>
      <c r="G292" s="106" t="s">
        <v>164</v>
      </c>
      <c r="H292" s="106" t="s">
        <v>181</v>
      </c>
      <c r="I292" s="106" t="s">
        <v>14</v>
      </c>
      <c r="J292" s="106"/>
      <c r="K292" s="315">
        <v>35</v>
      </c>
    </row>
    <row r="293" customHeight="1" spans="1:11">
      <c r="A293" s="106"/>
      <c r="B293" s="285"/>
      <c r="C293" s="285" t="s">
        <v>468</v>
      </c>
      <c r="D293" s="106">
        <v>1989</v>
      </c>
      <c r="E293" s="106" t="s">
        <v>162</v>
      </c>
      <c r="F293" s="106" t="s">
        <v>163</v>
      </c>
      <c r="G293" s="106" t="s">
        <v>164</v>
      </c>
      <c r="H293" s="106" t="s">
        <v>181</v>
      </c>
      <c r="I293" s="106" t="s">
        <v>14</v>
      </c>
      <c r="J293" s="106"/>
      <c r="K293" s="315">
        <v>35</v>
      </c>
    </row>
    <row r="294" customHeight="1" spans="1:11">
      <c r="A294" s="106"/>
      <c r="B294" s="285"/>
      <c r="C294" s="285" t="s">
        <v>469</v>
      </c>
      <c r="D294" s="106">
        <v>1989</v>
      </c>
      <c r="E294" s="106" t="s">
        <v>162</v>
      </c>
      <c r="F294" s="106" t="s">
        <v>163</v>
      </c>
      <c r="G294" s="106" t="s">
        <v>164</v>
      </c>
      <c r="H294" s="106" t="s">
        <v>181</v>
      </c>
      <c r="I294" s="106" t="s">
        <v>14</v>
      </c>
      <c r="J294" s="106"/>
      <c r="K294" s="315">
        <v>35</v>
      </c>
    </row>
    <row r="295" customHeight="1" spans="1:11">
      <c r="A295" s="106"/>
      <c r="B295" s="285"/>
      <c r="C295" s="285" t="s">
        <v>470</v>
      </c>
      <c r="D295" s="106">
        <v>1982</v>
      </c>
      <c r="E295" s="106" t="s">
        <v>166</v>
      </c>
      <c r="F295" s="106" t="s">
        <v>471</v>
      </c>
      <c r="G295" s="106">
        <v>211</v>
      </c>
      <c r="H295" s="106" t="s">
        <v>181</v>
      </c>
      <c r="I295" s="106" t="s">
        <v>14</v>
      </c>
      <c r="J295" s="106"/>
      <c r="K295" s="315">
        <v>35</v>
      </c>
    </row>
    <row r="296" customHeight="1" spans="1:11">
      <c r="A296" s="106"/>
      <c r="B296" s="285"/>
      <c r="C296" s="285" t="s">
        <v>472</v>
      </c>
      <c r="D296" s="106">
        <v>1989</v>
      </c>
      <c r="E296" s="106" t="s">
        <v>162</v>
      </c>
      <c r="F296" s="106" t="s">
        <v>473</v>
      </c>
      <c r="G296" s="106" t="s">
        <v>474</v>
      </c>
      <c r="H296" s="106" t="s">
        <v>181</v>
      </c>
      <c r="I296" s="106" t="s">
        <v>14</v>
      </c>
      <c r="J296" s="106"/>
      <c r="K296" s="315">
        <v>35</v>
      </c>
    </row>
    <row r="297" customHeight="1" spans="1:11">
      <c r="A297" s="106"/>
      <c r="B297" s="285"/>
      <c r="C297" s="285" t="s">
        <v>475</v>
      </c>
      <c r="D297" s="106">
        <v>1989</v>
      </c>
      <c r="E297" s="106" t="s">
        <v>162</v>
      </c>
      <c r="F297" s="106" t="s">
        <v>473</v>
      </c>
      <c r="G297" s="106" t="s">
        <v>474</v>
      </c>
      <c r="H297" s="106" t="s">
        <v>181</v>
      </c>
      <c r="I297" s="106" t="s">
        <v>14</v>
      </c>
      <c r="J297" s="106"/>
      <c r="K297" s="315">
        <v>35</v>
      </c>
    </row>
    <row r="298" customHeight="1" spans="1:11">
      <c r="A298" s="106"/>
      <c r="B298" s="285"/>
      <c r="C298" s="285" t="s">
        <v>476</v>
      </c>
      <c r="D298" s="106">
        <v>1989</v>
      </c>
      <c r="E298" s="106" t="s">
        <v>162</v>
      </c>
      <c r="F298" s="106" t="s">
        <v>473</v>
      </c>
      <c r="G298" s="106" t="s">
        <v>474</v>
      </c>
      <c r="H298" s="106" t="s">
        <v>181</v>
      </c>
      <c r="I298" s="106" t="s">
        <v>14</v>
      </c>
      <c r="J298" s="106"/>
      <c r="K298" s="315">
        <v>35</v>
      </c>
    </row>
    <row r="299" customHeight="1" spans="1:11">
      <c r="A299" s="106"/>
      <c r="B299" s="285"/>
      <c r="C299" s="285" t="s">
        <v>477</v>
      </c>
      <c r="D299" s="106">
        <v>1989</v>
      </c>
      <c r="E299" s="106" t="s">
        <v>162</v>
      </c>
      <c r="F299" s="106" t="s">
        <v>473</v>
      </c>
      <c r="G299" s="106" t="s">
        <v>474</v>
      </c>
      <c r="H299" s="106" t="s">
        <v>181</v>
      </c>
      <c r="I299" s="106" t="s">
        <v>14</v>
      </c>
      <c r="J299" s="106"/>
      <c r="K299" s="315">
        <v>35</v>
      </c>
    </row>
    <row r="300" customHeight="1" spans="1:11">
      <c r="A300" s="106"/>
      <c r="B300" s="285"/>
      <c r="C300" s="285" t="s">
        <v>478</v>
      </c>
      <c r="D300" s="106">
        <v>1989</v>
      </c>
      <c r="E300" s="106" t="s">
        <v>162</v>
      </c>
      <c r="F300" s="106" t="s">
        <v>473</v>
      </c>
      <c r="G300" s="106" t="s">
        <v>474</v>
      </c>
      <c r="H300" s="106" t="s">
        <v>181</v>
      </c>
      <c r="I300" s="106" t="s">
        <v>14</v>
      </c>
      <c r="J300" s="106"/>
      <c r="K300" s="315">
        <v>35</v>
      </c>
    </row>
    <row r="301" customHeight="1" spans="1:11">
      <c r="A301" s="106"/>
      <c r="B301" s="285"/>
      <c r="C301" s="285" t="s">
        <v>479</v>
      </c>
      <c r="D301" s="106">
        <v>1989</v>
      </c>
      <c r="E301" s="106" t="s">
        <v>162</v>
      </c>
      <c r="F301" s="106" t="s">
        <v>473</v>
      </c>
      <c r="G301" s="106" t="s">
        <v>474</v>
      </c>
      <c r="H301" s="106" t="s">
        <v>181</v>
      </c>
      <c r="I301" s="106" t="s">
        <v>14</v>
      </c>
      <c r="J301" s="106"/>
      <c r="K301" s="315">
        <v>35</v>
      </c>
    </row>
    <row r="302" customHeight="1" spans="1:11">
      <c r="A302" s="106"/>
      <c r="B302" s="285"/>
      <c r="C302" s="285" t="s">
        <v>480</v>
      </c>
      <c r="D302" s="106">
        <v>1989</v>
      </c>
      <c r="E302" s="106" t="s">
        <v>162</v>
      </c>
      <c r="F302" s="106" t="s">
        <v>473</v>
      </c>
      <c r="G302" s="106" t="s">
        <v>474</v>
      </c>
      <c r="H302" s="106" t="s">
        <v>181</v>
      </c>
      <c r="I302" s="106" t="s">
        <v>14</v>
      </c>
      <c r="J302" s="106"/>
      <c r="K302" s="315">
        <v>35</v>
      </c>
    </row>
    <row r="303" customHeight="1" spans="1:11">
      <c r="A303" s="106"/>
      <c r="B303" s="285"/>
      <c r="C303" s="285" t="s">
        <v>481</v>
      </c>
      <c r="D303" s="106">
        <v>1989</v>
      </c>
      <c r="E303" s="106" t="s">
        <v>162</v>
      </c>
      <c r="F303" s="106" t="s">
        <v>473</v>
      </c>
      <c r="G303" s="106" t="s">
        <v>474</v>
      </c>
      <c r="H303" s="106" t="s">
        <v>181</v>
      </c>
      <c r="I303" s="106" t="s">
        <v>14</v>
      </c>
      <c r="J303" s="106"/>
      <c r="K303" s="315">
        <v>35</v>
      </c>
    </row>
    <row r="304" customHeight="1" spans="1:11">
      <c r="A304" s="106"/>
      <c r="B304" s="285"/>
      <c r="C304" s="285" t="s">
        <v>482</v>
      </c>
      <c r="D304" s="106">
        <v>1989</v>
      </c>
      <c r="E304" s="106" t="s">
        <v>162</v>
      </c>
      <c r="F304" s="106" t="s">
        <v>473</v>
      </c>
      <c r="G304" s="106" t="s">
        <v>474</v>
      </c>
      <c r="H304" s="106" t="s">
        <v>181</v>
      </c>
      <c r="I304" s="106" t="s">
        <v>14</v>
      </c>
      <c r="J304" s="106"/>
      <c r="K304" s="315">
        <v>35</v>
      </c>
    </row>
    <row r="305" customHeight="1" spans="1:11">
      <c r="A305" s="106"/>
      <c r="B305" s="285"/>
      <c r="C305" s="285" t="s">
        <v>483</v>
      </c>
      <c r="D305" s="106">
        <v>1989</v>
      </c>
      <c r="E305" s="106" t="s">
        <v>162</v>
      </c>
      <c r="F305" s="106" t="s">
        <v>473</v>
      </c>
      <c r="G305" s="106" t="s">
        <v>474</v>
      </c>
      <c r="H305" s="106" t="s">
        <v>181</v>
      </c>
      <c r="I305" s="106" t="s">
        <v>14</v>
      </c>
      <c r="J305" s="106"/>
      <c r="K305" s="315">
        <v>35</v>
      </c>
    </row>
    <row r="306" customHeight="1" spans="1:11">
      <c r="A306" s="106"/>
      <c r="B306" s="285"/>
      <c r="C306" s="285" t="s">
        <v>484</v>
      </c>
      <c r="D306" s="106">
        <v>1989</v>
      </c>
      <c r="E306" s="106" t="s">
        <v>162</v>
      </c>
      <c r="F306" s="106" t="s">
        <v>473</v>
      </c>
      <c r="G306" s="106" t="s">
        <v>474</v>
      </c>
      <c r="H306" s="106" t="s">
        <v>181</v>
      </c>
      <c r="I306" s="106" t="s">
        <v>14</v>
      </c>
      <c r="J306" s="106"/>
      <c r="K306" s="315">
        <v>35</v>
      </c>
    </row>
    <row r="307" customHeight="1" spans="1:11">
      <c r="A307" s="106"/>
      <c r="B307" s="285"/>
      <c r="C307" s="285" t="s">
        <v>485</v>
      </c>
      <c r="D307" s="106">
        <v>1989</v>
      </c>
      <c r="E307" s="106" t="s">
        <v>162</v>
      </c>
      <c r="F307" s="106" t="s">
        <v>473</v>
      </c>
      <c r="G307" s="106" t="s">
        <v>474</v>
      </c>
      <c r="H307" s="106" t="s">
        <v>181</v>
      </c>
      <c r="I307" s="106" t="s">
        <v>14</v>
      </c>
      <c r="J307" s="106"/>
      <c r="K307" s="315">
        <v>35</v>
      </c>
    </row>
    <row r="308" customHeight="1" spans="1:11">
      <c r="A308" s="106"/>
      <c r="B308" s="285"/>
      <c r="C308" s="285" t="s">
        <v>486</v>
      </c>
      <c r="D308" s="106">
        <v>1989</v>
      </c>
      <c r="E308" s="106" t="s">
        <v>162</v>
      </c>
      <c r="F308" s="106" t="s">
        <v>473</v>
      </c>
      <c r="G308" s="106" t="s">
        <v>474</v>
      </c>
      <c r="H308" s="106" t="s">
        <v>181</v>
      </c>
      <c r="I308" s="106" t="s">
        <v>14</v>
      </c>
      <c r="J308" s="106"/>
      <c r="K308" s="315">
        <v>35</v>
      </c>
    </row>
    <row r="309" customHeight="1" spans="1:11">
      <c r="A309" s="106"/>
      <c r="B309" s="285"/>
      <c r="C309" s="285" t="s">
        <v>487</v>
      </c>
      <c r="D309" s="106">
        <v>1989</v>
      </c>
      <c r="E309" s="106" t="s">
        <v>162</v>
      </c>
      <c r="F309" s="106" t="s">
        <v>473</v>
      </c>
      <c r="G309" s="106" t="s">
        <v>474</v>
      </c>
      <c r="H309" s="106" t="s">
        <v>181</v>
      </c>
      <c r="I309" s="106" t="s">
        <v>14</v>
      </c>
      <c r="J309" s="106"/>
      <c r="K309" s="315">
        <v>35</v>
      </c>
    </row>
    <row r="310" customHeight="1" spans="1:11">
      <c r="A310" s="106"/>
      <c r="B310" s="285"/>
      <c r="C310" s="285" t="s">
        <v>488</v>
      </c>
      <c r="D310" s="106">
        <v>1989</v>
      </c>
      <c r="E310" s="106" t="s">
        <v>162</v>
      </c>
      <c r="F310" s="106" t="s">
        <v>473</v>
      </c>
      <c r="G310" s="106" t="s">
        <v>474</v>
      </c>
      <c r="H310" s="106" t="s">
        <v>181</v>
      </c>
      <c r="I310" s="106" t="s">
        <v>14</v>
      </c>
      <c r="J310" s="106"/>
      <c r="K310" s="315">
        <v>35</v>
      </c>
    </row>
    <row r="311" customHeight="1" spans="1:11">
      <c r="A311" s="106"/>
      <c r="B311" s="285"/>
      <c r="C311" s="285" t="s">
        <v>489</v>
      </c>
      <c r="D311" s="106">
        <v>1989</v>
      </c>
      <c r="E311" s="106" t="s">
        <v>162</v>
      </c>
      <c r="F311" s="106" t="s">
        <v>473</v>
      </c>
      <c r="G311" s="106" t="s">
        <v>474</v>
      </c>
      <c r="H311" s="106" t="s">
        <v>181</v>
      </c>
      <c r="I311" s="106" t="s">
        <v>14</v>
      </c>
      <c r="J311" s="106"/>
      <c r="K311" s="315">
        <v>35</v>
      </c>
    </row>
    <row r="312" customHeight="1" spans="1:11">
      <c r="A312" s="106"/>
      <c r="B312" s="285"/>
      <c r="C312" s="285" t="s">
        <v>490</v>
      </c>
      <c r="D312" s="106">
        <v>1989</v>
      </c>
      <c r="E312" s="106" t="s">
        <v>162</v>
      </c>
      <c r="F312" s="106" t="s">
        <v>473</v>
      </c>
      <c r="G312" s="106" t="s">
        <v>474</v>
      </c>
      <c r="H312" s="106" t="s">
        <v>181</v>
      </c>
      <c r="I312" s="106" t="s">
        <v>14</v>
      </c>
      <c r="J312" s="106"/>
      <c r="K312" s="315">
        <v>35</v>
      </c>
    </row>
    <row r="313" customHeight="1" spans="1:11">
      <c r="A313" s="106"/>
      <c r="B313" s="285"/>
      <c r="C313" s="285" t="s">
        <v>491</v>
      </c>
      <c r="D313" s="106">
        <v>1989</v>
      </c>
      <c r="E313" s="106" t="s">
        <v>162</v>
      </c>
      <c r="F313" s="106" t="s">
        <v>473</v>
      </c>
      <c r="G313" s="106" t="s">
        <v>474</v>
      </c>
      <c r="H313" s="106" t="s">
        <v>181</v>
      </c>
      <c r="I313" s="106" t="s">
        <v>14</v>
      </c>
      <c r="J313" s="106"/>
      <c r="K313" s="315">
        <v>35</v>
      </c>
    </row>
    <row r="314" customHeight="1" spans="1:11">
      <c r="A314" s="106"/>
      <c r="B314" s="285"/>
      <c r="C314" s="285" t="s">
        <v>492</v>
      </c>
      <c r="D314" s="106">
        <v>1989</v>
      </c>
      <c r="E314" s="106" t="s">
        <v>162</v>
      </c>
      <c r="F314" s="106" t="s">
        <v>473</v>
      </c>
      <c r="G314" s="106" t="s">
        <v>474</v>
      </c>
      <c r="H314" s="106" t="s">
        <v>181</v>
      </c>
      <c r="I314" s="106" t="s">
        <v>14</v>
      </c>
      <c r="J314" s="106"/>
      <c r="K314" s="315">
        <v>35</v>
      </c>
    </row>
    <row r="315" customHeight="1" spans="1:11">
      <c r="A315" s="106"/>
      <c r="B315" s="285"/>
      <c r="C315" s="285" t="s">
        <v>493</v>
      </c>
      <c r="D315" s="106">
        <v>1989</v>
      </c>
      <c r="E315" s="106" t="s">
        <v>162</v>
      </c>
      <c r="F315" s="106" t="s">
        <v>473</v>
      </c>
      <c r="G315" s="106" t="s">
        <v>474</v>
      </c>
      <c r="H315" s="106" t="s">
        <v>181</v>
      </c>
      <c r="I315" s="106" t="s">
        <v>14</v>
      </c>
      <c r="J315" s="106"/>
      <c r="K315" s="315">
        <v>35</v>
      </c>
    </row>
    <row r="316" customHeight="1" spans="1:11">
      <c r="A316" s="106"/>
      <c r="B316" s="285"/>
      <c r="C316" s="285" t="s">
        <v>494</v>
      </c>
      <c r="D316" s="106">
        <v>1989</v>
      </c>
      <c r="E316" s="106" t="s">
        <v>162</v>
      </c>
      <c r="F316" s="106" t="s">
        <v>473</v>
      </c>
      <c r="G316" s="106" t="s">
        <v>474</v>
      </c>
      <c r="H316" s="106" t="s">
        <v>181</v>
      </c>
      <c r="I316" s="106" t="s">
        <v>14</v>
      </c>
      <c r="J316" s="106"/>
      <c r="K316" s="315">
        <v>35</v>
      </c>
    </row>
    <row r="317" customHeight="1" spans="1:11">
      <c r="A317" s="106"/>
      <c r="B317" s="285"/>
      <c r="C317" s="285" t="s">
        <v>495</v>
      </c>
      <c r="D317" s="106">
        <v>1989</v>
      </c>
      <c r="E317" s="106" t="s">
        <v>162</v>
      </c>
      <c r="F317" s="106" t="s">
        <v>473</v>
      </c>
      <c r="G317" s="106" t="s">
        <v>474</v>
      </c>
      <c r="H317" s="106" t="s">
        <v>181</v>
      </c>
      <c r="I317" s="106" t="s">
        <v>14</v>
      </c>
      <c r="J317" s="106"/>
      <c r="K317" s="315">
        <v>35</v>
      </c>
    </row>
    <row r="318" customHeight="1" spans="1:11">
      <c r="A318" s="106"/>
      <c r="B318" s="285"/>
      <c r="C318" s="285" t="s">
        <v>496</v>
      </c>
      <c r="D318" s="106">
        <v>1989</v>
      </c>
      <c r="E318" s="106" t="s">
        <v>162</v>
      </c>
      <c r="F318" s="106" t="s">
        <v>473</v>
      </c>
      <c r="G318" s="106" t="s">
        <v>474</v>
      </c>
      <c r="H318" s="106" t="s">
        <v>181</v>
      </c>
      <c r="I318" s="106" t="s">
        <v>14</v>
      </c>
      <c r="J318" s="106"/>
      <c r="K318" s="315">
        <v>35</v>
      </c>
    </row>
    <row r="319" customHeight="1" spans="1:11">
      <c r="A319" s="106"/>
      <c r="B319" s="285"/>
      <c r="C319" s="285" t="s">
        <v>497</v>
      </c>
      <c r="D319" s="106">
        <v>1989</v>
      </c>
      <c r="E319" s="106" t="s">
        <v>162</v>
      </c>
      <c r="F319" s="106" t="s">
        <v>473</v>
      </c>
      <c r="G319" s="106" t="s">
        <v>474</v>
      </c>
      <c r="H319" s="106" t="s">
        <v>181</v>
      </c>
      <c r="I319" s="106" t="s">
        <v>14</v>
      </c>
      <c r="J319" s="106"/>
      <c r="K319" s="315">
        <v>35</v>
      </c>
    </row>
    <row r="320" customHeight="1" spans="1:11">
      <c r="A320" s="106"/>
      <c r="B320" s="285"/>
      <c r="C320" s="285" t="s">
        <v>498</v>
      </c>
      <c r="D320" s="106">
        <v>1989</v>
      </c>
      <c r="E320" s="106" t="s">
        <v>162</v>
      </c>
      <c r="F320" s="106" t="s">
        <v>473</v>
      </c>
      <c r="G320" s="106" t="s">
        <v>474</v>
      </c>
      <c r="H320" s="106" t="s">
        <v>181</v>
      </c>
      <c r="I320" s="106" t="s">
        <v>14</v>
      </c>
      <c r="J320" s="106"/>
      <c r="K320" s="315">
        <v>35</v>
      </c>
    </row>
    <row r="321" customHeight="1" spans="1:11">
      <c r="A321" s="106"/>
      <c r="B321" s="285"/>
      <c r="C321" s="285" t="s">
        <v>499</v>
      </c>
      <c r="D321" s="106">
        <v>1989</v>
      </c>
      <c r="E321" s="106" t="s">
        <v>162</v>
      </c>
      <c r="F321" s="321" t="s">
        <v>473</v>
      </c>
      <c r="G321" s="106" t="s">
        <v>474</v>
      </c>
      <c r="H321" s="106" t="s">
        <v>181</v>
      </c>
      <c r="I321" s="106" t="s">
        <v>14</v>
      </c>
      <c r="J321" s="106"/>
      <c r="K321" s="315">
        <v>35</v>
      </c>
    </row>
    <row r="322" customHeight="1" spans="1:11">
      <c r="A322" s="106"/>
      <c r="B322" s="285"/>
      <c r="C322" s="285" t="s">
        <v>500</v>
      </c>
      <c r="D322" s="106">
        <v>1989</v>
      </c>
      <c r="E322" s="106" t="s">
        <v>162</v>
      </c>
      <c r="F322" s="106" t="s">
        <v>473</v>
      </c>
      <c r="G322" s="106" t="s">
        <v>474</v>
      </c>
      <c r="H322" s="106" t="s">
        <v>181</v>
      </c>
      <c r="I322" s="106" t="s">
        <v>14</v>
      </c>
      <c r="J322" s="106"/>
      <c r="K322" s="315">
        <v>35</v>
      </c>
    </row>
    <row r="323" customHeight="1" spans="1:11">
      <c r="A323" s="106"/>
      <c r="B323" s="285"/>
      <c r="C323" s="285" t="s">
        <v>501</v>
      </c>
      <c r="D323" s="106">
        <v>1989</v>
      </c>
      <c r="E323" s="106" t="s">
        <v>162</v>
      </c>
      <c r="F323" s="106" t="s">
        <v>473</v>
      </c>
      <c r="G323" s="106" t="s">
        <v>474</v>
      </c>
      <c r="H323" s="106" t="s">
        <v>181</v>
      </c>
      <c r="I323" s="106" t="s">
        <v>14</v>
      </c>
      <c r="J323" s="106"/>
      <c r="K323" s="315">
        <v>35</v>
      </c>
    </row>
    <row r="324" customHeight="1" spans="1:11">
      <c r="A324" s="106"/>
      <c r="B324" s="285" t="s">
        <v>10</v>
      </c>
      <c r="C324" s="285" t="s">
        <v>502</v>
      </c>
      <c r="D324" s="106">
        <v>1989</v>
      </c>
      <c r="E324" s="106" t="s">
        <v>162</v>
      </c>
      <c r="F324" s="106" t="s">
        <v>197</v>
      </c>
      <c r="G324" s="106" t="s">
        <v>418</v>
      </c>
      <c r="H324" s="106" t="s">
        <v>181</v>
      </c>
      <c r="I324" s="106" t="s">
        <v>14</v>
      </c>
      <c r="J324" s="106"/>
      <c r="K324" s="315">
        <v>35</v>
      </c>
    </row>
    <row r="325" customHeight="1" spans="1:11">
      <c r="A325" s="106"/>
      <c r="B325" s="285" t="s">
        <v>10</v>
      </c>
      <c r="C325" s="285" t="s">
        <v>503</v>
      </c>
      <c r="D325" s="106">
        <v>1989</v>
      </c>
      <c r="E325" s="106" t="s">
        <v>162</v>
      </c>
      <c r="F325" s="106" t="s">
        <v>197</v>
      </c>
      <c r="G325" s="106" t="s">
        <v>418</v>
      </c>
      <c r="H325" s="106" t="s">
        <v>181</v>
      </c>
      <c r="I325" s="106" t="s">
        <v>14</v>
      </c>
      <c r="J325" s="106"/>
      <c r="K325" s="315">
        <v>35</v>
      </c>
    </row>
    <row r="326" customHeight="1" spans="1:11">
      <c r="A326" s="106"/>
      <c r="B326" s="285" t="s">
        <v>10</v>
      </c>
      <c r="C326" s="285" t="s">
        <v>504</v>
      </c>
      <c r="D326" s="106">
        <v>1989</v>
      </c>
      <c r="E326" s="106" t="s">
        <v>162</v>
      </c>
      <c r="F326" s="106" t="s">
        <v>197</v>
      </c>
      <c r="G326" s="106" t="s">
        <v>418</v>
      </c>
      <c r="H326" s="106" t="s">
        <v>181</v>
      </c>
      <c r="I326" s="106" t="s">
        <v>14</v>
      </c>
      <c r="J326" s="106"/>
      <c r="K326" s="315">
        <v>35</v>
      </c>
    </row>
    <row r="327" customHeight="1" spans="1:11">
      <c r="A327" s="106"/>
      <c r="B327" s="285" t="s">
        <v>10</v>
      </c>
      <c r="C327" s="285" t="s">
        <v>505</v>
      </c>
      <c r="D327" s="106">
        <v>1989</v>
      </c>
      <c r="E327" s="106" t="s">
        <v>162</v>
      </c>
      <c r="F327" s="106" t="s">
        <v>197</v>
      </c>
      <c r="G327" s="106" t="s">
        <v>418</v>
      </c>
      <c r="H327" s="106" t="s">
        <v>181</v>
      </c>
      <c r="I327" s="106" t="s">
        <v>14</v>
      </c>
      <c r="J327" s="106"/>
      <c r="K327" s="315">
        <v>35</v>
      </c>
    </row>
    <row r="328" customHeight="1" spans="1:11">
      <c r="A328" s="106"/>
      <c r="B328" s="285" t="s">
        <v>10</v>
      </c>
      <c r="C328" s="285" t="s">
        <v>506</v>
      </c>
      <c r="D328" s="106">
        <v>1989</v>
      </c>
      <c r="E328" s="106" t="s">
        <v>162</v>
      </c>
      <c r="F328" s="106" t="s">
        <v>197</v>
      </c>
      <c r="G328" s="106" t="s">
        <v>418</v>
      </c>
      <c r="H328" s="106" t="s">
        <v>181</v>
      </c>
      <c r="I328" s="106" t="s">
        <v>14</v>
      </c>
      <c r="J328" s="106"/>
      <c r="K328" s="315">
        <v>35</v>
      </c>
    </row>
    <row r="329" customHeight="1" spans="1:11">
      <c r="A329" s="106"/>
      <c r="B329" s="285" t="s">
        <v>10</v>
      </c>
      <c r="C329" s="285" t="s">
        <v>507</v>
      </c>
      <c r="D329" s="106">
        <v>1989</v>
      </c>
      <c r="E329" s="106" t="s">
        <v>162</v>
      </c>
      <c r="F329" s="106" t="s">
        <v>197</v>
      </c>
      <c r="G329" s="106" t="s">
        <v>418</v>
      </c>
      <c r="H329" s="106" t="s">
        <v>181</v>
      </c>
      <c r="I329" s="106" t="s">
        <v>14</v>
      </c>
      <c r="J329" s="106"/>
      <c r="K329" s="315">
        <v>35</v>
      </c>
    </row>
    <row r="330" customHeight="1" spans="1:11">
      <c r="A330" s="106"/>
      <c r="B330" s="285" t="s">
        <v>10</v>
      </c>
      <c r="C330" s="285" t="s">
        <v>508</v>
      </c>
      <c r="D330" s="106">
        <v>1989</v>
      </c>
      <c r="E330" s="106" t="s">
        <v>162</v>
      </c>
      <c r="F330" s="106" t="s">
        <v>197</v>
      </c>
      <c r="G330" s="106" t="s">
        <v>418</v>
      </c>
      <c r="H330" s="106" t="s">
        <v>181</v>
      </c>
      <c r="I330" s="106" t="s">
        <v>14</v>
      </c>
      <c r="J330" s="106"/>
      <c r="K330" s="315">
        <v>35</v>
      </c>
    </row>
    <row r="331" customHeight="1" spans="1:11">
      <c r="A331" s="106"/>
      <c r="B331" s="285" t="s">
        <v>10</v>
      </c>
      <c r="C331" s="285" t="s">
        <v>509</v>
      </c>
      <c r="D331" s="106">
        <v>1989</v>
      </c>
      <c r="E331" s="106" t="s">
        <v>162</v>
      </c>
      <c r="F331" s="106" t="s">
        <v>197</v>
      </c>
      <c r="G331" s="106" t="s">
        <v>418</v>
      </c>
      <c r="H331" s="106" t="s">
        <v>181</v>
      </c>
      <c r="I331" s="106" t="s">
        <v>14</v>
      </c>
      <c r="J331" s="106"/>
      <c r="K331" s="315">
        <v>35</v>
      </c>
    </row>
    <row r="332" customHeight="1" spans="1:11">
      <c r="A332" s="106"/>
      <c r="B332" s="285" t="s">
        <v>10</v>
      </c>
      <c r="C332" s="285" t="s">
        <v>510</v>
      </c>
      <c r="D332" s="106">
        <v>1989</v>
      </c>
      <c r="E332" s="106" t="s">
        <v>162</v>
      </c>
      <c r="F332" s="106" t="s">
        <v>197</v>
      </c>
      <c r="G332" s="106" t="s">
        <v>418</v>
      </c>
      <c r="H332" s="106" t="s">
        <v>181</v>
      </c>
      <c r="I332" s="106" t="s">
        <v>14</v>
      </c>
      <c r="J332" s="106"/>
      <c r="K332" s="315">
        <v>35</v>
      </c>
    </row>
    <row r="333" customHeight="1" spans="1:11">
      <c r="A333" s="106"/>
      <c r="B333" s="285" t="s">
        <v>10</v>
      </c>
      <c r="C333" s="285" t="s">
        <v>511</v>
      </c>
      <c r="D333" s="106">
        <v>1989</v>
      </c>
      <c r="E333" s="106" t="s">
        <v>162</v>
      </c>
      <c r="F333" s="106" t="s">
        <v>197</v>
      </c>
      <c r="G333" s="106" t="s">
        <v>418</v>
      </c>
      <c r="H333" s="106" t="s">
        <v>181</v>
      </c>
      <c r="I333" s="106" t="s">
        <v>14</v>
      </c>
      <c r="J333" s="106"/>
      <c r="K333" s="315">
        <v>35</v>
      </c>
    </row>
    <row r="334" customHeight="1" spans="1:11">
      <c r="A334" s="106"/>
      <c r="B334" s="285" t="s">
        <v>10</v>
      </c>
      <c r="C334" s="285" t="s">
        <v>512</v>
      </c>
      <c r="D334" s="106">
        <v>1989</v>
      </c>
      <c r="E334" s="106" t="s">
        <v>162</v>
      </c>
      <c r="F334" s="106" t="s">
        <v>197</v>
      </c>
      <c r="G334" s="106" t="s">
        <v>418</v>
      </c>
      <c r="H334" s="106" t="s">
        <v>181</v>
      </c>
      <c r="I334" s="106" t="s">
        <v>14</v>
      </c>
      <c r="J334" s="106"/>
      <c r="K334" s="315">
        <v>35</v>
      </c>
    </row>
    <row r="335" customHeight="1" spans="1:11">
      <c r="A335" s="106"/>
      <c r="B335" s="285" t="s">
        <v>10</v>
      </c>
      <c r="C335" s="285" t="s">
        <v>513</v>
      </c>
      <c r="D335" s="106">
        <v>1989</v>
      </c>
      <c r="E335" s="106" t="s">
        <v>162</v>
      </c>
      <c r="F335" s="106" t="s">
        <v>197</v>
      </c>
      <c r="G335" s="106" t="s">
        <v>418</v>
      </c>
      <c r="H335" s="106" t="s">
        <v>181</v>
      </c>
      <c r="I335" s="106" t="s">
        <v>14</v>
      </c>
      <c r="J335" s="106"/>
      <c r="K335" s="315">
        <v>35</v>
      </c>
    </row>
    <row r="336" customHeight="1" spans="1:11">
      <c r="A336" s="106"/>
      <c r="B336" s="285" t="s">
        <v>10</v>
      </c>
      <c r="C336" s="285" t="s">
        <v>514</v>
      </c>
      <c r="D336" s="106">
        <v>1989</v>
      </c>
      <c r="E336" s="106" t="s">
        <v>162</v>
      </c>
      <c r="F336" s="106" t="s">
        <v>197</v>
      </c>
      <c r="G336" s="106" t="s">
        <v>418</v>
      </c>
      <c r="H336" s="106" t="s">
        <v>181</v>
      </c>
      <c r="I336" s="106" t="s">
        <v>14</v>
      </c>
      <c r="J336" s="106"/>
      <c r="K336" s="315">
        <v>35</v>
      </c>
    </row>
    <row r="337" customHeight="1" spans="1:11">
      <c r="A337" s="106"/>
      <c r="B337" s="285" t="s">
        <v>10</v>
      </c>
      <c r="C337" s="285" t="s">
        <v>515</v>
      </c>
      <c r="D337" s="288">
        <v>2020</v>
      </c>
      <c r="E337" s="289" t="s">
        <v>62</v>
      </c>
      <c r="F337" s="306" t="s">
        <v>80</v>
      </c>
      <c r="G337" s="288">
        <v>201</v>
      </c>
      <c r="H337" s="289" t="s">
        <v>516</v>
      </c>
      <c r="I337" s="288" t="s">
        <v>14</v>
      </c>
      <c r="J337" s="106"/>
      <c r="K337" s="315">
        <v>40</v>
      </c>
    </row>
    <row r="338" customHeight="1" spans="1:11">
      <c r="A338" s="106"/>
      <c r="B338" s="285" t="s">
        <v>10</v>
      </c>
      <c r="C338" s="285" t="s">
        <v>517</v>
      </c>
      <c r="D338" s="288">
        <v>2020</v>
      </c>
      <c r="E338" s="289" t="s">
        <v>54</v>
      </c>
      <c r="F338" s="306" t="s">
        <v>518</v>
      </c>
      <c r="G338" s="288">
        <v>362</v>
      </c>
      <c r="H338" s="288"/>
      <c r="I338" s="289" t="s">
        <v>40</v>
      </c>
      <c r="J338" s="106"/>
      <c r="K338" s="315">
        <v>40</v>
      </c>
    </row>
    <row r="339" customHeight="1" spans="1:11">
      <c r="A339" s="106"/>
      <c r="B339" s="285" t="s">
        <v>10</v>
      </c>
      <c r="C339" s="285" t="s">
        <v>519</v>
      </c>
      <c r="D339" s="288">
        <v>2020</v>
      </c>
      <c r="E339" s="289" t="s">
        <v>243</v>
      </c>
      <c r="F339" s="306" t="s">
        <v>63</v>
      </c>
      <c r="G339" s="288">
        <v>167</v>
      </c>
      <c r="H339" s="317" t="s">
        <v>57</v>
      </c>
      <c r="I339" s="289" t="s">
        <v>14</v>
      </c>
      <c r="J339" s="106"/>
      <c r="K339" s="315">
        <v>40</v>
      </c>
    </row>
    <row r="340" customHeight="1" spans="1:11">
      <c r="A340" s="106"/>
      <c r="B340" s="285" t="s">
        <v>10</v>
      </c>
      <c r="C340" s="285" t="s">
        <v>520</v>
      </c>
      <c r="D340" s="288">
        <v>2020</v>
      </c>
      <c r="E340" s="289" t="s">
        <v>62</v>
      </c>
      <c r="F340" s="306" t="s">
        <v>83</v>
      </c>
      <c r="G340" s="106" t="s">
        <v>521</v>
      </c>
      <c r="H340" s="319" t="s">
        <v>522</v>
      </c>
      <c r="I340" s="289" t="s">
        <v>14</v>
      </c>
      <c r="J340" s="106"/>
      <c r="K340" s="315">
        <v>40</v>
      </c>
    </row>
    <row r="341" customHeight="1" spans="1:11">
      <c r="A341" s="106"/>
      <c r="B341" s="285" t="s">
        <v>66</v>
      </c>
      <c r="C341" s="285" t="s">
        <v>523</v>
      </c>
      <c r="D341" s="288">
        <v>2020</v>
      </c>
      <c r="E341" s="288" t="s">
        <v>148</v>
      </c>
      <c r="F341" s="288" t="s">
        <v>524</v>
      </c>
      <c r="G341" s="288">
        <v>1</v>
      </c>
      <c r="H341" s="288" t="s">
        <v>525</v>
      </c>
      <c r="I341" s="288" t="s">
        <v>277</v>
      </c>
      <c r="J341" s="106"/>
      <c r="K341" s="315">
        <v>40</v>
      </c>
    </row>
    <row r="342" customHeight="1" spans="1:11">
      <c r="A342" s="106"/>
      <c r="B342" s="285" t="s">
        <v>10</v>
      </c>
      <c r="C342" s="285" t="s">
        <v>526</v>
      </c>
      <c r="D342" s="288">
        <v>2020</v>
      </c>
      <c r="E342" s="288" t="s">
        <v>68</v>
      </c>
      <c r="F342" s="288" t="s">
        <v>76</v>
      </c>
      <c r="G342" s="288" t="s">
        <v>527</v>
      </c>
      <c r="H342" s="288" t="s">
        <v>528</v>
      </c>
      <c r="I342" s="288" t="s">
        <v>45</v>
      </c>
      <c r="J342" s="106"/>
      <c r="K342" s="315">
        <v>40</v>
      </c>
    </row>
    <row r="343" customHeight="1" spans="1:11">
      <c r="A343" s="106"/>
      <c r="B343" s="285" t="s">
        <v>66</v>
      </c>
      <c r="C343" s="285" t="s">
        <v>529</v>
      </c>
      <c r="D343" s="288">
        <v>2020</v>
      </c>
      <c r="E343" s="288" t="s">
        <v>398</v>
      </c>
      <c r="F343" s="288" t="s">
        <v>524</v>
      </c>
      <c r="G343" s="288" t="s">
        <v>530</v>
      </c>
      <c r="H343" s="288" t="s">
        <v>531</v>
      </c>
      <c r="I343" s="288" t="s">
        <v>281</v>
      </c>
      <c r="J343" s="106"/>
      <c r="K343" s="315">
        <v>40</v>
      </c>
    </row>
    <row r="344" customHeight="1" spans="1:11">
      <c r="A344" s="106"/>
      <c r="B344" s="285" t="s">
        <v>10</v>
      </c>
      <c r="C344" s="285" t="s">
        <v>532</v>
      </c>
      <c r="D344" s="162">
        <v>2020</v>
      </c>
      <c r="E344" s="162" t="s">
        <v>35</v>
      </c>
      <c r="F344" s="162" t="s">
        <v>533</v>
      </c>
      <c r="G344" s="162">
        <v>81</v>
      </c>
      <c r="H344" s="162" t="s">
        <v>39</v>
      </c>
      <c r="I344" s="162" t="s">
        <v>40</v>
      </c>
      <c r="J344" s="106"/>
      <c r="K344" s="315">
        <v>40</v>
      </c>
    </row>
    <row r="345" customHeight="1" spans="1:11">
      <c r="A345" s="106"/>
      <c r="B345" s="285" t="s">
        <v>10</v>
      </c>
      <c r="C345" s="285" t="s">
        <v>534</v>
      </c>
      <c r="D345" s="288">
        <v>2020</v>
      </c>
      <c r="E345" s="288" t="s">
        <v>97</v>
      </c>
      <c r="F345" s="289" t="s">
        <v>535</v>
      </c>
      <c r="G345" s="288">
        <v>17</v>
      </c>
      <c r="H345" s="288" t="s">
        <v>536</v>
      </c>
      <c r="I345" s="288" t="s">
        <v>40</v>
      </c>
      <c r="J345" s="106"/>
      <c r="K345" s="315">
        <v>40</v>
      </c>
    </row>
    <row r="346" customHeight="1" spans="1:11">
      <c r="A346" s="106"/>
      <c r="B346" s="285" t="s">
        <v>10</v>
      </c>
      <c r="C346" s="285" t="s">
        <v>537</v>
      </c>
      <c r="D346" s="295">
        <v>2020</v>
      </c>
      <c r="E346" s="295" t="s">
        <v>68</v>
      </c>
      <c r="F346" s="295" t="s">
        <v>42</v>
      </c>
      <c r="G346" s="295">
        <v>209</v>
      </c>
      <c r="H346" s="295"/>
      <c r="I346" s="295" t="s">
        <v>40</v>
      </c>
      <c r="J346" s="106"/>
      <c r="K346" s="315">
        <v>40</v>
      </c>
    </row>
    <row r="347" customHeight="1" spans="1:11">
      <c r="A347" s="106"/>
      <c r="B347" s="285" t="s">
        <v>10</v>
      </c>
      <c r="C347" s="285" t="s">
        <v>538</v>
      </c>
      <c r="D347" s="299">
        <v>2020</v>
      </c>
      <c r="E347" s="299" t="s">
        <v>35</v>
      </c>
      <c r="F347" s="299" t="s">
        <v>159</v>
      </c>
      <c r="G347" s="299">
        <v>272</v>
      </c>
      <c r="H347" s="299" t="s">
        <v>39</v>
      </c>
      <c r="I347" s="299" t="s">
        <v>40</v>
      </c>
      <c r="J347" s="106"/>
      <c r="K347" s="315">
        <v>40</v>
      </c>
    </row>
    <row r="348" customHeight="1" spans="1:11">
      <c r="A348" s="106"/>
      <c r="B348" s="285" t="s">
        <v>10</v>
      </c>
      <c r="C348" s="285" t="s">
        <v>539</v>
      </c>
      <c r="D348" s="162">
        <v>2020</v>
      </c>
      <c r="E348" s="162" t="s">
        <v>35</v>
      </c>
      <c r="F348" s="162" t="s">
        <v>107</v>
      </c>
      <c r="G348" s="162">
        <v>66</v>
      </c>
      <c r="H348" s="162" t="s">
        <v>39</v>
      </c>
      <c r="I348" s="162" t="s">
        <v>14</v>
      </c>
      <c r="J348" s="106"/>
      <c r="K348" s="315">
        <v>40</v>
      </c>
    </row>
    <row r="349" customHeight="1" spans="1:11">
      <c r="A349" s="106"/>
      <c r="B349" s="285" t="s">
        <v>10</v>
      </c>
      <c r="C349" s="285" t="s">
        <v>540</v>
      </c>
      <c r="D349" s="162">
        <v>2020</v>
      </c>
      <c r="E349" s="162" t="s">
        <v>35</v>
      </c>
      <c r="F349" s="162" t="s">
        <v>280</v>
      </c>
      <c r="G349" s="162">
        <v>300</v>
      </c>
      <c r="H349" s="162" t="s">
        <v>39</v>
      </c>
      <c r="I349" s="162" t="s">
        <v>40</v>
      </c>
      <c r="J349" s="106"/>
      <c r="K349" s="315">
        <v>40</v>
      </c>
    </row>
    <row r="350" customHeight="1" spans="1:11">
      <c r="A350" s="106"/>
      <c r="B350" s="285" t="s">
        <v>66</v>
      </c>
      <c r="C350" s="285" t="s">
        <v>541</v>
      </c>
      <c r="D350" s="106">
        <v>2006</v>
      </c>
      <c r="E350" s="106" t="s">
        <v>542</v>
      </c>
      <c r="F350" s="106" t="s">
        <v>261</v>
      </c>
      <c r="G350" s="106">
        <v>105</v>
      </c>
      <c r="H350" s="106"/>
      <c r="I350" s="106" t="s">
        <v>146</v>
      </c>
      <c r="J350" s="106"/>
      <c r="K350" s="315">
        <v>40</v>
      </c>
    </row>
    <row r="351" customHeight="1" spans="1:11">
      <c r="A351" s="106"/>
      <c r="B351" s="285" t="s">
        <v>10</v>
      </c>
      <c r="C351" s="285" t="s">
        <v>543</v>
      </c>
      <c r="D351" s="106">
        <v>2017</v>
      </c>
      <c r="E351" s="106" t="s">
        <v>140</v>
      </c>
      <c r="F351" s="106" t="s">
        <v>544</v>
      </c>
      <c r="G351" s="106">
        <v>343</v>
      </c>
      <c r="H351" s="106"/>
      <c r="I351" s="106" t="s">
        <v>40</v>
      </c>
      <c r="J351" s="106"/>
      <c r="K351" s="315">
        <v>40</v>
      </c>
    </row>
    <row r="352" customHeight="1" spans="1:11">
      <c r="A352" s="106"/>
      <c r="B352" s="285" t="s">
        <v>545</v>
      </c>
      <c r="C352" s="285" t="s">
        <v>546</v>
      </c>
      <c r="D352" s="106">
        <v>2017</v>
      </c>
      <c r="E352" s="106" t="s">
        <v>148</v>
      </c>
      <c r="F352" s="106" t="s">
        <v>547</v>
      </c>
      <c r="G352" s="106">
        <v>155</v>
      </c>
      <c r="H352" s="106"/>
      <c r="I352" s="106" t="s">
        <v>548</v>
      </c>
      <c r="J352" s="106"/>
      <c r="K352" s="315">
        <v>40</v>
      </c>
    </row>
    <row r="353" customHeight="1" spans="1:11">
      <c r="A353" s="106"/>
      <c r="B353" s="285" t="s">
        <v>10</v>
      </c>
      <c r="C353" s="285" t="s">
        <v>549</v>
      </c>
      <c r="D353" s="106">
        <v>2017</v>
      </c>
      <c r="E353" s="106" t="s">
        <v>140</v>
      </c>
      <c r="F353" s="298" t="s">
        <v>372</v>
      </c>
      <c r="G353" s="106">
        <v>345</v>
      </c>
      <c r="H353" s="106"/>
      <c r="I353" s="106" t="s">
        <v>14</v>
      </c>
      <c r="J353" s="106"/>
      <c r="K353" s="315">
        <v>40</v>
      </c>
    </row>
    <row r="354" customHeight="1" spans="1:11">
      <c r="A354" s="106"/>
      <c r="B354" s="285" t="s">
        <v>10</v>
      </c>
      <c r="C354" s="285" t="s">
        <v>550</v>
      </c>
      <c r="D354" s="106">
        <v>2017</v>
      </c>
      <c r="E354" s="106" t="s">
        <v>140</v>
      </c>
      <c r="F354" s="298" t="s">
        <v>372</v>
      </c>
      <c r="G354" s="106">
        <v>345</v>
      </c>
      <c r="H354" s="106"/>
      <c r="I354" s="106" t="s">
        <v>14</v>
      </c>
      <c r="J354" s="106"/>
      <c r="K354" s="315">
        <v>40</v>
      </c>
    </row>
    <row r="355" customHeight="1" spans="1:11">
      <c r="A355" s="106"/>
      <c r="B355" s="285" t="s">
        <v>10</v>
      </c>
      <c r="C355" s="285" t="s">
        <v>551</v>
      </c>
      <c r="D355" s="106">
        <v>2017</v>
      </c>
      <c r="E355" s="106" t="s">
        <v>375</v>
      </c>
      <c r="F355" s="298" t="s">
        <v>372</v>
      </c>
      <c r="G355" s="106">
        <v>345</v>
      </c>
      <c r="H355" s="106"/>
      <c r="I355" s="106" t="s">
        <v>14</v>
      </c>
      <c r="J355" s="106"/>
      <c r="K355" s="315">
        <v>40</v>
      </c>
    </row>
    <row r="356" customHeight="1" spans="1:11">
      <c r="A356" s="106"/>
      <c r="B356" s="285" t="s">
        <v>10</v>
      </c>
      <c r="C356" s="285" t="s">
        <v>552</v>
      </c>
      <c r="D356" s="106">
        <v>2017</v>
      </c>
      <c r="E356" s="298" t="s">
        <v>375</v>
      </c>
      <c r="F356" s="298" t="s">
        <v>372</v>
      </c>
      <c r="G356" s="106">
        <v>345</v>
      </c>
      <c r="H356" s="106"/>
      <c r="I356" s="106" t="s">
        <v>14</v>
      </c>
      <c r="J356" s="106"/>
      <c r="K356" s="315">
        <v>40</v>
      </c>
    </row>
    <row r="357" customHeight="1" spans="1:11">
      <c r="A357" s="106"/>
      <c r="B357" s="285" t="s">
        <v>10</v>
      </c>
      <c r="C357" s="285" t="s">
        <v>553</v>
      </c>
      <c r="D357" s="106">
        <v>2017</v>
      </c>
      <c r="E357" s="298" t="s">
        <v>375</v>
      </c>
      <c r="F357" s="298" t="s">
        <v>372</v>
      </c>
      <c r="G357" s="106">
        <v>345</v>
      </c>
      <c r="H357" s="106"/>
      <c r="I357" s="106" t="s">
        <v>14</v>
      </c>
      <c r="J357" s="106"/>
      <c r="K357" s="315">
        <v>40</v>
      </c>
    </row>
    <row r="358" customHeight="1" spans="1:11">
      <c r="A358" s="106"/>
      <c r="B358" s="285" t="s">
        <v>10</v>
      </c>
      <c r="C358" s="285" t="s">
        <v>554</v>
      </c>
      <c r="D358" s="106">
        <v>2018</v>
      </c>
      <c r="E358" s="106" t="s">
        <v>555</v>
      </c>
      <c r="F358" s="106" t="s">
        <v>29</v>
      </c>
      <c r="G358" s="106">
        <v>49</v>
      </c>
      <c r="H358" s="106"/>
      <c r="I358" s="106" t="s">
        <v>40</v>
      </c>
      <c r="J358" s="106"/>
      <c r="K358" s="315">
        <v>40</v>
      </c>
    </row>
    <row r="359" customHeight="1" spans="1:11">
      <c r="A359" s="106"/>
      <c r="B359" s="285" t="s">
        <v>10</v>
      </c>
      <c r="C359" s="285" t="s">
        <v>556</v>
      </c>
      <c r="D359" s="106">
        <v>2020</v>
      </c>
      <c r="E359" s="106" t="s">
        <v>93</v>
      </c>
      <c r="F359" s="106" t="s">
        <v>406</v>
      </c>
      <c r="G359" s="106">
        <v>266</v>
      </c>
      <c r="H359" s="106" t="s">
        <v>557</v>
      </c>
      <c r="I359" s="106" t="s">
        <v>40</v>
      </c>
      <c r="J359" s="106"/>
      <c r="K359" s="315">
        <v>40</v>
      </c>
    </row>
    <row r="360" customHeight="1" spans="1:11">
      <c r="A360" s="106"/>
      <c r="B360" s="285" t="s">
        <v>10</v>
      </c>
      <c r="C360" s="285" t="s">
        <v>558</v>
      </c>
      <c r="D360" s="106">
        <v>2020</v>
      </c>
      <c r="E360" s="106" t="s">
        <v>365</v>
      </c>
      <c r="F360" s="106" t="s">
        <v>29</v>
      </c>
      <c r="G360" s="106">
        <v>297</v>
      </c>
      <c r="H360" s="106" t="s">
        <v>86</v>
      </c>
      <c r="I360" s="106" t="s">
        <v>40</v>
      </c>
      <c r="J360" s="106"/>
      <c r="K360" s="315">
        <v>40</v>
      </c>
    </row>
    <row r="361" customHeight="1" spans="1:11">
      <c r="A361" s="106"/>
      <c r="B361" s="285" t="s">
        <v>66</v>
      </c>
      <c r="C361" s="106">
        <v>3787486</v>
      </c>
      <c r="D361" s="106">
        <v>2020</v>
      </c>
      <c r="E361" s="106" t="s">
        <v>72</v>
      </c>
      <c r="F361" s="106" t="s">
        <v>386</v>
      </c>
      <c r="G361" s="106"/>
      <c r="H361" s="106" t="s">
        <v>559</v>
      </c>
      <c r="I361" s="106" t="s">
        <v>146</v>
      </c>
      <c r="J361" s="106"/>
      <c r="K361" s="315">
        <v>40</v>
      </c>
    </row>
    <row r="362" customHeight="1" spans="1:11">
      <c r="A362" s="106"/>
      <c r="B362" s="285" t="s">
        <v>66</v>
      </c>
      <c r="C362" s="106">
        <v>4778300</v>
      </c>
      <c r="D362" s="125">
        <v>2020</v>
      </c>
      <c r="E362" s="106" t="s">
        <v>303</v>
      </c>
      <c r="F362" s="106" t="s">
        <v>83</v>
      </c>
      <c r="G362" s="106"/>
      <c r="H362" s="106"/>
      <c r="I362" s="106" t="s">
        <v>281</v>
      </c>
      <c r="J362" s="106"/>
      <c r="K362" s="315">
        <v>40</v>
      </c>
    </row>
    <row r="363" customHeight="1" spans="1:11">
      <c r="A363" s="106"/>
      <c r="B363" s="285" t="s">
        <v>66</v>
      </c>
      <c r="C363" s="106">
        <v>1442604</v>
      </c>
      <c r="D363" s="106">
        <v>2020</v>
      </c>
      <c r="E363" s="106" t="s">
        <v>148</v>
      </c>
      <c r="F363" s="106" t="s">
        <v>63</v>
      </c>
      <c r="G363" s="106"/>
      <c r="H363" s="106" t="s">
        <v>149</v>
      </c>
      <c r="I363" s="106" t="s">
        <v>146</v>
      </c>
      <c r="J363" s="106"/>
      <c r="K363" s="315">
        <v>40</v>
      </c>
    </row>
    <row r="364" customHeight="1" spans="1:11">
      <c r="A364" s="106"/>
      <c r="B364" s="285" t="s">
        <v>66</v>
      </c>
      <c r="C364" s="106">
        <v>6111814</v>
      </c>
      <c r="D364" s="106">
        <v>2020</v>
      </c>
      <c r="E364" s="106" t="s">
        <v>148</v>
      </c>
      <c r="F364" s="106" t="s">
        <v>63</v>
      </c>
      <c r="G364" s="106"/>
      <c r="H364" s="106"/>
      <c r="I364" s="106" t="s">
        <v>281</v>
      </c>
      <c r="J364" s="106"/>
      <c r="K364" s="315">
        <v>40</v>
      </c>
    </row>
    <row r="365" customHeight="1" spans="1:11">
      <c r="A365" s="106"/>
      <c r="B365" s="285" t="s">
        <v>66</v>
      </c>
      <c r="C365" s="106">
        <v>7386806</v>
      </c>
      <c r="D365" s="106">
        <v>2020</v>
      </c>
      <c r="E365" s="106" t="s">
        <v>148</v>
      </c>
      <c r="F365" s="106" t="s">
        <v>29</v>
      </c>
      <c r="G365" s="106"/>
      <c r="H365" s="106" t="s">
        <v>149</v>
      </c>
      <c r="I365" s="106" t="s">
        <v>281</v>
      </c>
      <c r="J365" s="106"/>
      <c r="K365" s="315">
        <v>40</v>
      </c>
    </row>
    <row r="366" customHeight="1" spans="1:11">
      <c r="A366" s="106"/>
      <c r="B366" s="285" t="s">
        <v>66</v>
      </c>
      <c r="C366" s="285" t="s">
        <v>560</v>
      </c>
      <c r="D366" s="106">
        <v>2020</v>
      </c>
      <c r="E366" s="106" t="s">
        <v>148</v>
      </c>
      <c r="F366" s="106" t="s">
        <v>63</v>
      </c>
      <c r="G366" s="106"/>
      <c r="H366" s="106"/>
      <c r="I366" s="106" t="s">
        <v>281</v>
      </c>
      <c r="J366" s="106"/>
      <c r="K366" s="315">
        <v>40</v>
      </c>
    </row>
    <row r="367" customHeight="1" spans="1:11">
      <c r="A367" s="106"/>
      <c r="B367" s="291" t="s">
        <v>10</v>
      </c>
      <c r="C367" s="291" t="s">
        <v>561</v>
      </c>
      <c r="D367" s="292">
        <v>2020</v>
      </c>
      <c r="E367" s="292" t="s">
        <v>68</v>
      </c>
      <c r="F367" s="292" t="s">
        <v>83</v>
      </c>
      <c r="G367" s="292">
        <v>201</v>
      </c>
      <c r="H367" s="292"/>
      <c r="I367" s="292" t="s">
        <v>14</v>
      </c>
      <c r="J367" s="106"/>
      <c r="K367" s="315">
        <v>40</v>
      </c>
    </row>
    <row r="368" customHeight="1" spans="1:11">
      <c r="A368" s="106"/>
      <c r="B368" s="291" t="s">
        <v>10</v>
      </c>
      <c r="C368" s="291" t="s">
        <v>562</v>
      </c>
      <c r="D368" s="292">
        <v>2020</v>
      </c>
      <c r="E368" s="292" t="s">
        <v>68</v>
      </c>
      <c r="F368" s="292" t="s">
        <v>83</v>
      </c>
      <c r="G368" s="292">
        <v>261</v>
      </c>
      <c r="H368" s="292"/>
      <c r="I368" s="292" t="s">
        <v>14</v>
      </c>
      <c r="J368" s="106"/>
      <c r="K368" s="315">
        <v>40</v>
      </c>
    </row>
    <row r="369" customHeight="1" spans="1:11">
      <c r="A369" s="106"/>
      <c r="B369" s="291" t="s">
        <v>10</v>
      </c>
      <c r="C369" s="291" t="s">
        <v>563</v>
      </c>
      <c r="D369" s="292">
        <v>2020</v>
      </c>
      <c r="E369" s="292" t="s">
        <v>68</v>
      </c>
      <c r="F369" s="292" t="s">
        <v>83</v>
      </c>
      <c r="G369" s="292">
        <v>201</v>
      </c>
      <c r="H369" s="292"/>
      <c r="I369" s="292" t="s">
        <v>14</v>
      </c>
      <c r="J369" s="106"/>
      <c r="K369" s="315">
        <v>40</v>
      </c>
    </row>
    <row r="370" customHeight="1" spans="1:11">
      <c r="A370" s="106"/>
      <c r="B370" s="285" t="s">
        <v>10</v>
      </c>
      <c r="C370" s="285" t="s">
        <v>564</v>
      </c>
      <c r="D370" s="106">
        <v>2020</v>
      </c>
      <c r="E370" s="106" t="s">
        <v>68</v>
      </c>
      <c r="F370" s="106" t="s">
        <v>42</v>
      </c>
      <c r="G370" s="106">
        <v>209</v>
      </c>
      <c r="H370" s="106"/>
      <c r="I370" s="106" t="s">
        <v>40</v>
      </c>
      <c r="J370" s="106"/>
      <c r="K370" s="315">
        <v>40</v>
      </c>
    </row>
    <row r="371" customHeight="1" spans="1:11">
      <c r="A371" s="106"/>
      <c r="B371" s="285" t="s">
        <v>10</v>
      </c>
      <c r="C371" s="106">
        <v>54088329</v>
      </c>
      <c r="D371" s="106">
        <v>1982</v>
      </c>
      <c r="E371" s="106" t="s">
        <v>166</v>
      </c>
      <c r="F371" s="106" t="s">
        <v>176</v>
      </c>
      <c r="G371" s="106"/>
      <c r="H371" s="106">
        <v>302</v>
      </c>
      <c r="I371" s="106" t="s">
        <v>27</v>
      </c>
      <c r="J371" s="106"/>
      <c r="K371" s="315">
        <v>40</v>
      </c>
    </row>
    <row r="372" customHeight="1" spans="1:11">
      <c r="A372" s="106"/>
      <c r="B372" s="285" t="s">
        <v>10</v>
      </c>
      <c r="C372" s="285" t="s">
        <v>565</v>
      </c>
      <c r="D372" s="106">
        <v>1982</v>
      </c>
      <c r="E372" s="106" t="s">
        <v>166</v>
      </c>
      <c r="F372" s="106" t="s">
        <v>169</v>
      </c>
      <c r="G372" s="106" t="s">
        <v>566</v>
      </c>
      <c r="H372" s="106">
        <v>488</v>
      </c>
      <c r="I372" s="106" t="s">
        <v>27</v>
      </c>
      <c r="J372" s="106"/>
      <c r="K372" s="315">
        <v>40</v>
      </c>
    </row>
    <row r="373" customHeight="1" spans="1:11">
      <c r="A373" s="106"/>
      <c r="B373" s="285" t="s">
        <v>10</v>
      </c>
      <c r="C373" s="285" t="s">
        <v>567</v>
      </c>
      <c r="D373" s="106">
        <v>1989</v>
      </c>
      <c r="E373" s="106" t="s">
        <v>183</v>
      </c>
      <c r="F373" s="106" t="s">
        <v>568</v>
      </c>
      <c r="G373" s="106" t="s">
        <v>569</v>
      </c>
      <c r="H373" s="106" t="s">
        <v>323</v>
      </c>
      <c r="I373" s="106" t="s">
        <v>14</v>
      </c>
      <c r="J373" s="106"/>
      <c r="K373" s="315">
        <v>40</v>
      </c>
    </row>
    <row r="374" customHeight="1" spans="1:11">
      <c r="A374" s="106"/>
      <c r="B374" s="285" t="s">
        <v>10</v>
      </c>
      <c r="C374" s="285" t="s">
        <v>570</v>
      </c>
      <c r="D374" s="288">
        <v>2019</v>
      </c>
      <c r="E374" s="289" t="s">
        <v>571</v>
      </c>
      <c r="F374" s="306" t="s">
        <v>572</v>
      </c>
      <c r="G374" s="288">
        <v>101</v>
      </c>
      <c r="H374" s="319" t="s">
        <v>86</v>
      </c>
      <c r="I374" s="289" t="s">
        <v>14</v>
      </c>
      <c r="J374" s="106"/>
      <c r="K374" s="315">
        <v>45</v>
      </c>
    </row>
    <row r="375" customHeight="1" spans="1:11">
      <c r="A375" s="106"/>
      <c r="B375" s="285" t="s">
        <v>66</v>
      </c>
      <c r="C375" s="285" t="s">
        <v>573</v>
      </c>
      <c r="D375" s="288">
        <v>2021</v>
      </c>
      <c r="E375" s="288" t="s">
        <v>574</v>
      </c>
      <c r="F375" s="288" t="s">
        <v>261</v>
      </c>
      <c r="G375" s="288" t="s">
        <v>575</v>
      </c>
      <c r="H375" s="288" t="s">
        <v>576</v>
      </c>
      <c r="I375" s="288" t="s">
        <v>277</v>
      </c>
      <c r="J375" s="106"/>
      <c r="K375" s="315">
        <v>45</v>
      </c>
    </row>
    <row r="376" customHeight="1" spans="1:11">
      <c r="A376" s="106"/>
      <c r="B376" s="285"/>
      <c r="C376" s="285" t="s">
        <v>577</v>
      </c>
      <c r="D376" s="106">
        <v>1989</v>
      </c>
      <c r="E376" s="106" t="s">
        <v>183</v>
      </c>
      <c r="F376" s="106" t="s">
        <v>568</v>
      </c>
      <c r="G376" s="106" t="s">
        <v>569</v>
      </c>
      <c r="H376" s="106" t="s">
        <v>323</v>
      </c>
      <c r="I376" s="106" t="s">
        <v>14</v>
      </c>
      <c r="J376" s="106"/>
      <c r="K376" s="315">
        <v>45</v>
      </c>
    </row>
    <row r="377" customHeight="1" spans="1:11">
      <c r="A377" s="106"/>
      <c r="B377" s="285"/>
      <c r="C377" s="285" t="s">
        <v>578</v>
      </c>
      <c r="D377" s="106">
        <v>1989</v>
      </c>
      <c r="E377" s="106" t="s">
        <v>183</v>
      </c>
      <c r="F377" s="106" t="s">
        <v>568</v>
      </c>
      <c r="G377" s="106" t="s">
        <v>569</v>
      </c>
      <c r="H377" s="106" t="s">
        <v>323</v>
      </c>
      <c r="I377" s="106" t="s">
        <v>14</v>
      </c>
      <c r="J377" s="106"/>
      <c r="K377" s="315">
        <v>45</v>
      </c>
    </row>
    <row r="378" customHeight="1" spans="1:11">
      <c r="A378" s="106"/>
      <c r="B378" s="285" t="s">
        <v>10</v>
      </c>
      <c r="C378" s="285" t="s">
        <v>579</v>
      </c>
      <c r="D378" s="125">
        <v>2020</v>
      </c>
      <c r="E378" s="290" t="s">
        <v>48</v>
      </c>
      <c r="F378" s="296" t="s">
        <v>83</v>
      </c>
      <c r="G378" s="125">
        <v>5</v>
      </c>
      <c r="H378" s="125" t="s">
        <v>52</v>
      </c>
      <c r="I378" s="290" t="s">
        <v>14</v>
      </c>
      <c r="J378" s="106"/>
      <c r="K378" s="315">
        <v>50</v>
      </c>
    </row>
    <row r="379" customHeight="1" spans="1:11">
      <c r="A379" s="106"/>
      <c r="B379" s="285" t="s">
        <v>10</v>
      </c>
      <c r="C379" s="285" t="s">
        <v>580</v>
      </c>
      <c r="D379" s="125">
        <v>2020</v>
      </c>
      <c r="E379" s="125" t="s">
        <v>48</v>
      </c>
      <c r="F379" s="125" t="s">
        <v>83</v>
      </c>
      <c r="G379" s="125">
        <v>5</v>
      </c>
      <c r="H379" s="125" t="s">
        <v>52</v>
      </c>
      <c r="I379" s="125" t="s">
        <v>14</v>
      </c>
      <c r="J379" s="106"/>
      <c r="K379" s="315">
        <v>50</v>
      </c>
    </row>
    <row r="380" customHeight="1" spans="1:11">
      <c r="A380" s="106"/>
      <c r="B380" s="285" t="s">
        <v>10</v>
      </c>
      <c r="C380" s="285" t="s">
        <v>581</v>
      </c>
      <c r="D380" s="125">
        <v>2020</v>
      </c>
      <c r="E380" s="290" t="s">
        <v>582</v>
      </c>
      <c r="F380" s="296" t="s">
        <v>83</v>
      </c>
      <c r="G380" s="125">
        <v>5</v>
      </c>
      <c r="H380" s="290" t="s">
        <v>52</v>
      </c>
      <c r="I380" s="125" t="s">
        <v>14</v>
      </c>
      <c r="J380" s="106"/>
      <c r="K380" s="315">
        <v>50</v>
      </c>
    </row>
    <row r="381" customHeight="1" spans="1:11">
      <c r="A381" s="106"/>
      <c r="B381" s="285" t="s">
        <v>10</v>
      </c>
      <c r="C381" s="285" t="s">
        <v>583</v>
      </c>
      <c r="D381" s="106">
        <v>2020</v>
      </c>
      <c r="E381" s="106" t="s">
        <v>16</v>
      </c>
      <c r="F381" s="106" t="s">
        <v>83</v>
      </c>
      <c r="G381" s="106">
        <v>1</v>
      </c>
      <c r="H381" s="106" t="s">
        <v>584</v>
      </c>
      <c r="I381" s="106" t="s">
        <v>14</v>
      </c>
      <c r="J381" s="106"/>
      <c r="K381" s="315">
        <v>50</v>
      </c>
    </row>
    <row r="382" customHeight="1" spans="1:11">
      <c r="A382" s="106"/>
      <c r="B382" s="285" t="s">
        <v>10</v>
      </c>
      <c r="C382" s="285" t="s">
        <v>585</v>
      </c>
      <c r="D382" s="288">
        <v>2020</v>
      </c>
      <c r="E382" s="289" t="s">
        <v>586</v>
      </c>
      <c r="F382" s="306" t="s">
        <v>63</v>
      </c>
      <c r="G382" s="288">
        <v>362</v>
      </c>
      <c r="H382" s="288"/>
      <c r="I382" s="289" t="s">
        <v>40</v>
      </c>
      <c r="J382" s="106"/>
      <c r="K382" s="315">
        <v>50</v>
      </c>
    </row>
    <row r="383" customHeight="1" spans="1:11">
      <c r="A383" s="106"/>
      <c r="B383" s="285" t="s">
        <v>10</v>
      </c>
      <c r="C383" s="285" t="s">
        <v>587</v>
      </c>
      <c r="D383" s="299">
        <v>2020</v>
      </c>
      <c r="E383" s="299" t="s">
        <v>35</v>
      </c>
      <c r="F383" s="299" t="s">
        <v>524</v>
      </c>
      <c r="G383" s="299">
        <v>135</v>
      </c>
      <c r="H383" s="299" t="s">
        <v>588</v>
      </c>
      <c r="I383" s="299" t="s">
        <v>14</v>
      </c>
      <c r="J383" s="106"/>
      <c r="K383" s="315">
        <v>50</v>
      </c>
    </row>
    <row r="384" customHeight="1" spans="1:11">
      <c r="A384" s="106"/>
      <c r="B384" s="285" t="s">
        <v>66</v>
      </c>
      <c r="C384" s="285" t="s">
        <v>589</v>
      </c>
      <c r="D384" s="125">
        <v>2020</v>
      </c>
      <c r="E384" s="125" t="s">
        <v>398</v>
      </c>
      <c r="F384" s="125" t="s">
        <v>524</v>
      </c>
      <c r="G384" s="125">
        <v>92</v>
      </c>
      <c r="H384" s="125"/>
      <c r="I384" s="125" t="s">
        <v>281</v>
      </c>
      <c r="J384" s="106"/>
      <c r="K384" s="315">
        <v>50</v>
      </c>
    </row>
    <row r="385" customHeight="1" spans="1:11">
      <c r="A385" s="106"/>
      <c r="B385" s="285" t="s">
        <v>10</v>
      </c>
      <c r="C385" s="285" t="s">
        <v>590</v>
      </c>
      <c r="D385" s="288">
        <v>2020</v>
      </c>
      <c r="E385" s="288" t="s">
        <v>72</v>
      </c>
      <c r="F385" s="288" t="s">
        <v>313</v>
      </c>
      <c r="G385" s="288">
        <v>392</v>
      </c>
      <c r="H385" s="288" t="s">
        <v>294</v>
      </c>
      <c r="I385" s="288" t="s">
        <v>40</v>
      </c>
      <c r="J385" s="106"/>
      <c r="K385" s="315">
        <v>50</v>
      </c>
    </row>
    <row r="386" customHeight="1" spans="1:11">
      <c r="A386" s="106"/>
      <c r="B386" s="285" t="s">
        <v>10</v>
      </c>
      <c r="C386" s="285" t="s">
        <v>591</v>
      </c>
      <c r="D386" s="288">
        <v>2020</v>
      </c>
      <c r="E386" s="288" t="s">
        <v>97</v>
      </c>
      <c r="F386" s="289" t="s">
        <v>142</v>
      </c>
      <c r="G386" s="288">
        <v>6</v>
      </c>
      <c r="H386" s="288"/>
      <c r="I386" s="288" t="s">
        <v>40</v>
      </c>
      <c r="J386" s="106"/>
      <c r="K386" s="315">
        <v>50</v>
      </c>
    </row>
    <row r="387" customHeight="1" spans="1:11">
      <c r="A387" s="106"/>
      <c r="B387" s="285" t="s">
        <v>10</v>
      </c>
      <c r="C387" s="285" t="s">
        <v>592</v>
      </c>
      <c r="D387" s="295">
        <v>2020</v>
      </c>
      <c r="E387" s="295" t="s">
        <v>131</v>
      </c>
      <c r="F387" s="295" t="s">
        <v>63</v>
      </c>
      <c r="G387" s="295">
        <v>303</v>
      </c>
      <c r="H387" s="295"/>
      <c r="I387" s="295" t="s">
        <v>14</v>
      </c>
      <c r="J387" s="106"/>
      <c r="K387" s="315">
        <v>50</v>
      </c>
    </row>
    <row r="388" customHeight="1" spans="1:11">
      <c r="A388" s="106"/>
      <c r="B388" s="285" t="s">
        <v>10</v>
      </c>
      <c r="C388" s="285" t="s">
        <v>593</v>
      </c>
      <c r="D388" s="299">
        <v>2020</v>
      </c>
      <c r="E388" s="299" t="s">
        <v>35</v>
      </c>
      <c r="F388" s="299" t="s">
        <v>594</v>
      </c>
      <c r="G388" s="299">
        <v>265</v>
      </c>
      <c r="H388" s="299" t="s">
        <v>108</v>
      </c>
      <c r="I388" s="299" t="s">
        <v>40</v>
      </c>
      <c r="J388" s="106"/>
      <c r="K388" s="315">
        <v>50</v>
      </c>
    </row>
    <row r="389" customHeight="1" spans="1:11">
      <c r="A389" s="106"/>
      <c r="B389" s="285" t="s">
        <v>10</v>
      </c>
      <c r="C389" s="285" t="s">
        <v>595</v>
      </c>
      <c r="D389" s="288">
        <v>2020</v>
      </c>
      <c r="E389" s="288" t="s">
        <v>68</v>
      </c>
      <c r="F389" s="288" t="s">
        <v>596</v>
      </c>
      <c r="G389" s="288">
        <v>270</v>
      </c>
      <c r="H389" s="288" t="s">
        <v>597</v>
      </c>
      <c r="I389" s="288" t="s">
        <v>40</v>
      </c>
      <c r="J389" s="106"/>
      <c r="K389" s="315">
        <v>50</v>
      </c>
    </row>
    <row r="390" customHeight="1" spans="1:11">
      <c r="A390" s="106"/>
      <c r="B390" s="285" t="s">
        <v>10</v>
      </c>
      <c r="C390" s="285" t="s">
        <v>598</v>
      </c>
      <c r="D390" s="295">
        <v>2020</v>
      </c>
      <c r="E390" s="295" t="s">
        <v>68</v>
      </c>
      <c r="F390" s="295" t="s">
        <v>599</v>
      </c>
      <c r="G390" s="295">
        <v>209</v>
      </c>
      <c r="H390" s="295" t="s">
        <v>600</v>
      </c>
      <c r="I390" s="295" t="s">
        <v>40</v>
      </c>
      <c r="J390" s="106"/>
      <c r="K390" s="315">
        <v>50</v>
      </c>
    </row>
    <row r="391" customHeight="1" spans="1:11">
      <c r="A391" s="106"/>
      <c r="B391" s="285" t="s">
        <v>10</v>
      </c>
      <c r="C391" s="285" t="s">
        <v>601</v>
      </c>
      <c r="D391" s="299">
        <v>2020</v>
      </c>
      <c r="E391" s="299" t="s">
        <v>35</v>
      </c>
      <c r="F391" s="299" t="s">
        <v>142</v>
      </c>
      <c r="G391" s="299">
        <v>262</v>
      </c>
      <c r="H391" s="299"/>
      <c r="I391" s="299" t="s">
        <v>40</v>
      </c>
      <c r="J391" s="106"/>
      <c r="K391" s="315">
        <v>50</v>
      </c>
    </row>
    <row r="392" customHeight="1" spans="1:11">
      <c r="A392" s="106"/>
      <c r="B392" s="285" t="s">
        <v>10</v>
      </c>
      <c r="C392" s="285" t="s">
        <v>602</v>
      </c>
      <c r="D392" s="288">
        <v>2020</v>
      </c>
      <c r="E392" s="288" t="s">
        <v>131</v>
      </c>
      <c r="F392" s="288" t="s">
        <v>142</v>
      </c>
      <c r="G392" s="288">
        <v>302</v>
      </c>
      <c r="H392" s="288" t="s">
        <v>145</v>
      </c>
      <c r="I392" s="288" t="s">
        <v>40</v>
      </c>
      <c r="J392" s="106"/>
      <c r="K392" s="315">
        <v>50</v>
      </c>
    </row>
    <row r="393" customHeight="1" spans="1:11">
      <c r="A393" s="106"/>
      <c r="B393" s="285" t="s">
        <v>10</v>
      </c>
      <c r="C393" s="285" t="s">
        <v>603</v>
      </c>
      <c r="D393" s="299">
        <v>2020</v>
      </c>
      <c r="E393" s="299" t="s">
        <v>35</v>
      </c>
      <c r="F393" s="299" t="s">
        <v>604</v>
      </c>
      <c r="G393" s="299">
        <v>268</v>
      </c>
      <c r="H393" s="299" t="s">
        <v>39</v>
      </c>
      <c r="I393" s="299" t="s">
        <v>40</v>
      </c>
      <c r="J393" s="106"/>
      <c r="K393" s="315">
        <v>50</v>
      </c>
    </row>
    <row r="394" customHeight="1" spans="1:11">
      <c r="A394" s="106"/>
      <c r="B394" s="285" t="s">
        <v>10</v>
      </c>
      <c r="C394" s="285" t="s">
        <v>605</v>
      </c>
      <c r="D394" s="162">
        <v>2020</v>
      </c>
      <c r="E394" s="162" t="s">
        <v>35</v>
      </c>
      <c r="F394" s="162" t="s">
        <v>110</v>
      </c>
      <c r="G394" s="162">
        <v>297</v>
      </c>
      <c r="H394" s="162" t="s">
        <v>70</v>
      </c>
      <c r="I394" s="162" t="s">
        <v>40</v>
      </c>
      <c r="J394" s="106"/>
      <c r="K394" s="315">
        <v>50</v>
      </c>
    </row>
    <row r="395" customHeight="1" spans="1:11">
      <c r="A395" s="106"/>
      <c r="B395" s="285" t="s">
        <v>10</v>
      </c>
      <c r="C395" s="285" t="s">
        <v>606</v>
      </c>
      <c r="D395" s="288">
        <v>2020</v>
      </c>
      <c r="E395" s="288" t="s">
        <v>68</v>
      </c>
      <c r="F395" s="288" t="s">
        <v>180</v>
      </c>
      <c r="G395" s="288">
        <v>297</v>
      </c>
      <c r="H395" s="288" t="s">
        <v>86</v>
      </c>
      <c r="I395" s="288" t="s">
        <v>40</v>
      </c>
      <c r="J395" s="106"/>
      <c r="K395" s="315">
        <v>50</v>
      </c>
    </row>
    <row r="396" customHeight="1" spans="1:11">
      <c r="A396" s="106"/>
      <c r="B396" s="285" t="s">
        <v>10</v>
      </c>
      <c r="C396" s="285" t="s">
        <v>607</v>
      </c>
      <c r="D396" s="288">
        <v>2020</v>
      </c>
      <c r="E396" s="288" t="s">
        <v>72</v>
      </c>
      <c r="F396" s="288" t="s">
        <v>110</v>
      </c>
      <c r="G396" s="288">
        <v>124</v>
      </c>
      <c r="H396" s="288" t="s">
        <v>74</v>
      </c>
      <c r="I396" s="288" t="s">
        <v>45</v>
      </c>
      <c r="J396" s="106"/>
      <c r="K396" s="315">
        <v>50</v>
      </c>
    </row>
    <row r="397" customHeight="1" spans="1:11">
      <c r="A397" s="106"/>
      <c r="B397" s="285" t="s">
        <v>66</v>
      </c>
      <c r="C397" s="285" t="s">
        <v>608</v>
      </c>
      <c r="D397" s="295">
        <v>2021</v>
      </c>
      <c r="E397" s="295" t="s">
        <v>131</v>
      </c>
      <c r="F397" s="295" t="s">
        <v>609</v>
      </c>
      <c r="G397" s="295">
        <v>259</v>
      </c>
      <c r="H397" s="295" t="s">
        <v>276</v>
      </c>
      <c r="I397" s="295" t="s">
        <v>277</v>
      </c>
      <c r="J397" s="106"/>
      <c r="K397" s="315">
        <v>50</v>
      </c>
    </row>
    <row r="398" customHeight="1" spans="1:11">
      <c r="A398" s="106"/>
      <c r="B398" s="285" t="s">
        <v>66</v>
      </c>
      <c r="C398" s="285" t="s">
        <v>610</v>
      </c>
      <c r="D398" s="295">
        <v>2021</v>
      </c>
      <c r="E398" s="295" t="s">
        <v>131</v>
      </c>
      <c r="F398" s="295" t="s">
        <v>136</v>
      </c>
      <c r="G398" s="295">
        <v>255</v>
      </c>
      <c r="H398" s="295"/>
      <c r="I398" s="295" t="s">
        <v>277</v>
      </c>
      <c r="J398" s="106"/>
      <c r="K398" s="315">
        <v>50</v>
      </c>
    </row>
    <row r="399" customHeight="1" spans="1:11">
      <c r="A399" s="106"/>
      <c r="B399" s="285" t="s">
        <v>66</v>
      </c>
      <c r="C399" s="285" t="s">
        <v>611</v>
      </c>
      <c r="D399" s="295">
        <v>2021</v>
      </c>
      <c r="E399" s="295" t="s">
        <v>131</v>
      </c>
      <c r="F399" s="295" t="s">
        <v>612</v>
      </c>
      <c r="G399" s="295" t="s">
        <v>613</v>
      </c>
      <c r="H399" s="295" t="s">
        <v>614</v>
      </c>
      <c r="I399" s="295" t="s">
        <v>146</v>
      </c>
      <c r="J399" s="106"/>
      <c r="K399" s="315">
        <v>50</v>
      </c>
    </row>
    <row r="400" customHeight="1" spans="1:11">
      <c r="A400" s="106"/>
      <c r="B400" s="285" t="s">
        <v>66</v>
      </c>
      <c r="C400" s="285" t="s">
        <v>615</v>
      </c>
      <c r="D400" s="295">
        <v>2021</v>
      </c>
      <c r="E400" s="295" t="s">
        <v>131</v>
      </c>
      <c r="F400" s="295" t="s">
        <v>616</v>
      </c>
      <c r="G400" s="295"/>
      <c r="H400" s="295" t="s">
        <v>276</v>
      </c>
      <c r="I400" s="295" t="s">
        <v>277</v>
      </c>
      <c r="J400" s="106"/>
      <c r="K400" s="315">
        <v>50</v>
      </c>
    </row>
    <row r="401" customHeight="1" spans="1:11">
      <c r="A401" s="106"/>
      <c r="B401" s="285" t="s">
        <v>10</v>
      </c>
      <c r="C401" s="285" t="s">
        <v>617</v>
      </c>
      <c r="D401" s="106">
        <v>2019</v>
      </c>
      <c r="E401" s="106" t="s">
        <v>148</v>
      </c>
      <c r="F401" s="106" t="s">
        <v>618</v>
      </c>
      <c r="G401" s="106">
        <v>7</v>
      </c>
      <c r="H401" s="106"/>
      <c r="I401" s="106" t="s">
        <v>40</v>
      </c>
      <c r="J401" s="106"/>
      <c r="K401" s="315">
        <v>50</v>
      </c>
    </row>
    <row r="402" customHeight="1" spans="1:11">
      <c r="A402" s="106"/>
      <c r="B402" s="285" t="s">
        <v>10</v>
      </c>
      <c r="C402" s="285" t="s">
        <v>619</v>
      </c>
      <c r="D402" s="106">
        <v>2017</v>
      </c>
      <c r="E402" s="106" t="s">
        <v>375</v>
      </c>
      <c r="F402" s="298" t="s">
        <v>547</v>
      </c>
      <c r="G402" s="106">
        <v>168</v>
      </c>
      <c r="H402" s="106"/>
      <c r="I402" s="106" t="s">
        <v>40</v>
      </c>
      <c r="J402" s="106"/>
      <c r="K402" s="315">
        <v>50</v>
      </c>
    </row>
    <row r="403" customHeight="1" spans="1:11">
      <c r="A403" s="106"/>
      <c r="B403" s="285" t="s">
        <v>10</v>
      </c>
      <c r="C403" s="285" t="s">
        <v>620</v>
      </c>
      <c r="D403" s="106">
        <v>2017</v>
      </c>
      <c r="E403" s="106" t="s">
        <v>279</v>
      </c>
      <c r="F403" s="106" t="s">
        <v>621</v>
      </c>
      <c r="G403" s="106">
        <v>124</v>
      </c>
      <c r="H403" s="106"/>
      <c r="I403" s="106" t="s">
        <v>40</v>
      </c>
      <c r="J403" s="106"/>
      <c r="K403" s="315">
        <v>50</v>
      </c>
    </row>
    <row r="404" customHeight="1" spans="1:11">
      <c r="A404" s="106"/>
      <c r="B404" s="285" t="s">
        <v>10</v>
      </c>
      <c r="C404" s="285" t="s">
        <v>622</v>
      </c>
      <c r="D404" s="106">
        <v>2018</v>
      </c>
      <c r="E404" s="106" t="s">
        <v>93</v>
      </c>
      <c r="F404" s="106" t="s">
        <v>291</v>
      </c>
      <c r="G404" s="106">
        <v>212</v>
      </c>
      <c r="H404" s="106"/>
      <c r="I404" s="106" t="s">
        <v>14</v>
      </c>
      <c r="J404" s="106"/>
      <c r="K404" s="315">
        <v>50</v>
      </c>
    </row>
    <row r="405" customHeight="1" spans="1:11">
      <c r="A405" s="106"/>
      <c r="B405" s="285" t="s">
        <v>10</v>
      </c>
      <c r="C405" s="285" t="s">
        <v>623</v>
      </c>
      <c r="D405" s="106">
        <v>2018</v>
      </c>
      <c r="E405" s="106" t="s">
        <v>93</v>
      </c>
      <c r="F405" s="106" t="s">
        <v>291</v>
      </c>
      <c r="G405" s="106">
        <v>212</v>
      </c>
      <c r="H405" s="106"/>
      <c r="I405" s="106" t="s">
        <v>14</v>
      </c>
      <c r="J405" s="106"/>
      <c r="K405" s="315">
        <v>50</v>
      </c>
    </row>
    <row r="406" customHeight="1" spans="1:11">
      <c r="A406" s="106"/>
      <c r="B406" s="285" t="s">
        <v>10</v>
      </c>
      <c r="C406" s="285" t="s">
        <v>624</v>
      </c>
      <c r="D406" s="106">
        <v>2018</v>
      </c>
      <c r="E406" s="106" t="s">
        <v>93</v>
      </c>
      <c r="F406" s="106" t="s">
        <v>291</v>
      </c>
      <c r="G406" s="106">
        <v>212</v>
      </c>
      <c r="H406" s="106"/>
      <c r="I406" s="106" t="s">
        <v>14</v>
      </c>
      <c r="J406" s="106"/>
      <c r="K406" s="315">
        <v>50</v>
      </c>
    </row>
    <row r="407" customHeight="1" spans="1:11">
      <c r="A407" s="106"/>
      <c r="B407" s="285" t="s">
        <v>10</v>
      </c>
      <c r="C407" s="285" t="s">
        <v>625</v>
      </c>
      <c r="D407" s="106">
        <v>2018</v>
      </c>
      <c r="E407" s="106" t="s">
        <v>93</v>
      </c>
      <c r="F407" s="106" t="s">
        <v>291</v>
      </c>
      <c r="G407" s="106">
        <v>212</v>
      </c>
      <c r="H407" s="106"/>
      <c r="I407" s="106" t="s">
        <v>14</v>
      </c>
      <c r="J407" s="106"/>
      <c r="K407" s="315">
        <v>50</v>
      </c>
    </row>
    <row r="408" customHeight="1" spans="1:11">
      <c r="A408" s="106"/>
      <c r="B408" s="285" t="s">
        <v>19</v>
      </c>
      <c r="C408" s="285" t="s">
        <v>626</v>
      </c>
      <c r="D408" s="106">
        <v>2019</v>
      </c>
      <c r="E408" s="106" t="s">
        <v>627</v>
      </c>
      <c r="F408" s="106" t="s">
        <v>628</v>
      </c>
      <c r="G408" s="106" t="s">
        <v>629</v>
      </c>
      <c r="H408" s="106" t="s">
        <v>630</v>
      </c>
      <c r="I408" s="106" t="s">
        <v>40</v>
      </c>
      <c r="J408" s="106"/>
      <c r="K408" s="315">
        <v>50</v>
      </c>
    </row>
    <row r="409" customHeight="1" spans="1:11">
      <c r="A409" s="106"/>
      <c r="B409" s="285" t="s">
        <v>10</v>
      </c>
      <c r="C409" s="285" t="s">
        <v>631</v>
      </c>
      <c r="D409" s="106">
        <v>2019</v>
      </c>
      <c r="E409" s="106" t="s">
        <v>140</v>
      </c>
      <c r="F409" s="106" t="s">
        <v>296</v>
      </c>
      <c r="G409" s="106">
        <v>313</v>
      </c>
      <c r="H409" s="106"/>
      <c r="I409" s="106" t="s">
        <v>40</v>
      </c>
      <c r="J409" s="106"/>
      <c r="K409" s="315">
        <v>50</v>
      </c>
    </row>
    <row r="410" customHeight="1" spans="1:11">
      <c r="A410" s="106"/>
      <c r="B410" s="285" t="s">
        <v>10</v>
      </c>
      <c r="C410" s="285" t="s">
        <v>632</v>
      </c>
      <c r="D410" s="106">
        <v>2019</v>
      </c>
      <c r="E410" s="106" t="s">
        <v>140</v>
      </c>
      <c r="F410" s="106" t="s">
        <v>296</v>
      </c>
      <c r="G410" s="106">
        <v>313</v>
      </c>
      <c r="H410" s="106"/>
      <c r="I410" s="106" t="s">
        <v>40</v>
      </c>
      <c r="J410" s="106"/>
      <c r="K410" s="315">
        <v>50</v>
      </c>
    </row>
    <row r="411" customHeight="1" spans="1:11">
      <c r="A411" s="106"/>
      <c r="B411" s="285" t="s">
        <v>10</v>
      </c>
      <c r="C411" s="285" t="s">
        <v>633</v>
      </c>
      <c r="D411" s="106">
        <v>2020</v>
      </c>
      <c r="E411" s="106" t="s">
        <v>634</v>
      </c>
      <c r="F411" s="106" t="s">
        <v>29</v>
      </c>
      <c r="G411" s="106">
        <v>45</v>
      </c>
      <c r="H411" s="106" t="s">
        <v>635</v>
      </c>
      <c r="I411" s="106" t="s">
        <v>40</v>
      </c>
      <c r="J411" s="106"/>
      <c r="K411" s="315">
        <v>50</v>
      </c>
    </row>
    <row r="412" customHeight="1" spans="1:11">
      <c r="A412" s="106"/>
      <c r="B412" s="291" t="s">
        <v>10</v>
      </c>
      <c r="C412" s="291" t="s">
        <v>636</v>
      </c>
      <c r="D412" s="292">
        <v>2020</v>
      </c>
      <c r="E412" s="292" t="s">
        <v>140</v>
      </c>
      <c r="F412" s="292" t="s">
        <v>142</v>
      </c>
      <c r="G412" s="292">
        <v>302</v>
      </c>
      <c r="H412" s="292"/>
      <c r="I412" s="292" t="s">
        <v>40</v>
      </c>
      <c r="J412" s="106"/>
      <c r="K412" s="315">
        <v>50</v>
      </c>
    </row>
    <row r="413" customHeight="1" spans="1:11">
      <c r="A413" s="106"/>
      <c r="B413" s="291" t="s">
        <v>10</v>
      </c>
      <c r="C413" s="291" t="s">
        <v>637</v>
      </c>
      <c r="D413" s="292">
        <v>2020</v>
      </c>
      <c r="E413" s="292" t="s">
        <v>140</v>
      </c>
      <c r="F413" s="292" t="s">
        <v>142</v>
      </c>
      <c r="G413" s="292">
        <v>302</v>
      </c>
      <c r="H413" s="292"/>
      <c r="I413" s="292" t="s">
        <v>40</v>
      </c>
      <c r="J413" s="106"/>
      <c r="K413" s="315">
        <v>50</v>
      </c>
    </row>
    <row r="414" customHeight="1" spans="1:11">
      <c r="A414" s="106"/>
      <c r="B414" s="291" t="s">
        <v>10</v>
      </c>
      <c r="C414" s="291" t="s">
        <v>638</v>
      </c>
      <c r="D414" s="292">
        <v>2020</v>
      </c>
      <c r="E414" s="292" t="s">
        <v>140</v>
      </c>
      <c r="F414" s="292" t="s">
        <v>142</v>
      </c>
      <c r="G414" s="292">
        <v>302</v>
      </c>
      <c r="H414" s="292"/>
      <c r="I414" s="292" t="s">
        <v>40</v>
      </c>
      <c r="J414" s="106"/>
      <c r="K414" s="315">
        <v>50</v>
      </c>
    </row>
    <row r="415" customHeight="1" spans="1:11">
      <c r="A415" s="106"/>
      <c r="B415" s="291" t="s">
        <v>10</v>
      </c>
      <c r="C415" s="291" t="s">
        <v>639</v>
      </c>
      <c r="D415" s="292">
        <v>2020</v>
      </c>
      <c r="E415" s="292" t="s">
        <v>140</v>
      </c>
      <c r="F415" s="292" t="s">
        <v>142</v>
      </c>
      <c r="G415" s="292">
        <v>302</v>
      </c>
      <c r="H415" s="292"/>
      <c r="I415" s="292" t="s">
        <v>40</v>
      </c>
      <c r="J415" s="106"/>
      <c r="K415" s="315">
        <v>50</v>
      </c>
    </row>
    <row r="416" customHeight="1" spans="1:11">
      <c r="A416" s="106"/>
      <c r="B416" s="291" t="s">
        <v>10</v>
      </c>
      <c r="C416" s="291" t="s">
        <v>640</v>
      </c>
      <c r="D416" s="292">
        <v>2020</v>
      </c>
      <c r="E416" s="292" t="s">
        <v>140</v>
      </c>
      <c r="F416" s="292" t="s">
        <v>142</v>
      </c>
      <c r="G416" s="292">
        <v>302</v>
      </c>
      <c r="H416" s="292"/>
      <c r="I416" s="292" t="s">
        <v>40</v>
      </c>
      <c r="J416" s="106"/>
      <c r="K416" s="315">
        <v>50</v>
      </c>
    </row>
    <row r="417" customHeight="1" spans="1:11">
      <c r="A417" s="106"/>
      <c r="B417" s="291" t="s">
        <v>10</v>
      </c>
      <c r="C417" s="291" t="s">
        <v>641</v>
      </c>
      <c r="D417" s="292">
        <v>2020</v>
      </c>
      <c r="E417" s="292" t="s">
        <v>140</v>
      </c>
      <c r="F417" s="292" t="s">
        <v>142</v>
      </c>
      <c r="G417" s="292">
        <v>302</v>
      </c>
      <c r="H417" s="292"/>
      <c r="I417" s="292" t="s">
        <v>40</v>
      </c>
      <c r="J417" s="106"/>
      <c r="K417" s="315">
        <v>50</v>
      </c>
    </row>
    <row r="418" customHeight="1" spans="1:11">
      <c r="A418" s="106"/>
      <c r="B418" s="285" t="s">
        <v>66</v>
      </c>
      <c r="C418" s="106">
        <v>1554233</v>
      </c>
      <c r="D418" s="106">
        <v>2020</v>
      </c>
      <c r="E418" s="106" t="s">
        <v>148</v>
      </c>
      <c r="F418" s="106" t="s">
        <v>83</v>
      </c>
      <c r="G418" s="106"/>
      <c r="H418" s="106" t="s">
        <v>642</v>
      </c>
      <c r="I418" s="106" t="s">
        <v>156</v>
      </c>
      <c r="J418" s="106"/>
      <c r="K418" s="315">
        <v>50</v>
      </c>
    </row>
    <row r="419" customHeight="1" spans="1:11">
      <c r="A419" s="106"/>
      <c r="B419" s="285" t="s">
        <v>66</v>
      </c>
      <c r="C419" s="106">
        <v>4853033</v>
      </c>
      <c r="D419" s="106">
        <v>2020</v>
      </c>
      <c r="E419" s="106" t="s">
        <v>131</v>
      </c>
      <c r="F419" s="106" t="s">
        <v>115</v>
      </c>
      <c r="G419" s="106"/>
      <c r="H419" s="106"/>
      <c r="I419" s="106" t="s">
        <v>281</v>
      </c>
      <c r="J419" s="106"/>
      <c r="K419" s="315">
        <v>50</v>
      </c>
    </row>
    <row r="420" customHeight="1" spans="1:11">
      <c r="A420" s="106"/>
      <c r="B420" s="285" t="s">
        <v>66</v>
      </c>
      <c r="C420" s="106">
        <v>1604736</v>
      </c>
      <c r="D420" s="106">
        <v>2020</v>
      </c>
      <c r="E420" s="106" t="s">
        <v>148</v>
      </c>
      <c r="F420" s="106" t="s">
        <v>63</v>
      </c>
      <c r="G420" s="106"/>
      <c r="H420" s="106" t="s">
        <v>643</v>
      </c>
      <c r="I420" s="106" t="s">
        <v>146</v>
      </c>
      <c r="J420" s="106"/>
      <c r="K420" s="315">
        <v>50</v>
      </c>
    </row>
    <row r="421" customHeight="1" spans="1:11">
      <c r="A421" s="106"/>
      <c r="B421" s="285" t="s">
        <v>66</v>
      </c>
      <c r="C421" s="106">
        <v>8706313</v>
      </c>
      <c r="D421" s="106">
        <v>2020</v>
      </c>
      <c r="E421" s="106" t="s">
        <v>148</v>
      </c>
      <c r="F421" s="106" t="s">
        <v>261</v>
      </c>
      <c r="G421" s="106"/>
      <c r="H421" s="106" t="s">
        <v>644</v>
      </c>
      <c r="I421" s="106" t="s">
        <v>146</v>
      </c>
      <c r="J421" s="106"/>
      <c r="K421" s="315">
        <v>50</v>
      </c>
    </row>
    <row r="422" customHeight="1" spans="1:11">
      <c r="A422" s="106"/>
      <c r="B422" s="285" t="s">
        <v>66</v>
      </c>
      <c r="C422" s="106">
        <v>7204357</v>
      </c>
      <c r="D422" s="106">
        <v>2020</v>
      </c>
      <c r="E422" s="106" t="s">
        <v>645</v>
      </c>
      <c r="F422" s="106" t="s">
        <v>304</v>
      </c>
      <c r="G422" s="106"/>
      <c r="H422" s="106" t="s">
        <v>646</v>
      </c>
      <c r="I422" s="106" t="s">
        <v>146</v>
      </c>
      <c r="J422" s="106"/>
      <c r="K422" s="315">
        <v>50</v>
      </c>
    </row>
    <row r="423" customHeight="1" spans="1:11">
      <c r="A423" s="106"/>
      <c r="B423" s="285" t="s">
        <v>66</v>
      </c>
      <c r="C423" s="106">
        <v>1487601</v>
      </c>
      <c r="D423" s="106">
        <v>2020</v>
      </c>
      <c r="E423" s="106" t="s">
        <v>391</v>
      </c>
      <c r="F423" s="106" t="s">
        <v>647</v>
      </c>
      <c r="G423" s="106"/>
      <c r="H423" s="106" t="s">
        <v>648</v>
      </c>
      <c r="I423" s="106" t="s">
        <v>156</v>
      </c>
      <c r="J423" s="106"/>
      <c r="K423" s="315">
        <v>50</v>
      </c>
    </row>
    <row r="424" customHeight="1" spans="1:11">
      <c r="A424" s="106"/>
      <c r="B424" s="285" t="s">
        <v>66</v>
      </c>
      <c r="C424" s="106">
        <v>7407521</v>
      </c>
      <c r="D424" s="106">
        <v>2020</v>
      </c>
      <c r="E424" s="106" t="s">
        <v>148</v>
      </c>
      <c r="F424" s="106" t="s">
        <v>83</v>
      </c>
      <c r="G424" s="106"/>
      <c r="H424" s="106" t="s">
        <v>642</v>
      </c>
      <c r="I424" s="106" t="s">
        <v>156</v>
      </c>
      <c r="J424" s="106"/>
      <c r="K424" s="315">
        <v>50</v>
      </c>
    </row>
    <row r="425" customHeight="1" spans="1:11">
      <c r="A425" s="106"/>
      <c r="B425" s="285" t="s">
        <v>66</v>
      </c>
      <c r="C425" s="292">
        <v>7828245</v>
      </c>
      <c r="D425" s="292">
        <v>2020</v>
      </c>
      <c r="E425" s="292" t="s">
        <v>131</v>
      </c>
      <c r="F425" s="292" t="s">
        <v>115</v>
      </c>
      <c r="G425" s="292">
        <v>317</v>
      </c>
      <c r="H425" s="292"/>
      <c r="I425" s="292" t="s">
        <v>281</v>
      </c>
      <c r="J425" s="106"/>
      <c r="K425" s="315">
        <v>50</v>
      </c>
    </row>
    <row r="426" customHeight="1" spans="1:11">
      <c r="A426" s="106"/>
      <c r="B426" s="285" t="s">
        <v>66</v>
      </c>
      <c r="C426" s="291" t="s">
        <v>649</v>
      </c>
      <c r="D426" s="292">
        <v>2020</v>
      </c>
      <c r="E426" s="292" t="s">
        <v>131</v>
      </c>
      <c r="F426" s="292" t="s">
        <v>115</v>
      </c>
      <c r="G426" s="291" t="s">
        <v>650</v>
      </c>
      <c r="H426" s="292"/>
      <c r="I426" s="292" t="s">
        <v>281</v>
      </c>
      <c r="J426" s="106"/>
      <c r="K426" s="315">
        <v>50</v>
      </c>
    </row>
    <row r="427" customHeight="1" spans="1:11">
      <c r="A427" s="106"/>
      <c r="B427" s="285" t="s">
        <v>66</v>
      </c>
      <c r="C427" s="292">
        <v>3424880</v>
      </c>
      <c r="D427" s="292">
        <v>2020</v>
      </c>
      <c r="E427" s="292" t="s">
        <v>131</v>
      </c>
      <c r="F427" s="292" t="s">
        <v>115</v>
      </c>
      <c r="G427" s="292">
        <v>317</v>
      </c>
      <c r="H427" s="292"/>
      <c r="I427" s="292" t="s">
        <v>281</v>
      </c>
      <c r="J427" s="106"/>
      <c r="K427" s="315">
        <v>50</v>
      </c>
    </row>
    <row r="428" customHeight="1" spans="1:11">
      <c r="A428" s="106"/>
      <c r="B428" s="285" t="s">
        <v>66</v>
      </c>
      <c r="C428" s="292">
        <v>2548861</v>
      </c>
      <c r="D428" s="292">
        <v>2020</v>
      </c>
      <c r="E428" s="292" t="s">
        <v>131</v>
      </c>
      <c r="F428" s="292" t="s">
        <v>83</v>
      </c>
      <c r="G428" s="292">
        <v>301</v>
      </c>
      <c r="H428" s="292"/>
      <c r="I428" s="292" t="s">
        <v>277</v>
      </c>
      <c r="J428" s="106"/>
      <c r="K428" s="315">
        <v>50</v>
      </c>
    </row>
    <row r="429" customHeight="1" spans="1:11">
      <c r="A429" s="106"/>
      <c r="B429" s="285" t="s">
        <v>10</v>
      </c>
      <c r="C429" s="285" t="s">
        <v>651</v>
      </c>
      <c r="D429" s="106">
        <v>2020</v>
      </c>
      <c r="E429" s="106" t="s">
        <v>652</v>
      </c>
      <c r="F429" s="106" t="s">
        <v>247</v>
      </c>
      <c r="G429" s="106">
        <v>105</v>
      </c>
      <c r="H429" s="106" t="s">
        <v>653</v>
      </c>
      <c r="I429" s="106" t="s">
        <v>14</v>
      </c>
      <c r="J429" s="106"/>
      <c r="K429" s="315">
        <v>50</v>
      </c>
    </row>
    <row r="430" customHeight="1" spans="1:11">
      <c r="A430" s="106"/>
      <c r="B430" s="285" t="s">
        <v>10</v>
      </c>
      <c r="C430" s="285" t="s">
        <v>654</v>
      </c>
      <c r="D430" s="106">
        <v>2020</v>
      </c>
      <c r="E430" s="106" t="s">
        <v>394</v>
      </c>
      <c r="F430" s="106" t="s">
        <v>247</v>
      </c>
      <c r="G430" s="106" t="s">
        <v>655</v>
      </c>
      <c r="H430" s="106" t="s">
        <v>396</v>
      </c>
      <c r="I430" s="106" t="s">
        <v>14</v>
      </c>
      <c r="J430" s="106"/>
      <c r="K430" s="315">
        <v>50</v>
      </c>
    </row>
    <row r="431" customHeight="1" spans="1:11">
      <c r="A431" s="106"/>
      <c r="B431" s="285" t="s">
        <v>10</v>
      </c>
      <c r="C431" s="285" t="s">
        <v>656</v>
      </c>
      <c r="D431" s="106">
        <v>2020</v>
      </c>
      <c r="E431" s="106" t="s">
        <v>394</v>
      </c>
      <c r="F431" s="106" t="s">
        <v>247</v>
      </c>
      <c r="G431" s="106" t="s">
        <v>655</v>
      </c>
      <c r="H431" s="106" t="s">
        <v>396</v>
      </c>
      <c r="I431" s="106" t="s">
        <v>14</v>
      </c>
      <c r="J431" s="106"/>
      <c r="K431" s="315">
        <v>50</v>
      </c>
    </row>
    <row r="432" customHeight="1" spans="1:11">
      <c r="A432" s="106"/>
      <c r="B432" s="291" t="s">
        <v>10</v>
      </c>
      <c r="C432" s="291" t="s">
        <v>657</v>
      </c>
      <c r="D432" s="292">
        <v>2019</v>
      </c>
      <c r="E432" s="292" t="s">
        <v>68</v>
      </c>
      <c r="F432" s="292" t="s">
        <v>658</v>
      </c>
      <c r="G432" s="292">
        <v>223</v>
      </c>
      <c r="H432" s="292" t="s">
        <v>70</v>
      </c>
      <c r="I432" s="292" t="s">
        <v>40</v>
      </c>
      <c r="J432" s="106"/>
      <c r="K432" s="315">
        <v>50</v>
      </c>
    </row>
    <row r="433" customHeight="1" spans="1:11">
      <c r="A433" s="106"/>
      <c r="B433" s="285" t="s">
        <v>66</v>
      </c>
      <c r="C433" s="285" t="s">
        <v>659</v>
      </c>
      <c r="D433" s="106">
        <v>2020</v>
      </c>
      <c r="E433" s="106" t="s">
        <v>148</v>
      </c>
      <c r="F433" s="106" t="s">
        <v>261</v>
      </c>
      <c r="G433" s="106">
        <v>1</v>
      </c>
      <c r="H433" s="106" t="s">
        <v>86</v>
      </c>
      <c r="I433" s="106" t="s">
        <v>277</v>
      </c>
      <c r="J433" s="106"/>
      <c r="K433" s="315">
        <v>50</v>
      </c>
    </row>
    <row r="434" customHeight="1" spans="1:11">
      <c r="A434" s="106"/>
      <c r="B434" s="285" t="s">
        <v>660</v>
      </c>
      <c r="C434" s="285" t="s">
        <v>661</v>
      </c>
      <c r="D434" s="106">
        <v>2020</v>
      </c>
      <c r="E434" s="106" t="s">
        <v>398</v>
      </c>
      <c r="F434" s="106" t="s">
        <v>261</v>
      </c>
      <c r="G434" s="106">
        <v>92</v>
      </c>
      <c r="H434" s="106"/>
      <c r="I434" s="106" t="s">
        <v>281</v>
      </c>
      <c r="J434" s="106"/>
      <c r="K434" s="315">
        <v>50</v>
      </c>
    </row>
    <row r="435" customHeight="1" spans="1:11">
      <c r="A435" s="106"/>
      <c r="B435" s="285" t="s">
        <v>10</v>
      </c>
      <c r="C435" s="106">
        <v>53961406</v>
      </c>
      <c r="D435" s="106">
        <v>1982</v>
      </c>
      <c r="E435" s="106" t="s">
        <v>166</v>
      </c>
      <c r="F435" s="106" t="s">
        <v>172</v>
      </c>
      <c r="G435" s="106"/>
      <c r="H435" s="106">
        <v>210</v>
      </c>
      <c r="I435" s="106" t="s">
        <v>14</v>
      </c>
      <c r="J435" s="106"/>
      <c r="K435" s="315">
        <v>50</v>
      </c>
    </row>
    <row r="436" customHeight="1" spans="1:11">
      <c r="A436" s="106"/>
      <c r="B436" s="285" t="s">
        <v>66</v>
      </c>
      <c r="C436" s="285" t="s">
        <v>662</v>
      </c>
      <c r="D436" s="106">
        <v>1988</v>
      </c>
      <c r="E436" s="106" t="s">
        <v>166</v>
      </c>
      <c r="F436" s="106" t="s">
        <v>568</v>
      </c>
      <c r="G436" s="106"/>
      <c r="H436" s="106">
        <v>326</v>
      </c>
      <c r="I436" s="106" t="s">
        <v>146</v>
      </c>
      <c r="J436" s="106"/>
      <c r="K436" s="315">
        <v>50</v>
      </c>
    </row>
    <row r="437" customHeight="1" spans="1:11">
      <c r="A437" s="106"/>
      <c r="B437" s="285" t="s">
        <v>10</v>
      </c>
      <c r="C437" s="285" t="s">
        <v>663</v>
      </c>
      <c r="D437" s="106">
        <v>1988</v>
      </c>
      <c r="E437" s="106" t="s">
        <v>166</v>
      </c>
      <c r="F437" s="106" t="s">
        <v>189</v>
      </c>
      <c r="G437" s="106"/>
      <c r="H437" s="106">
        <v>190</v>
      </c>
      <c r="I437" s="106" t="s">
        <v>40</v>
      </c>
      <c r="J437" s="106"/>
      <c r="K437" s="315">
        <v>50</v>
      </c>
    </row>
    <row r="438" customHeight="1" spans="1:11">
      <c r="A438" s="106"/>
      <c r="B438" s="285" t="s">
        <v>10</v>
      </c>
      <c r="C438" s="285" t="s">
        <v>664</v>
      </c>
      <c r="D438" s="106">
        <v>1988</v>
      </c>
      <c r="E438" s="106" t="s">
        <v>166</v>
      </c>
      <c r="F438" s="106" t="s">
        <v>189</v>
      </c>
      <c r="G438" s="106"/>
      <c r="H438" s="106">
        <v>190</v>
      </c>
      <c r="I438" s="106" t="s">
        <v>40</v>
      </c>
      <c r="J438" s="106"/>
      <c r="K438" s="315">
        <v>50</v>
      </c>
    </row>
    <row r="439" customHeight="1" spans="1:11">
      <c r="A439" s="106"/>
      <c r="B439" s="285" t="s">
        <v>10</v>
      </c>
      <c r="C439" s="285" t="s">
        <v>665</v>
      </c>
      <c r="D439" s="106">
        <v>1988</v>
      </c>
      <c r="E439" s="106" t="s">
        <v>166</v>
      </c>
      <c r="F439" s="106" t="s">
        <v>189</v>
      </c>
      <c r="G439" s="106"/>
      <c r="H439" s="106">
        <v>190</v>
      </c>
      <c r="I439" s="106" t="s">
        <v>40</v>
      </c>
      <c r="J439" s="106"/>
      <c r="K439" s="315">
        <v>50</v>
      </c>
    </row>
    <row r="440" customHeight="1" spans="1:11">
      <c r="A440" s="106"/>
      <c r="B440" s="285" t="s">
        <v>10</v>
      </c>
      <c r="C440" s="285" t="s">
        <v>666</v>
      </c>
      <c r="D440" s="106">
        <v>1988</v>
      </c>
      <c r="E440" s="106" t="s">
        <v>166</v>
      </c>
      <c r="F440" s="106" t="s">
        <v>189</v>
      </c>
      <c r="G440" s="106"/>
      <c r="H440" s="106">
        <v>190</v>
      </c>
      <c r="I440" s="106" t="s">
        <v>40</v>
      </c>
      <c r="J440" s="106"/>
      <c r="K440" s="315">
        <v>50</v>
      </c>
    </row>
    <row r="441" customHeight="1" spans="1:11">
      <c r="A441" s="106"/>
      <c r="B441" s="285" t="s">
        <v>10</v>
      </c>
      <c r="C441" s="285" t="s">
        <v>667</v>
      </c>
      <c r="D441" s="106">
        <v>1989</v>
      </c>
      <c r="E441" s="106" t="s">
        <v>183</v>
      </c>
      <c r="F441" s="106" t="s">
        <v>163</v>
      </c>
      <c r="G441" s="106"/>
      <c r="H441" s="106">
        <v>270</v>
      </c>
      <c r="I441" s="106" t="s">
        <v>14</v>
      </c>
      <c r="J441" s="106"/>
      <c r="K441" s="315">
        <v>50</v>
      </c>
    </row>
    <row r="442" customHeight="1" spans="1:11">
      <c r="A442" s="106"/>
      <c r="B442" s="285" t="s">
        <v>10</v>
      </c>
      <c r="C442" s="285" t="s">
        <v>668</v>
      </c>
      <c r="D442" s="106">
        <v>1989</v>
      </c>
      <c r="E442" s="106" t="s">
        <v>162</v>
      </c>
      <c r="F442" s="106" t="s">
        <v>473</v>
      </c>
      <c r="G442" s="106" t="s">
        <v>474</v>
      </c>
      <c r="H442" s="106" t="s">
        <v>181</v>
      </c>
      <c r="I442" s="106" t="s">
        <v>14</v>
      </c>
      <c r="J442" s="106"/>
      <c r="K442" s="315">
        <v>50</v>
      </c>
    </row>
    <row r="443" customHeight="1" spans="1:11">
      <c r="A443" s="106"/>
      <c r="B443" s="285" t="s">
        <v>10</v>
      </c>
      <c r="C443" s="285" t="s">
        <v>669</v>
      </c>
      <c r="D443" s="106">
        <v>1989</v>
      </c>
      <c r="E443" s="106" t="s">
        <v>162</v>
      </c>
      <c r="F443" s="106" t="s">
        <v>473</v>
      </c>
      <c r="G443" s="106" t="s">
        <v>474</v>
      </c>
      <c r="H443" s="106" t="s">
        <v>181</v>
      </c>
      <c r="I443" s="106" t="s">
        <v>14</v>
      </c>
      <c r="J443" s="106"/>
      <c r="K443" s="315">
        <v>50</v>
      </c>
    </row>
    <row r="444" customHeight="1" spans="1:11">
      <c r="A444" s="106"/>
      <c r="B444" s="285" t="s">
        <v>10</v>
      </c>
      <c r="C444" s="285" t="s">
        <v>670</v>
      </c>
      <c r="D444" s="106">
        <v>1989</v>
      </c>
      <c r="E444" s="106" t="s">
        <v>162</v>
      </c>
      <c r="F444" s="106" t="s">
        <v>473</v>
      </c>
      <c r="G444" s="106" t="s">
        <v>474</v>
      </c>
      <c r="H444" s="106" t="s">
        <v>181</v>
      </c>
      <c r="I444" s="106" t="s">
        <v>14</v>
      </c>
      <c r="J444" s="106"/>
      <c r="K444" s="315">
        <v>50</v>
      </c>
    </row>
    <row r="445" customHeight="1" spans="1:11">
      <c r="A445" s="106"/>
      <c r="B445" s="285" t="s">
        <v>10</v>
      </c>
      <c r="C445" s="285" t="s">
        <v>671</v>
      </c>
      <c r="D445" s="106">
        <v>1989</v>
      </c>
      <c r="E445" s="106" t="s">
        <v>162</v>
      </c>
      <c r="F445" s="106" t="s">
        <v>473</v>
      </c>
      <c r="G445" s="106" t="s">
        <v>474</v>
      </c>
      <c r="H445" s="106" t="s">
        <v>181</v>
      </c>
      <c r="I445" s="106" t="s">
        <v>14</v>
      </c>
      <c r="J445" s="106"/>
      <c r="K445" s="315">
        <v>50</v>
      </c>
    </row>
    <row r="446" customHeight="1" spans="1:11">
      <c r="A446" s="106"/>
      <c r="B446" s="285" t="s">
        <v>10</v>
      </c>
      <c r="C446" s="285" t="s">
        <v>672</v>
      </c>
      <c r="D446" s="106">
        <v>1989</v>
      </c>
      <c r="E446" s="106" t="s">
        <v>162</v>
      </c>
      <c r="F446" s="106" t="s">
        <v>473</v>
      </c>
      <c r="G446" s="106" t="s">
        <v>474</v>
      </c>
      <c r="H446" s="106" t="s">
        <v>181</v>
      </c>
      <c r="I446" s="106" t="s">
        <v>14</v>
      </c>
      <c r="J446" s="106"/>
      <c r="K446" s="315">
        <v>50</v>
      </c>
    </row>
    <row r="447" customHeight="1" spans="1:11">
      <c r="A447" s="106"/>
      <c r="B447" s="285" t="s">
        <v>10</v>
      </c>
      <c r="C447" s="285" t="s">
        <v>673</v>
      </c>
      <c r="D447" s="106">
        <v>1989</v>
      </c>
      <c r="E447" s="106" t="s">
        <v>162</v>
      </c>
      <c r="F447" s="106" t="s">
        <v>473</v>
      </c>
      <c r="G447" s="106" t="s">
        <v>474</v>
      </c>
      <c r="H447" s="106" t="s">
        <v>181</v>
      </c>
      <c r="I447" s="106" t="s">
        <v>14</v>
      </c>
      <c r="J447" s="106"/>
      <c r="K447" s="315">
        <v>50</v>
      </c>
    </row>
    <row r="448" customHeight="1" spans="1:11">
      <c r="A448" s="106"/>
      <c r="B448" s="285" t="s">
        <v>10</v>
      </c>
      <c r="C448" s="285" t="s">
        <v>674</v>
      </c>
      <c r="D448" s="106">
        <v>1989</v>
      </c>
      <c r="E448" s="106" t="s">
        <v>162</v>
      </c>
      <c r="F448" s="106" t="s">
        <v>473</v>
      </c>
      <c r="G448" s="106" t="s">
        <v>474</v>
      </c>
      <c r="H448" s="106" t="s">
        <v>181</v>
      </c>
      <c r="I448" s="106" t="s">
        <v>14</v>
      </c>
      <c r="J448" s="106"/>
      <c r="K448" s="315">
        <v>50</v>
      </c>
    </row>
    <row r="449" customHeight="1" spans="1:11">
      <c r="A449" s="106"/>
      <c r="B449" s="285" t="s">
        <v>10</v>
      </c>
      <c r="C449" s="285" t="s">
        <v>675</v>
      </c>
      <c r="D449" s="106">
        <v>1989</v>
      </c>
      <c r="E449" s="106" t="s">
        <v>162</v>
      </c>
      <c r="F449" s="106" t="s">
        <v>473</v>
      </c>
      <c r="G449" s="106" t="s">
        <v>474</v>
      </c>
      <c r="H449" s="106" t="s">
        <v>181</v>
      </c>
      <c r="I449" s="106" t="s">
        <v>14</v>
      </c>
      <c r="J449" s="106"/>
      <c r="K449" s="315">
        <v>50</v>
      </c>
    </row>
    <row r="450" customHeight="1" spans="1:11">
      <c r="A450" s="106"/>
      <c r="B450" s="285" t="s">
        <v>10</v>
      </c>
      <c r="C450" s="285" t="s">
        <v>676</v>
      </c>
      <c r="D450" s="106">
        <v>1989</v>
      </c>
      <c r="E450" s="106" t="s">
        <v>162</v>
      </c>
      <c r="F450" s="106" t="s">
        <v>473</v>
      </c>
      <c r="G450" s="106" t="s">
        <v>474</v>
      </c>
      <c r="H450" s="106" t="s">
        <v>181</v>
      </c>
      <c r="I450" s="106" t="s">
        <v>14</v>
      </c>
      <c r="J450" s="106"/>
      <c r="K450" s="315">
        <v>50</v>
      </c>
    </row>
    <row r="451" customHeight="1" spans="1:11">
      <c r="A451" s="106"/>
      <c r="B451" s="285" t="s">
        <v>10</v>
      </c>
      <c r="C451" s="285" t="s">
        <v>677</v>
      </c>
      <c r="D451" s="106">
        <v>1989</v>
      </c>
      <c r="E451" s="106" t="s">
        <v>162</v>
      </c>
      <c r="F451" s="106" t="s">
        <v>473</v>
      </c>
      <c r="G451" s="106" t="s">
        <v>474</v>
      </c>
      <c r="H451" s="106" t="s">
        <v>181</v>
      </c>
      <c r="I451" s="106" t="s">
        <v>14</v>
      </c>
      <c r="J451" s="106"/>
      <c r="K451" s="315">
        <v>50</v>
      </c>
    </row>
    <row r="452" customHeight="1" spans="1:11">
      <c r="A452" s="106"/>
      <c r="B452" s="285" t="s">
        <v>10</v>
      </c>
      <c r="C452" s="285" t="s">
        <v>678</v>
      </c>
      <c r="D452" s="106">
        <v>1989</v>
      </c>
      <c r="E452" s="106" t="s">
        <v>162</v>
      </c>
      <c r="F452" s="106" t="s">
        <v>473</v>
      </c>
      <c r="G452" s="106" t="s">
        <v>474</v>
      </c>
      <c r="H452" s="106" t="s">
        <v>181</v>
      </c>
      <c r="I452" s="106" t="s">
        <v>14</v>
      </c>
      <c r="J452" s="106"/>
      <c r="K452" s="315">
        <v>50</v>
      </c>
    </row>
    <row r="453" customHeight="1" spans="1:11">
      <c r="A453" s="106"/>
      <c r="B453" s="285" t="s">
        <v>10</v>
      </c>
      <c r="C453" s="285" t="s">
        <v>679</v>
      </c>
      <c r="D453" s="106">
        <v>1989</v>
      </c>
      <c r="E453" s="106" t="s">
        <v>162</v>
      </c>
      <c r="F453" s="106" t="s">
        <v>473</v>
      </c>
      <c r="G453" s="106" t="s">
        <v>474</v>
      </c>
      <c r="H453" s="106" t="s">
        <v>181</v>
      </c>
      <c r="I453" s="106" t="s">
        <v>14</v>
      </c>
      <c r="J453" s="106"/>
      <c r="K453" s="315">
        <v>50</v>
      </c>
    </row>
    <row r="454" customHeight="1" spans="1:11">
      <c r="A454" s="106"/>
      <c r="B454" s="285" t="s">
        <v>10</v>
      </c>
      <c r="C454" s="285" t="s">
        <v>680</v>
      </c>
      <c r="D454" s="106">
        <v>1989</v>
      </c>
      <c r="E454" s="106" t="s">
        <v>162</v>
      </c>
      <c r="F454" s="106" t="s">
        <v>473</v>
      </c>
      <c r="G454" s="106" t="s">
        <v>474</v>
      </c>
      <c r="H454" s="106" t="s">
        <v>181</v>
      </c>
      <c r="I454" s="106" t="s">
        <v>14</v>
      </c>
      <c r="J454" s="106"/>
      <c r="K454" s="315">
        <v>50</v>
      </c>
    </row>
    <row r="455" customHeight="1" spans="1:11">
      <c r="A455" s="106"/>
      <c r="B455" s="285" t="s">
        <v>10</v>
      </c>
      <c r="C455" s="285" t="s">
        <v>681</v>
      </c>
      <c r="D455" s="106">
        <v>1989</v>
      </c>
      <c r="E455" s="106" t="s">
        <v>162</v>
      </c>
      <c r="F455" s="106" t="s">
        <v>473</v>
      </c>
      <c r="G455" s="106" t="s">
        <v>474</v>
      </c>
      <c r="H455" s="106" t="s">
        <v>181</v>
      </c>
      <c r="I455" s="106" t="s">
        <v>14</v>
      </c>
      <c r="J455" s="106"/>
      <c r="K455" s="315">
        <v>50</v>
      </c>
    </row>
    <row r="456" customHeight="1" spans="1:11">
      <c r="A456" s="106"/>
      <c r="B456" s="285" t="s">
        <v>10</v>
      </c>
      <c r="C456" s="285" t="s">
        <v>682</v>
      </c>
      <c r="D456" s="106">
        <v>1989</v>
      </c>
      <c r="E456" s="106" t="s">
        <v>162</v>
      </c>
      <c r="F456" s="106" t="s">
        <v>473</v>
      </c>
      <c r="G456" s="106" t="s">
        <v>474</v>
      </c>
      <c r="H456" s="106" t="s">
        <v>181</v>
      </c>
      <c r="I456" s="106" t="s">
        <v>14</v>
      </c>
      <c r="J456" s="106"/>
      <c r="K456" s="315">
        <v>50</v>
      </c>
    </row>
    <row r="457" customHeight="1" spans="1:11">
      <c r="A457" s="106"/>
      <c r="B457" s="285" t="s">
        <v>10</v>
      </c>
      <c r="C457" s="285" t="s">
        <v>683</v>
      </c>
      <c r="D457" s="106">
        <v>1989</v>
      </c>
      <c r="E457" s="106" t="s">
        <v>162</v>
      </c>
      <c r="F457" s="106" t="s">
        <v>473</v>
      </c>
      <c r="G457" s="106" t="s">
        <v>474</v>
      </c>
      <c r="H457" s="106" t="s">
        <v>181</v>
      </c>
      <c r="I457" s="106" t="s">
        <v>14</v>
      </c>
      <c r="J457" s="106"/>
      <c r="K457" s="315">
        <v>50</v>
      </c>
    </row>
    <row r="458" customHeight="1" spans="1:11">
      <c r="A458" s="106"/>
      <c r="B458" s="285" t="s">
        <v>10</v>
      </c>
      <c r="C458" s="285" t="s">
        <v>684</v>
      </c>
      <c r="D458" s="106">
        <v>1989</v>
      </c>
      <c r="E458" s="106" t="s">
        <v>162</v>
      </c>
      <c r="F458" s="106" t="s">
        <v>473</v>
      </c>
      <c r="G458" s="106" t="s">
        <v>474</v>
      </c>
      <c r="H458" s="106" t="s">
        <v>181</v>
      </c>
      <c r="I458" s="106" t="s">
        <v>14</v>
      </c>
      <c r="J458" s="106"/>
      <c r="K458" s="315">
        <v>50</v>
      </c>
    </row>
    <row r="459" customHeight="1" spans="1:11">
      <c r="A459" s="106"/>
      <c r="B459" s="285" t="s">
        <v>10</v>
      </c>
      <c r="C459" s="285" t="s">
        <v>685</v>
      </c>
      <c r="D459" s="106">
        <v>1989</v>
      </c>
      <c r="E459" s="106" t="s">
        <v>162</v>
      </c>
      <c r="F459" s="106" t="s">
        <v>473</v>
      </c>
      <c r="G459" s="106" t="s">
        <v>474</v>
      </c>
      <c r="H459" s="106" t="s">
        <v>181</v>
      </c>
      <c r="I459" s="106" t="s">
        <v>14</v>
      </c>
      <c r="J459" s="106"/>
      <c r="K459" s="315">
        <v>50</v>
      </c>
    </row>
    <row r="460" customHeight="1" spans="1:11">
      <c r="A460" s="106"/>
      <c r="B460" s="285" t="s">
        <v>10</v>
      </c>
      <c r="C460" s="285" t="s">
        <v>686</v>
      </c>
      <c r="D460" s="106">
        <v>1989</v>
      </c>
      <c r="E460" s="106" t="s">
        <v>162</v>
      </c>
      <c r="F460" s="106" t="s">
        <v>473</v>
      </c>
      <c r="G460" s="106" t="s">
        <v>474</v>
      </c>
      <c r="H460" s="106" t="s">
        <v>181</v>
      </c>
      <c r="I460" s="106" t="s">
        <v>14</v>
      </c>
      <c r="J460" s="106"/>
      <c r="K460" s="315">
        <v>50</v>
      </c>
    </row>
    <row r="461" customHeight="1" spans="1:11">
      <c r="A461" s="106"/>
      <c r="B461" s="285" t="s">
        <v>10</v>
      </c>
      <c r="C461" s="285" t="s">
        <v>687</v>
      </c>
      <c r="D461" s="106">
        <v>1989</v>
      </c>
      <c r="E461" s="106" t="s">
        <v>162</v>
      </c>
      <c r="F461" s="106" t="s">
        <v>473</v>
      </c>
      <c r="G461" s="106" t="s">
        <v>474</v>
      </c>
      <c r="H461" s="106" t="s">
        <v>181</v>
      </c>
      <c r="I461" s="106" t="s">
        <v>14</v>
      </c>
      <c r="J461" s="106"/>
      <c r="K461" s="315">
        <v>50</v>
      </c>
    </row>
    <row r="462" customHeight="1" spans="1:11">
      <c r="A462" s="106"/>
      <c r="B462" s="285" t="s">
        <v>10</v>
      </c>
      <c r="C462" s="285" t="s">
        <v>688</v>
      </c>
      <c r="D462" s="106">
        <v>1989</v>
      </c>
      <c r="E462" s="106" t="s">
        <v>162</v>
      </c>
      <c r="F462" s="106" t="s">
        <v>473</v>
      </c>
      <c r="G462" s="106" t="s">
        <v>474</v>
      </c>
      <c r="H462" s="106" t="s">
        <v>181</v>
      </c>
      <c r="I462" s="106" t="s">
        <v>14</v>
      </c>
      <c r="J462" s="106"/>
      <c r="K462" s="315">
        <v>50</v>
      </c>
    </row>
    <row r="463" customHeight="1" spans="1:11">
      <c r="A463" s="106"/>
      <c r="B463" s="285" t="s">
        <v>10</v>
      </c>
      <c r="C463" s="285" t="s">
        <v>689</v>
      </c>
      <c r="D463" s="106">
        <v>1989</v>
      </c>
      <c r="E463" s="106" t="s">
        <v>162</v>
      </c>
      <c r="F463" s="106" t="s">
        <v>473</v>
      </c>
      <c r="G463" s="106" t="s">
        <v>474</v>
      </c>
      <c r="H463" s="106" t="s">
        <v>181</v>
      </c>
      <c r="I463" s="106" t="s">
        <v>14</v>
      </c>
      <c r="J463" s="106"/>
      <c r="K463" s="315">
        <v>50</v>
      </c>
    </row>
    <row r="464" customHeight="1" spans="1:11">
      <c r="A464" s="106"/>
      <c r="B464" s="285" t="s">
        <v>10</v>
      </c>
      <c r="C464" s="285" t="s">
        <v>690</v>
      </c>
      <c r="D464" s="106">
        <v>1989</v>
      </c>
      <c r="E464" s="106" t="s">
        <v>162</v>
      </c>
      <c r="F464" s="106" t="s">
        <v>473</v>
      </c>
      <c r="G464" s="106" t="s">
        <v>474</v>
      </c>
      <c r="H464" s="106" t="s">
        <v>181</v>
      </c>
      <c r="I464" s="106" t="s">
        <v>14</v>
      </c>
      <c r="J464" s="106"/>
      <c r="K464" s="315">
        <v>50</v>
      </c>
    </row>
    <row r="465" customHeight="1" spans="1:11">
      <c r="A465" s="106"/>
      <c r="B465" s="285" t="s">
        <v>10</v>
      </c>
      <c r="C465" s="285" t="s">
        <v>691</v>
      </c>
      <c r="D465" s="106">
        <v>1989</v>
      </c>
      <c r="E465" s="106" t="s">
        <v>162</v>
      </c>
      <c r="F465" s="106" t="s">
        <v>473</v>
      </c>
      <c r="G465" s="106" t="s">
        <v>474</v>
      </c>
      <c r="H465" s="106" t="s">
        <v>181</v>
      </c>
      <c r="I465" s="106" t="s">
        <v>14</v>
      </c>
      <c r="J465" s="106"/>
      <c r="K465" s="315">
        <v>50</v>
      </c>
    </row>
    <row r="466" customHeight="1" spans="1:11">
      <c r="A466" s="106"/>
      <c r="B466" s="285" t="s">
        <v>10</v>
      </c>
      <c r="C466" s="285" t="s">
        <v>692</v>
      </c>
      <c r="D466" s="106">
        <v>1989</v>
      </c>
      <c r="E466" s="106" t="s">
        <v>162</v>
      </c>
      <c r="F466" s="106" t="s">
        <v>473</v>
      </c>
      <c r="G466" s="106" t="s">
        <v>474</v>
      </c>
      <c r="H466" s="106" t="s">
        <v>181</v>
      </c>
      <c r="I466" s="106" t="s">
        <v>14</v>
      </c>
      <c r="J466" s="106"/>
      <c r="K466" s="315">
        <v>50</v>
      </c>
    </row>
    <row r="467" customHeight="1" spans="1:11">
      <c r="A467" s="106"/>
      <c r="B467" s="285" t="s">
        <v>10</v>
      </c>
      <c r="C467" s="285" t="s">
        <v>693</v>
      </c>
      <c r="D467" s="106">
        <v>1989</v>
      </c>
      <c r="E467" s="106" t="s">
        <v>162</v>
      </c>
      <c r="F467" s="106" t="s">
        <v>473</v>
      </c>
      <c r="G467" s="106" t="s">
        <v>474</v>
      </c>
      <c r="H467" s="106" t="s">
        <v>181</v>
      </c>
      <c r="I467" s="106" t="s">
        <v>14</v>
      </c>
      <c r="J467" s="106"/>
      <c r="K467" s="315">
        <v>50</v>
      </c>
    </row>
    <row r="468" customHeight="1" spans="1:11">
      <c r="A468" s="106"/>
      <c r="B468" s="285" t="s">
        <v>10</v>
      </c>
      <c r="C468" s="285" t="s">
        <v>694</v>
      </c>
      <c r="D468" s="106">
        <v>1989</v>
      </c>
      <c r="E468" s="106" t="s">
        <v>162</v>
      </c>
      <c r="F468" s="106" t="s">
        <v>473</v>
      </c>
      <c r="G468" s="106" t="s">
        <v>474</v>
      </c>
      <c r="H468" s="106" t="s">
        <v>181</v>
      </c>
      <c r="I468" s="106" t="s">
        <v>14</v>
      </c>
      <c r="J468" s="106"/>
      <c r="K468" s="315">
        <v>50</v>
      </c>
    </row>
    <row r="469" customHeight="1" spans="1:11">
      <c r="A469" s="106"/>
      <c r="B469" s="285" t="s">
        <v>10</v>
      </c>
      <c r="C469" s="285" t="s">
        <v>695</v>
      </c>
      <c r="D469" s="106">
        <v>1989</v>
      </c>
      <c r="E469" s="106" t="s">
        <v>162</v>
      </c>
      <c r="F469" s="106" t="s">
        <v>473</v>
      </c>
      <c r="G469" s="106" t="s">
        <v>474</v>
      </c>
      <c r="H469" s="106" t="s">
        <v>181</v>
      </c>
      <c r="I469" s="106" t="s">
        <v>14</v>
      </c>
      <c r="J469" s="106"/>
      <c r="K469" s="315">
        <v>50</v>
      </c>
    </row>
    <row r="470" customHeight="1" spans="1:11">
      <c r="A470" s="106"/>
      <c r="B470" s="285"/>
      <c r="C470" s="285" t="s">
        <v>696</v>
      </c>
      <c r="D470" s="106">
        <v>1984</v>
      </c>
      <c r="E470" s="106" t="s">
        <v>166</v>
      </c>
      <c r="F470" s="106" t="s">
        <v>697</v>
      </c>
      <c r="G470" s="106">
        <v>321</v>
      </c>
      <c r="H470" s="106" t="s">
        <v>181</v>
      </c>
      <c r="I470" s="106" t="s">
        <v>14</v>
      </c>
      <c r="J470" s="106"/>
      <c r="K470" s="315">
        <v>50</v>
      </c>
    </row>
    <row r="471" customHeight="1" spans="1:11">
      <c r="A471" s="106"/>
      <c r="B471" s="285"/>
      <c r="C471" s="285" t="s">
        <v>698</v>
      </c>
      <c r="D471" s="106">
        <v>2017</v>
      </c>
      <c r="E471" s="106" t="s">
        <v>699</v>
      </c>
      <c r="F471" s="106" t="s">
        <v>110</v>
      </c>
      <c r="G471" s="106">
        <v>5</v>
      </c>
      <c r="H471" s="106" t="s">
        <v>700</v>
      </c>
      <c r="I471" s="106" t="s">
        <v>14</v>
      </c>
      <c r="J471" s="106"/>
      <c r="K471" s="315">
        <v>50</v>
      </c>
    </row>
    <row r="472" customHeight="1" spans="1:11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315"/>
    </row>
    <row r="473" customHeight="1" spans="1:11">
      <c r="A473" s="106" t="s">
        <v>701</v>
      </c>
      <c r="B473" s="106">
        <f>COUNTA(D475:D539)</f>
        <v>65</v>
      </c>
      <c r="C473" s="106"/>
      <c r="D473" s="106"/>
      <c r="E473" s="106"/>
      <c r="F473" s="106"/>
      <c r="G473" s="106"/>
      <c r="H473" s="106"/>
      <c r="I473" s="106"/>
      <c r="J473" s="106"/>
      <c r="K473" s="315"/>
    </row>
    <row r="474" customHeight="1" spans="1:11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315"/>
    </row>
    <row r="475" customHeight="1" spans="1:11">
      <c r="A475" s="106"/>
      <c r="B475" s="285" t="s">
        <v>66</v>
      </c>
      <c r="C475" s="285" t="s">
        <v>702</v>
      </c>
      <c r="D475" s="295">
        <v>2021</v>
      </c>
      <c r="E475" s="295" t="s">
        <v>131</v>
      </c>
      <c r="F475" s="295" t="s">
        <v>612</v>
      </c>
      <c r="G475" s="295">
        <v>251</v>
      </c>
      <c r="H475" s="295"/>
      <c r="I475" s="295" t="s">
        <v>277</v>
      </c>
      <c r="J475" s="106"/>
      <c r="K475" s="315">
        <v>55</v>
      </c>
    </row>
    <row r="476" customHeight="1" spans="1:11">
      <c r="A476" s="106"/>
      <c r="B476" s="285" t="s">
        <v>66</v>
      </c>
      <c r="C476" s="285" t="s">
        <v>703</v>
      </c>
      <c r="D476" s="106">
        <v>2020</v>
      </c>
      <c r="E476" s="106" t="s">
        <v>365</v>
      </c>
      <c r="F476" s="106" t="s">
        <v>63</v>
      </c>
      <c r="G476" s="106">
        <v>204</v>
      </c>
      <c r="H476" s="106" t="s">
        <v>704</v>
      </c>
      <c r="I476" s="106" t="s">
        <v>146</v>
      </c>
      <c r="J476" s="106"/>
      <c r="K476" s="315">
        <v>55</v>
      </c>
    </row>
    <row r="477" customHeight="1" spans="1:11">
      <c r="A477" s="106"/>
      <c r="B477" s="285" t="s">
        <v>19</v>
      </c>
      <c r="C477" s="285" t="s">
        <v>705</v>
      </c>
      <c r="D477" s="125">
        <v>2020</v>
      </c>
      <c r="E477" s="125" t="s">
        <v>68</v>
      </c>
      <c r="F477" s="125" t="s">
        <v>63</v>
      </c>
      <c r="G477" s="125">
        <v>263</v>
      </c>
      <c r="H477" s="125" t="s">
        <v>108</v>
      </c>
      <c r="I477" s="125" t="s">
        <v>14</v>
      </c>
      <c r="J477" s="106"/>
      <c r="K477" s="315">
        <v>60</v>
      </c>
    </row>
    <row r="478" customHeight="1" spans="1:11">
      <c r="A478" s="106"/>
      <c r="B478" s="285" t="s">
        <v>10</v>
      </c>
      <c r="C478" s="285" t="s">
        <v>706</v>
      </c>
      <c r="D478" s="288">
        <v>2020</v>
      </c>
      <c r="E478" s="289" t="s">
        <v>707</v>
      </c>
      <c r="F478" s="306" t="s">
        <v>80</v>
      </c>
      <c r="G478" s="288">
        <v>1</v>
      </c>
      <c r="H478" s="319" t="s">
        <v>708</v>
      </c>
      <c r="I478" s="289" t="s">
        <v>14</v>
      </c>
      <c r="J478" s="106"/>
      <c r="K478" s="315">
        <v>60</v>
      </c>
    </row>
    <row r="479" customHeight="1" spans="1:11">
      <c r="A479" s="106"/>
      <c r="B479" s="285" t="s">
        <v>10</v>
      </c>
      <c r="C479" s="285" t="s">
        <v>709</v>
      </c>
      <c r="D479" s="288">
        <v>2020</v>
      </c>
      <c r="E479" s="289" t="s">
        <v>54</v>
      </c>
      <c r="F479" s="306" t="s">
        <v>83</v>
      </c>
      <c r="G479" s="288">
        <v>438</v>
      </c>
      <c r="H479" s="288"/>
      <c r="I479" s="289" t="s">
        <v>14</v>
      </c>
      <c r="J479" s="106"/>
      <c r="K479" s="315">
        <v>60</v>
      </c>
    </row>
    <row r="480" customHeight="1" spans="1:11">
      <c r="A480" s="106"/>
      <c r="B480" s="285" t="s">
        <v>10</v>
      </c>
      <c r="C480" s="285" t="s">
        <v>710</v>
      </c>
      <c r="D480" s="288">
        <v>2020</v>
      </c>
      <c r="E480" s="288" t="s">
        <v>270</v>
      </c>
      <c r="F480" s="289" t="s">
        <v>83</v>
      </c>
      <c r="G480" s="288">
        <v>258</v>
      </c>
      <c r="H480" s="288"/>
      <c r="I480" s="288" t="s">
        <v>40</v>
      </c>
      <c r="J480" s="106"/>
      <c r="K480" s="315">
        <v>60</v>
      </c>
    </row>
    <row r="481" customHeight="1" spans="1:11">
      <c r="A481" s="106"/>
      <c r="B481" s="285" t="s">
        <v>10</v>
      </c>
      <c r="C481" s="285" t="s">
        <v>711</v>
      </c>
      <c r="D481" s="295">
        <v>2020</v>
      </c>
      <c r="E481" s="295" t="s">
        <v>712</v>
      </c>
      <c r="F481" s="295" t="s">
        <v>713</v>
      </c>
      <c r="G481" s="295">
        <v>209</v>
      </c>
      <c r="H481" s="295" t="s">
        <v>714</v>
      </c>
      <c r="I481" s="295" t="s">
        <v>40</v>
      </c>
      <c r="J481" s="106"/>
      <c r="K481" s="315">
        <v>60</v>
      </c>
    </row>
    <row r="482" customHeight="1" spans="1:11">
      <c r="A482" s="106"/>
      <c r="B482" s="285" t="s">
        <v>10</v>
      </c>
      <c r="C482" s="285" t="s">
        <v>715</v>
      </c>
      <c r="D482" s="295">
        <v>2020</v>
      </c>
      <c r="E482" s="295" t="s">
        <v>712</v>
      </c>
      <c r="F482" s="295" t="s">
        <v>713</v>
      </c>
      <c r="G482" s="295">
        <v>270</v>
      </c>
      <c r="H482" s="295" t="s">
        <v>716</v>
      </c>
      <c r="I482" s="295" t="s">
        <v>40</v>
      </c>
      <c r="J482" s="106"/>
      <c r="K482" s="315">
        <v>60</v>
      </c>
    </row>
    <row r="483" customHeight="1" spans="1:11">
      <c r="A483" s="106"/>
      <c r="B483" s="285" t="s">
        <v>10</v>
      </c>
      <c r="C483" s="285" t="s">
        <v>717</v>
      </c>
      <c r="D483" s="288">
        <v>2020</v>
      </c>
      <c r="E483" s="288" t="s">
        <v>35</v>
      </c>
      <c r="F483" s="288" t="s">
        <v>718</v>
      </c>
      <c r="G483" s="288">
        <v>270</v>
      </c>
      <c r="H483" s="288" t="s">
        <v>120</v>
      </c>
      <c r="I483" s="288" t="s">
        <v>40</v>
      </c>
      <c r="J483" s="106"/>
      <c r="K483" s="315">
        <v>60</v>
      </c>
    </row>
    <row r="484" customHeight="1" spans="1:11">
      <c r="A484" s="106"/>
      <c r="B484" s="285" t="s">
        <v>10</v>
      </c>
      <c r="C484" s="285" t="s">
        <v>719</v>
      </c>
      <c r="D484" s="288">
        <v>2020</v>
      </c>
      <c r="E484" s="288" t="s">
        <v>35</v>
      </c>
      <c r="F484" s="288" t="s">
        <v>718</v>
      </c>
      <c r="G484" s="288">
        <v>270</v>
      </c>
      <c r="H484" s="288" t="s">
        <v>120</v>
      </c>
      <c r="I484" s="288" t="s">
        <v>40</v>
      </c>
      <c r="J484" s="106"/>
      <c r="K484" s="315">
        <v>60</v>
      </c>
    </row>
    <row r="485" customHeight="1" spans="1:11">
      <c r="A485" s="106"/>
      <c r="B485" s="285" t="s">
        <v>10</v>
      </c>
      <c r="C485" s="285" t="s">
        <v>720</v>
      </c>
      <c r="D485" s="288">
        <v>2020</v>
      </c>
      <c r="E485" s="288" t="s">
        <v>35</v>
      </c>
      <c r="F485" s="288" t="s">
        <v>718</v>
      </c>
      <c r="G485" s="288">
        <v>270</v>
      </c>
      <c r="H485" s="288" t="s">
        <v>721</v>
      </c>
      <c r="I485" s="288" t="s">
        <v>40</v>
      </c>
      <c r="J485" s="106"/>
      <c r="K485" s="315">
        <v>60</v>
      </c>
    </row>
    <row r="486" customHeight="1" spans="1:11">
      <c r="A486" s="106"/>
      <c r="B486" s="285" t="s">
        <v>10</v>
      </c>
      <c r="C486" s="285" t="s">
        <v>722</v>
      </c>
      <c r="D486" s="106">
        <v>2018</v>
      </c>
      <c r="E486" s="106" t="s">
        <v>375</v>
      </c>
      <c r="F486" s="106" t="s">
        <v>291</v>
      </c>
      <c r="G486" s="106">
        <v>167</v>
      </c>
      <c r="H486" s="106"/>
      <c r="I486" s="106" t="s">
        <v>14</v>
      </c>
      <c r="J486" s="106"/>
      <c r="K486" s="315">
        <v>60</v>
      </c>
    </row>
    <row r="487" customHeight="1" spans="1:11">
      <c r="A487" s="106"/>
      <c r="B487" s="285" t="s">
        <v>19</v>
      </c>
      <c r="C487" s="285" t="s">
        <v>723</v>
      </c>
      <c r="D487" s="106">
        <v>2019</v>
      </c>
      <c r="E487" s="106" t="s">
        <v>93</v>
      </c>
      <c r="F487" s="298" t="s">
        <v>406</v>
      </c>
      <c r="G487" s="106">
        <v>301</v>
      </c>
      <c r="H487" s="106"/>
      <c r="I487" s="106" t="s">
        <v>14</v>
      </c>
      <c r="J487" s="106"/>
      <c r="K487" s="315">
        <v>60</v>
      </c>
    </row>
    <row r="488" customHeight="1" spans="1:11">
      <c r="A488" s="106"/>
      <c r="B488" s="285" t="s">
        <v>10</v>
      </c>
      <c r="C488" s="285" t="s">
        <v>724</v>
      </c>
      <c r="D488" s="106">
        <v>2020</v>
      </c>
      <c r="E488" s="106" t="s">
        <v>365</v>
      </c>
      <c r="F488" s="106" t="s">
        <v>63</v>
      </c>
      <c r="G488" s="106">
        <v>263</v>
      </c>
      <c r="H488" s="106"/>
      <c r="I488" s="106" t="s">
        <v>40</v>
      </c>
      <c r="J488" s="106"/>
      <c r="K488" s="315">
        <v>60</v>
      </c>
    </row>
    <row r="489" customHeight="1" spans="1:11">
      <c r="A489" s="106"/>
      <c r="B489" s="285" t="s">
        <v>10</v>
      </c>
      <c r="C489" s="285" t="s">
        <v>725</v>
      </c>
      <c r="D489" s="106">
        <v>1987</v>
      </c>
      <c r="E489" s="106" t="s">
        <v>166</v>
      </c>
      <c r="F489" s="106" t="s">
        <v>726</v>
      </c>
      <c r="G489" s="106">
        <v>362</v>
      </c>
      <c r="H489" s="106" t="s">
        <v>181</v>
      </c>
      <c r="I489" s="106" t="s">
        <v>14</v>
      </c>
      <c r="J489" s="106"/>
      <c r="K489" s="315">
        <v>60</v>
      </c>
    </row>
    <row r="490" customHeight="1" spans="1:11">
      <c r="A490" s="106"/>
      <c r="B490" s="285" t="s">
        <v>10</v>
      </c>
      <c r="C490" s="285" t="s">
        <v>727</v>
      </c>
      <c r="D490" s="106">
        <v>1987</v>
      </c>
      <c r="E490" s="106" t="s">
        <v>166</v>
      </c>
      <c r="F490" s="106" t="s">
        <v>726</v>
      </c>
      <c r="G490" s="106">
        <v>362</v>
      </c>
      <c r="H490" s="106" t="s">
        <v>181</v>
      </c>
      <c r="I490" s="106" t="s">
        <v>14</v>
      </c>
      <c r="J490" s="106"/>
      <c r="K490" s="315">
        <v>60</v>
      </c>
    </row>
    <row r="491" customHeight="1" spans="1:11">
      <c r="A491" s="106"/>
      <c r="B491" s="285" t="s">
        <v>10</v>
      </c>
      <c r="C491" s="285" t="s">
        <v>728</v>
      </c>
      <c r="D491" s="106">
        <v>1987</v>
      </c>
      <c r="E491" s="106" t="s">
        <v>166</v>
      </c>
      <c r="F491" s="106" t="s">
        <v>726</v>
      </c>
      <c r="G491" s="106">
        <v>362</v>
      </c>
      <c r="H491" s="106" t="s">
        <v>181</v>
      </c>
      <c r="I491" s="106" t="s">
        <v>14</v>
      </c>
      <c r="J491" s="106"/>
      <c r="K491" s="315">
        <v>60</v>
      </c>
    </row>
    <row r="492" customHeight="1" spans="1:11">
      <c r="A492" s="106"/>
      <c r="B492" s="285" t="s">
        <v>10</v>
      </c>
      <c r="C492" s="285" t="s">
        <v>729</v>
      </c>
      <c r="D492" s="106">
        <v>1987</v>
      </c>
      <c r="E492" s="106" t="s">
        <v>166</v>
      </c>
      <c r="F492" s="106" t="s">
        <v>726</v>
      </c>
      <c r="G492" s="106">
        <v>362</v>
      </c>
      <c r="H492" s="106" t="s">
        <v>181</v>
      </c>
      <c r="I492" s="106" t="s">
        <v>14</v>
      </c>
      <c r="J492" s="106"/>
      <c r="K492" s="315">
        <v>60</v>
      </c>
    </row>
    <row r="493" customHeight="1" spans="1:11">
      <c r="A493" s="106"/>
      <c r="B493" s="285" t="s">
        <v>10</v>
      </c>
      <c r="C493" s="285" t="s">
        <v>730</v>
      </c>
      <c r="D493" s="106">
        <v>1987</v>
      </c>
      <c r="E493" s="106" t="s">
        <v>166</v>
      </c>
      <c r="F493" s="106" t="s">
        <v>726</v>
      </c>
      <c r="G493" s="106">
        <v>362</v>
      </c>
      <c r="H493" s="106" t="s">
        <v>181</v>
      </c>
      <c r="I493" s="106" t="s">
        <v>14</v>
      </c>
      <c r="J493" s="106"/>
      <c r="K493" s="315">
        <v>60</v>
      </c>
    </row>
    <row r="494" customHeight="1" spans="1:11">
      <c r="A494" s="106"/>
      <c r="B494" s="285" t="s">
        <v>10</v>
      </c>
      <c r="C494" s="285" t="s">
        <v>731</v>
      </c>
      <c r="D494" s="106">
        <v>1987</v>
      </c>
      <c r="E494" s="106" t="s">
        <v>166</v>
      </c>
      <c r="F494" s="106" t="s">
        <v>726</v>
      </c>
      <c r="G494" s="106">
        <v>362</v>
      </c>
      <c r="H494" s="106" t="s">
        <v>181</v>
      </c>
      <c r="I494" s="106" t="s">
        <v>14</v>
      </c>
      <c r="J494" s="106"/>
      <c r="K494" s="315">
        <v>60</v>
      </c>
    </row>
    <row r="495" customHeight="1" spans="1:11">
      <c r="A495" s="106"/>
      <c r="B495" s="285" t="s">
        <v>10</v>
      </c>
      <c r="C495" s="285" t="s">
        <v>732</v>
      </c>
      <c r="D495" s="106">
        <v>1987</v>
      </c>
      <c r="E495" s="106" t="s">
        <v>166</v>
      </c>
      <c r="F495" s="106" t="s">
        <v>726</v>
      </c>
      <c r="G495" s="106">
        <v>362</v>
      </c>
      <c r="H495" s="106" t="s">
        <v>181</v>
      </c>
      <c r="I495" s="106" t="s">
        <v>14</v>
      </c>
      <c r="J495" s="106"/>
      <c r="K495" s="315">
        <v>60</v>
      </c>
    </row>
    <row r="496" customHeight="1" spans="1:11">
      <c r="A496" s="106"/>
      <c r="B496" s="285" t="s">
        <v>10</v>
      </c>
      <c r="C496" s="285" t="s">
        <v>733</v>
      </c>
      <c r="D496" s="106">
        <v>1987</v>
      </c>
      <c r="E496" s="106" t="s">
        <v>166</v>
      </c>
      <c r="F496" s="106" t="s">
        <v>726</v>
      </c>
      <c r="G496" s="106">
        <v>362</v>
      </c>
      <c r="H496" s="106" t="s">
        <v>181</v>
      </c>
      <c r="I496" s="106" t="s">
        <v>14</v>
      </c>
      <c r="J496" s="106"/>
      <c r="K496" s="315">
        <v>60</v>
      </c>
    </row>
    <row r="497" customHeight="1" spans="1:11">
      <c r="A497" s="106"/>
      <c r="B497" s="285" t="s">
        <v>10</v>
      </c>
      <c r="C497" s="285" t="s">
        <v>734</v>
      </c>
      <c r="D497" s="106">
        <v>1987</v>
      </c>
      <c r="E497" s="106" t="s">
        <v>166</v>
      </c>
      <c r="F497" s="106" t="s">
        <v>726</v>
      </c>
      <c r="G497" s="106">
        <v>362</v>
      </c>
      <c r="H497" s="106" t="s">
        <v>181</v>
      </c>
      <c r="I497" s="106" t="s">
        <v>14</v>
      </c>
      <c r="J497" s="106"/>
      <c r="K497" s="315">
        <v>60</v>
      </c>
    </row>
    <row r="498" customHeight="1" spans="1:11">
      <c r="A498" s="106"/>
      <c r="B498" s="285" t="s">
        <v>10</v>
      </c>
      <c r="C498" s="285" t="s">
        <v>735</v>
      </c>
      <c r="D498" s="106">
        <v>1987</v>
      </c>
      <c r="E498" s="106" t="s">
        <v>166</v>
      </c>
      <c r="F498" s="106" t="s">
        <v>726</v>
      </c>
      <c r="G498" s="106">
        <v>362</v>
      </c>
      <c r="H498" s="106" t="s">
        <v>181</v>
      </c>
      <c r="I498" s="106" t="s">
        <v>14</v>
      </c>
      <c r="J498" s="106"/>
      <c r="K498" s="315">
        <v>60</v>
      </c>
    </row>
    <row r="499" customHeight="1" spans="1:11">
      <c r="A499" s="106"/>
      <c r="B499" s="285" t="s">
        <v>10</v>
      </c>
      <c r="C499" s="285" t="s">
        <v>736</v>
      </c>
      <c r="D499" s="106">
        <v>2018</v>
      </c>
      <c r="E499" s="106" t="s">
        <v>131</v>
      </c>
      <c r="F499" s="106" t="s">
        <v>737</v>
      </c>
      <c r="G499" s="106">
        <v>303</v>
      </c>
      <c r="H499" s="106" t="s">
        <v>181</v>
      </c>
      <c r="I499" s="106" t="s">
        <v>40</v>
      </c>
      <c r="J499" s="106"/>
      <c r="K499" s="315">
        <v>60</v>
      </c>
    </row>
    <row r="500" customHeight="1" spans="1:11">
      <c r="A500" s="106"/>
      <c r="B500" s="285" t="s">
        <v>10</v>
      </c>
      <c r="C500" s="285" t="s">
        <v>738</v>
      </c>
      <c r="D500" s="106">
        <v>2018</v>
      </c>
      <c r="E500" s="106" t="s">
        <v>131</v>
      </c>
      <c r="F500" s="106" t="s">
        <v>737</v>
      </c>
      <c r="G500" s="106">
        <v>303</v>
      </c>
      <c r="H500" s="106" t="s">
        <v>181</v>
      </c>
      <c r="I500" s="106" t="s">
        <v>40</v>
      </c>
      <c r="J500" s="106"/>
      <c r="K500" s="315">
        <v>60</v>
      </c>
    </row>
    <row r="501" customHeight="1" spans="1:11">
      <c r="A501" s="106"/>
      <c r="B501" s="285" t="s">
        <v>10</v>
      </c>
      <c r="C501" s="285" t="s">
        <v>739</v>
      </c>
      <c r="D501" s="106">
        <v>2018</v>
      </c>
      <c r="E501" s="106" t="s">
        <v>131</v>
      </c>
      <c r="F501" s="106" t="s">
        <v>737</v>
      </c>
      <c r="G501" s="106">
        <v>303</v>
      </c>
      <c r="H501" s="106" t="s">
        <v>181</v>
      </c>
      <c r="I501" s="106" t="s">
        <v>40</v>
      </c>
      <c r="J501" s="106"/>
      <c r="K501" s="315">
        <v>60</v>
      </c>
    </row>
    <row r="502" customHeight="1" spans="1:11">
      <c r="A502" s="106"/>
      <c r="B502" s="285" t="s">
        <v>10</v>
      </c>
      <c r="C502" s="285" t="s">
        <v>740</v>
      </c>
      <c r="D502" s="288">
        <v>2020</v>
      </c>
      <c r="E502" s="289" t="s">
        <v>48</v>
      </c>
      <c r="F502" s="306" t="s">
        <v>741</v>
      </c>
      <c r="G502" s="288">
        <v>5</v>
      </c>
      <c r="H502" s="319" t="s">
        <v>742</v>
      </c>
      <c r="I502" s="289" t="s">
        <v>14</v>
      </c>
      <c r="J502" s="106"/>
      <c r="K502" s="315">
        <v>70</v>
      </c>
    </row>
    <row r="503" customHeight="1" spans="1:11">
      <c r="A503" s="106"/>
      <c r="B503" s="285" t="s">
        <v>10</v>
      </c>
      <c r="C503" s="285" t="s">
        <v>743</v>
      </c>
      <c r="D503" s="288">
        <v>2020</v>
      </c>
      <c r="E503" s="289" t="s">
        <v>744</v>
      </c>
      <c r="F503" s="306" t="s">
        <v>63</v>
      </c>
      <c r="G503" s="288" t="s">
        <v>745</v>
      </c>
      <c r="H503" s="288" t="s">
        <v>746</v>
      </c>
      <c r="I503" s="289" t="s">
        <v>40</v>
      </c>
      <c r="J503" s="106"/>
      <c r="K503" s="315">
        <v>70</v>
      </c>
    </row>
    <row r="504" customHeight="1" spans="1:11">
      <c r="A504" s="106"/>
      <c r="B504" s="285" t="s">
        <v>10</v>
      </c>
      <c r="C504" s="285" t="s">
        <v>747</v>
      </c>
      <c r="D504" s="295">
        <v>2020</v>
      </c>
      <c r="E504" s="295" t="s">
        <v>68</v>
      </c>
      <c r="F504" s="295" t="s">
        <v>42</v>
      </c>
      <c r="G504" s="295">
        <v>270</v>
      </c>
      <c r="H504" s="295" t="s">
        <v>748</v>
      </c>
      <c r="I504" s="295" t="s">
        <v>40</v>
      </c>
      <c r="J504" s="106"/>
      <c r="K504" s="315">
        <v>70</v>
      </c>
    </row>
    <row r="505" customHeight="1" spans="1:11">
      <c r="A505" s="106"/>
      <c r="B505" s="285" t="s">
        <v>10</v>
      </c>
      <c r="C505" s="285" t="s">
        <v>749</v>
      </c>
      <c r="D505" s="106">
        <v>2020</v>
      </c>
      <c r="E505" s="106" t="s">
        <v>93</v>
      </c>
      <c r="F505" s="106" t="s">
        <v>261</v>
      </c>
      <c r="G505" s="106">
        <v>19</v>
      </c>
      <c r="H505" s="106" t="s">
        <v>750</v>
      </c>
      <c r="I505" s="106" t="s">
        <v>40</v>
      </c>
      <c r="J505" s="106"/>
      <c r="K505" s="315">
        <v>70</v>
      </c>
    </row>
    <row r="506" customHeight="1" spans="1:11">
      <c r="A506" s="106"/>
      <c r="B506" s="285" t="s">
        <v>10</v>
      </c>
      <c r="C506" s="285" t="s">
        <v>751</v>
      </c>
      <c r="D506" s="106">
        <v>2020</v>
      </c>
      <c r="E506" s="106" t="s">
        <v>365</v>
      </c>
      <c r="F506" s="106" t="s">
        <v>115</v>
      </c>
      <c r="G506" s="106">
        <v>216</v>
      </c>
      <c r="H506" s="106" t="s">
        <v>108</v>
      </c>
      <c r="I506" s="106" t="s">
        <v>40</v>
      </c>
      <c r="J506" s="106"/>
      <c r="K506" s="315">
        <v>70</v>
      </c>
    </row>
    <row r="507" customHeight="1" spans="1:11">
      <c r="A507" s="106"/>
      <c r="B507" s="285" t="s">
        <v>10</v>
      </c>
      <c r="C507" s="285" t="s">
        <v>752</v>
      </c>
      <c r="D507" s="106">
        <v>1987</v>
      </c>
      <c r="E507" s="106" t="s">
        <v>166</v>
      </c>
      <c r="F507" s="106" t="s">
        <v>726</v>
      </c>
      <c r="G507" s="106">
        <v>362</v>
      </c>
      <c r="H507" s="106" t="s">
        <v>181</v>
      </c>
      <c r="I507" s="106" t="s">
        <v>14</v>
      </c>
      <c r="J507" s="106"/>
      <c r="K507" s="315">
        <v>70</v>
      </c>
    </row>
    <row r="508" customHeight="1" spans="1:11">
      <c r="A508" s="106"/>
      <c r="B508" s="285" t="s">
        <v>10</v>
      </c>
      <c r="C508" s="285" t="s">
        <v>753</v>
      </c>
      <c r="D508" s="288">
        <v>2020</v>
      </c>
      <c r="E508" s="289" t="s">
        <v>582</v>
      </c>
      <c r="F508" s="306" t="s">
        <v>63</v>
      </c>
      <c r="G508" s="288">
        <v>7</v>
      </c>
      <c r="H508" s="288" t="s">
        <v>52</v>
      </c>
      <c r="I508" s="289" t="s">
        <v>40</v>
      </c>
      <c r="J508" s="106"/>
      <c r="K508" s="315">
        <v>75</v>
      </c>
    </row>
    <row r="509" customHeight="1" spans="1:11">
      <c r="A509" s="106"/>
      <c r="B509" s="285" t="s">
        <v>10</v>
      </c>
      <c r="C509" s="285" t="s">
        <v>754</v>
      </c>
      <c r="D509" s="160">
        <v>2020</v>
      </c>
      <c r="E509" s="160" t="s">
        <v>35</v>
      </c>
      <c r="F509" s="160" t="s">
        <v>755</v>
      </c>
      <c r="G509" s="160">
        <v>298</v>
      </c>
      <c r="H509" s="160" t="s">
        <v>70</v>
      </c>
      <c r="I509" s="160" t="s">
        <v>40</v>
      </c>
      <c r="J509" s="106"/>
      <c r="K509" s="315">
        <v>75</v>
      </c>
    </row>
    <row r="510" customHeight="1" spans="1:11">
      <c r="A510" s="106"/>
      <c r="B510" s="285" t="s">
        <v>66</v>
      </c>
      <c r="C510" s="285" t="s">
        <v>756</v>
      </c>
      <c r="D510" s="288">
        <v>2020</v>
      </c>
      <c r="E510" s="288" t="s">
        <v>148</v>
      </c>
      <c r="F510" s="288" t="s">
        <v>63</v>
      </c>
      <c r="G510" s="288">
        <v>44</v>
      </c>
      <c r="H510" s="288" t="s">
        <v>757</v>
      </c>
      <c r="I510" s="288" t="s">
        <v>277</v>
      </c>
      <c r="J510" s="106"/>
      <c r="K510" s="315">
        <v>75</v>
      </c>
    </row>
    <row r="511" customHeight="1" spans="1:11">
      <c r="A511" s="106"/>
      <c r="B511" s="285" t="s">
        <v>10</v>
      </c>
      <c r="C511" s="285" t="s">
        <v>758</v>
      </c>
      <c r="D511" s="288">
        <v>2020</v>
      </c>
      <c r="E511" s="288" t="s">
        <v>72</v>
      </c>
      <c r="F511" s="288" t="s">
        <v>159</v>
      </c>
      <c r="G511" s="288">
        <v>383</v>
      </c>
      <c r="H511" s="288" t="s">
        <v>557</v>
      </c>
      <c r="I511" s="288" t="s">
        <v>40</v>
      </c>
      <c r="J511" s="106"/>
      <c r="K511" s="315">
        <v>75</v>
      </c>
    </row>
    <row r="512" customHeight="1" spans="1:11">
      <c r="A512" s="106"/>
      <c r="B512" s="285" t="s">
        <v>66</v>
      </c>
      <c r="C512" s="285" t="s">
        <v>759</v>
      </c>
      <c r="D512" s="295">
        <v>2021</v>
      </c>
      <c r="E512" s="295" t="s">
        <v>131</v>
      </c>
      <c r="F512" s="295" t="s">
        <v>136</v>
      </c>
      <c r="G512" s="295">
        <v>255</v>
      </c>
      <c r="H512" s="295" t="s">
        <v>760</v>
      </c>
      <c r="I512" s="295" t="s">
        <v>281</v>
      </c>
      <c r="J512" s="106"/>
      <c r="K512" s="315">
        <v>75</v>
      </c>
    </row>
    <row r="513" customHeight="1" spans="1:11">
      <c r="A513" s="106"/>
      <c r="B513" s="285" t="s">
        <v>66</v>
      </c>
      <c r="C513" s="285" t="s">
        <v>761</v>
      </c>
      <c r="D513" s="295">
        <v>2021</v>
      </c>
      <c r="E513" s="295" t="s">
        <v>131</v>
      </c>
      <c r="F513" s="295" t="s">
        <v>762</v>
      </c>
      <c r="G513" s="295">
        <v>254</v>
      </c>
      <c r="H513" s="295" t="s">
        <v>276</v>
      </c>
      <c r="I513" s="295" t="s">
        <v>277</v>
      </c>
      <c r="J513" s="106"/>
      <c r="K513" s="315">
        <v>75</v>
      </c>
    </row>
    <row r="514" customHeight="1" spans="1:11">
      <c r="A514" s="106"/>
      <c r="B514" s="285" t="s">
        <v>10</v>
      </c>
      <c r="C514" s="285" t="s">
        <v>763</v>
      </c>
      <c r="D514" s="106">
        <v>2012</v>
      </c>
      <c r="E514" s="106" t="s">
        <v>764</v>
      </c>
      <c r="F514" s="106" t="s">
        <v>285</v>
      </c>
      <c r="G514" s="106">
        <v>138</v>
      </c>
      <c r="H514" s="106"/>
      <c r="I514" s="106" t="s">
        <v>14</v>
      </c>
      <c r="J514" s="106"/>
      <c r="K514" s="315">
        <v>75</v>
      </c>
    </row>
    <row r="515" customHeight="1" spans="1:11">
      <c r="A515" s="106"/>
      <c r="B515" s="285" t="s">
        <v>19</v>
      </c>
      <c r="C515" s="285" t="s">
        <v>765</v>
      </c>
      <c r="D515" s="106">
        <v>2018</v>
      </c>
      <c r="E515" s="106" t="s">
        <v>140</v>
      </c>
      <c r="F515" s="106" t="s">
        <v>291</v>
      </c>
      <c r="G515" s="106">
        <v>317</v>
      </c>
      <c r="H515" s="106" t="s">
        <v>300</v>
      </c>
      <c r="I515" s="106" t="s">
        <v>14</v>
      </c>
      <c r="J515" s="106"/>
      <c r="K515" s="315">
        <v>75</v>
      </c>
    </row>
    <row r="516" customHeight="1" spans="1:11">
      <c r="A516" s="106"/>
      <c r="B516" s="285" t="s">
        <v>10</v>
      </c>
      <c r="C516" s="285" t="s">
        <v>766</v>
      </c>
      <c r="D516" s="106">
        <v>2019</v>
      </c>
      <c r="E516" s="106" t="s">
        <v>140</v>
      </c>
      <c r="F516" s="106" t="s">
        <v>406</v>
      </c>
      <c r="G516" s="106">
        <v>302</v>
      </c>
      <c r="H516" s="106" t="s">
        <v>145</v>
      </c>
      <c r="I516" s="106" t="s">
        <v>40</v>
      </c>
      <c r="J516" s="106"/>
      <c r="K516" s="315">
        <v>75</v>
      </c>
    </row>
    <row r="517" customHeight="1" spans="1:11">
      <c r="A517" s="106"/>
      <c r="B517" s="285" t="s">
        <v>10</v>
      </c>
      <c r="C517" s="285" t="s">
        <v>767</v>
      </c>
      <c r="D517" s="106">
        <v>2020</v>
      </c>
      <c r="E517" s="106" t="s">
        <v>365</v>
      </c>
      <c r="F517" s="106" t="s">
        <v>29</v>
      </c>
      <c r="G517" s="106">
        <v>297</v>
      </c>
      <c r="H517" s="106" t="s">
        <v>768</v>
      </c>
      <c r="I517" s="106" t="s">
        <v>40</v>
      </c>
      <c r="J517" s="106"/>
      <c r="K517" s="315">
        <v>75</v>
      </c>
    </row>
    <row r="518" customHeight="1" spans="1:11">
      <c r="A518" s="106"/>
      <c r="B518" s="285" t="s">
        <v>10</v>
      </c>
      <c r="C518" s="285" t="s">
        <v>769</v>
      </c>
      <c r="D518" s="106">
        <v>2020</v>
      </c>
      <c r="E518" s="106" t="s">
        <v>93</v>
      </c>
      <c r="F518" s="106" t="s">
        <v>770</v>
      </c>
      <c r="G518" s="106">
        <v>18</v>
      </c>
      <c r="H518" s="106" t="s">
        <v>771</v>
      </c>
      <c r="I518" s="106" t="s">
        <v>40</v>
      </c>
      <c r="J518" s="106"/>
      <c r="K518" s="315">
        <v>75</v>
      </c>
    </row>
    <row r="519" customHeight="1" spans="1:11">
      <c r="A519" s="106"/>
      <c r="B519" s="291" t="s">
        <v>10</v>
      </c>
      <c r="C519" s="291" t="s">
        <v>772</v>
      </c>
      <c r="D519" s="292">
        <v>2020</v>
      </c>
      <c r="E519" s="292" t="s">
        <v>140</v>
      </c>
      <c r="F519" s="292" t="s">
        <v>42</v>
      </c>
      <c r="G519" s="292">
        <v>313</v>
      </c>
      <c r="H519" s="292" t="s">
        <v>300</v>
      </c>
      <c r="I519" s="292" t="s">
        <v>40</v>
      </c>
      <c r="J519" s="106"/>
      <c r="K519" s="315">
        <v>75</v>
      </c>
    </row>
    <row r="520" customHeight="1" spans="1:11">
      <c r="A520" s="106"/>
      <c r="B520" s="285" t="s">
        <v>66</v>
      </c>
      <c r="C520" s="106">
        <v>1364528</v>
      </c>
      <c r="D520" s="106">
        <v>2020</v>
      </c>
      <c r="E520" s="106" t="s">
        <v>148</v>
      </c>
      <c r="F520" s="106" t="s">
        <v>83</v>
      </c>
      <c r="G520" s="106"/>
      <c r="H520" s="106"/>
      <c r="I520" s="106" t="s">
        <v>281</v>
      </c>
      <c r="J520" s="106"/>
      <c r="K520" s="315">
        <v>75</v>
      </c>
    </row>
    <row r="521" customHeight="1" spans="1:11">
      <c r="A521" s="106"/>
      <c r="B521" s="285" t="s">
        <v>66</v>
      </c>
      <c r="C521" s="106">
        <v>6873658</v>
      </c>
      <c r="D521" s="106">
        <v>2020</v>
      </c>
      <c r="E521" s="106" t="s">
        <v>148</v>
      </c>
      <c r="F521" s="106" t="s">
        <v>63</v>
      </c>
      <c r="G521" s="106"/>
      <c r="H521" s="106"/>
      <c r="I521" s="106" t="s">
        <v>281</v>
      </c>
      <c r="J521" s="106"/>
      <c r="K521" s="315">
        <v>75</v>
      </c>
    </row>
    <row r="522" customHeight="1" spans="1:11">
      <c r="A522" s="106"/>
      <c r="B522" s="285" t="s">
        <v>66</v>
      </c>
      <c r="C522" s="106">
        <v>2788441</v>
      </c>
      <c r="D522" s="106">
        <v>2020</v>
      </c>
      <c r="E522" s="106" t="s">
        <v>148</v>
      </c>
      <c r="F522" s="106" t="s">
        <v>63</v>
      </c>
      <c r="G522" s="106"/>
      <c r="H522" s="106" t="s">
        <v>86</v>
      </c>
      <c r="I522" s="106" t="s">
        <v>146</v>
      </c>
      <c r="J522" s="106"/>
      <c r="K522" s="315">
        <v>75</v>
      </c>
    </row>
    <row r="523" customHeight="1" spans="1:11">
      <c r="A523" s="106"/>
      <c r="B523" s="285" t="s">
        <v>66</v>
      </c>
      <c r="C523" s="106">
        <v>5544810</v>
      </c>
      <c r="D523" s="106">
        <v>2020</v>
      </c>
      <c r="E523" s="106" t="s">
        <v>148</v>
      </c>
      <c r="F523" s="106" t="s">
        <v>63</v>
      </c>
      <c r="G523" s="106"/>
      <c r="H523" s="106" t="s">
        <v>149</v>
      </c>
      <c r="I523" s="106" t="s">
        <v>281</v>
      </c>
      <c r="J523" s="106"/>
      <c r="K523" s="315">
        <v>75</v>
      </c>
    </row>
    <row r="524" customHeight="1" spans="1:11">
      <c r="A524" s="106"/>
      <c r="B524" s="285" t="s">
        <v>66</v>
      </c>
      <c r="C524" s="292">
        <v>6183512</v>
      </c>
      <c r="D524" s="292">
        <v>2020</v>
      </c>
      <c r="E524" s="292" t="s">
        <v>68</v>
      </c>
      <c r="F524" s="292" t="s">
        <v>83</v>
      </c>
      <c r="G524" s="292">
        <v>261</v>
      </c>
      <c r="H524" s="292" t="s">
        <v>431</v>
      </c>
      <c r="I524" s="292" t="s">
        <v>281</v>
      </c>
      <c r="J524" s="106"/>
      <c r="K524" s="315">
        <v>75</v>
      </c>
    </row>
    <row r="525" customHeight="1" spans="1:11">
      <c r="A525" s="106"/>
      <c r="B525" s="291" t="s">
        <v>10</v>
      </c>
      <c r="C525" s="291" t="s">
        <v>773</v>
      </c>
      <c r="D525" s="292">
        <v>2020</v>
      </c>
      <c r="E525" s="292" t="s">
        <v>131</v>
      </c>
      <c r="F525" s="292" t="s">
        <v>76</v>
      </c>
      <c r="G525" s="292" t="s">
        <v>774</v>
      </c>
      <c r="H525" s="292" t="s">
        <v>775</v>
      </c>
      <c r="I525" s="292" t="s">
        <v>27</v>
      </c>
      <c r="J525" s="106"/>
      <c r="K525" s="315">
        <v>75</v>
      </c>
    </row>
    <row r="526" customHeight="1" spans="1:11">
      <c r="A526" s="106"/>
      <c r="B526" s="285" t="s">
        <v>10</v>
      </c>
      <c r="C526" s="106">
        <v>54983511</v>
      </c>
      <c r="D526" s="106">
        <v>1982</v>
      </c>
      <c r="E526" s="106" t="s">
        <v>166</v>
      </c>
      <c r="F526" s="106" t="s">
        <v>697</v>
      </c>
      <c r="G526" s="106" t="s">
        <v>776</v>
      </c>
      <c r="H526" s="106">
        <v>144</v>
      </c>
      <c r="I526" s="106" t="s">
        <v>27</v>
      </c>
      <c r="J526" s="106"/>
      <c r="K526" s="315">
        <v>75</v>
      </c>
    </row>
    <row r="527" customHeight="1" spans="1:11">
      <c r="A527" s="106"/>
      <c r="B527" s="285" t="s">
        <v>10</v>
      </c>
      <c r="C527" s="285" t="s">
        <v>777</v>
      </c>
      <c r="D527" s="106">
        <v>1988</v>
      </c>
      <c r="E527" s="106" t="s">
        <v>166</v>
      </c>
      <c r="F527" s="106" t="s">
        <v>568</v>
      </c>
      <c r="G527" s="106"/>
      <c r="H527" s="106">
        <v>327</v>
      </c>
      <c r="I527" s="106" t="s">
        <v>14</v>
      </c>
      <c r="J527" s="106"/>
      <c r="K527" s="315">
        <v>75</v>
      </c>
    </row>
    <row r="528" customHeight="1" spans="1:11">
      <c r="A528" s="106"/>
      <c r="B528" s="285" t="s">
        <v>10</v>
      </c>
      <c r="C528" s="285" t="s">
        <v>778</v>
      </c>
      <c r="D528" s="288">
        <v>2020</v>
      </c>
      <c r="E528" s="289" t="s">
        <v>348</v>
      </c>
      <c r="F528" s="306" t="s">
        <v>83</v>
      </c>
      <c r="G528" s="288">
        <v>258</v>
      </c>
      <c r="H528" s="288"/>
      <c r="I528" s="289" t="s">
        <v>40</v>
      </c>
      <c r="J528" s="106"/>
      <c r="K528" s="315">
        <v>80</v>
      </c>
    </row>
    <row r="529" customHeight="1" spans="1:11">
      <c r="A529" s="106"/>
      <c r="B529" s="285" t="s">
        <v>10</v>
      </c>
      <c r="C529" s="285" t="s">
        <v>779</v>
      </c>
      <c r="D529" s="288">
        <v>2020</v>
      </c>
      <c r="E529" s="289" t="s">
        <v>348</v>
      </c>
      <c r="F529" s="306" t="s">
        <v>83</v>
      </c>
      <c r="G529" s="288">
        <v>258</v>
      </c>
      <c r="H529" s="288"/>
      <c r="I529" s="289" t="s">
        <v>40</v>
      </c>
      <c r="J529" s="106"/>
      <c r="K529" s="315">
        <v>80</v>
      </c>
    </row>
    <row r="530" customHeight="1" spans="1:11">
      <c r="A530" s="106"/>
      <c r="B530" s="285" t="s">
        <v>10</v>
      </c>
      <c r="C530" s="285" t="s">
        <v>780</v>
      </c>
      <c r="D530" s="288">
        <v>2020</v>
      </c>
      <c r="E530" s="289" t="s">
        <v>59</v>
      </c>
      <c r="F530" s="306" t="s">
        <v>781</v>
      </c>
      <c r="G530" s="106">
        <v>383</v>
      </c>
      <c r="H530" s="317" t="s">
        <v>557</v>
      </c>
      <c r="I530" s="289" t="s">
        <v>40</v>
      </c>
      <c r="J530" s="106"/>
      <c r="K530" s="315">
        <v>80</v>
      </c>
    </row>
    <row r="531" customHeight="1" spans="1:11">
      <c r="A531" s="106"/>
      <c r="B531" s="285" t="s">
        <v>10</v>
      </c>
      <c r="C531" s="285" t="s">
        <v>782</v>
      </c>
      <c r="D531" s="288">
        <v>2020</v>
      </c>
      <c r="E531" s="289" t="s">
        <v>59</v>
      </c>
      <c r="F531" s="306" t="s">
        <v>25</v>
      </c>
      <c r="G531" s="106">
        <v>398</v>
      </c>
      <c r="H531" s="317" t="s">
        <v>74</v>
      </c>
      <c r="I531" s="289" t="s">
        <v>14</v>
      </c>
      <c r="J531" s="106"/>
      <c r="K531" s="315">
        <v>80</v>
      </c>
    </row>
    <row r="532" customHeight="1" spans="1:11">
      <c r="A532" s="106"/>
      <c r="B532" s="285" t="s">
        <v>10</v>
      </c>
      <c r="C532" s="285" t="s">
        <v>783</v>
      </c>
      <c r="D532" s="306">
        <v>2020</v>
      </c>
      <c r="E532" s="306" t="s">
        <v>72</v>
      </c>
      <c r="F532" s="306" t="s">
        <v>76</v>
      </c>
      <c r="G532" s="306">
        <v>301</v>
      </c>
      <c r="H532" s="306" t="s">
        <v>74</v>
      </c>
      <c r="I532" s="288" t="s">
        <v>40</v>
      </c>
      <c r="J532" s="106"/>
      <c r="K532" s="315">
        <v>80</v>
      </c>
    </row>
    <row r="533" customHeight="1" spans="1:11">
      <c r="A533" s="106"/>
      <c r="B533" s="285" t="s">
        <v>10</v>
      </c>
      <c r="C533" s="285" t="s">
        <v>784</v>
      </c>
      <c r="D533" s="288">
        <v>2020</v>
      </c>
      <c r="E533" s="288" t="s">
        <v>68</v>
      </c>
      <c r="F533" s="288" t="s">
        <v>25</v>
      </c>
      <c r="G533" s="288">
        <v>209</v>
      </c>
      <c r="H533" s="288" t="s">
        <v>748</v>
      </c>
      <c r="I533" s="288" t="s">
        <v>40</v>
      </c>
      <c r="J533" s="106"/>
      <c r="K533" s="315">
        <v>80</v>
      </c>
    </row>
    <row r="534" customHeight="1" spans="1:11">
      <c r="A534" s="106"/>
      <c r="B534" s="285" t="s">
        <v>10</v>
      </c>
      <c r="C534" s="285" t="s">
        <v>785</v>
      </c>
      <c r="D534" s="106">
        <v>2019</v>
      </c>
      <c r="E534" s="106" t="s">
        <v>140</v>
      </c>
      <c r="F534" s="298" t="s">
        <v>406</v>
      </c>
      <c r="G534" s="106">
        <v>302</v>
      </c>
      <c r="H534" s="106"/>
      <c r="I534" s="106" t="s">
        <v>40</v>
      </c>
      <c r="J534" s="106"/>
      <c r="K534" s="315">
        <v>80</v>
      </c>
    </row>
    <row r="535" customHeight="1" spans="1:11">
      <c r="A535" s="106"/>
      <c r="B535" s="285" t="s">
        <v>10</v>
      </c>
      <c r="C535" s="285" t="s">
        <v>786</v>
      </c>
      <c r="D535" s="106">
        <v>2019</v>
      </c>
      <c r="E535" s="106" t="s">
        <v>140</v>
      </c>
      <c r="F535" s="298" t="s">
        <v>406</v>
      </c>
      <c r="G535" s="106">
        <v>302</v>
      </c>
      <c r="H535" s="106"/>
      <c r="I535" s="106" t="s">
        <v>40</v>
      </c>
      <c r="J535" s="106"/>
      <c r="K535" s="315">
        <v>80</v>
      </c>
    </row>
    <row r="536" customHeight="1" spans="1:11">
      <c r="A536" s="106"/>
      <c r="B536" s="285" t="s">
        <v>10</v>
      </c>
      <c r="C536" s="285" t="s">
        <v>787</v>
      </c>
      <c r="D536" s="106">
        <v>2019</v>
      </c>
      <c r="E536" s="106" t="s">
        <v>140</v>
      </c>
      <c r="F536" s="298" t="s">
        <v>406</v>
      </c>
      <c r="G536" s="106">
        <v>302</v>
      </c>
      <c r="H536" s="106"/>
      <c r="I536" s="106" t="s">
        <v>40</v>
      </c>
      <c r="J536" s="106"/>
      <c r="K536" s="315">
        <v>80</v>
      </c>
    </row>
    <row r="537" customHeight="1" spans="1:11">
      <c r="A537" s="106"/>
      <c r="B537" s="285" t="s">
        <v>10</v>
      </c>
      <c r="C537" s="285" t="s">
        <v>788</v>
      </c>
      <c r="D537" s="106">
        <v>2019</v>
      </c>
      <c r="E537" s="106" t="s">
        <v>140</v>
      </c>
      <c r="F537" s="298" t="s">
        <v>406</v>
      </c>
      <c r="G537" s="106">
        <v>302</v>
      </c>
      <c r="H537" s="106"/>
      <c r="I537" s="106" t="s">
        <v>40</v>
      </c>
      <c r="J537" s="106"/>
      <c r="K537" s="315">
        <v>80</v>
      </c>
    </row>
    <row r="538" customHeight="1" spans="1:11">
      <c r="A538" s="106"/>
      <c r="B538" s="291" t="s">
        <v>10</v>
      </c>
      <c r="C538" s="291" t="s">
        <v>789</v>
      </c>
      <c r="D538" s="292">
        <v>2020</v>
      </c>
      <c r="E538" s="292" t="s">
        <v>140</v>
      </c>
      <c r="F538" s="292" t="s">
        <v>83</v>
      </c>
      <c r="G538" s="292">
        <v>301</v>
      </c>
      <c r="H538" s="292" t="s">
        <v>300</v>
      </c>
      <c r="I538" s="292" t="s">
        <v>14</v>
      </c>
      <c r="J538" s="106"/>
      <c r="K538" s="315">
        <v>80</v>
      </c>
    </row>
    <row r="539" customHeight="1" spans="1:11">
      <c r="A539" s="106"/>
      <c r="B539" s="285" t="s">
        <v>19</v>
      </c>
      <c r="C539" s="106">
        <v>63695119</v>
      </c>
      <c r="D539" s="106">
        <v>2020</v>
      </c>
      <c r="E539" s="106" t="s">
        <v>131</v>
      </c>
      <c r="F539" s="106" t="s">
        <v>63</v>
      </c>
      <c r="G539" s="106">
        <v>303</v>
      </c>
      <c r="H539" s="106" t="s">
        <v>790</v>
      </c>
      <c r="I539" s="106" t="s">
        <v>14</v>
      </c>
      <c r="J539" s="106"/>
      <c r="K539" s="315">
        <v>80</v>
      </c>
    </row>
    <row r="540" customHeight="1" spans="1:11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315"/>
    </row>
    <row r="541" customHeight="1" spans="1:1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315"/>
    </row>
    <row r="542" customHeight="1" spans="1:11">
      <c r="A542" s="106" t="s">
        <v>791</v>
      </c>
      <c r="B542" s="106">
        <f>COUNTA(D544:D614)</f>
        <v>71</v>
      </c>
      <c r="C542" s="106"/>
      <c r="D542" s="106"/>
      <c r="E542" s="106"/>
      <c r="F542" s="106"/>
      <c r="G542" s="106"/>
      <c r="H542" s="106"/>
      <c r="I542" s="106"/>
      <c r="J542" s="106"/>
      <c r="K542" s="315"/>
    </row>
    <row r="543" customHeight="1" spans="1:11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315"/>
    </row>
    <row r="544" customHeight="1" spans="1:11">
      <c r="A544" s="106"/>
      <c r="B544" s="285" t="s">
        <v>10</v>
      </c>
      <c r="C544" s="285" t="s">
        <v>792</v>
      </c>
      <c r="D544" s="288">
        <v>2020</v>
      </c>
      <c r="E544" s="289" t="s">
        <v>59</v>
      </c>
      <c r="F544" s="306" t="s">
        <v>793</v>
      </c>
      <c r="G544" s="106">
        <v>120</v>
      </c>
      <c r="H544" s="317" t="s">
        <v>74</v>
      </c>
      <c r="I544" s="289" t="s">
        <v>40</v>
      </c>
      <c r="J544" s="106"/>
      <c r="K544" s="315">
        <v>85</v>
      </c>
    </row>
    <row r="545" customHeight="1" spans="1:11">
      <c r="A545" s="106"/>
      <c r="B545" s="285" t="s">
        <v>10</v>
      </c>
      <c r="C545" s="285" t="s">
        <v>794</v>
      </c>
      <c r="D545" s="295">
        <v>2020</v>
      </c>
      <c r="E545" s="295" t="s">
        <v>131</v>
      </c>
      <c r="F545" s="295" t="s">
        <v>142</v>
      </c>
      <c r="G545" s="295">
        <v>302</v>
      </c>
      <c r="H545" s="295"/>
      <c r="I545" s="295" t="s">
        <v>40</v>
      </c>
      <c r="J545" s="106"/>
      <c r="K545" s="315">
        <v>85</v>
      </c>
    </row>
    <row r="546" customHeight="1" spans="1:11">
      <c r="A546" s="106"/>
      <c r="B546" s="285" t="s">
        <v>10</v>
      </c>
      <c r="C546" s="285" t="s">
        <v>795</v>
      </c>
      <c r="D546" s="288">
        <v>2020</v>
      </c>
      <c r="E546" s="288" t="s">
        <v>72</v>
      </c>
      <c r="F546" s="288" t="s">
        <v>83</v>
      </c>
      <c r="G546" s="288">
        <v>1</v>
      </c>
      <c r="H546" s="288" t="s">
        <v>89</v>
      </c>
      <c r="I546" s="288" t="s">
        <v>40</v>
      </c>
      <c r="J546" s="106"/>
      <c r="K546" s="315">
        <v>90</v>
      </c>
    </row>
    <row r="547" customHeight="1" spans="1:11">
      <c r="A547" s="106"/>
      <c r="B547" s="285" t="s">
        <v>10</v>
      </c>
      <c r="C547" s="285" t="s">
        <v>796</v>
      </c>
      <c r="D547" s="288">
        <v>2020</v>
      </c>
      <c r="E547" s="289" t="s">
        <v>243</v>
      </c>
      <c r="F547" s="306" t="s">
        <v>83</v>
      </c>
      <c r="G547" s="288">
        <v>158</v>
      </c>
      <c r="H547" s="288"/>
      <c r="I547" s="289" t="s">
        <v>40</v>
      </c>
      <c r="J547" s="106"/>
      <c r="K547" s="315">
        <v>90</v>
      </c>
    </row>
    <row r="548" customHeight="1" spans="1:11">
      <c r="A548" s="106"/>
      <c r="B548" s="285" t="s">
        <v>10</v>
      </c>
      <c r="C548" s="285" t="s">
        <v>797</v>
      </c>
      <c r="D548" s="288">
        <v>2020</v>
      </c>
      <c r="E548" s="289" t="s">
        <v>243</v>
      </c>
      <c r="F548" s="306" t="s">
        <v>83</v>
      </c>
      <c r="G548" s="288">
        <v>158</v>
      </c>
      <c r="H548" s="288"/>
      <c r="I548" s="289" t="s">
        <v>40</v>
      </c>
      <c r="J548" s="106"/>
      <c r="K548" s="315">
        <v>90</v>
      </c>
    </row>
    <row r="549" customHeight="1" spans="1:11">
      <c r="A549" s="106"/>
      <c r="B549" s="285" t="s">
        <v>10</v>
      </c>
      <c r="C549" s="285" t="s">
        <v>798</v>
      </c>
      <c r="D549" s="295">
        <v>2020</v>
      </c>
      <c r="E549" s="295" t="s">
        <v>68</v>
      </c>
      <c r="F549" s="295" t="s">
        <v>599</v>
      </c>
      <c r="G549" s="295">
        <v>209</v>
      </c>
      <c r="H549" s="295" t="s">
        <v>712</v>
      </c>
      <c r="I549" s="295" t="s">
        <v>40</v>
      </c>
      <c r="J549" s="106"/>
      <c r="K549" s="315">
        <v>90</v>
      </c>
    </row>
    <row r="550" customHeight="1" spans="1:11">
      <c r="A550" s="106"/>
      <c r="B550" s="285" t="s">
        <v>10</v>
      </c>
      <c r="C550" s="285" t="s">
        <v>799</v>
      </c>
      <c r="D550" s="106">
        <v>2020</v>
      </c>
      <c r="E550" s="106" t="s">
        <v>800</v>
      </c>
      <c r="F550" s="106" t="s">
        <v>261</v>
      </c>
      <c r="G550" s="106">
        <v>84</v>
      </c>
      <c r="H550" s="106"/>
      <c r="I550" s="106" t="s">
        <v>40</v>
      </c>
      <c r="J550" s="106"/>
      <c r="K550" s="315">
        <v>90</v>
      </c>
    </row>
    <row r="551" customHeight="1" spans="1:11">
      <c r="A551" s="106"/>
      <c r="B551" s="285" t="s">
        <v>19</v>
      </c>
      <c r="C551" s="106">
        <v>63695117</v>
      </c>
      <c r="D551" s="106">
        <v>2020</v>
      </c>
      <c r="E551" s="106" t="s">
        <v>72</v>
      </c>
      <c r="F551" s="106" t="s">
        <v>83</v>
      </c>
      <c r="G551" s="106">
        <v>307</v>
      </c>
      <c r="H551" s="106"/>
      <c r="I551" s="106" t="s">
        <v>14</v>
      </c>
      <c r="J551" s="106"/>
      <c r="K551" s="315">
        <v>90</v>
      </c>
    </row>
    <row r="552" customHeight="1" spans="1:11">
      <c r="A552" s="106"/>
      <c r="B552" s="285" t="s">
        <v>10</v>
      </c>
      <c r="C552" s="285" t="s">
        <v>801</v>
      </c>
      <c r="D552" s="106">
        <v>1988</v>
      </c>
      <c r="E552" s="106" t="s">
        <v>166</v>
      </c>
      <c r="F552" s="106" t="s">
        <v>186</v>
      </c>
      <c r="G552" s="106"/>
      <c r="H552" s="106">
        <v>23</v>
      </c>
      <c r="I552" s="106" t="s">
        <v>40</v>
      </c>
      <c r="J552" s="106"/>
      <c r="K552" s="315">
        <v>90</v>
      </c>
    </row>
    <row r="553" customHeight="1" spans="1:11">
      <c r="A553" s="106"/>
      <c r="B553" s="285" t="s">
        <v>66</v>
      </c>
      <c r="C553" s="285" t="s">
        <v>802</v>
      </c>
      <c r="D553" s="106">
        <v>1989</v>
      </c>
      <c r="E553" s="106" t="s">
        <v>183</v>
      </c>
      <c r="F553" s="106" t="s">
        <v>473</v>
      </c>
      <c r="G553" s="106"/>
      <c r="H553" s="106">
        <v>257</v>
      </c>
      <c r="I553" s="106" t="s">
        <v>146</v>
      </c>
      <c r="J553" s="106"/>
      <c r="K553" s="315">
        <v>90</v>
      </c>
    </row>
    <row r="554" customHeight="1" spans="1:11">
      <c r="A554" s="106"/>
      <c r="B554" s="285" t="s">
        <v>10</v>
      </c>
      <c r="C554" s="285" t="s">
        <v>803</v>
      </c>
      <c r="D554" s="125">
        <v>2020</v>
      </c>
      <c r="E554" s="125" t="s">
        <v>68</v>
      </c>
      <c r="F554" s="125" t="s">
        <v>80</v>
      </c>
      <c r="G554" s="125">
        <v>261</v>
      </c>
      <c r="H554" s="125" t="s">
        <v>181</v>
      </c>
      <c r="I554" s="125" t="s">
        <v>40</v>
      </c>
      <c r="J554" s="106"/>
      <c r="K554" s="315">
        <v>100</v>
      </c>
    </row>
    <row r="555" customHeight="1" spans="1:11">
      <c r="A555" s="106"/>
      <c r="B555" s="285" t="s">
        <v>66</v>
      </c>
      <c r="C555" s="285" t="s">
        <v>804</v>
      </c>
      <c r="D555" s="106">
        <v>2020</v>
      </c>
      <c r="E555" s="106" t="s">
        <v>93</v>
      </c>
      <c r="F555" s="106" t="s">
        <v>142</v>
      </c>
      <c r="G555" s="106">
        <v>339</v>
      </c>
      <c r="H555" s="106"/>
      <c r="I555" s="106" t="s">
        <v>281</v>
      </c>
      <c r="J555" s="106"/>
      <c r="K555" s="315">
        <v>100</v>
      </c>
    </row>
    <row r="556" customHeight="1" spans="1:11">
      <c r="A556" s="106"/>
      <c r="B556" s="285" t="s">
        <v>10</v>
      </c>
      <c r="C556" s="285" t="s">
        <v>805</v>
      </c>
      <c r="D556" s="106">
        <v>2020</v>
      </c>
      <c r="E556" s="106" t="s">
        <v>365</v>
      </c>
      <c r="F556" s="106" t="s">
        <v>63</v>
      </c>
      <c r="G556" s="106">
        <v>204</v>
      </c>
      <c r="H556" s="106"/>
      <c r="I556" s="106" t="s">
        <v>40</v>
      </c>
      <c r="J556" s="106"/>
      <c r="K556" s="315">
        <v>100</v>
      </c>
    </row>
    <row r="557" customHeight="1" spans="1:11">
      <c r="A557" s="106"/>
      <c r="B557" s="285" t="s">
        <v>10</v>
      </c>
      <c r="C557" s="308" t="s">
        <v>806</v>
      </c>
      <c r="D557" s="106">
        <v>2020</v>
      </c>
      <c r="E557" s="106" t="s">
        <v>93</v>
      </c>
      <c r="F557" s="106" t="s">
        <v>115</v>
      </c>
      <c r="G557" s="106">
        <v>332</v>
      </c>
      <c r="H557" s="106"/>
      <c r="I557" s="106" t="s">
        <v>40</v>
      </c>
      <c r="J557" s="106"/>
      <c r="K557" s="315">
        <v>100</v>
      </c>
    </row>
    <row r="558" customHeight="1" spans="1:11">
      <c r="A558" s="106"/>
      <c r="B558" s="291" t="s">
        <v>10</v>
      </c>
      <c r="C558" s="291" t="s">
        <v>807</v>
      </c>
      <c r="D558" s="292">
        <v>2020</v>
      </c>
      <c r="E558" s="292" t="s">
        <v>140</v>
      </c>
      <c r="F558" s="292" t="s">
        <v>42</v>
      </c>
      <c r="G558" s="292">
        <v>313</v>
      </c>
      <c r="H558" s="292" t="s">
        <v>808</v>
      </c>
      <c r="I558" s="292" t="s">
        <v>14</v>
      </c>
      <c r="J558" s="106"/>
      <c r="K558" s="315">
        <v>100</v>
      </c>
    </row>
    <row r="559" customHeight="1" spans="1:11">
      <c r="A559" s="106"/>
      <c r="B559" s="285" t="s">
        <v>10</v>
      </c>
      <c r="C559" s="285" t="s">
        <v>809</v>
      </c>
      <c r="D559" s="106">
        <v>2020</v>
      </c>
      <c r="E559" s="106" t="s">
        <v>303</v>
      </c>
      <c r="F559" s="106" t="s">
        <v>63</v>
      </c>
      <c r="G559" s="106">
        <v>7</v>
      </c>
      <c r="H559" s="106" t="s">
        <v>810</v>
      </c>
      <c r="I559" s="106" t="s">
        <v>40</v>
      </c>
      <c r="J559" s="106"/>
      <c r="K559" s="315">
        <v>100</v>
      </c>
    </row>
    <row r="560" customHeight="1" spans="1:11">
      <c r="A560" s="106"/>
      <c r="B560" s="285" t="s">
        <v>10</v>
      </c>
      <c r="C560" s="285" t="s">
        <v>811</v>
      </c>
      <c r="D560" s="106">
        <v>2018</v>
      </c>
      <c r="E560" s="106" t="s">
        <v>72</v>
      </c>
      <c r="F560" s="106" t="s">
        <v>291</v>
      </c>
      <c r="G560" s="106">
        <v>212</v>
      </c>
      <c r="H560" s="106"/>
      <c r="I560" s="106" t="s">
        <v>14</v>
      </c>
      <c r="J560" s="106"/>
      <c r="K560" s="315">
        <v>100</v>
      </c>
    </row>
    <row r="561" customHeight="1" spans="1:11">
      <c r="A561" s="106"/>
      <c r="B561" s="285" t="s">
        <v>10</v>
      </c>
      <c r="C561" s="285" t="s">
        <v>812</v>
      </c>
      <c r="D561" s="106">
        <v>1989</v>
      </c>
      <c r="E561" s="106" t="s">
        <v>196</v>
      </c>
      <c r="F561" s="106" t="s">
        <v>197</v>
      </c>
      <c r="G561" s="106">
        <v>486</v>
      </c>
      <c r="H561" s="106" t="s">
        <v>181</v>
      </c>
      <c r="I561" s="106" t="s">
        <v>40</v>
      </c>
      <c r="J561" s="106"/>
      <c r="K561" s="315">
        <v>100</v>
      </c>
    </row>
    <row r="562" customHeight="1" spans="1:11">
      <c r="A562" s="106"/>
      <c r="B562" s="285" t="s">
        <v>10</v>
      </c>
      <c r="C562" s="285" t="s">
        <v>813</v>
      </c>
      <c r="D562" s="106">
        <v>1989</v>
      </c>
      <c r="E562" s="106" t="s">
        <v>196</v>
      </c>
      <c r="F562" s="106" t="s">
        <v>197</v>
      </c>
      <c r="G562" s="106">
        <v>486</v>
      </c>
      <c r="H562" s="106" t="s">
        <v>181</v>
      </c>
      <c r="I562" s="106" t="s">
        <v>40</v>
      </c>
      <c r="J562" s="106"/>
      <c r="K562" s="315">
        <v>100</v>
      </c>
    </row>
    <row r="563" customHeight="1" spans="1:11">
      <c r="A563" s="106"/>
      <c r="B563" s="285" t="s">
        <v>10</v>
      </c>
      <c r="C563" s="285" t="s">
        <v>814</v>
      </c>
      <c r="D563" s="106">
        <v>1989</v>
      </c>
      <c r="E563" s="106" t="s">
        <v>196</v>
      </c>
      <c r="F563" s="106" t="s">
        <v>197</v>
      </c>
      <c r="G563" s="106">
        <v>486</v>
      </c>
      <c r="H563" s="106" t="s">
        <v>181</v>
      </c>
      <c r="I563" s="106" t="s">
        <v>40</v>
      </c>
      <c r="J563" s="106"/>
      <c r="K563" s="315">
        <v>100</v>
      </c>
    </row>
    <row r="564" customHeight="1" spans="1:11">
      <c r="A564" s="106"/>
      <c r="B564" s="285" t="s">
        <v>10</v>
      </c>
      <c r="C564" s="285" t="s">
        <v>815</v>
      </c>
      <c r="D564" s="106">
        <v>1989</v>
      </c>
      <c r="E564" s="106" t="s">
        <v>196</v>
      </c>
      <c r="F564" s="106" t="s">
        <v>197</v>
      </c>
      <c r="G564" s="106">
        <v>486</v>
      </c>
      <c r="H564" s="106" t="s">
        <v>181</v>
      </c>
      <c r="I564" s="106" t="s">
        <v>40</v>
      </c>
      <c r="J564" s="106"/>
      <c r="K564" s="315">
        <v>100</v>
      </c>
    </row>
    <row r="565" customHeight="1" spans="1:11">
      <c r="A565" s="106"/>
      <c r="B565" s="285" t="s">
        <v>10</v>
      </c>
      <c r="C565" s="285" t="s">
        <v>816</v>
      </c>
      <c r="D565" s="106">
        <v>1989</v>
      </c>
      <c r="E565" s="106" t="s">
        <v>196</v>
      </c>
      <c r="F565" s="106" t="s">
        <v>197</v>
      </c>
      <c r="G565" s="106">
        <v>486</v>
      </c>
      <c r="H565" s="106" t="s">
        <v>181</v>
      </c>
      <c r="I565" s="106" t="s">
        <v>40</v>
      </c>
      <c r="J565" s="106"/>
      <c r="K565" s="315">
        <v>100</v>
      </c>
    </row>
    <row r="566" customHeight="1" spans="1:11">
      <c r="A566" s="106"/>
      <c r="B566" s="285" t="s">
        <v>10</v>
      </c>
      <c r="C566" s="285" t="s">
        <v>817</v>
      </c>
      <c r="D566" s="106">
        <v>1989</v>
      </c>
      <c r="E566" s="106" t="s">
        <v>196</v>
      </c>
      <c r="F566" s="106" t="s">
        <v>197</v>
      </c>
      <c r="G566" s="106">
        <v>486</v>
      </c>
      <c r="H566" s="106" t="s">
        <v>181</v>
      </c>
      <c r="I566" s="106" t="s">
        <v>40</v>
      </c>
      <c r="J566" s="106"/>
      <c r="K566" s="315">
        <v>100</v>
      </c>
    </row>
    <row r="567" customHeight="1" spans="1:11">
      <c r="A567" s="106"/>
      <c r="B567" s="285" t="s">
        <v>10</v>
      </c>
      <c r="C567" s="285" t="s">
        <v>818</v>
      </c>
      <c r="D567" s="106">
        <v>1989</v>
      </c>
      <c r="E567" s="106" t="s">
        <v>196</v>
      </c>
      <c r="F567" s="106" t="s">
        <v>197</v>
      </c>
      <c r="G567" s="106">
        <v>486</v>
      </c>
      <c r="H567" s="106" t="s">
        <v>181</v>
      </c>
      <c r="I567" s="106" t="s">
        <v>40</v>
      </c>
      <c r="J567" s="106"/>
      <c r="K567" s="315">
        <v>100</v>
      </c>
    </row>
    <row r="568" customHeight="1" spans="1:11">
      <c r="A568" s="106"/>
      <c r="B568" s="285" t="s">
        <v>10</v>
      </c>
      <c r="C568" s="285" t="s">
        <v>819</v>
      </c>
      <c r="D568" s="106">
        <v>1989</v>
      </c>
      <c r="E568" s="106" t="s">
        <v>196</v>
      </c>
      <c r="F568" s="106" t="s">
        <v>197</v>
      </c>
      <c r="G568" s="106">
        <v>486</v>
      </c>
      <c r="H568" s="106" t="s">
        <v>181</v>
      </c>
      <c r="I568" s="106" t="s">
        <v>40</v>
      </c>
      <c r="J568" s="106"/>
      <c r="K568" s="315">
        <v>100</v>
      </c>
    </row>
    <row r="569" customHeight="1" spans="1:11">
      <c r="A569" s="106"/>
      <c r="B569" s="285" t="s">
        <v>10</v>
      </c>
      <c r="C569" s="285" t="s">
        <v>820</v>
      </c>
      <c r="D569" s="106">
        <v>1989</v>
      </c>
      <c r="E569" s="106" t="s">
        <v>196</v>
      </c>
      <c r="F569" s="106" t="s">
        <v>197</v>
      </c>
      <c r="G569" s="106">
        <v>486</v>
      </c>
      <c r="H569" s="106" t="s">
        <v>181</v>
      </c>
      <c r="I569" s="106" t="s">
        <v>40</v>
      </c>
      <c r="J569" s="106"/>
      <c r="K569" s="315">
        <v>100</v>
      </c>
    </row>
    <row r="570" customHeight="1" spans="1:11">
      <c r="A570" s="106"/>
      <c r="B570" s="285" t="s">
        <v>10</v>
      </c>
      <c r="C570" s="285" t="s">
        <v>821</v>
      </c>
      <c r="D570" s="106">
        <v>2019</v>
      </c>
      <c r="E570" s="106" t="s">
        <v>398</v>
      </c>
      <c r="F570" s="106" t="s">
        <v>296</v>
      </c>
      <c r="G570" s="106">
        <v>163</v>
      </c>
      <c r="H570" s="106" t="s">
        <v>822</v>
      </c>
      <c r="I570" s="106" t="s">
        <v>14</v>
      </c>
      <c r="J570" s="106"/>
      <c r="K570" s="315">
        <v>100</v>
      </c>
    </row>
    <row r="571" customHeight="1" spans="1:11">
      <c r="A571" s="106"/>
      <c r="B571" s="285"/>
      <c r="C571" s="285" t="s">
        <v>823</v>
      </c>
      <c r="D571" s="106">
        <v>1985</v>
      </c>
      <c r="E571" s="106" t="s">
        <v>824</v>
      </c>
      <c r="F571" s="106" t="s">
        <v>825</v>
      </c>
      <c r="G571" s="106">
        <v>86</v>
      </c>
      <c r="H571" s="106" t="s">
        <v>181</v>
      </c>
      <c r="I571" s="106" t="s">
        <v>14</v>
      </c>
      <c r="J571" s="106"/>
      <c r="K571" s="315">
        <v>100</v>
      </c>
    </row>
    <row r="572" customHeight="1" spans="1:11">
      <c r="A572" s="106"/>
      <c r="B572" s="285" t="s">
        <v>10</v>
      </c>
      <c r="C572" s="285" t="s">
        <v>826</v>
      </c>
      <c r="D572" s="299">
        <v>2020</v>
      </c>
      <c r="E572" s="299" t="s">
        <v>35</v>
      </c>
      <c r="F572" s="299" t="s">
        <v>755</v>
      </c>
      <c r="G572" s="299">
        <v>298</v>
      </c>
      <c r="H572" s="299" t="s">
        <v>39</v>
      </c>
      <c r="I572" s="299" t="s">
        <v>40</v>
      </c>
      <c r="J572" s="106"/>
      <c r="K572" s="315">
        <v>115</v>
      </c>
    </row>
    <row r="573" customHeight="1" spans="1:11">
      <c r="A573" s="106"/>
      <c r="B573" s="285" t="s">
        <v>10</v>
      </c>
      <c r="C573" s="285" t="s">
        <v>827</v>
      </c>
      <c r="D573" s="106">
        <v>2020</v>
      </c>
      <c r="E573" s="106" t="s">
        <v>93</v>
      </c>
      <c r="F573" s="106" t="s">
        <v>770</v>
      </c>
      <c r="G573" s="106">
        <v>13</v>
      </c>
      <c r="H573" s="106" t="s">
        <v>828</v>
      </c>
      <c r="I573" s="106" t="s">
        <v>40</v>
      </c>
      <c r="J573" s="106"/>
      <c r="K573" s="315">
        <v>120</v>
      </c>
    </row>
    <row r="574" customHeight="1" spans="1:11">
      <c r="A574" s="106"/>
      <c r="B574" s="285" t="s">
        <v>10</v>
      </c>
      <c r="C574" s="285" t="s">
        <v>829</v>
      </c>
      <c r="D574" s="106">
        <v>2020</v>
      </c>
      <c r="E574" s="106" t="s">
        <v>830</v>
      </c>
      <c r="F574" s="106" t="s">
        <v>261</v>
      </c>
      <c r="G574" s="106">
        <v>35</v>
      </c>
      <c r="H574" s="106" t="s">
        <v>831</v>
      </c>
      <c r="I574" s="106" t="s">
        <v>40</v>
      </c>
      <c r="J574" s="106"/>
      <c r="K574" s="315">
        <v>120</v>
      </c>
    </row>
    <row r="575" customHeight="1" spans="1:11">
      <c r="A575" s="106"/>
      <c r="B575" s="285" t="s">
        <v>10</v>
      </c>
      <c r="C575" s="285" t="s">
        <v>832</v>
      </c>
      <c r="D575" s="106">
        <v>2020</v>
      </c>
      <c r="E575" s="106" t="s">
        <v>830</v>
      </c>
      <c r="F575" s="106" t="s">
        <v>261</v>
      </c>
      <c r="G575" s="106">
        <v>35</v>
      </c>
      <c r="H575" s="106" t="s">
        <v>831</v>
      </c>
      <c r="I575" s="106" t="s">
        <v>40</v>
      </c>
      <c r="J575" s="106"/>
      <c r="K575" s="315">
        <v>120</v>
      </c>
    </row>
    <row r="576" customHeight="1" spans="1:11">
      <c r="A576" s="106"/>
      <c r="B576" s="285" t="s">
        <v>10</v>
      </c>
      <c r="C576" s="285" t="s">
        <v>833</v>
      </c>
      <c r="D576" s="288">
        <v>2020</v>
      </c>
      <c r="E576" s="289" t="s">
        <v>62</v>
      </c>
      <c r="F576" s="306" t="s">
        <v>83</v>
      </c>
      <c r="G576" s="288">
        <v>201</v>
      </c>
      <c r="H576" s="288"/>
      <c r="I576" s="289" t="s">
        <v>40</v>
      </c>
      <c r="J576" s="106"/>
      <c r="K576" s="315">
        <v>125</v>
      </c>
    </row>
    <row r="577" customHeight="1" spans="1:11">
      <c r="A577" s="106"/>
      <c r="B577" s="285" t="s">
        <v>10</v>
      </c>
      <c r="C577" s="285" t="s">
        <v>834</v>
      </c>
      <c r="D577" s="288">
        <v>2020</v>
      </c>
      <c r="E577" s="289" t="s">
        <v>59</v>
      </c>
      <c r="F577" s="306" t="s">
        <v>835</v>
      </c>
      <c r="G577" s="106">
        <v>334</v>
      </c>
      <c r="H577" s="317" t="s">
        <v>74</v>
      </c>
      <c r="I577" s="289" t="s">
        <v>40</v>
      </c>
      <c r="J577" s="106"/>
      <c r="K577" s="315">
        <v>125</v>
      </c>
    </row>
    <row r="578" customHeight="1" spans="1:11">
      <c r="A578" s="106"/>
      <c r="B578" s="291" t="s">
        <v>10</v>
      </c>
      <c r="C578" s="291" t="s">
        <v>836</v>
      </c>
      <c r="D578" s="292">
        <v>2020</v>
      </c>
      <c r="E578" s="292" t="s">
        <v>68</v>
      </c>
      <c r="F578" s="292" t="s">
        <v>83</v>
      </c>
      <c r="G578" s="292">
        <v>201</v>
      </c>
      <c r="H578" s="292" t="s">
        <v>86</v>
      </c>
      <c r="I578" s="292" t="s">
        <v>14</v>
      </c>
      <c r="J578" s="106"/>
      <c r="K578" s="315">
        <v>125</v>
      </c>
    </row>
    <row r="579" customHeight="1" spans="1:11">
      <c r="A579" s="106"/>
      <c r="B579" s="291" t="s">
        <v>10</v>
      </c>
      <c r="C579" s="291" t="s">
        <v>837</v>
      </c>
      <c r="D579" s="292">
        <v>2020</v>
      </c>
      <c r="E579" s="292" t="s">
        <v>68</v>
      </c>
      <c r="F579" s="292" t="s">
        <v>83</v>
      </c>
      <c r="G579" s="292">
        <v>201</v>
      </c>
      <c r="H579" s="292" t="s">
        <v>86</v>
      </c>
      <c r="I579" s="292" t="s">
        <v>14</v>
      </c>
      <c r="J579" s="106"/>
      <c r="K579" s="315">
        <v>125</v>
      </c>
    </row>
    <row r="580" customHeight="1" spans="1:11">
      <c r="A580" s="106"/>
      <c r="B580" s="285" t="s">
        <v>10</v>
      </c>
      <c r="C580" s="285" t="s">
        <v>838</v>
      </c>
      <c r="D580" s="106">
        <v>2019</v>
      </c>
      <c r="E580" s="106" t="s">
        <v>148</v>
      </c>
      <c r="F580" s="106" t="s">
        <v>618</v>
      </c>
      <c r="G580" s="106">
        <v>12</v>
      </c>
      <c r="H580" s="106" t="s">
        <v>839</v>
      </c>
      <c r="I580" s="106" t="s">
        <v>40</v>
      </c>
      <c r="J580" s="106"/>
      <c r="K580" s="315">
        <v>125</v>
      </c>
    </row>
    <row r="581" customHeight="1" spans="1:11">
      <c r="A581" s="106"/>
      <c r="B581" s="285" t="s">
        <v>10</v>
      </c>
      <c r="C581" s="285" t="s">
        <v>840</v>
      </c>
      <c r="D581" s="106">
        <v>2020</v>
      </c>
      <c r="E581" s="106" t="s">
        <v>830</v>
      </c>
      <c r="F581" s="106" t="s">
        <v>261</v>
      </c>
      <c r="G581" s="106">
        <v>35</v>
      </c>
      <c r="H581" s="106" t="s">
        <v>831</v>
      </c>
      <c r="I581" s="106" t="s">
        <v>40</v>
      </c>
      <c r="J581" s="106"/>
      <c r="K581" s="315">
        <v>130</v>
      </c>
    </row>
    <row r="582" customHeight="1" spans="1:11">
      <c r="A582" s="106"/>
      <c r="B582" s="285" t="s">
        <v>10</v>
      </c>
      <c r="C582" s="285" t="s">
        <v>841</v>
      </c>
      <c r="D582" s="106">
        <v>2020</v>
      </c>
      <c r="E582" s="106" t="s">
        <v>830</v>
      </c>
      <c r="F582" s="106" t="s">
        <v>261</v>
      </c>
      <c r="G582" s="106">
        <v>35</v>
      </c>
      <c r="H582" s="106" t="s">
        <v>831</v>
      </c>
      <c r="I582" s="106" t="s">
        <v>40</v>
      </c>
      <c r="J582" s="106"/>
      <c r="K582" s="315">
        <v>130</v>
      </c>
    </row>
    <row r="583" customHeight="1" spans="1:11">
      <c r="A583" s="106"/>
      <c r="B583" s="285" t="s">
        <v>10</v>
      </c>
      <c r="C583" s="285" t="s">
        <v>842</v>
      </c>
      <c r="D583" s="106">
        <v>2020</v>
      </c>
      <c r="E583" s="106" t="s">
        <v>830</v>
      </c>
      <c r="F583" s="106" t="s">
        <v>261</v>
      </c>
      <c r="G583" s="106">
        <v>35</v>
      </c>
      <c r="H583" s="106" t="s">
        <v>831</v>
      </c>
      <c r="I583" s="106" t="s">
        <v>40</v>
      </c>
      <c r="J583" s="106"/>
      <c r="K583" s="315">
        <v>130</v>
      </c>
    </row>
    <row r="584" customHeight="1" spans="1:11">
      <c r="A584" s="106"/>
      <c r="B584" s="285" t="s">
        <v>10</v>
      </c>
      <c r="C584" s="285" t="s">
        <v>843</v>
      </c>
      <c r="D584" s="106">
        <v>2020</v>
      </c>
      <c r="E584" s="106" t="s">
        <v>830</v>
      </c>
      <c r="F584" s="106" t="s">
        <v>261</v>
      </c>
      <c r="G584" s="106">
        <v>35</v>
      </c>
      <c r="H584" s="106" t="s">
        <v>831</v>
      </c>
      <c r="I584" s="106" t="s">
        <v>40</v>
      </c>
      <c r="J584" s="106"/>
      <c r="K584" s="315">
        <v>130</v>
      </c>
    </row>
    <row r="585" customHeight="1" spans="1:11">
      <c r="A585" s="106"/>
      <c r="B585" s="285" t="s">
        <v>10</v>
      </c>
      <c r="C585" s="285" t="s">
        <v>844</v>
      </c>
      <c r="D585" s="106">
        <v>2020</v>
      </c>
      <c r="E585" s="106" t="s">
        <v>830</v>
      </c>
      <c r="F585" s="106" t="s">
        <v>261</v>
      </c>
      <c r="G585" s="106">
        <v>35</v>
      </c>
      <c r="H585" s="106" t="s">
        <v>831</v>
      </c>
      <c r="I585" s="106" t="s">
        <v>40</v>
      </c>
      <c r="J585" s="106"/>
      <c r="K585" s="315">
        <v>130</v>
      </c>
    </row>
    <row r="586" customHeight="1" spans="1:11">
      <c r="A586" s="106"/>
      <c r="B586" s="285" t="s">
        <v>10</v>
      </c>
      <c r="C586" s="285" t="s">
        <v>845</v>
      </c>
      <c r="D586" s="106">
        <v>2020</v>
      </c>
      <c r="E586" s="106" t="s">
        <v>830</v>
      </c>
      <c r="F586" s="106" t="s">
        <v>261</v>
      </c>
      <c r="G586" s="106">
        <v>35</v>
      </c>
      <c r="H586" s="106" t="s">
        <v>831</v>
      </c>
      <c r="I586" s="106" t="s">
        <v>40</v>
      </c>
      <c r="J586" s="106"/>
      <c r="K586" s="315">
        <v>130</v>
      </c>
    </row>
    <row r="587" customHeight="1" spans="1:11">
      <c r="A587" s="106"/>
      <c r="B587" s="285" t="s">
        <v>10</v>
      </c>
      <c r="C587" s="285" t="s">
        <v>846</v>
      </c>
      <c r="D587" s="125">
        <v>2020</v>
      </c>
      <c r="E587" s="125" t="s">
        <v>830</v>
      </c>
      <c r="F587" s="125" t="s">
        <v>261</v>
      </c>
      <c r="G587" s="125">
        <v>35</v>
      </c>
      <c r="H587" s="125" t="s">
        <v>831</v>
      </c>
      <c r="I587" s="125" t="s">
        <v>40</v>
      </c>
      <c r="J587" s="106"/>
      <c r="K587" s="315">
        <v>130</v>
      </c>
    </row>
    <row r="588" customHeight="1" spans="1:11">
      <c r="A588" s="106"/>
      <c r="B588" s="285" t="s">
        <v>10</v>
      </c>
      <c r="C588" s="285" t="s">
        <v>847</v>
      </c>
      <c r="D588" s="125">
        <v>2020</v>
      </c>
      <c r="E588" s="125" t="s">
        <v>830</v>
      </c>
      <c r="F588" s="125" t="s">
        <v>261</v>
      </c>
      <c r="G588" s="125">
        <v>35</v>
      </c>
      <c r="H588" s="125" t="s">
        <v>831</v>
      </c>
      <c r="I588" s="125" t="s">
        <v>40</v>
      </c>
      <c r="J588" s="106"/>
      <c r="K588" s="315">
        <v>130</v>
      </c>
    </row>
    <row r="589" customHeight="1" spans="1:11">
      <c r="A589" s="106"/>
      <c r="B589" s="285" t="s">
        <v>10</v>
      </c>
      <c r="C589" s="285" t="s">
        <v>848</v>
      </c>
      <c r="D589" s="125">
        <v>2020</v>
      </c>
      <c r="E589" s="125" t="s">
        <v>830</v>
      </c>
      <c r="F589" s="125" t="s">
        <v>261</v>
      </c>
      <c r="G589" s="125">
        <v>35</v>
      </c>
      <c r="H589" s="125" t="s">
        <v>831</v>
      </c>
      <c r="I589" s="125" t="s">
        <v>40</v>
      </c>
      <c r="J589" s="106"/>
      <c r="K589" s="315">
        <v>130</v>
      </c>
    </row>
    <row r="590" customHeight="1" spans="1:11">
      <c r="A590" s="106"/>
      <c r="B590" s="285" t="s">
        <v>10</v>
      </c>
      <c r="C590" s="285" t="s">
        <v>849</v>
      </c>
      <c r="D590" s="288">
        <v>2020</v>
      </c>
      <c r="E590" s="289" t="s">
        <v>59</v>
      </c>
      <c r="F590" s="306" t="s">
        <v>524</v>
      </c>
      <c r="G590" s="106">
        <v>255</v>
      </c>
      <c r="H590" s="319" t="s">
        <v>74</v>
      </c>
      <c r="I590" s="289" t="s">
        <v>14</v>
      </c>
      <c r="J590" s="106"/>
      <c r="K590" s="315">
        <v>135</v>
      </c>
    </row>
    <row r="591" customHeight="1" spans="1:11">
      <c r="A591" s="106"/>
      <c r="B591" s="285" t="s">
        <v>10</v>
      </c>
      <c r="C591" s="285" t="s">
        <v>850</v>
      </c>
      <c r="D591" s="106">
        <v>2020</v>
      </c>
      <c r="E591" s="106" t="s">
        <v>93</v>
      </c>
      <c r="F591" s="106" t="s">
        <v>29</v>
      </c>
      <c r="G591" s="106">
        <v>124</v>
      </c>
      <c r="H591" s="106" t="s">
        <v>294</v>
      </c>
      <c r="I591" s="106" t="s">
        <v>40</v>
      </c>
      <c r="J591" s="106"/>
      <c r="K591" s="315">
        <v>135</v>
      </c>
    </row>
    <row r="592" customHeight="1" spans="1:11">
      <c r="A592" s="106"/>
      <c r="B592" s="285" t="s">
        <v>19</v>
      </c>
      <c r="C592" s="285" t="s">
        <v>851</v>
      </c>
      <c r="D592" s="125">
        <v>2019</v>
      </c>
      <c r="E592" s="290" t="s">
        <v>24</v>
      </c>
      <c r="F592" s="296" t="s">
        <v>852</v>
      </c>
      <c r="G592" s="125">
        <v>357</v>
      </c>
      <c r="H592" s="312" t="s">
        <v>86</v>
      </c>
      <c r="I592" s="290" t="s">
        <v>40</v>
      </c>
      <c r="J592" s="106"/>
      <c r="K592" s="315">
        <v>150</v>
      </c>
    </row>
    <row r="593" customHeight="1" spans="1:11">
      <c r="A593" s="106"/>
      <c r="B593" s="285" t="s">
        <v>10</v>
      </c>
      <c r="C593" s="285" t="s">
        <v>853</v>
      </c>
      <c r="D593" s="288">
        <v>2020</v>
      </c>
      <c r="E593" s="289" t="s">
        <v>59</v>
      </c>
      <c r="F593" s="306" t="s">
        <v>854</v>
      </c>
      <c r="G593" s="106">
        <v>314</v>
      </c>
      <c r="H593" s="317" t="s">
        <v>74</v>
      </c>
      <c r="I593" s="289" t="s">
        <v>40</v>
      </c>
      <c r="J593" s="106"/>
      <c r="K593" s="315">
        <v>150</v>
      </c>
    </row>
    <row r="594" customHeight="1" spans="1:11">
      <c r="A594" s="106"/>
      <c r="B594" s="285" t="s">
        <v>10</v>
      </c>
      <c r="C594" s="285" t="s">
        <v>855</v>
      </c>
      <c r="D594" s="288">
        <v>2020</v>
      </c>
      <c r="E594" s="288" t="s">
        <v>93</v>
      </c>
      <c r="F594" s="288" t="s">
        <v>36</v>
      </c>
      <c r="G594" s="288">
        <v>343</v>
      </c>
      <c r="H594" s="288" t="s">
        <v>856</v>
      </c>
      <c r="I594" s="288" t="s">
        <v>40</v>
      </c>
      <c r="J594" s="106"/>
      <c r="K594" s="315">
        <v>150</v>
      </c>
    </row>
    <row r="595" customHeight="1" spans="1:11">
      <c r="A595" s="106"/>
      <c r="B595" s="285" t="s">
        <v>66</v>
      </c>
      <c r="C595" s="285" t="s">
        <v>857</v>
      </c>
      <c r="D595" s="288">
        <v>2021</v>
      </c>
      <c r="E595" s="288" t="s">
        <v>858</v>
      </c>
      <c r="F595" s="288" t="s">
        <v>524</v>
      </c>
      <c r="G595" s="288">
        <v>6</v>
      </c>
      <c r="H595" s="288" t="s">
        <v>859</v>
      </c>
      <c r="I595" s="288" t="s">
        <v>281</v>
      </c>
      <c r="J595" s="106"/>
      <c r="K595" s="315">
        <v>150</v>
      </c>
    </row>
    <row r="596" customHeight="1" spans="1:11">
      <c r="A596" s="106"/>
      <c r="B596" s="285" t="s">
        <v>10</v>
      </c>
      <c r="C596" s="285" t="s">
        <v>860</v>
      </c>
      <c r="D596" s="106">
        <v>2013</v>
      </c>
      <c r="E596" s="106" t="s">
        <v>861</v>
      </c>
      <c r="F596" s="106" t="s">
        <v>862</v>
      </c>
      <c r="G596" s="106">
        <v>154</v>
      </c>
      <c r="H596" s="106" t="s">
        <v>863</v>
      </c>
      <c r="I596" s="106" t="s">
        <v>40</v>
      </c>
      <c r="J596" s="106"/>
      <c r="K596" s="315">
        <v>150</v>
      </c>
    </row>
    <row r="597" customHeight="1" spans="1:11">
      <c r="A597" s="106"/>
      <c r="B597" s="285" t="s">
        <v>10</v>
      </c>
      <c r="C597" s="285" t="s">
        <v>864</v>
      </c>
      <c r="D597" s="106">
        <v>2019</v>
      </c>
      <c r="E597" s="106" t="s">
        <v>865</v>
      </c>
      <c r="F597" s="106" t="s">
        <v>547</v>
      </c>
      <c r="G597" s="106">
        <v>9</v>
      </c>
      <c r="H597" s="106" t="s">
        <v>866</v>
      </c>
      <c r="I597" s="106" t="s">
        <v>40</v>
      </c>
      <c r="J597" s="106"/>
      <c r="K597" s="315">
        <v>150</v>
      </c>
    </row>
    <row r="598" customHeight="1" spans="1:11">
      <c r="A598" s="106"/>
      <c r="B598" s="285" t="s">
        <v>10</v>
      </c>
      <c r="C598" s="285" t="s">
        <v>867</v>
      </c>
      <c r="D598" s="106">
        <v>2020</v>
      </c>
      <c r="E598" s="106" t="s">
        <v>365</v>
      </c>
      <c r="F598" s="106" t="s">
        <v>63</v>
      </c>
      <c r="G598" s="106">
        <v>263</v>
      </c>
      <c r="H598" s="106" t="s">
        <v>120</v>
      </c>
      <c r="I598" s="106" t="s">
        <v>40</v>
      </c>
      <c r="J598" s="106"/>
      <c r="K598" s="315">
        <v>150</v>
      </c>
    </row>
    <row r="599" customHeight="1" spans="1:11">
      <c r="A599" s="106"/>
      <c r="B599" s="291" t="s">
        <v>10</v>
      </c>
      <c r="C599" s="291" t="s">
        <v>868</v>
      </c>
      <c r="D599" s="292">
        <v>2020</v>
      </c>
      <c r="E599" s="292" t="s">
        <v>140</v>
      </c>
      <c r="F599" s="292" t="s">
        <v>83</v>
      </c>
      <c r="G599" s="292">
        <v>301</v>
      </c>
      <c r="H599" s="292"/>
      <c r="I599" s="292" t="s">
        <v>40</v>
      </c>
      <c r="J599" s="106"/>
      <c r="K599" s="315">
        <v>150</v>
      </c>
    </row>
    <row r="600" customHeight="1" spans="1:11">
      <c r="A600" s="106"/>
      <c r="B600" s="291" t="s">
        <v>10</v>
      </c>
      <c r="C600" s="291" t="s">
        <v>869</v>
      </c>
      <c r="D600" s="292">
        <v>2020</v>
      </c>
      <c r="E600" s="292" t="s">
        <v>140</v>
      </c>
      <c r="F600" s="292" t="s">
        <v>83</v>
      </c>
      <c r="G600" s="292">
        <v>301</v>
      </c>
      <c r="H600" s="292"/>
      <c r="I600" s="292" t="s">
        <v>40</v>
      </c>
      <c r="J600" s="106"/>
      <c r="K600" s="315">
        <v>150</v>
      </c>
    </row>
    <row r="601" customHeight="1" spans="1:11">
      <c r="A601" s="106"/>
      <c r="B601" s="291" t="s">
        <v>10</v>
      </c>
      <c r="C601" s="291" t="s">
        <v>870</v>
      </c>
      <c r="D601" s="292">
        <v>2020</v>
      </c>
      <c r="E601" s="292" t="s">
        <v>140</v>
      </c>
      <c r="F601" s="292" t="s">
        <v>83</v>
      </c>
      <c r="G601" s="292">
        <v>301</v>
      </c>
      <c r="H601" s="292"/>
      <c r="I601" s="292" t="s">
        <v>40</v>
      </c>
      <c r="J601" s="106"/>
      <c r="K601" s="315">
        <v>150</v>
      </c>
    </row>
    <row r="602" customHeight="1" spans="1:11">
      <c r="A602" s="106"/>
      <c r="B602" s="291" t="s">
        <v>10</v>
      </c>
      <c r="C602" s="291" t="s">
        <v>871</v>
      </c>
      <c r="D602" s="292">
        <v>2020</v>
      </c>
      <c r="E602" s="292" t="s">
        <v>140</v>
      </c>
      <c r="F602" s="292" t="s">
        <v>83</v>
      </c>
      <c r="G602" s="292">
        <v>301</v>
      </c>
      <c r="H602" s="292"/>
      <c r="I602" s="292" t="s">
        <v>40</v>
      </c>
      <c r="J602" s="106"/>
      <c r="K602" s="315">
        <v>150</v>
      </c>
    </row>
    <row r="603" customHeight="1" spans="1:11">
      <c r="A603" s="106"/>
      <c r="B603" s="291" t="s">
        <v>10</v>
      </c>
      <c r="C603" s="291" t="s">
        <v>872</v>
      </c>
      <c r="D603" s="292">
        <v>2020</v>
      </c>
      <c r="E603" s="292" t="s">
        <v>140</v>
      </c>
      <c r="F603" s="292" t="s">
        <v>83</v>
      </c>
      <c r="G603" s="292">
        <v>301</v>
      </c>
      <c r="H603" s="292"/>
      <c r="I603" s="292" t="s">
        <v>14</v>
      </c>
      <c r="J603" s="106"/>
      <c r="K603" s="315">
        <v>150</v>
      </c>
    </row>
    <row r="604" customHeight="1" spans="1:11">
      <c r="A604" s="106"/>
      <c r="B604" s="291" t="s">
        <v>10</v>
      </c>
      <c r="C604" s="291" t="s">
        <v>873</v>
      </c>
      <c r="D604" s="292">
        <v>2020</v>
      </c>
      <c r="E604" s="292" t="s">
        <v>140</v>
      </c>
      <c r="F604" s="292" t="s">
        <v>83</v>
      </c>
      <c r="G604" s="292">
        <v>301</v>
      </c>
      <c r="H604" s="292"/>
      <c r="I604" s="292" t="s">
        <v>14</v>
      </c>
      <c r="J604" s="106"/>
      <c r="K604" s="315">
        <v>150</v>
      </c>
    </row>
    <row r="605" customHeight="1" spans="1:11">
      <c r="A605" s="106"/>
      <c r="B605" s="291" t="s">
        <v>10</v>
      </c>
      <c r="C605" s="291" t="s">
        <v>874</v>
      </c>
      <c r="D605" s="292">
        <v>2020</v>
      </c>
      <c r="E605" s="292" t="s">
        <v>140</v>
      </c>
      <c r="F605" s="292" t="s">
        <v>83</v>
      </c>
      <c r="G605" s="292">
        <v>301</v>
      </c>
      <c r="H605" s="292"/>
      <c r="I605" s="292" t="s">
        <v>14</v>
      </c>
      <c r="J605" s="106"/>
      <c r="K605" s="315">
        <v>150</v>
      </c>
    </row>
    <row r="606" customHeight="1" spans="1:11">
      <c r="A606" s="106"/>
      <c r="B606" s="291" t="s">
        <v>10</v>
      </c>
      <c r="C606" s="291" t="s">
        <v>875</v>
      </c>
      <c r="D606" s="292">
        <v>2020</v>
      </c>
      <c r="E606" s="292" t="s">
        <v>140</v>
      </c>
      <c r="F606" s="292" t="s">
        <v>83</v>
      </c>
      <c r="G606" s="292">
        <v>301</v>
      </c>
      <c r="H606" s="292"/>
      <c r="I606" s="292" t="s">
        <v>40</v>
      </c>
      <c r="J606" s="106"/>
      <c r="K606" s="315">
        <v>150</v>
      </c>
    </row>
    <row r="607" customHeight="1" spans="1:11">
      <c r="A607" s="106"/>
      <c r="B607" s="291" t="s">
        <v>10</v>
      </c>
      <c r="C607" s="291" t="s">
        <v>876</v>
      </c>
      <c r="D607" s="292">
        <v>2020</v>
      </c>
      <c r="E607" s="292" t="s">
        <v>140</v>
      </c>
      <c r="F607" s="292" t="s">
        <v>83</v>
      </c>
      <c r="G607" s="292">
        <v>301</v>
      </c>
      <c r="H607" s="292"/>
      <c r="I607" s="292" t="s">
        <v>40</v>
      </c>
      <c r="J607" s="106"/>
      <c r="K607" s="315">
        <v>150</v>
      </c>
    </row>
    <row r="608" customHeight="1" spans="1:11">
      <c r="A608" s="106"/>
      <c r="B608" s="291" t="s">
        <v>10</v>
      </c>
      <c r="C608" s="291" t="s">
        <v>877</v>
      </c>
      <c r="D608" s="292">
        <v>2020</v>
      </c>
      <c r="E608" s="292" t="s">
        <v>140</v>
      </c>
      <c r="F608" s="292" t="s">
        <v>83</v>
      </c>
      <c r="G608" s="292">
        <v>301</v>
      </c>
      <c r="H608" s="292"/>
      <c r="I608" s="292" t="s">
        <v>40</v>
      </c>
      <c r="J608" s="106"/>
      <c r="K608" s="315">
        <v>150</v>
      </c>
    </row>
    <row r="609" customHeight="1" spans="1:11">
      <c r="A609" s="106"/>
      <c r="B609" s="291" t="s">
        <v>10</v>
      </c>
      <c r="C609" s="291" t="s">
        <v>878</v>
      </c>
      <c r="D609" s="292">
        <v>2020</v>
      </c>
      <c r="E609" s="292" t="s">
        <v>140</v>
      </c>
      <c r="F609" s="292" t="s">
        <v>83</v>
      </c>
      <c r="G609" s="292">
        <v>301</v>
      </c>
      <c r="H609" s="292"/>
      <c r="I609" s="292" t="s">
        <v>40</v>
      </c>
      <c r="J609" s="106"/>
      <c r="K609" s="315">
        <v>150</v>
      </c>
    </row>
    <row r="610" customHeight="1" spans="1:11">
      <c r="A610" s="106"/>
      <c r="B610" s="291" t="s">
        <v>10</v>
      </c>
      <c r="C610" s="291" t="s">
        <v>879</v>
      </c>
      <c r="D610" s="292">
        <v>2020</v>
      </c>
      <c r="E610" s="292" t="s">
        <v>140</v>
      </c>
      <c r="F610" s="292" t="s">
        <v>83</v>
      </c>
      <c r="G610" s="292">
        <v>301</v>
      </c>
      <c r="H610" s="292"/>
      <c r="I610" s="292" t="s">
        <v>40</v>
      </c>
      <c r="J610" s="106"/>
      <c r="K610" s="315">
        <v>150</v>
      </c>
    </row>
    <row r="611" customHeight="1" spans="1:11">
      <c r="A611" s="106"/>
      <c r="B611" s="291" t="s">
        <v>10</v>
      </c>
      <c r="C611" s="291" t="s">
        <v>880</v>
      </c>
      <c r="D611" s="292">
        <v>2020</v>
      </c>
      <c r="E611" s="292" t="s">
        <v>140</v>
      </c>
      <c r="F611" s="292" t="s">
        <v>42</v>
      </c>
      <c r="G611" s="292">
        <v>313</v>
      </c>
      <c r="H611" s="292" t="s">
        <v>881</v>
      </c>
      <c r="I611" s="292" t="s">
        <v>27</v>
      </c>
      <c r="J611" s="106"/>
      <c r="K611" s="315">
        <v>150</v>
      </c>
    </row>
    <row r="612" customHeight="1" spans="1:11">
      <c r="A612" s="106"/>
      <c r="B612" s="285" t="s">
        <v>10</v>
      </c>
      <c r="C612" s="285" t="s">
        <v>882</v>
      </c>
      <c r="D612" s="106">
        <v>2020</v>
      </c>
      <c r="E612" s="106" t="s">
        <v>394</v>
      </c>
      <c r="F612" s="106" t="s">
        <v>80</v>
      </c>
      <c r="G612" s="106" t="s">
        <v>883</v>
      </c>
      <c r="H612" s="106" t="s">
        <v>884</v>
      </c>
      <c r="I612" s="106" t="s">
        <v>14</v>
      </c>
      <c r="J612" s="106"/>
      <c r="K612" s="315">
        <v>150</v>
      </c>
    </row>
    <row r="613" customHeight="1" spans="1:11">
      <c r="A613" s="106"/>
      <c r="B613" s="291" t="s">
        <v>10</v>
      </c>
      <c r="C613" s="291" t="s">
        <v>885</v>
      </c>
      <c r="D613" s="292">
        <v>2020</v>
      </c>
      <c r="E613" s="292" t="s">
        <v>131</v>
      </c>
      <c r="F613" s="292" t="s">
        <v>83</v>
      </c>
      <c r="G613" s="292">
        <v>301</v>
      </c>
      <c r="H613" s="292"/>
      <c r="I613" s="292" t="s">
        <v>40</v>
      </c>
      <c r="J613" s="106"/>
      <c r="K613" s="315">
        <v>150</v>
      </c>
    </row>
    <row r="614" customHeight="1" spans="1:11">
      <c r="A614" s="106"/>
      <c r="B614" s="291" t="s">
        <v>10</v>
      </c>
      <c r="C614" s="291" t="s">
        <v>886</v>
      </c>
      <c r="D614" s="292">
        <v>2020</v>
      </c>
      <c r="E614" s="292" t="s">
        <v>131</v>
      </c>
      <c r="F614" s="292" t="s">
        <v>83</v>
      </c>
      <c r="G614" s="292">
        <v>301</v>
      </c>
      <c r="H614" s="292"/>
      <c r="I614" s="292" t="s">
        <v>40</v>
      </c>
      <c r="J614" s="106"/>
      <c r="K614" s="315">
        <v>150</v>
      </c>
    </row>
    <row r="615" customHeight="1" spans="1:11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315"/>
    </row>
    <row r="616" customHeight="1" spans="1:11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315"/>
    </row>
    <row r="617" customHeight="1" spans="1:11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315"/>
    </row>
    <row r="618" customHeight="1" spans="1:11">
      <c r="A618" s="112" t="s">
        <v>887</v>
      </c>
      <c r="B618" s="112">
        <f>COUNTA(D620:D648)</f>
        <v>29</v>
      </c>
      <c r="C618" s="106"/>
      <c r="D618" s="106"/>
      <c r="E618" s="106"/>
      <c r="F618" s="106"/>
      <c r="G618" s="106"/>
      <c r="H618" s="106"/>
      <c r="I618" s="106"/>
      <c r="J618" s="106"/>
      <c r="K618" s="315"/>
    </row>
    <row r="619" customHeight="1" spans="1:11">
      <c r="A619" s="106"/>
      <c r="B619" s="285"/>
      <c r="C619" s="285"/>
      <c r="D619" s="106"/>
      <c r="E619" s="106"/>
      <c r="F619" s="106"/>
      <c r="G619" s="106"/>
      <c r="H619" s="106"/>
      <c r="I619" s="106"/>
      <c r="J619" s="106"/>
      <c r="K619" s="315"/>
    </row>
    <row r="620" customHeight="1" spans="1:11">
      <c r="A620" s="106"/>
      <c r="B620" s="285" t="s">
        <v>66</v>
      </c>
      <c r="C620" s="285" t="s">
        <v>888</v>
      </c>
      <c r="D620" s="106">
        <v>2020</v>
      </c>
      <c r="E620" s="106" t="s">
        <v>365</v>
      </c>
      <c r="F620" s="106" t="s">
        <v>63</v>
      </c>
      <c r="G620" s="106">
        <v>204</v>
      </c>
      <c r="H620" s="106" t="s">
        <v>86</v>
      </c>
      <c r="I620" s="106" t="s">
        <v>277</v>
      </c>
      <c r="J620" s="106"/>
      <c r="K620" s="315">
        <v>175</v>
      </c>
    </row>
    <row r="621" customHeight="1" spans="1:11">
      <c r="A621" s="106"/>
      <c r="B621" s="285" t="s">
        <v>10</v>
      </c>
      <c r="C621" s="285" t="s">
        <v>889</v>
      </c>
      <c r="D621" s="296">
        <v>2020</v>
      </c>
      <c r="E621" s="296" t="s">
        <v>68</v>
      </c>
      <c r="F621" s="296" t="s">
        <v>80</v>
      </c>
      <c r="G621" s="296">
        <v>261</v>
      </c>
      <c r="H621" s="296" t="s">
        <v>264</v>
      </c>
      <c r="I621" s="125" t="s">
        <v>40</v>
      </c>
      <c r="J621" s="106"/>
      <c r="K621" s="315">
        <v>180</v>
      </c>
    </row>
    <row r="622" customHeight="1" spans="1:11">
      <c r="A622" s="106"/>
      <c r="B622" s="285" t="s">
        <v>10</v>
      </c>
      <c r="C622" s="285" t="s">
        <v>890</v>
      </c>
      <c r="D622" s="106">
        <v>2020</v>
      </c>
      <c r="E622" s="106" t="s">
        <v>398</v>
      </c>
      <c r="F622" s="106" t="s">
        <v>63</v>
      </c>
      <c r="G622" s="106">
        <v>153</v>
      </c>
      <c r="H622" s="106" t="s">
        <v>891</v>
      </c>
      <c r="I622" s="106" t="s">
        <v>14</v>
      </c>
      <c r="J622" s="106"/>
      <c r="K622" s="315">
        <v>200</v>
      </c>
    </row>
    <row r="623" customHeight="1" spans="1:11">
      <c r="A623" s="106"/>
      <c r="B623" s="285" t="s">
        <v>10</v>
      </c>
      <c r="C623" s="285" t="s">
        <v>892</v>
      </c>
      <c r="D623" s="288">
        <v>2020</v>
      </c>
      <c r="E623" s="288" t="s">
        <v>72</v>
      </c>
      <c r="F623" s="288" t="s">
        <v>42</v>
      </c>
      <c r="G623" s="288">
        <v>398</v>
      </c>
      <c r="H623" s="288" t="s">
        <v>557</v>
      </c>
      <c r="I623" s="288" t="s">
        <v>40</v>
      </c>
      <c r="J623" s="106"/>
      <c r="K623" s="315">
        <v>200</v>
      </c>
    </row>
    <row r="624" customHeight="1" spans="1:11">
      <c r="A624" s="106"/>
      <c r="B624" s="285" t="s">
        <v>10</v>
      </c>
      <c r="C624" s="285" t="s">
        <v>893</v>
      </c>
      <c r="D624" s="106">
        <v>2020</v>
      </c>
      <c r="E624" s="106" t="s">
        <v>93</v>
      </c>
      <c r="F624" s="106" t="s">
        <v>115</v>
      </c>
      <c r="G624" s="106">
        <v>332</v>
      </c>
      <c r="H624" s="106" t="s">
        <v>557</v>
      </c>
      <c r="I624" s="106" t="s">
        <v>40</v>
      </c>
      <c r="J624" s="106"/>
      <c r="K624" s="315">
        <v>200</v>
      </c>
    </row>
    <row r="625" customHeight="1" spans="1:11">
      <c r="A625" s="106"/>
      <c r="B625" s="291" t="s">
        <v>10</v>
      </c>
      <c r="C625" s="291" t="s">
        <v>894</v>
      </c>
      <c r="D625" s="292">
        <v>2020</v>
      </c>
      <c r="E625" s="292" t="s">
        <v>140</v>
      </c>
      <c r="F625" s="292" t="s">
        <v>83</v>
      </c>
      <c r="G625" s="292">
        <v>301</v>
      </c>
      <c r="H625" s="292" t="s">
        <v>145</v>
      </c>
      <c r="I625" s="292" t="s">
        <v>40</v>
      </c>
      <c r="J625" s="106"/>
      <c r="K625" s="315">
        <v>200</v>
      </c>
    </row>
    <row r="626" customHeight="1" spans="1:11">
      <c r="A626" s="106"/>
      <c r="B626" s="285" t="s">
        <v>19</v>
      </c>
      <c r="C626" s="106">
        <v>63695118</v>
      </c>
      <c r="D626" s="106">
        <v>2020</v>
      </c>
      <c r="E626" s="106" t="s">
        <v>398</v>
      </c>
      <c r="F626" s="106" t="s">
        <v>63</v>
      </c>
      <c r="G626" s="106">
        <v>303</v>
      </c>
      <c r="H626" s="106" t="s">
        <v>895</v>
      </c>
      <c r="I626" s="106" t="s">
        <v>14</v>
      </c>
      <c r="J626" s="106"/>
      <c r="K626" s="315">
        <v>200</v>
      </c>
    </row>
    <row r="627" customHeight="1" spans="1:11">
      <c r="A627" s="106"/>
      <c r="B627" s="285" t="s">
        <v>19</v>
      </c>
      <c r="C627" s="106">
        <v>63695120</v>
      </c>
      <c r="D627" s="106">
        <v>2020</v>
      </c>
      <c r="E627" s="106" t="s">
        <v>72</v>
      </c>
      <c r="F627" s="106" t="s">
        <v>83</v>
      </c>
      <c r="G627" s="106">
        <v>307</v>
      </c>
      <c r="H627" s="106" t="s">
        <v>294</v>
      </c>
      <c r="I627" s="106" t="s">
        <v>14</v>
      </c>
      <c r="J627" s="106"/>
      <c r="K627" s="315">
        <v>225</v>
      </c>
    </row>
    <row r="628" customHeight="1" spans="1:11">
      <c r="A628" s="106"/>
      <c r="B628" s="285" t="s">
        <v>19</v>
      </c>
      <c r="C628" s="106">
        <v>63695121</v>
      </c>
      <c r="D628" s="106">
        <v>2020</v>
      </c>
      <c r="E628" s="106" t="s">
        <v>72</v>
      </c>
      <c r="F628" s="106" t="s">
        <v>83</v>
      </c>
      <c r="G628" s="106">
        <v>307</v>
      </c>
      <c r="H628" s="106" t="s">
        <v>294</v>
      </c>
      <c r="I628" s="106" t="s">
        <v>14</v>
      </c>
      <c r="J628" s="106"/>
      <c r="K628" s="315">
        <v>225</v>
      </c>
    </row>
    <row r="629" customHeight="1" spans="1:11">
      <c r="A629" s="106"/>
      <c r="B629" s="285" t="s">
        <v>66</v>
      </c>
      <c r="C629" s="285" t="s">
        <v>896</v>
      </c>
      <c r="D629" s="106">
        <v>2013</v>
      </c>
      <c r="E629" s="106" t="s">
        <v>279</v>
      </c>
      <c r="F629" s="106" t="s">
        <v>897</v>
      </c>
      <c r="G629" s="106">
        <v>242</v>
      </c>
      <c r="H629" s="106" t="s">
        <v>898</v>
      </c>
      <c r="I629" s="106" t="s">
        <v>899</v>
      </c>
      <c r="J629" s="106"/>
      <c r="K629" s="315">
        <v>250</v>
      </c>
    </row>
    <row r="630" customHeight="1" spans="1:11">
      <c r="A630" s="106"/>
      <c r="B630" s="285" t="s">
        <v>10</v>
      </c>
      <c r="C630" s="285" t="s">
        <v>900</v>
      </c>
      <c r="D630" s="106">
        <v>2020</v>
      </c>
      <c r="E630" s="106" t="s">
        <v>365</v>
      </c>
      <c r="F630" s="106" t="s">
        <v>63</v>
      </c>
      <c r="G630" s="106">
        <v>204</v>
      </c>
      <c r="H630" s="106" t="s">
        <v>120</v>
      </c>
      <c r="I630" s="106" t="s">
        <v>40</v>
      </c>
      <c r="J630" s="106"/>
      <c r="K630" s="315">
        <v>250</v>
      </c>
    </row>
    <row r="631" customHeight="1" spans="1:11">
      <c r="A631" s="106"/>
      <c r="B631" s="285" t="s">
        <v>19</v>
      </c>
      <c r="C631" s="106">
        <v>63695122</v>
      </c>
      <c r="D631" s="106">
        <v>2020</v>
      </c>
      <c r="E631" s="106" t="s">
        <v>398</v>
      </c>
      <c r="F631" s="106" t="s">
        <v>63</v>
      </c>
      <c r="G631" s="106">
        <v>153</v>
      </c>
      <c r="H631" s="106" t="s">
        <v>901</v>
      </c>
      <c r="I631" s="106" t="s">
        <v>14</v>
      </c>
      <c r="J631" s="106"/>
      <c r="K631" s="315">
        <v>250</v>
      </c>
    </row>
    <row r="632" customHeight="1" spans="1:11">
      <c r="A632" s="106"/>
      <c r="B632" s="285" t="s">
        <v>19</v>
      </c>
      <c r="C632" s="285" t="s">
        <v>902</v>
      </c>
      <c r="D632" s="106">
        <v>2018</v>
      </c>
      <c r="E632" s="106" t="s">
        <v>279</v>
      </c>
      <c r="F632" s="106" t="s">
        <v>770</v>
      </c>
      <c r="G632" s="106">
        <v>139</v>
      </c>
      <c r="H632" s="106"/>
      <c r="I632" s="106" t="s">
        <v>40</v>
      </c>
      <c r="J632" s="106"/>
      <c r="K632" s="315">
        <v>300</v>
      </c>
    </row>
    <row r="633" customHeight="1" spans="1:11">
      <c r="A633" s="106"/>
      <c r="B633" s="285" t="s">
        <v>10</v>
      </c>
      <c r="C633" s="285" t="s">
        <v>903</v>
      </c>
      <c r="D633" s="106">
        <v>2020</v>
      </c>
      <c r="E633" s="106" t="s">
        <v>150</v>
      </c>
      <c r="F633" s="106" t="s">
        <v>63</v>
      </c>
      <c r="G633" s="106" t="s">
        <v>904</v>
      </c>
      <c r="H633" s="106" t="s">
        <v>905</v>
      </c>
      <c r="I633" s="106" t="s">
        <v>40</v>
      </c>
      <c r="J633" s="106"/>
      <c r="K633" s="315">
        <v>300</v>
      </c>
    </row>
    <row r="634" customHeight="1" spans="1:11">
      <c r="A634" s="106"/>
      <c r="B634" s="285" t="s">
        <v>66</v>
      </c>
      <c r="C634" s="285" t="s">
        <v>906</v>
      </c>
      <c r="D634" s="106">
        <v>2020</v>
      </c>
      <c r="E634" s="106" t="s">
        <v>907</v>
      </c>
      <c r="F634" s="106" t="s">
        <v>63</v>
      </c>
      <c r="G634" s="106">
        <v>153</v>
      </c>
      <c r="H634" s="106" t="s">
        <v>908</v>
      </c>
      <c r="I634" s="106" t="s">
        <v>277</v>
      </c>
      <c r="J634" s="106"/>
      <c r="K634" s="315">
        <v>300</v>
      </c>
    </row>
    <row r="635" customHeight="1" spans="1:11">
      <c r="A635" s="106"/>
      <c r="B635" s="285" t="s">
        <v>10</v>
      </c>
      <c r="C635" s="285" t="s">
        <v>909</v>
      </c>
      <c r="D635" s="106">
        <v>2017</v>
      </c>
      <c r="E635" s="106" t="s">
        <v>93</v>
      </c>
      <c r="F635" s="106" t="s">
        <v>29</v>
      </c>
      <c r="G635" s="106" t="s">
        <v>86</v>
      </c>
      <c r="H635" s="106">
        <v>269</v>
      </c>
      <c r="I635" s="106" t="s">
        <v>342</v>
      </c>
      <c r="J635" s="106"/>
      <c r="K635" s="315">
        <v>300</v>
      </c>
    </row>
    <row r="636" customHeight="1" spans="1:11">
      <c r="A636" s="106"/>
      <c r="B636" s="285" t="s">
        <v>10</v>
      </c>
      <c r="C636" s="285" t="s">
        <v>910</v>
      </c>
      <c r="D636" s="296">
        <v>2020</v>
      </c>
      <c r="E636" s="296" t="s">
        <v>72</v>
      </c>
      <c r="F636" s="296" t="s">
        <v>83</v>
      </c>
      <c r="G636" s="296">
        <v>307</v>
      </c>
      <c r="H636" s="296"/>
      <c r="I636" s="125" t="s">
        <v>40</v>
      </c>
      <c r="J636" s="106"/>
      <c r="K636" s="315">
        <v>330</v>
      </c>
    </row>
    <row r="637" customHeight="1" spans="1:11">
      <c r="A637" s="106"/>
      <c r="B637" s="285" t="s">
        <v>10</v>
      </c>
      <c r="C637" s="285" t="s">
        <v>911</v>
      </c>
      <c r="D637" s="106">
        <v>2020</v>
      </c>
      <c r="E637" s="106" t="s">
        <v>93</v>
      </c>
      <c r="F637" s="106" t="s">
        <v>63</v>
      </c>
      <c r="G637" s="106">
        <v>325</v>
      </c>
      <c r="H637" s="106"/>
      <c r="I637" s="106" t="s">
        <v>40</v>
      </c>
      <c r="J637" s="106"/>
      <c r="K637" s="315">
        <v>350</v>
      </c>
    </row>
    <row r="638" customHeight="1" spans="1:11">
      <c r="A638" s="106"/>
      <c r="B638" s="285" t="s">
        <v>10</v>
      </c>
      <c r="C638" s="285" t="s">
        <v>912</v>
      </c>
      <c r="D638" s="106">
        <v>2019</v>
      </c>
      <c r="E638" s="106" t="s">
        <v>279</v>
      </c>
      <c r="F638" s="106" t="s">
        <v>406</v>
      </c>
      <c r="G638" s="106">
        <v>113</v>
      </c>
      <c r="H638" s="106" t="s">
        <v>913</v>
      </c>
      <c r="I638" s="106" t="s">
        <v>14</v>
      </c>
      <c r="J638" s="106"/>
      <c r="K638" s="315">
        <v>500</v>
      </c>
    </row>
    <row r="639" customHeight="1" spans="1:11">
      <c r="A639" s="106"/>
      <c r="B639" s="285" t="s">
        <v>66</v>
      </c>
      <c r="C639" s="106">
        <v>1326603</v>
      </c>
      <c r="D639" s="106">
        <v>2020</v>
      </c>
      <c r="E639" s="106" t="s">
        <v>150</v>
      </c>
      <c r="F639" s="106" t="s">
        <v>63</v>
      </c>
      <c r="G639" s="106"/>
      <c r="H639" s="106" t="s">
        <v>86</v>
      </c>
      <c r="I639" s="106" t="s">
        <v>281</v>
      </c>
      <c r="J639" s="106"/>
      <c r="K639" s="315">
        <v>400</v>
      </c>
    </row>
    <row r="640" customHeight="1" spans="1:11">
      <c r="A640" s="106"/>
      <c r="B640" s="285" t="s">
        <v>10</v>
      </c>
      <c r="C640" s="285" t="s">
        <v>914</v>
      </c>
      <c r="D640" s="106">
        <v>2020</v>
      </c>
      <c r="E640" s="106" t="s">
        <v>627</v>
      </c>
      <c r="F640" s="106" t="s">
        <v>142</v>
      </c>
      <c r="G640" s="106" t="s">
        <v>915</v>
      </c>
      <c r="H640" s="106">
        <v>106</v>
      </c>
      <c r="I640" s="106" t="s">
        <v>14</v>
      </c>
      <c r="J640" s="106"/>
      <c r="K640" s="315">
        <v>500</v>
      </c>
    </row>
    <row r="641" customHeight="1" spans="1:11">
      <c r="A641" s="106"/>
      <c r="B641" s="285" t="s">
        <v>10</v>
      </c>
      <c r="C641" s="285" t="s">
        <v>916</v>
      </c>
      <c r="D641" s="106">
        <v>2020</v>
      </c>
      <c r="E641" s="106" t="s">
        <v>93</v>
      </c>
      <c r="F641" s="106" t="s">
        <v>63</v>
      </c>
      <c r="G641" s="106">
        <v>325</v>
      </c>
      <c r="H641" s="106" t="s">
        <v>557</v>
      </c>
      <c r="I641" s="106" t="s">
        <v>40</v>
      </c>
      <c r="J641" s="106"/>
      <c r="K641" s="315">
        <v>650</v>
      </c>
    </row>
    <row r="642" customHeight="1" spans="1:11">
      <c r="A642" s="106"/>
      <c r="B642" s="291" t="s">
        <v>10</v>
      </c>
      <c r="C642" s="291" t="s">
        <v>917</v>
      </c>
      <c r="D642" s="292">
        <v>2021</v>
      </c>
      <c r="E642" s="292" t="s">
        <v>918</v>
      </c>
      <c r="F642" s="292" t="s">
        <v>29</v>
      </c>
      <c r="G642" s="292" t="s">
        <v>919</v>
      </c>
      <c r="H642" s="292" t="s">
        <v>920</v>
      </c>
      <c r="I642" s="292" t="s">
        <v>27</v>
      </c>
      <c r="J642" s="106"/>
      <c r="K642" s="315">
        <v>750</v>
      </c>
    </row>
    <row r="643" customHeight="1" spans="1:11">
      <c r="A643" s="106"/>
      <c r="B643" s="285" t="s">
        <v>66</v>
      </c>
      <c r="C643" s="285" t="s">
        <v>921</v>
      </c>
      <c r="D643" s="106">
        <v>2020</v>
      </c>
      <c r="E643" s="106" t="s">
        <v>398</v>
      </c>
      <c r="F643" s="106" t="s">
        <v>180</v>
      </c>
      <c r="G643" s="106" t="s">
        <v>922</v>
      </c>
      <c r="H643" s="106" t="s">
        <v>923</v>
      </c>
      <c r="I643" s="106" t="s">
        <v>152</v>
      </c>
      <c r="J643" s="106"/>
      <c r="K643" s="315">
        <v>1000</v>
      </c>
    </row>
    <row r="644" customHeight="1" spans="1:11">
      <c r="A644" s="106"/>
      <c r="B644" s="285" t="s">
        <v>66</v>
      </c>
      <c r="C644" s="285" t="s">
        <v>924</v>
      </c>
      <c r="D644" s="106">
        <v>2000</v>
      </c>
      <c r="E644" s="106" t="s">
        <v>925</v>
      </c>
      <c r="F644" s="106" t="s">
        <v>261</v>
      </c>
      <c r="G644" s="106">
        <v>254</v>
      </c>
      <c r="H644" s="106"/>
      <c r="I644" s="106" t="s">
        <v>146</v>
      </c>
      <c r="J644" s="106"/>
      <c r="K644" s="315">
        <v>1500</v>
      </c>
    </row>
    <row r="645" customHeight="1" spans="1:11">
      <c r="A645" s="106"/>
      <c r="B645" s="285" t="s">
        <v>545</v>
      </c>
      <c r="C645" s="285" t="s">
        <v>926</v>
      </c>
      <c r="D645" s="106">
        <v>2012</v>
      </c>
      <c r="E645" s="106" t="s">
        <v>93</v>
      </c>
      <c r="F645" s="106" t="s">
        <v>285</v>
      </c>
      <c r="G645" s="106" t="s">
        <v>927</v>
      </c>
      <c r="H645" s="106">
        <v>230</v>
      </c>
      <c r="I645" s="106" t="s">
        <v>928</v>
      </c>
      <c r="J645" s="106"/>
      <c r="K645" s="315">
        <v>3500</v>
      </c>
    </row>
    <row r="646" customHeight="1" spans="1:11">
      <c r="A646" s="106"/>
      <c r="B646" s="285" t="s">
        <v>545</v>
      </c>
      <c r="C646" s="285" t="s">
        <v>929</v>
      </c>
      <c r="D646" s="106">
        <v>2012</v>
      </c>
      <c r="E646" s="106" t="s">
        <v>93</v>
      </c>
      <c r="F646" s="106" t="s">
        <v>285</v>
      </c>
      <c r="G646" s="106" t="s">
        <v>927</v>
      </c>
      <c r="H646" s="106">
        <v>230</v>
      </c>
      <c r="I646" s="106" t="s">
        <v>928</v>
      </c>
      <c r="J646" s="106"/>
      <c r="K646" s="315">
        <v>3500</v>
      </c>
    </row>
    <row r="647" customHeight="1" spans="1:11">
      <c r="A647" s="106"/>
      <c r="B647" s="285" t="s">
        <v>10</v>
      </c>
      <c r="C647" s="285" t="s">
        <v>930</v>
      </c>
      <c r="D647" s="106">
        <v>2020</v>
      </c>
      <c r="E647" s="106" t="s">
        <v>68</v>
      </c>
      <c r="F647" s="106" t="s">
        <v>63</v>
      </c>
      <c r="G647" s="106">
        <v>263</v>
      </c>
      <c r="H647" s="322" t="s">
        <v>931</v>
      </c>
      <c r="I647" s="106" t="s">
        <v>14</v>
      </c>
      <c r="J647" s="106"/>
      <c r="K647" s="315">
        <v>3500</v>
      </c>
    </row>
    <row r="648" customHeight="1" spans="1:11">
      <c r="A648" s="106"/>
      <c r="B648" s="285" t="s">
        <v>10</v>
      </c>
      <c r="C648" s="285" t="s">
        <v>932</v>
      </c>
      <c r="D648" s="106">
        <v>2021</v>
      </c>
      <c r="E648" s="106" t="s">
        <v>68</v>
      </c>
      <c r="F648" s="106" t="s">
        <v>612</v>
      </c>
      <c r="G648" s="106" t="s">
        <v>933</v>
      </c>
      <c r="H648" s="106" t="s">
        <v>934</v>
      </c>
      <c r="I648" s="106" t="s">
        <v>935</v>
      </c>
      <c r="J648" s="106"/>
      <c r="K648" s="315">
        <v>4000</v>
      </c>
    </row>
    <row r="649" customHeight="1" spans="1:11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315"/>
    </row>
    <row r="650" customHeight="1" spans="1:11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315"/>
    </row>
    <row r="651" customHeight="1" spans="1:1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315"/>
    </row>
    <row r="652" customHeight="1" spans="1:11">
      <c r="A652" s="106" t="s">
        <v>936</v>
      </c>
      <c r="B652" s="106"/>
      <c r="C652" s="106"/>
      <c r="D652" s="106"/>
      <c r="E652" s="106"/>
      <c r="F652" s="106"/>
      <c r="G652" s="106"/>
      <c r="H652" s="106"/>
      <c r="I652" s="106"/>
      <c r="J652" s="106"/>
      <c r="K652" s="315"/>
    </row>
    <row r="653" customHeight="1" spans="1:11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315"/>
    </row>
    <row r="654" customHeight="1" spans="1:11">
      <c r="A654" s="106" t="s">
        <v>937</v>
      </c>
      <c r="B654" s="106" t="s">
        <v>66</v>
      </c>
      <c r="C654" s="106"/>
      <c r="D654" s="106">
        <v>2020</v>
      </c>
      <c r="E654" s="106" t="s">
        <v>148</v>
      </c>
      <c r="F654" s="106" t="s">
        <v>42</v>
      </c>
      <c r="G654" s="106" t="s">
        <v>938</v>
      </c>
      <c r="H654" s="106" t="s">
        <v>939</v>
      </c>
      <c r="I654" s="106" t="s">
        <v>277</v>
      </c>
      <c r="J654" s="106"/>
      <c r="K654" s="315">
        <v>15</v>
      </c>
    </row>
    <row r="655" customHeight="1" spans="1:11">
      <c r="A655" s="106" t="s">
        <v>937</v>
      </c>
      <c r="B655" s="106" t="s">
        <v>940</v>
      </c>
      <c r="C655" s="106"/>
      <c r="D655" s="106">
        <v>2020</v>
      </c>
      <c r="E655" s="106" t="s">
        <v>941</v>
      </c>
      <c r="F655" s="106" t="s">
        <v>942</v>
      </c>
      <c r="G655" s="106">
        <v>142</v>
      </c>
      <c r="H655" s="106" t="s">
        <v>943</v>
      </c>
      <c r="I655" s="106" t="s">
        <v>184</v>
      </c>
      <c r="J655" s="106"/>
      <c r="K655" s="315">
        <v>7</v>
      </c>
    </row>
    <row r="656" customHeight="1" spans="1:11">
      <c r="A656" s="106" t="s">
        <v>937</v>
      </c>
      <c r="B656" s="106" t="s">
        <v>66</v>
      </c>
      <c r="C656" s="106"/>
      <c r="D656" s="106">
        <v>2020</v>
      </c>
      <c r="E656" s="106" t="s">
        <v>918</v>
      </c>
      <c r="F656" s="106" t="s">
        <v>63</v>
      </c>
      <c r="G656" s="106">
        <v>167</v>
      </c>
      <c r="H656" s="106" t="s">
        <v>52</v>
      </c>
      <c r="I656" s="106" t="s">
        <v>281</v>
      </c>
      <c r="J656" s="106"/>
      <c r="K656" s="315">
        <v>40</v>
      </c>
    </row>
    <row r="657" customHeight="1" spans="1:11">
      <c r="A657" s="106" t="s">
        <v>937</v>
      </c>
      <c r="B657" s="106" t="s">
        <v>66</v>
      </c>
      <c r="C657" s="106"/>
      <c r="D657" s="106">
        <v>1997</v>
      </c>
      <c r="E657" s="106" t="s">
        <v>542</v>
      </c>
      <c r="F657" s="106" t="s">
        <v>189</v>
      </c>
      <c r="G657" s="106">
        <v>115</v>
      </c>
      <c r="H657" s="106" t="s">
        <v>944</v>
      </c>
      <c r="I657" s="106" t="s">
        <v>152</v>
      </c>
      <c r="J657" s="106"/>
      <c r="K657" s="315">
        <v>30</v>
      </c>
    </row>
    <row r="658" customHeight="1" spans="1:11">
      <c r="A658" s="106" t="s">
        <v>937</v>
      </c>
      <c r="B658" s="106" t="s">
        <v>66</v>
      </c>
      <c r="C658" s="106"/>
      <c r="D658" s="106">
        <v>2020</v>
      </c>
      <c r="E658" s="106" t="s">
        <v>148</v>
      </c>
      <c r="F658" s="106" t="s">
        <v>76</v>
      </c>
      <c r="G658" s="106">
        <v>366</v>
      </c>
      <c r="H658" s="106" t="s">
        <v>181</v>
      </c>
      <c r="I658" s="106" t="s">
        <v>277</v>
      </c>
      <c r="J658" s="106"/>
      <c r="K658" s="315">
        <v>6</v>
      </c>
    </row>
    <row r="659" customHeight="1" spans="1:11">
      <c r="A659" s="106" t="s">
        <v>937</v>
      </c>
      <c r="B659" s="106" t="s">
        <v>66</v>
      </c>
      <c r="C659" s="106"/>
      <c r="D659" s="106">
        <v>2020</v>
      </c>
      <c r="E659" s="106" t="s">
        <v>131</v>
      </c>
      <c r="F659" s="106" t="s">
        <v>945</v>
      </c>
      <c r="G659" s="106">
        <v>232</v>
      </c>
      <c r="H659" s="106" t="s">
        <v>300</v>
      </c>
      <c r="I659" s="106" t="s">
        <v>277</v>
      </c>
      <c r="J659" s="106"/>
      <c r="K659" s="315">
        <v>5</v>
      </c>
    </row>
    <row r="660" customHeight="1" spans="1:11">
      <c r="A660" s="106" t="s">
        <v>937</v>
      </c>
      <c r="B660" s="106" t="s">
        <v>66</v>
      </c>
      <c r="C660" s="106"/>
      <c r="D660" s="106">
        <v>2020</v>
      </c>
      <c r="E660" s="106" t="s">
        <v>68</v>
      </c>
      <c r="F660" s="106" t="s">
        <v>946</v>
      </c>
      <c r="G660" s="106">
        <v>226</v>
      </c>
      <c r="H660" s="106" t="s">
        <v>70</v>
      </c>
      <c r="I660" s="106" t="s">
        <v>277</v>
      </c>
      <c r="J660" s="106"/>
      <c r="K660" s="315">
        <v>25</v>
      </c>
    </row>
    <row r="661" customHeight="1" spans="1:11">
      <c r="A661" s="106" t="s">
        <v>937</v>
      </c>
      <c r="B661" s="106" t="s">
        <v>66</v>
      </c>
      <c r="C661" s="106"/>
      <c r="D661" s="106">
        <v>2020</v>
      </c>
      <c r="E661" s="106" t="s">
        <v>398</v>
      </c>
      <c r="F661" s="106" t="s">
        <v>272</v>
      </c>
      <c r="G661" s="106">
        <v>160</v>
      </c>
      <c r="H661" s="106" t="s">
        <v>181</v>
      </c>
      <c r="I661" s="106" t="s">
        <v>277</v>
      </c>
      <c r="J661" s="106"/>
      <c r="K661" s="315">
        <v>15</v>
      </c>
    </row>
    <row r="662" customHeight="1" spans="1:11">
      <c r="A662" s="106" t="s">
        <v>937</v>
      </c>
      <c r="B662" s="106" t="s">
        <v>66</v>
      </c>
      <c r="C662" s="106"/>
      <c r="D662" s="106">
        <v>2020</v>
      </c>
      <c r="E662" s="106" t="s">
        <v>148</v>
      </c>
      <c r="F662" s="106" t="s">
        <v>946</v>
      </c>
      <c r="G662" s="106">
        <v>165</v>
      </c>
      <c r="H662" s="106" t="s">
        <v>181</v>
      </c>
      <c r="I662" s="106" t="s">
        <v>277</v>
      </c>
      <c r="J662" s="106"/>
      <c r="K662" s="315">
        <v>10</v>
      </c>
    </row>
    <row r="663" customHeight="1" spans="1:11">
      <c r="A663" s="106" t="s">
        <v>937</v>
      </c>
      <c r="B663" s="106" t="s">
        <v>66</v>
      </c>
      <c r="C663" s="106"/>
      <c r="D663" s="106">
        <v>2020</v>
      </c>
      <c r="E663" s="106" t="s">
        <v>148</v>
      </c>
      <c r="F663" s="106" t="s">
        <v>63</v>
      </c>
      <c r="G663" s="106" t="s">
        <v>947</v>
      </c>
      <c r="H663" s="106" t="s">
        <v>948</v>
      </c>
      <c r="I663" s="106" t="s">
        <v>277</v>
      </c>
      <c r="J663" s="106"/>
      <c r="K663" s="315">
        <v>30</v>
      </c>
    </row>
    <row r="664" customHeight="1" spans="1:11">
      <c r="A664" s="106" t="s">
        <v>937</v>
      </c>
      <c r="B664" s="106" t="s">
        <v>66</v>
      </c>
      <c r="C664" s="106"/>
      <c r="D664" s="106">
        <v>1997</v>
      </c>
      <c r="E664" s="106" t="s">
        <v>542</v>
      </c>
      <c r="F664" s="106" t="s">
        <v>949</v>
      </c>
      <c r="G664" s="106">
        <v>340</v>
      </c>
      <c r="H664" s="106" t="s">
        <v>950</v>
      </c>
      <c r="I664" s="106" t="s">
        <v>147</v>
      </c>
      <c r="J664" s="106"/>
      <c r="K664" s="315">
        <v>125</v>
      </c>
    </row>
    <row r="665" customHeight="1" spans="1:11">
      <c r="A665" s="106" t="s">
        <v>937</v>
      </c>
      <c r="B665" s="106" t="s">
        <v>66</v>
      </c>
      <c r="C665" s="106"/>
      <c r="D665" s="106">
        <v>2020</v>
      </c>
      <c r="E665" s="106" t="s">
        <v>918</v>
      </c>
      <c r="F665" s="106" t="s">
        <v>42</v>
      </c>
      <c r="G665" s="106">
        <v>168</v>
      </c>
      <c r="H665" s="106" t="s">
        <v>951</v>
      </c>
      <c r="I665" s="106" t="s">
        <v>277</v>
      </c>
      <c r="J665" s="106"/>
      <c r="K665" s="315">
        <v>15</v>
      </c>
    </row>
    <row r="666" customHeight="1" spans="1:11">
      <c r="A666" s="106" t="s">
        <v>937</v>
      </c>
      <c r="B666" s="106" t="s">
        <v>66</v>
      </c>
      <c r="C666" s="106"/>
      <c r="D666" s="106">
        <v>2020</v>
      </c>
      <c r="E666" s="106" t="s">
        <v>148</v>
      </c>
      <c r="F666" s="106" t="s">
        <v>946</v>
      </c>
      <c r="G666" s="106">
        <v>365</v>
      </c>
      <c r="H666" s="106" t="s">
        <v>149</v>
      </c>
      <c r="I666" s="106" t="s">
        <v>281</v>
      </c>
      <c r="J666" s="106"/>
      <c r="K666" s="315">
        <v>20</v>
      </c>
    </row>
    <row r="667" customHeight="1" spans="1:11">
      <c r="A667" s="106" t="s">
        <v>937</v>
      </c>
      <c r="B667" s="106" t="s">
        <v>66</v>
      </c>
      <c r="C667" s="106"/>
      <c r="D667" s="106">
        <v>2020</v>
      </c>
      <c r="E667" s="106" t="s">
        <v>398</v>
      </c>
      <c r="F667" s="106" t="s">
        <v>406</v>
      </c>
      <c r="G667" s="106">
        <v>5</v>
      </c>
      <c r="H667" s="106" t="s">
        <v>908</v>
      </c>
      <c r="I667" s="106" t="s">
        <v>277</v>
      </c>
      <c r="J667" s="106"/>
      <c r="K667" s="315">
        <v>30</v>
      </c>
    </row>
    <row r="668" customHeight="1" spans="1:11">
      <c r="A668" s="106" t="s">
        <v>937</v>
      </c>
      <c r="B668" s="106" t="s">
        <v>660</v>
      </c>
      <c r="C668" s="106"/>
      <c r="D668" s="106">
        <v>2019</v>
      </c>
      <c r="E668" s="106" t="s">
        <v>131</v>
      </c>
      <c r="F668" s="106" t="s">
        <v>296</v>
      </c>
      <c r="G668" s="106">
        <v>313</v>
      </c>
      <c r="H668" s="106" t="s">
        <v>181</v>
      </c>
      <c r="I668" s="106" t="s">
        <v>952</v>
      </c>
      <c r="J668" s="106"/>
      <c r="K668" s="315">
        <v>5</v>
      </c>
    </row>
    <row r="669" customHeight="1" spans="1:11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315"/>
    </row>
    <row r="670" customHeight="1" spans="1:11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315"/>
    </row>
    <row r="671" customHeight="1" spans="1:11">
      <c r="A671" s="106" t="s">
        <v>953</v>
      </c>
      <c r="B671" s="106"/>
      <c r="C671" s="106"/>
      <c r="D671" s="106">
        <v>2020</v>
      </c>
      <c r="E671" s="106" t="s">
        <v>68</v>
      </c>
      <c r="F671" s="106" t="s">
        <v>954</v>
      </c>
      <c r="G671" s="106">
        <v>263</v>
      </c>
      <c r="H671" s="106"/>
      <c r="I671" s="106" t="s">
        <v>40</v>
      </c>
      <c r="J671" s="106"/>
      <c r="K671" s="315">
        <v>60</v>
      </c>
    </row>
    <row r="672" customHeight="1" spans="1:11">
      <c r="A672" s="106" t="s">
        <v>953</v>
      </c>
      <c r="B672" s="106"/>
      <c r="C672" s="106"/>
      <c r="D672" s="106">
        <v>2020</v>
      </c>
      <c r="E672" s="106" t="s">
        <v>68</v>
      </c>
      <c r="F672" s="106" t="s">
        <v>954</v>
      </c>
      <c r="G672" s="106">
        <v>263</v>
      </c>
      <c r="H672" s="106" t="s">
        <v>955</v>
      </c>
      <c r="I672" s="106" t="s">
        <v>40</v>
      </c>
      <c r="J672" s="106"/>
      <c r="K672" s="315">
        <v>175</v>
      </c>
    </row>
    <row r="673" customHeight="1" spans="1:11">
      <c r="A673" s="106" t="s">
        <v>953</v>
      </c>
      <c r="B673" s="106"/>
      <c r="C673" s="106"/>
      <c r="D673" s="106">
        <v>2020</v>
      </c>
      <c r="E673" s="106" t="s">
        <v>956</v>
      </c>
      <c r="F673" s="106" t="s">
        <v>957</v>
      </c>
      <c r="G673" s="106">
        <v>301</v>
      </c>
      <c r="H673" s="106"/>
      <c r="I673" s="106" t="s">
        <v>281</v>
      </c>
      <c r="J673" s="106"/>
      <c r="K673" s="315">
        <v>60</v>
      </c>
    </row>
    <row r="674" customHeight="1" spans="1:11">
      <c r="A674" s="106" t="s">
        <v>953</v>
      </c>
      <c r="B674" s="106"/>
      <c r="C674" s="106"/>
      <c r="D674" s="106">
        <v>2020</v>
      </c>
      <c r="E674" s="106" t="s">
        <v>72</v>
      </c>
      <c r="F674" s="106" t="s">
        <v>957</v>
      </c>
      <c r="G674" s="106">
        <v>307</v>
      </c>
      <c r="H674" s="106" t="s">
        <v>26</v>
      </c>
      <c r="I674" s="106" t="s">
        <v>14</v>
      </c>
      <c r="J674" s="106"/>
      <c r="K674" s="315">
        <v>115</v>
      </c>
    </row>
    <row r="675" customHeight="1" spans="1:11">
      <c r="A675" s="106" t="s">
        <v>953</v>
      </c>
      <c r="B675" s="106"/>
      <c r="C675" s="106"/>
      <c r="D675" s="106">
        <v>2020</v>
      </c>
      <c r="E675" s="106" t="s">
        <v>303</v>
      </c>
      <c r="F675" s="106" t="s">
        <v>957</v>
      </c>
      <c r="G675" s="106" t="s">
        <v>958</v>
      </c>
      <c r="H675" s="106" t="s">
        <v>959</v>
      </c>
      <c r="I675" s="106" t="s">
        <v>14</v>
      </c>
      <c r="J675" s="106"/>
      <c r="K675" s="315">
        <v>80</v>
      </c>
    </row>
    <row r="676" customHeight="1" spans="1:11">
      <c r="A676" s="106" t="s">
        <v>953</v>
      </c>
      <c r="B676" s="106"/>
      <c r="C676" s="106"/>
      <c r="D676" s="106">
        <v>2020</v>
      </c>
      <c r="E676" s="106" t="s">
        <v>72</v>
      </c>
      <c r="F676" s="106" t="s">
        <v>957</v>
      </c>
      <c r="G676" s="106">
        <v>1</v>
      </c>
      <c r="H676" s="106" t="s">
        <v>960</v>
      </c>
      <c r="I676" s="106" t="s">
        <v>281</v>
      </c>
      <c r="J676" s="106"/>
      <c r="K676" s="315">
        <v>300</v>
      </c>
    </row>
    <row r="677" customHeight="1" spans="1:11">
      <c r="A677" s="106" t="s">
        <v>953</v>
      </c>
      <c r="B677" s="106"/>
      <c r="C677" s="106"/>
      <c r="D677" s="106">
        <v>2020</v>
      </c>
      <c r="E677" s="106" t="s">
        <v>148</v>
      </c>
      <c r="F677" s="106" t="s">
        <v>957</v>
      </c>
      <c r="G677" s="106">
        <v>46</v>
      </c>
      <c r="H677" s="106" t="s">
        <v>961</v>
      </c>
      <c r="I677" s="106" t="s">
        <v>281</v>
      </c>
      <c r="J677" s="106"/>
      <c r="K677" s="315">
        <v>150</v>
      </c>
    </row>
    <row r="678" customHeight="1" spans="1:11">
      <c r="A678" s="106" t="s">
        <v>953</v>
      </c>
      <c r="B678" s="106"/>
      <c r="C678" s="106"/>
      <c r="D678" s="106">
        <v>2020</v>
      </c>
      <c r="E678" s="106" t="s">
        <v>148</v>
      </c>
      <c r="F678" s="106" t="s">
        <v>957</v>
      </c>
      <c r="G678" s="106">
        <v>46</v>
      </c>
      <c r="H678" s="106" t="s">
        <v>961</v>
      </c>
      <c r="I678" s="106" t="s">
        <v>281</v>
      </c>
      <c r="J678" s="106"/>
      <c r="K678" s="315">
        <v>150</v>
      </c>
    </row>
    <row r="679" customHeight="1" spans="1:11">
      <c r="A679" s="106" t="s">
        <v>953</v>
      </c>
      <c r="B679" s="106"/>
      <c r="C679" s="106"/>
      <c r="D679" s="106">
        <v>2020</v>
      </c>
      <c r="E679" s="106" t="s">
        <v>148</v>
      </c>
      <c r="F679" s="106" t="s">
        <v>957</v>
      </c>
      <c r="G679" s="106">
        <v>46</v>
      </c>
      <c r="H679" s="106" t="s">
        <v>757</v>
      </c>
      <c r="I679" s="106" t="s">
        <v>281</v>
      </c>
      <c r="J679" s="106"/>
      <c r="K679" s="315">
        <v>150</v>
      </c>
    </row>
    <row r="680" customHeight="1" spans="1:11">
      <c r="A680" s="106" t="s">
        <v>953</v>
      </c>
      <c r="B680" s="106"/>
      <c r="C680" s="106"/>
      <c r="D680" s="106">
        <v>2020</v>
      </c>
      <c r="E680" s="106" t="s">
        <v>148</v>
      </c>
      <c r="F680" s="106" t="s">
        <v>957</v>
      </c>
      <c r="G680" s="106">
        <v>46</v>
      </c>
      <c r="H680" s="106" t="s">
        <v>757</v>
      </c>
      <c r="I680" s="106" t="s">
        <v>281</v>
      </c>
      <c r="J680" s="106"/>
      <c r="K680" s="315">
        <v>80</v>
      </c>
    </row>
    <row r="681" customHeight="1" spans="1:11">
      <c r="A681" s="106" t="s">
        <v>953</v>
      </c>
      <c r="B681" s="106"/>
      <c r="C681" s="106"/>
      <c r="D681" s="106">
        <v>2020</v>
      </c>
      <c r="E681" s="106" t="s">
        <v>148</v>
      </c>
      <c r="F681" s="106" t="s">
        <v>962</v>
      </c>
      <c r="G681" s="106">
        <v>101</v>
      </c>
      <c r="H681" s="106" t="s">
        <v>963</v>
      </c>
      <c r="I681" s="106" t="s">
        <v>147</v>
      </c>
      <c r="J681" s="106"/>
      <c r="K681" s="315">
        <v>100</v>
      </c>
    </row>
    <row r="682" customHeight="1" spans="1:11">
      <c r="A682" s="106" t="s">
        <v>953</v>
      </c>
      <c r="B682" s="106"/>
      <c r="C682" s="106"/>
      <c r="D682" s="106">
        <v>2020</v>
      </c>
      <c r="E682" s="106" t="s">
        <v>148</v>
      </c>
      <c r="F682" s="106" t="s">
        <v>962</v>
      </c>
      <c r="G682" s="106">
        <v>1</v>
      </c>
      <c r="H682" s="106" t="s">
        <v>757</v>
      </c>
      <c r="I682" s="106" t="s">
        <v>277</v>
      </c>
      <c r="J682" s="106"/>
      <c r="K682" s="315">
        <v>80</v>
      </c>
    </row>
    <row r="683" customHeight="1" spans="1:11">
      <c r="A683" s="106" t="s">
        <v>953</v>
      </c>
      <c r="B683" s="106"/>
      <c r="C683" s="106"/>
      <c r="D683" s="106">
        <v>2021</v>
      </c>
      <c r="E683" s="106" t="s">
        <v>964</v>
      </c>
      <c r="F683" s="106" t="s">
        <v>965</v>
      </c>
      <c r="G683" s="106" t="s">
        <v>966</v>
      </c>
      <c r="H683" s="106"/>
      <c r="I683" s="106" t="s">
        <v>281</v>
      </c>
      <c r="J683" s="106"/>
      <c r="K683" s="315">
        <v>60</v>
      </c>
    </row>
    <row r="684" customHeight="1" spans="1:11">
      <c r="A684" s="106" t="s">
        <v>953</v>
      </c>
      <c r="B684" s="106"/>
      <c r="C684" s="106"/>
      <c r="D684" s="106">
        <v>2021</v>
      </c>
      <c r="E684" s="106" t="s">
        <v>131</v>
      </c>
      <c r="F684" s="106" t="s">
        <v>136</v>
      </c>
      <c r="G684" s="106">
        <v>255</v>
      </c>
      <c r="H684" s="106" t="s">
        <v>276</v>
      </c>
      <c r="I684" s="106" t="s">
        <v>277</v>
      </c>
      <c r="J684" s="106"/>
      <c r="K684" s="315">
        <v>150</v>
      </c>
    </row>
    <row r="685" customHeight="1" spans="1:11">
      <c r="A685" s="106" t="s">
        <v>953</v>
      </c>
      <c r="B685" s="106"/>
      <c r="C685" s="106"/>
      <c r="D685" s="106">
        <v>2021</v>
      </c>
      <c r="E685" s="106" t="s">
        <v>131</v>
      </c>
      <c r="F685" s="106" t="s">
        <v>962</v>
      </c>
      <c r="G685" s="106">
        <v>1</v>
      </c>
      <c r="H685" s="106" t="s">
        <v>276</v>
      </c>
      <c r="I685" s="106" t="s">
        <v>277</v>
      </c>
      <c r="J685" s="106"/>
      <c r="K685" s="315">
        <v>75</v>
      </c>
    </row>
    <row r="686" customHeight="1" spans="1:11">
      <c r="A686" s="106" t="s">
        <v>953</v>
      </c>
      <c r="B686" s="106"/>
      <c r="C686" s="106"/>
      <c r="D686" s="106">
        <v>2021</v>
      </c>
      <c r="E686" s="106" t="s">
        <v>967</v>
      </c>
      <c r="F686" s="106" t="s">
        <v>968</v>
      </c>
      <c r="G686" s="106">
        <v>121</v>
      </c>
      <c r="H686" s="106" t="s">
        <v>969</v>
      </c>
      <c r="I686" s="106" t="s">
        <v>281</v>
      </c>
      <c r="J686" s="106"/>
      <c r="K686" s="315">
        <v>100</v>
      </c>
    </row>
    <row r="687" customHeight="1" spans="1:11">
      <c r="A687" s="106" t="s">
        <v>953</v>
      </c>
      <c r="B687" s="106"/>
      <c r="C687" s="106"/>
      <c r="D687" s="106">
        <v>1998</v>
      </c>
      <c r="E687" s="106" t="s">
        <v>970</v>
      </c>
      <c r="F687" s="106" t="s">
        <v>971</v>
      </c>
      <c r="G687" s="106">
        <v>182</v>
      </c>
      <c r="H687" s="106" t="s">
        <v>972</v>
      </c>
      <c r="I687" s="106" t="s">
        <v>14</v>
      </c>
      <c r="J687" s="106"/>
      <c r="K687" s="315">
        <v>100</v>
      </c>
    </row>
    <row r="688" customHeight="1" spans="1:11">
      <c r="A688" s="106" t="s">
        <v>953</v>
      </c>
      <c r="B688" s="106"/>
      <c r="C688" s="106"/>
      <c r="D688" s="106">
        <v>2017</v>
      </c>
      <c r="E688" s="106" t="s">
        <v>153</v>
      </c>
      <c r="F688" s="106" t="s">
        <v>973</v>
      </c>
      <c r="G688" s="106" t="s">
        <v>974</v>
      </c>
      <c r="H688" s="106"/>
      <c r="I688" s="106" t="s">
        <v>147</v>
      </c>
      <c r="J688" s="106"/>
      <c r="K688" s="315">
        <v>80</v>
      </c>
    </row>
    <row r="689" customHeight="1" spans="1:11">
      <c r="A689" s="106" t="s">
        <v>953</v>
      </c>
      <c r="B689" s="106"/>
      <c r="C689" s="106"/>
      <c r="D689" s="106">
        <v>2020</v>
      </c>
      <c r="E689" s="106" t="s">
        <v>68</v>
      </c>
      <c r="F689" s="106" t="s">
        <v>957</v>
      </c>
      <c r="G689" s="106">
        <v>201</v>
      </c>
      <c r="H689" s="106" t="s">
        <v>39</v>
      </c>
      <c r="I689" s="106" t="s">
        <v>27</v>
      </c>
      <c r="J689" s="106"/>
      <c r="K689" s="315">
        <v>75</v>
      </c>
    </row>
    <row r="690" customHeight="1" spans="1:11">
      <c r="A690" s="106" t="s">
        <v>953</v>
      </c>
      <c r="B690" s="106"/>
      <c r="C690" s="106"/>
      <c r="D690" s="106">
        <v>2020</v>
      </c>
      <c r="E690" s="106" t="s">
        <v>652</v>
      </c>
      <c r="F690" s="106" t="s">
        <v>957</v>
      </c>
      <c r="G690" s="106">
        <v>101</v>
      </c>
      <c r="H690" s="106" t="s">
        <v>975</v>
      </c>
      <c r="I690" s="106" t="s">
        <v>14</v>
      </c>
      <c r="J690" s="106"/>
      <c r="K690" s="315">
        <v>150</v>
      </c>
    </row>
    <row r="691" customHeight="1" spans="1:11">
      <c r="A691" s="106" t="s">
        <v>953</v>
      </c>
      <c r="B691" s="106"/>
      <c r="C691" s="106"/>
      <c r="D691" s="106">
        <v>1986</v>
      </c>
      <c r="E691" s="106" t="s">
        <v>166</v>
      </c>
      <c r="F691" s="106" t="s">
        <v>976</v>
      </c>
      <c r="G691" s="106">
        <v>161</v>
      </c>
      <c r="H691" s="106"/>
      <c r="I691" s="106" t="s">
        <v>977</v>
      </c>
      <c r="J691" s="106"/>
      <c r="K691" s="315">
        <v>100</v>
      </c>
    </row>
    <row r="692" customHeight="1" spans="1:11">
      <c r="A692" s="106" t="s">
        <v>953</v>
      </c>
      <c r="B692" s="106"/>
      <c r="C692" s="106"/>
      <c r="D692" s="106">
        <v>1984</v>
      </c>
      <c r="E692" s="106" t="s">
        <v>166</v>
      </c>
      <c r="F692" s="106" t="s">
        <v>978</v>
      </c>
      <c r="G692" s="106">
        <v>123</v>
      </c>
      <c r="H692" s="106"/>
      <c r="I692" s="106" t="s">
        <v>147</v>
      </c>
      <c r="J692" s="106"/>
      <c r="K692" s="315">
        <v>150</v>
      </c>
    </row>
    <row r="693" customHeight="1" spans="1:11">
      <c r="A693" s="106" t="s">
        <v>953</v>
      </c>
      <c r="B693" s="106"/>
      <c r="C693" s="106"/>
      <c r="D693" s="106">
        <v>2002</v>
      </c>
      <c r="E693" s="106" t="s">
        <v>166</v>
      </c>
      <c r="F693" s="106" t="s">
        <v>962</v>
      </c>
      <c r="G693" s="106">
        <v>295</v>
      </c>
      <c r="H693" s="106"/>
      <c r="I693" s="106" t="s">
        <v>27</v>
      </c>
      <c r="J693" s="106"/>
      <c r="K693" s="315">
        <v>150</v>
      </c>
    </row>
    <row r="694" customHeight="1" spans="1:11">
      <c r="A694" s="106" t="s">
        <v>953</v>
      </c>
      <c r="B694" s="106"/>
      <c r="C694" s="106"/>
      <c r="D694" s="106">
        <v>2002</v>
      </c>
      <c r="E694" s="106" t="s">
        <v>166</v>
      </c>
      <c r="F694" s="106" t="s">
        <v>962</v>
      </c>
      <c r="G694" s="106">
        <v>295</v>
      </c>
      <c r="H694" s="106"/>
      <c r="I694" s="106" t="s">
        <v>146</v>
      </c>
      <c r="J694" s="106"/>
      <c r="K694" s="315">
        <v>150</v>
      </c>
    </row>
    <row r="695" customHeight="1" spans="1:11">
      <c r="A695" s="106" t="s">
        <v>953</v>
      </c>
      <c r="B695" s="106"/>
      <c r="C695" s="106"/>
      <c r="D695" s="106">
        <v>2002</v>
      </c>
      <c r="E695" s="106" t="s">
        <v>979</v>
      </c>
      <c r="F695" s="106" t="s">
        <v>962</v>
      </c>
      <c r="G695" s="106">
        <v>15</v>
      </c>
      <c r="H695" s="106"/>
      <c r="I695" s="106" t="s">
        <v>277</v>
      </c>
      <c r="J695" s="106"/>
      <c r="K695" s="315">
        <v>150</v>
      </c>
    </row>
    <row r="696" customHeight="1" spans="1:11">
      <c r="A696" s="106" t="s">
        <v>953</v>
      </c>
      <c r="B696" s="106"/>
      <c r="C696" s="106"/>
      <c r="D696" s="106">
        <v>2021</v>
      </c>
      <c r="E696" s="106" t="s">
        <v>131</v>
      </c>
      <c r="F696" s="106" t="s">
        <v>968</v>
      </c>
      <c r="G696" s="106">
        <v>262</v>
      </c>
      <c r="H696" s="106"/>
      <c r="I696" s="106" t="s">
        <v>277</v>
      </c>
      <c r="J696" s="106"/>
      <c r="K696" s="315">
        <v>125</v>
      </c>
    </row>
    <row r="697" customHeight="1" spans="1:11">
      <c r="A697" s="106" t="s">
        <v>953</v>
      </c>
      <c r="B697" s="106"/>
      <c r="C697" s="106"/>
      <c r="D697" s="106">
        <v>2002</v>
      </c>
      <c r="E697" s="106" t="s">
        <v>166</v>
      </c>
      <c r="F697" s="106" t="s">
        <v>962</v>
      </c>
      <c r="G697" s="106">
        <v>248</v>
      </c>
      <c r="H697" s="106"/>
      <c r="I697" s="106" t="s">
        <v>170</v>
      </c>
      <c r="J697" s="106"/>
      <c r="K697" s="315">
        <v>80</v>
      </c>
    </row>
    <row r="698" customHeight="1" spans="1:11">
      <c r="A698" s="106" t="s">
        <v>953</v>
      </c>
      <c r="B698" s="106"/>
      <c r="C698" s="106"/>
      <c r="D698" s="106">
        <v>2002</v>
      </c>
      <c r="E698" s="106" t="s">
        <v>166</v>
      </c>
      <c r="F698" s="106" t="s">
        <v>962</v>
      </c>
      <c r="G698" s="106">
        <v>248</v>
      </c>
      <c r="H698" s="106"/>
      <c r="I698" s="106" t="s">
        <v>152</v>
      </c>
      <c r="J698" s="106"/>
      <c r="K698" s="315">
        <v>80</v>
      </c>
    </row>
    <row r="699" customHeight="1" spans="1:11">
      <c r="A699" s="106" t="s">
        <v>953</v>
      </c>
      <c r="B699" s="106"/>
      <c r="C699" s="106"/>
      <c r="D699" s="106">
        <v>1990</v>
      </c>
      <c r="E699" s="106" t="s">
        <v>196</v>
      </c>
      <c r="F699" s="106" t="s">
        <v>420</v>
      </c>
      <c r="G699" s="106">
        <v>800</v>
      </c>
      <c r="H699" s="106"/>
      <c r="I699" s="106" t="s">
        <v>980</v>
      </c>
      <c r="J699" s="106"/>
      <c r="K699" s="315">
        <v>140</v>
      </c>
    </row>
    <row r="700" customHeight="1" spans="1:11">
      <c r="A700" s="106" t="s">
        <v>953</v>
      </c>
      <c r="B700" s="106"/>
      <c r="C700" s="106"/>
      <c r="D700" s="106">
        <v>1991</v>
      </c>
      <c r="E700" s="106" t="s">
        <v>981</v>
      </c>
      <c r="F700" s="106" t="s">
        <v>420</v>
      </c>
      <c r="G700" s="106">
        <v>2</v>
      </c>
      <c r="H700" s="106"/>
      <c r="I700" s="106" t="s">
        <v>980</v>
      </c>
      <c r="J700" s="106"/>
      <c r="K700" s="315">
        <v>100</v>
      </c>
    </row>
    <row r="701" customHeight="1" spans="1:11">
      <c r="A701" s="106" t="s">
        <v>953</v>
      </c>
      <c r="B701" s="106"/>
      <c r="C701" s="106"/>
      <c r="D701" s="106">
        <v>1990</v>
      </c>
      <c r="E701" s="106" t="s">
        <v>196</v>
      </c>
      <c r="F701" s="106" t="s">
        <v>420</v>
      </c>
      <c r="G701" s="106">
        <v>800</v>
      </c>
      <c r="H701" s="106"/>
      <c r="I701" s="106" t="s">
        <v>980</v>
      </c>
      <c r="J701" s="106"/>
      <c r="K701" s="315">
        <v>140</v>
      </c>
    </row>
    <row r="702" customHeight="1" spans="1:11">
      <c r="A702" s="106" t="s">
        <v>953</v>
      </c>
      <c r="B702" s="106"/>
      <c r="C702" s="106"/>
      <c r="D702" s="106">
        <v>1990</v>
      </c>
      <c r="E702" s="106" t="s">
        <v>196</v>
      </c>
      <c r="F702" s="106" t="s">
        <v>420</v>
      </c>
      <c r="G702" s="106">
        <v>685</v>
      </c>
      <c r="H702" s="106"/>
      <c r="I702" s="106" t="s">
        <v>40</v>
      </c>
      <c r="J702" s="106"/>
      <c r="K702" s="315">
        <v>150</v>
      </c>
    </row>
    <row r="703" customHeight="1" spans="1:11">
      <c r="A703" s="106" t="s">
        <v>953</v>
      </c>
      <c r="B703" s="106"/>
      <c r="C703" s="106"/>
      <c r="D703" s="106">
        <v>2018</v>
      </c>
      <c r="E703" s="106" t="s">
        <v>131</v>
      </c>
      <c r="F703" s="106" t="s">
        <v>291</v>
      </c>
      <c r="G703" s="106">
        <v>317</v>
      </c>
      <c r="H703" s="106"/>
      <c r="I703" s="106" t="s">
        <v>281</v>
      </c>
      <c r="J703" s="106"/>
      <c r="K703" s="315">
        <v>90</v>
      </c>
    </row>
    <row r="704" customHeight="1" spans="1:11">
      <c r="A704" s="106" t="s">
        <v>953</v>
      </c>
      <c r="B704" s="106"/>
      <c r="C704" s="106"/>
      <c r="D704" s="106">
        <v>1986</v>
      </c>
      <c r="E704" s="106" t="s">
        <v>166</v>
      </c>
      <c r="F704" s="106" t="s">
        <v>982</v>
      </c>
      <c r="G704" s="106">
        <v>112</v>
      </c>
      <c r="H704" s="106"/>
      <c r="I704" s="106" t="s">
        <v>14</v>
      </c>
      <c r="J704" s="106"/>
      <c r="K704" s="315">
        <v>90</v>
      </c>
    </row>
    <row r="705" customHeight="1" spans="1:11">
      <c r="A705" s="106" t="s">
        <v>953</v>
      </c>
      <c r="B705" s="106"/>
      <c r="C705" s="106"/>
      <c r="D705" s="106">
        <v>1986</v>
      </c>
      <c r="E705" s="106" t="s">
        <v>166</v>
      </c>
      <c r="F705" s="106" t="s">
        <v>978</v>
      </c>
      <c r="G705" s="106">
        <v>45</v>
      </c>
      <c r="H705" s="106"/>
      <c r="I705" s="106" t="s">
        <v>14</v>
      </c>
      <c r="J705" s="106"/>
      <c r="K705" s="315">
        <v>70</v>
      </c>
    </row>
    <row r="706" customHeight="1" spans="1:11">
      <c r="A706" s="106" t="s">
        <v>953</v>
      </c>
      <c r="B706" s="106"/>
      <c r="C706" s="106"/>
      <c r="D706" s="106">
        <v>1989</v>
      </c>
      <c r="E706" s="106" t="s">
        <v>183</v>
      </c>
      <c r="F706" s="106" t="s">
        <v>983</v>
      </c>
      <c r="G706" s="106">
        <v>257</v>
      </c>
      <c r="H706" s="106"/>
      <c r="I706" s="106" t="s">
        <v>984</v>
      </c>
      <c r="J706" s="106"/>
      <c r="K706" s="315">
        <v>75</v>
      </c>
    </row>
    <row r="707" customHeight="1" spans="1:11">
      <c r="A707" s="106" t="s">
        <v>953</v>
      </c>
      <c r="B707" s="106"/>
      <c r="C707" s="106"/>
      <c r="D707" s="106">
        <v>1984</v>
      </c>
      <c r="E707" s="106" t="s">
        <v>166</v>
      </c>
      <c r="F707" s="106" t="s">
        <v>985</v>
      </c>
      <c r="G707" s="106">
        <v>280</v>
      </c>
      <c r="H707" s="106"/>
      <c r="I707" s="106" t="s">
        <v>14</v>
      </c>
      <c r="J707" s="106"/>
      <c r="K707" s="315">
        <v>150</v>
      </c>
    </row>
    <row r="708" customHeight="1" spans="1:11">
      <c r="A708" s="106" t="s">
        <v>953</v>
      </c>
      <c r="B708" s="106"/>
      <c r="C708" s="106"/>
      <c r="D708" s="106">
        <v>1989</v>
      </c>
      <c r="E708" s="106" t="s">
        <v>183</v>
      </c>
      <c r="F708" s="106" t="s">
        <v>983</v>
      </c>
      <c r="G708" s="106">
        <v>257</v>
      </c>
      <c r="H708" s="106"/>
      <c r="I708" s="106" t="s">
        <v>14</v>
      </c>
      <c r="J708" s="106"/>
      <c r="K708" s="315">
        <v>150</v>
      </c>
    </row>
    <row r="709" customHeight="1" spans="1:11">
      <c r="A709" s="106" t="s">
        <v>953</v>
      </c>
      <c r="B709" s="106"/>
      <c r="C709" s="106"/>
      <c r="D709" s="106">
        <v>1989</v>
      </c>
      <c r="E709" s="106" t="s">
        <v>183</v>
      </c>
      <c r="F709" s="106" t="s">
        <v>983</v>
      </c>
      <c r="G709" s="106">
        <v>257</v>
      </c>
      <c r="H709" s="106"/>
      <c r="I709" s="106" t="s">
        <v>14</v>
      </c>
      <c r="J709" s="106"/>
      <c r="K709" s="315">
        <v>150</v>
      </c>
    </row>
    <row r="710" customHeight="1" spans="1:11">
      <c r="A710" s="106" t="s">
        <v>953</v>
      </c>
      <c r="B710" s="106"/>
      <c r="C710" s="106"/>
      <c r="D710" s="106">
        <v>1989</v>
      </c>
      <c r="E710" s="106" t="s">
        <v>183</v>
      </c>
      <c r="F710" s="106" t="s">
        <v>983</v>
      </c>
      <c r="G710" s="106">
        <v>257</v>
      </c>
      <c r="H710" s="106"/>
      <c r="I710" s="106" t="s">
        <v>14</v>
      </c>
      <c r="J710" s="106"/>
      <c r="K710" s="315">
        <v>150</v>
      </c>
    </row>
    <row r="711" customHeight="1" spans="1:11">
      <c r="A711" s="106" t="s">
        <v>953</v>
      </c>
      <c r="B711" s="106"/>
      <c r="C711" s="106"/>
      <c r="D711" s="106">
        <v>1989</v>
      </c>
      <c r="E711" s="106" t="s">
        <v>183</v>
      </c>
      <c r="F711" s="106" t="s">
        <v>983</v>
      </c>
      <c r="G711" s="106">
        <v>257</v>
      </c>
      <c r="H711" s="106"/>
      <c r="I711" s="106" t="s">
        <v>14</v>
      </c>
      <c r="J711" s="106"/>
      <c r="K711" s="315">
        <v>150</v>
      </c>
    </row>
    <row r="712" customHeight="1" spans="1:11">
      <c r="A712" s="106" t="s">
        <v>953</v>
      </c>
      <c r="B712" s="106"/>
      <c r="C712" s="106"/>
      <c r="D712" s="106">
        <v>1989</v>
      </c>
      <c r="E712" s="106" t="s">
        <v>183</v>
      </c>
      <c r="F712" s="106" t="s">
        <v>983</v>
      </c>
      <c r="G712" s="106">
        <v>257</v>
      </c>
      <c r="H712" s="106"/>
      <c r="I712" s="106" t="s">
        <v>14</v>
      </c>
      <c r="J712" s="106"/>
      <c r="K712" s="315">
        <v>150</v>
      </c>
    </row>
    <row r="713" customHeight="1" spans="1:11">
      <c r="A713" s="106" t="s">
        <v>953</v>
      </c>
      <c r="B713" s="106"/>
      <c r="C713" s="106"/>
      <c r="D713" s="106">
        <v>1986</v>
      </c>
      <c r="E713" s="106" t="s">
        <v>166</v>
      </c>
      <c r="F713" s="106" t="s">
        <v>976</v>
      </c>
      <c r="G713" s="106">
        <v>161</v>
      </c>
      <c r="H713" s="106"/>
      <c r="I713" s="106" t="s">
        <v>184</v>
      </c>
      <c r="J713" s="106"/>
      <c r="K713" s="315">
        <v>150</v>
      </c>
    </row>
    <row r="714" customHeight="1" spans="1:11">
      <c r="A714" s="106" t="s">
        <v>953</v>
      </c>
      <c r="B714" s="106"/>
      <c r="C714" s="106"/>
      <c r="D714" s="106">
        <v>1986</v>
      </c>
      <c r="E714" s="106" t="s">
        <v>183</v>
      </c>
      <c r="F714" s="106" t="s">
        <v>197</v>
      </c>
      <c r="G714" s="106">
        <v>246</v>
      </c>
      <c r="H714" s="106"/>
      <c r="I714" s="106" t="s">
        <v>14</v>
      </c>
      <c r="J714" s="106"/>
      <c r="K714" s="315">
        <v>75</v>
      </c>
    </row>
    <row r="715" customHeight="1" spans="1:11">
      <c r="A715" s="106" t="s">
        <v>953</v>
      </c>
      <c r="B715" s="106"/>
      <c r="C715" s="106"/>
      <c r="D715" s="106">
        <v>1989</v>
      </c>
      <c r="E715" s="106" t="s">
        <v>183</v>
      </c>
      <c r="F715" s="106" t="s">
        <v>983</v>
      </c>
      <c r="G715" s="106">
        <v>257</v>
      </c>
      <c r="H715" s="106"/>
      <c r="I715" s="106" t="s">
        <v>146</v>
      </c>
      <c r="J715" s="106"/>
      <c r="K715" s="315">
        <v>125</v>
      </c>
    </row>
    <row r="716" customHeight="1" spans="1:11">
      <c r="A716" s="106" t="s">
        <v>953</v>
      </c>
      <c r="B716" s="106"/>
      <c r="C716" s="106"/>
      <c r="D716" s="106">
        <v>2018</v>
      </c>
      <c r="E716" s="106" t="s">
        <v>398</v>
      </c>
      <c r="F716" s="106" t="s">
        <v>973</v>
      </c>
      <c r="G716" s="106">
        <v>49</v>
      </c>
      <c r="H716" s="106" t="s">
        <v>986</v>
      </c>
      <c r="I716" s="106" t="s">
        <v>14</v>
      </c>
      <c r="J716" s="106"/>
      <c r="K716" s="315">
        <v>100</v>
      </c>
    </row>
    <row r="717" customHeight="1" spans="1:11">
      <c r="A717" s="106" t="s">
        <v>953</v>
      </c>
      <c r="B717" s="106"/>
      <c r="C717" s="106"/>
      <c r="D717" s="106">
        <v>2020</v>
      </c>
      <c r="E717" s="106" t="s">
        <v>68</v>
      </c>
      <c r="F717" s="106" t="s">
        <v>957</v>
      </c>
      <c r="G717" s="106">
        <v>201</v>
      </c>
      <c r="H717" s="106" t="s">
        <v>955</v>
      </c>
      <c r="I717" s="106" t="s">
        <v>14</v>
      </c>
      <c r="J717" s="106"/>
      <c r="K717" s="315">
        <v>125</v>
      </c>
    </row>
    <row r="718" customHeight="1" spans="1:11">
      <c r="A718" s="106" t="s">
        <v>953</v>
      </c>
      <c r="B718" s="106"/>
      <c r="C718" s="106"/>
      <c r="D718" s="106">
        <v>2020</v>
      </c>
      <c r="E718" s="106" t="s">
        <v>72</v>
      </c>
      <c r="F718" s="106" t="s">
        <v>962</v>
      </c>
      <c r="G718" s="106">
        <v>255</v>
      </c>
      <c r="H718" s="106"/>
      <c r="I718" s="106" t="s">
        <v>277</v>
      </c>
      <c r="J718" s="106"/>
      <c r="K718" s="315">
        <v>75</v>
      </c>
    </row>
    <row r="719" customHeight="1" spans="1:11">
      <c r="A719" s="106" t="s">
        <v>953</v>
      </c>
      <c r="B719" s="106"/>
      <c r="C719" s="106"/>
      <c r="D719" s="106">
        <v>2020</v>
      </c>
      <c r="E719" s="106" t="s">
        <v>68</v>
      </c>
      <c r="F719" s="106" t="s">
        <v>962</v>
      </c>
      <c r="G719" s="106" t="s">
        <v>987</v>
      </c>
      <c r="H719" s="106" t="s">
        <v>108</v>
      </c>
      <c r="I719" s="106" t="s">
        <v>40</v>
      </c>
      <c r="J719" s="106"/>
      <c r="K719" s="315">
        <v>100</v>
      </c>
    </row>
    <row r="720" customHeight="1" spans="1:11">
      <c r="A720" s="106" t="s">
        <v>953</v>
      </c>
      <c r="B720" s="106"/>
      <c r="C720" s="106"/>
      <c r="D720" s="106">
        <v>1981</v>
      </c>
      <c r="E720" s="106" t="s">
        <v>166</v>
      </c>
      <c r="F720" s="106" t="s">
        <v>988</v>
      </c>
      <c r="G720" s="106">
        <v>216</v>
      </c>
      <c r="H720" s="106"/>
      <c r="I720" s="106" t="s">
        <v>977</v>
      </c>
      <c r="J720" s="106"/>
      <c r="K720" s="315">
        <v>150</v>
      </c>
    </row>
    <row r="721" customHeight="1" spans="1:11">
      <c r="A721" s="106" t="s">
        <v>953</v>
      </c>
      <c r="B721" s="106"/>
      <c r="C721" s="106"/>
      <c r="D721" s="106">
        <v>2003</v>
      </c>
      <c r="E721" s="106" t="s">
        <v>989</v>
      </c>
      <c r="F721" s="106" t="s">
        <v>990</v>
      </c>
      <c r="G721" s="106">
        <v>43</v>
      </c>
      <c r="H721" s="106" t="s">
        <v>991</v>
      </c>
      <c r="I721" s="106" t="s">
        <v>14</v>
      </c>
      <c r="J721" s="106"/>
      <c r="K721" s="315">
        <v>100</v>
      </c>
    </row>
    <row r="722" customHeight="1" spans="1:11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315"/>
    </row>
    <row r="723" customHeight="1" spans="1:11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315"/>
    </row>
    <row r="724" customHeight="1" spans="1:11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315"/>
    </row>
    <row r="725" customHeight="1" spans="1:11">
      <c r="A725" s="106" t="s">
        <v>992</v>
      </c>
      <c r="B725" s="106"/>
      <c r="C725" s="106"/>
      <c r="D725" s="106">
        <v>2021</v>
      </c>
      <c r="E725" s="106" t="s">
        <v>68</v>
      </c>
      <c r="F725" s="106" t="s">
        <v>616</v>
      </c>
      <c r="G725" s="106" t="s">
        <v>993</v>
      </c>
      <c r="H725" s="106" t="s">
        <v>994</v>
      </c>
      <c r="I725" s="106" t="s">
        <v>14</v>
      </c>
      <c r="J725" s="106"/>
      <c r="K725" s="315"/>
    </row>
    <row r="726" customHeight="1" spans="1:11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315"/>
    </row>
    <row r="727" customHeight="1" spans="1:11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315"/>
    </row>
    <row r="728" customHeight="1" spans="1:11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315"/>
    </row>
    <row r="729" customHeight="1" spans="1:11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315"/>
    </row>
    <row r="730" customHeight="1" spans="1:11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315"/>
    </row>
    <row r="731" customHeight="1" spans="1:1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315"/>
    </row>
    <row r="732" customHeight="1" spans="1:11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315"/>
    </row>
    <row r="733" customHeight="1" spans="1:11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315"/>
    </row>
    <row r="734" customHeight="1" spans="1:11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315"/>
    </row>
    <row r="735" customHeight="1" spans="1:11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315"/>
    </row>
    <row r="736" customHeight="1" spans="1:11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315"/>
    </row>
    <row r="737" customHeight="1" spans="1:11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315"/>
    </row>
    <row r="738" customHeight="1" spans="1:11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315"/>
    </row>
    <row r="739" customHeight="1" spans="1:11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315"/>
    </row>
    <row r="740" customHeight="1" spans="1:11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315"/>
    </row>
    <row r="741" customHeight="1" spans="1:1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315"/>
    </row>
    <row r="742" customHeight="1" spans="1:11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315"/>
    </row>
    <row r="743" customHeight="1" spans="1:11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315"/>
    </row>
    <row r="744" customHeight="1" spans="1:11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315"/>
    </row>
    <row r="745" customHeight="1" spans="1:11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315"/>
    </row>
    <row r="746" customHeight="1" spans="1:11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315"/>
    </row>
    <row r="747" customHeight="1" spans="1:11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315"/>
    </row>
    <row r="748" customHeight="1" spans="1:11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315"/>
    </row>
    <row r="749" customHeight="1" spans="1:11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315"/>
    </row>
    <row r="750" customHeight="1" spans="1:11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315"/>
    </row>
    <row r="751" customHeight="1" spans="1:1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315"/>
    </row>
    <row r="752" customHeight="1" spans="1:11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315"/>
    </row>
    <row r="753" customHeight="1" spans="1:11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315"/>
    </row>
    <row r="754" customHeight="1" spans="1:11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315"/>
    </row>
    <row r="755" customHeight="1" spans="1:11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315"/>
    </row>
    <row r="756" customHeight="1" spans="1:11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315"/>
    </row>
    <row r="757" customHeight="1" spans="1:11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315"/>
    </row>
    <row r="758" customHeight="1" spans="1:11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315"/>
    </row>
    <row r="759" customHeight="1" spans="1:11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315"/>
    </row>
    <row r="760" customHeight="1" spans="1:11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315"/>
    </row>
    <row r="761" customHeight="1" spans="1:1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315"/>
    </row>
    <row r="762" customHeight="1" spans="1:11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315"/>
    </row>
    <row r="763" customHeight="1" spans="1:11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315"/>
    </row>
    <row r="764" customHeight="1" spans="1:11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315"/>
    </row>
    <row r="765" customHeight="1" spans="1:11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315"/>
    </row>
    <row r="766" customHeight="1" spans="1:11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315"/>
    </row>
    <row r="767" customHeight="1" spans="1:11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315"/>
    </row>
    <row r="768" customHeight="1" spans="1:11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315"/>
    </row>
    <row r="769" customHeight="1" spans="1:11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315"/>
    </row>
    <row r="770" customHeight="1" spans="1:11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315"/>
    </row>
    <row r="771" customHeight="1" spans="1:1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315"/>
    </row>
    <row r="772" customHeight="1" spans="1:11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315"/>
    </row>
    <row r="773" customHeight="1" spans="1:11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315"/>
    </row>
    <row r="774" customHeight="1" spans="1:11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315"/>
    </row>
    <row r="775" customHeight="1" spans="1:11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315"/>
    </row>
    <row r="776" customHeight="1" spans="1:11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315"/>
    </row>
    <row r="777" customHeight="1" spans="1:11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315"/>
    </row>
    <row r="778" customHeight="1" spans="1:11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315"/>
    </row>
    <row r="779" customHeight="1" spans="1:11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315"/>
    </row>
    <row r="780" customHeight="1" spans="1:11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315"/>
    </row>
    <row r="781" customHeight="1" spans="1:1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315"/>
    </row>
    <row r="782" customHeight="1" spans="1:11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315"/>
    </row>
    <row r="783" customHeight="1" spans="1:11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315"/>
    </row>
    <row r="784" customHeight="1" spans="1:11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315"/>
    </row>
    <row r="785" customHeight="1" spans="1:11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315"/>
    </row>
    <row r="786" customHeight="1" spans="1:11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315"/>
    </row>
    <row r="787" customHeight="1" spans="1:11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315"/>
    </row>
    <row r="788" customHeight="1" spans="1:11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315"/>
    </row>
    <row r="789" customHeight="1" spans="1:11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315"/>
    </row>
    <row r="790" customHeight="1" spans="1:11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315"/>
    </row>
    <row r="791" customHeight="1" spans="1:1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315"/>
    </row>
    <row r="792" customHeight="1" spans="1:11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315"/>
    </row>
    <row r="793" customHeight="1" spans="1:11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315"/>
    </row>
    <row r="794" customHeight="1" spans="1:11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315"/>
    </row>
    <row r="795" customHeight="1" spans="1:11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315"/>
    </row>
    <row r="796" customHeight="1" spans="1:11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315"/>
    </row>
    <row r="797" customHeight="1" spans="1:11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315"/>
    </row>
    <row r="798" customHeight="1" spans="1:11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315"/>
    </row>
    <row r="799" customHeight="1" spans="1:11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315"/>
    </row>
    <row r="800" customHeight="1" spans="1:11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315"/>
    </row>
    <row r="801" customHeight="1" spans="1:1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315"/>
    </row>
    <row r="802" customHeight="1" spans="1:11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315"/>
    </row>
    <row r="803" customHeight="1" spans="1:11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315"/>
    </row>
    <row r="804" customHeight="1" spans="1:11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315"/>
    </row>
    <row r="805" customHeight="1" spans="1:11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315"/>
    </row>
    <row r="806" customHeight="1" spans="1:11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315"/>
    </row>
    <row r="807" customHeight="1" spans="1:11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315"/>
    </row>
    <row r="808" customHeight="1" spans="1:11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315"/>
    </row>
    <row r="809" customHeight="1" spans="1:11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315"/>
    </row>
    <row r="810" customHeight="1" spans="1:11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315"/>
    </row>
    <row r="811" customHeight="1" spans="1:1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315"/>
    </row>
    <row r="812" customHeight="1" spans="1:11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315"/>
    </row>
    <row r="813" customHeight="1" spans="1:11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315"/>
    </row>
    <row r="814" customHeight="1" spans="1:11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315"/>
    </row>
    <row r="815" customHeight="1" spans="1:11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315"/>
    </row>
    <row r="816" customHeight="1" spans="1:11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315"/>
    </row>
    <row r="817" customHeight="1" spans="1:11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315"/>
    </row>
    <row r="818" customHeight="1" spans="1:11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315"/>
    </row>
    <row r="819" customHeight="1" spans="1:11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315"/>
    </row>
    <row r="820" customHeight="1" spans="1:11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315"/>
    </row>
    <row r="821" customHeight="1" spans="1:1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315"/>
    </row>
    <row r="822" customHeight="1" spans="1:11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315"/>
    </row>
    <row r="823" customHeight="1" spans="1:11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315"/>
    </row>
    <row r="824" customHeight="1" spans="1:11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315"/>
    </row>
    <row r="825" customHeight="1" spans="1:11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315"/>
    </row>
    <row r="826" customHeight="1" spans="1:11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315"/>
    </row>
    <row r="827" customHeight="1" spans="1:11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315"/>
    </row>
    <row r="828" customHeight="1" spans="1:11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315"/>
    </row>
    <row r="829" customHeight="1" spans="1:11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315"/>
    </row>
    <row r="830" customHeight="1" spans="1:11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315"/>
    </row>
    <row r="831" customHeight="1" spans="1:1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315"/>
    </row>
    <row r="832" customHeight="1" spans="1:11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315"/>
    </row>
    <row r="833" customHeight="1" spans="1:11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315"/>
    </row>
    <row r="834" customHeight="1" spans="1:11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315"/>
    </row>
    <row r="835" customHeight="1" spans="1:11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315"/>
    </row>
    <row r="836" customHeight="1" spans="1:11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315"/>
    </row>
    <row r="837" customHeight="1" spans="1:11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315"/>
    </row>
    <row r="838" customHeight="1" spans="1:11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315"/>
    </row>
    <row r="839" customHeight="1" spans="1:11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315"/>
    </row>
    <row r="840" customHeight="1" spans="1:11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315"/>
    </row>
    <row r="841" customHeight="1" spans="1:1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315"/>
    </row>
    <row r="842" customHeight="1" spans="1:11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315"/>
    </row>
    <row r="843" customHeight="1" spans="1:11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315"/>
    </row>
    <row r="844" customHeight="1" spans="1:11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315"/>
    </row>
    <row r="845" customHeight="1" spans="1:11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315"/>
    </row>
    <row r="846" customHeight="1" spans="1:11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315"/>
    </row>
    <row r="847" customHeight="1" spans="1:11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315"/>
    </row>
    <row r="848" customHeight="1" spans="1:11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315"/>
    </row>
    <row r="849" customHeight="1" spans="1:11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315"/>
    </row>
    <row r="850" customHeight="1" spans="1:11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315"/>
    </row>
    <row r="851" customHeight="1" spans="1:1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315"/>
    </row>
    <row r="852" customHeight="1" spans="1:11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315"/>
    </row>
    <row r="853" customHeight="1" spans="1:11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315"/>
    </row>
    <row r="854" customHeight="1" spans="1:11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315"/>
    </row>
    <row r="855" customHeight="1" spans="1:11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315"/>
    </row>
    <row r="856" customHeight="1" spans="1:11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315"/>
    </row>
    <row r="857" customHeight="1" spans="1:11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315"/>
    </row>
    <row r="858" customHeight="1" spans="1:11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315"/>
    </row>
    <row r="859" customHeight="1" spans="1:11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315"/>
    </row>
    <row r="860" customHeight="1" spans="1:11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315"/>
    </row>
    <row r="861" customHeight="1" spans="1:1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315"/>
    </row>
    <row r="862" customHeight="1" spans="1:11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315"/>
    </row>
    <row r="863" customHeight="1" spans="1:11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315"/>
    </row>
    <row r="864" customHeight="1" spans="1:11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315"/>
    </row>
    <row r="865" customHeight="1" spans="1:11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315"/>
    </row>
    <row r="866" customHeight="1" spans="1:11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315"/>
    </row>
    <row r="867" customHeight="1" spans="1:11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315"/>
    </row>
    <row r="868" customHeight="1" spans="1:11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315"/>
    </row>
    <row r="869" customHeight="1" spans="1:11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315"/>
    </row>
    <row r="870" customHeight="1" spans="1:11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315"/>
    </row>
    <row r="871" customHeight="1" spans="1:1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315"/>
    </row>
    <row r="872" customHeight="1" spans="1:11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315"/>
    </row>
    <row r="873" customHeight="1" spans="1:11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315"/>
    </row>
    <row r="874" customHeight="1" spans="1:11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315"/>
    </row>
    <row r="875" customHeight="1" spans="1:11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315"/>
    </row>
    <row r="876" customHeight="1" spans="1:11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315"/>
    </row>
    <row r="877" customHeight="1" spans="1:11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315"/>
    </row>
    <row r="878" customHeight="1" spans="1:11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315"/>
    </row>
    <row r="879" customHeight="1" spans="1:11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315"/>
    </row>
    <row r="880" customHeight="1" spans="1:11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315"/>
    </row>
    <row r="881" customHeight="1" spans="1:1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315"/>
    </row>
    <row r="882" customHeight="1" spans="1:11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315"/>
    </row>
    <row r="883" customHeight="1" spans="1:11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315"/>
    </row>
    <row r="884" customHeight="1" spans="1:11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315"/>
    </row>
    <row r="885" customHeight="1" spans="1:11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315"/>
    </row>
    <row r="886" customHeight="1" spans="1:11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315"/>
    </row>
    <row r="887" customHeight="1" spans="1:11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315"/>
    </row>
    <row r="888" customHeight="1" spans="1:11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315"/>
    </row>
    <row r="889" customHeight="1" spans="1:11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315"/>
    </row>
    <row r="890" customHeight="1" spans="1:11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315"/>
    </row>
    <row r="891" customHeight="1" spans="1:1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315"/>
    </row>
    <row r="892" customHeight="1" spans="1:11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315"/>
    </row>
    <row r="893" customHeight="1" spans="1:11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315"/>
    </row>
    <row r="894" customHeight="1" spans="1:11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315"/>
    </row>
    <row r="895" customHeight="1" spans="1:11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315"/>
    </row>
    <row r="896" customHeight="1" spans="1:11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315"/>
    </row>
    <row r="897" customHeight="1" spans="1:11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315"/>
    </row>
    <row r="898" customHeight="1" spans="1:11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315"/>
    </row>
    <row r="899" customHeight="1" spans="1:11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315"/>
    </row>
    <row r="900" customHeight="1" spans="1:11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315"/>
    </row>
    <row r="901" customHeight="1" spans="1:1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315"/>
    </row>
    <row r="902" customHeight="1" spans="1:11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315"/>
    </row>
    <row r="903" customHeight="1" spans="1:11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315"/>
    </row>
    <row r="904" customHeight="1" spans="1:11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315"/>
    </row>
    <row r="905" customHeight="1" spans="1:11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315"/>
    </row>
    <row r="906" customHeight="1" spans="1:11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315"/>
    </row>
    <row r="907" customHeight="1" spans="1:11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315"/>
    </row>
    <row r="908" customHeight="1" spans="1:11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315"/>
    </row>
    <row r="909" customHeight="1" spans="1:11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315"/>
    </row>
    <row r="910" customHeight="1" spans="1:11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315"/>
    </row>
    <row r="911" customHeight="1" spans="1:1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315"/>
    </row>
    <row r="912" customHeight="1" spans="1:11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315"/>
    </row>
    <row r="913" customHeight="1" spans="1:11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315"/>
    </row>
    <row r="914" customHeight="1" spans="1:11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315"/>
    </row>
    <row r="915" customHeight="1" spans="1:11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315"/>
    </row>
    <row r="916" customHeight="1" spans="1:11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315"/>
    </row>
    <row r="917" customHeight="1" spans="1:11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315"/>
    </row>
    <row r="918" customHeight="1" spans="1:11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315"/>
    </row>
    <row r="919" customHeight="1" spans="1:11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315"/>
    </row>
    <row r="920" customHeight="1" spans="1:11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315"/>
    </row>
    <row r="921" customHeight="1" spans="1:1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315"/>
    </row>
    <row r="922" customHeight="1" spans="1:11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315"/>
    </row>
    <row r="923" customHeight="1" spans="1:11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315"/>
    </row>
    <row r="924" customHeight="1" spans="1:11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315"/>
    </row>
    <row r="925" customHeight="1" spans="1:11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315"/>
    </row>
    <row r="926" customHeight="1" spans="1:11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315"/>
    </row>
    <row r="927" customHeight="1" spans="1:11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315"/>
    </row>
    <row r="928" customHeight="1" spans="1:11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315"/>
    </row>
    <row r="929" customHeight="1" spans="1:11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315"/>
    </row>
    <row r="930" customHeight="1" spans="1:11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315"/>
    </row>
    <row r="931" customHeight="1" spans="1:1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315"/>
    </row>
    <row r="932" customHeight="1" spans="1:11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315"/>
    </row>
    <row r="933" customHeight="1" spans="1:11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315"/>
    </row>
    <row r="934" customHeight="1" spans="1:11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315"/>
    </row>
    <row r="935" customHeight="1" spans="1:11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315"/>
    </row>
    <row r="936" customHeight="1" spans="1:11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315"/>
    </row>
    <row r="937" customHeight="1" spans="1:11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315"/>
    </row>
    <row r="938" customHeight="1" spans="1:11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315"/>
    </row>
    <row r="939" customHeight="1" spans="1:11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315"/>
    </row>
    <row r="940" customHeight="1" spans="1:11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315"/>
    </row>
    <row r="941" customHeight="1" spans="1:1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315"/>
    </row>
    <row r="942" customHeight="1" spans="1:11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315"/>
    </row>
    <row r="943" customHeight="1" spans="1:11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315"/>
    </row>
    <row r="944" customHeight="1" spans="1:11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315"/>
    </row>
    <row r="945" customHeight="1" spans="1:11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315"/>
    </row>
    <row r="946" customHeight="1" spans="1:11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315"/>
    </row>
    <row r="947" customHeight="1" spans="1:11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315"/>
    </row>
    <row r="948" customHeight="1" spans="1:11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315"/>
    </row>
    <row r="949" customHeight="1" spans="1:11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315"/>
    </row>
    <row r="950" customHeight="1" spans="1:11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315"/>
    </row>
    <row r="951" customHeight="1" spans="1:1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315"/>
    </row>
    <row r="952" customHeight="1" spans="1:11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315"/>
    </row>
    <row r="953" customHeight="1" spans="1:11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315"/>
    </row>
    <row r="954" customHeight="1" spans="1:11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315"/>
    </row>
    <row r="955" customHeight="1" spans="1:11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315"/>
    </row>
    <row r="956" customHeight="1" spans="1:11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315"/>
    </row>
    <row r="957" customHeight="1" spans="1:11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315"/>
    </row>
    <row r="958" customHeight="1" spans="1:11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315"/>
    </row>
    <row r="959" customHeight="1" spans="1:11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315"/>
    </row>
    <row r="960" customHeight="1" spans="1:11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315"/>
    </row>
    <row r="961" customHeight="1" spans="1:1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315"/>
    </row>
    <row r="962" customHeight="1" spans="1:11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315"/>
    </row>
    <row r="963" customHeight="1" spans="1:11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315"/>
    </row>
    <row r="964" customHeight="1" spans="1:11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315"/>
    </row>
    <row r="965" customHeight="1" spans="1:11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315"/>
    </row>
    <row r="966" customHeight="1" spans="1:11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315"/>
    </row>
    <row r="967" customHeight="1" spans="1:11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315"/>
    </row>
    <row r="968" customHeight="1" spans="1:11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315"/>
    </row>
    <row r="969" customHeight="1" spans="1:11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315"/>
    </row>
    <row r="970" customHeight="1" spans="1:11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315"/>
    </row>
    <row r="971" customHeight="1" spans="1:1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315"/>
    </row>
    <row r="972" customHeight="1" spans="1:11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315"/>
    </row>
    <row r="973" customHeight="1" spans="1:11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315"/>
    </row>
    <row r="974" customHeight="1" spans="1:11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315"/>
    </row>
    <row r="975" customHeight="1" spans="1:11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315"/>
    </row>
    <row r="976" customHeight="1" spans="1:11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315"/>
    </row>
    <row r="977" customHeight="1" spans="1:11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315"/>
    </row>
    <row r="978" customHeight="1" spans="1:11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315"/>
    </row>
    <row r="979" customHeight="1" spans="1:11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315"/>
    </row>
    <row r="980" customHeight="1" spans="1:11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315"/>
    </row>
    <row r="981" customHeight="1" spans="1:1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315"/>
    </row>
    <row r="982" customHeight="1" spans="1:11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315"/>
    </row>
    <row r="983" customHeight="1" spans="1:11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315"/>
    </row>
    <row r="984" customHeight="1" spans="1:11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315"/>
    </row>
    <row r="985" customHeight="1" spans="1:11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315"/>
    </row>
    <row r="986" customHeight="1" spans="1:11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315"/>
    </row>
    <row r="987" customHeight="1" spans="1:11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315"/>
    </row>
    <row r="988" customHeight="1" spans="1:11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315"/>
    </row>
    <row r="989" customHeight="1" spans="1:11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315"/>
    </row>
    <row r="990" customHeight="1" spans="1:11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315"/>
    </row>
    <row r="991" customHeight="1" spans="1:1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315"/>
    </row>
    <row r="992" customHeight="1" spans="1:11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315"/>
    </row>
    <row r="993" customHeight="1" spans="1:11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315"/>
    </row>
    <row r="994" customHeight="1" spans="1:11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315"/>
    </row>
    <row r="995" customHeight="1" spans="1:11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315"/>
    </row>
    <row r="996" customHeight="1" spans="1:11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315"/>
    </row>
    <row r="997" customHeight="1" spans="1:11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315"/>
    </row>
    <row r="998" customHeight="1" spans="1:11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315"/>
    </row>
    <row r="999" customHeight="1" spans="1:11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315"/>
    </row>
    <row r="1000" customHeight="1" spans="1:11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315"/>
    </row>
    <row r="1001" customHeight="1" spans="1:11">
      <c r="A1001" s="106"/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315"/>
    </row>
  </sheetData>
  <conditionalFormatting sqref="I415:I450">
    <cfRule type="containsText" dxfId="0" priority="1" operator="between" text="football">
      <formula>NOT(ISERROR(SEARCH("football",I415)))</formula>
    </cfRule>
    <cfRule type="containsText" dxfId="1" priority="2" operator="between" text="baseball">
      <formula>NOT(ISERROR(SEARCH("baseball",I415)))</formula>
    </cfRule>
    <cfRule type="containsText" dxfId="2" priority="3" operator="between" text="basketball">
      <formula>NOT(ISERROR(SEARCH("basketball",I415)))</formula>
    </cfRule>
    <cfRule type="containsText" dxfId="3" priority="4" operator="between" text="pokemon">
      <formula>NOT(ISERROR(SEARCH("pokemon",I415)))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38"/>
  <sheetViews>
    <sheetView workbookViewId="0">
      <selection activeCell="A1" sqref="A1"/>
    </sheetView>
  </sheetViews>
  <sheetFormatPr defaultColWidth="12.6285714285714" defaultRowHeight="15.75" customHeight="1"/>
  <cols>
    <col min="5" max="5" width="25.1333333333333" customWidth="1"/>
    <col min="6" max="6" width="16" customWidth="1"/>
  </cols>
  <sheetData>
    <row r="1" customHeight="1" spans="1:11">
      <c r="A1" s="53" t="s">
        <v>995</v>
      </c>
      <c r="B1" s="283" t="s">
        <v>996</v>
      </c>
      <c r="C1" s="283" t="s">
        <v>997</v>
      </c>
      <c r="D1" s="53" t="s">
        <v>1</v>
      </c>
      <c r="E1" s="53" t="s">
        <v>2</v>
      </c>
      <c r="F1" s="53" t="s">
        <v>3</v>
      </c>
      <c r="G1" s="53" t="s">
        <v>4</v>
      </c>
      <c r="H1" s="53" t="s">
        <v>5</v>
      </c>
      <c r="I1" s="53" t="s">
        <v>6</v>
      </c>
      <c r="J1" s="106"/>
      <c r="K1" s="106" t="s">
        <v>998</v>
      </c>
    </row>
    <row r="2" customHeight="1" spans="1:11">
      <c r="A2" s="106" t="s">
        <v>999</v>
      </c>
      <c r="B2" s="106">
        <f>COUNTA(D4:D392)</f>
        <v>389</v>
      </c>
      <c r="C2" s="106"/>
      <c r="D2" s="106"/>
      <c r="E2" s="106"/>
      <c r="F2" s="106"/>
      <c r="G2" s="106"/>
      <c r="H2" s="106"/>
      <c r="I2" s="106"/>
      <c r="J2" s="106"/>
      <c r="K2" s="106"/>
    </row>
    <row r="3" customHeight="1" spans="1:11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customHeight="1" spans="1:11">
      <c r="A4" s="106"/>
      <c r="B4" s="285" t="s">
        <v>77</v>
      </c>
      <c r="C4" s="285" t="s">
        <v>1000</v>
      </c>
      <c r="D4" s="288">
        <v>2020</v>
      </c>
      <c r="E4" s="288" t="s">
        <v>79</v>
      </c>
      <c r="F4" s="288" t="s">
        <v>1001</v>
      </c>
      <c r="G4" s="288">
        <v>95</v>
      </c>
      <c r="H4" s="288"/>
      <c r="I4" s="288" t="s">
        <v>81</v>
      </c>
      <c r="J4" s="106"/>
      <c r="K4" s="106">
        <v>20</v>
      </c>
    </row>
    <row r="5" customHeight="1" spans="1:11">
      <c r="A5" s="106"/>
      <c r="B5" s="285" t="s">
        <v>10</v>
      </c>
      <c r="C5" s="285" t="s">
        <v>1002</v>
      </c>
      <c r="D5" s="307">
        <v>2020</v>
      </c>
      <c r="E5" s="307" t="s">
        <v>861</v>
      </c>
      <c r="F5" s="307" t="s">
        <v>1003</v>
      </c>
      <c r="G5" s="307">
        <v>60</v>
      </c>
      <c r="H5" s="307"/>
      <c r="I5" s="307" t="s">
        <v>14</v>
      </c>
      <c r="J5" s="106"/>
      <c r="K5" s="106">
        <v>20</v>
      </c>
    </row>
    <row r="6" customHeight="1" spans="1:11">
      <c r="A6" s="106"/>
      <c r="B6" s="285" t="s">
        <v>10</v>
      </c>
      <c r="C6" s="285" t="s">
        <v>1004</v>
      </c>
      <c r="D6" s="288">
        <v>2020</v>
      </c>
      <c r="E6" s="288" t="s">
        <v>1005</v>
      </c>
      <c r="F6" s="288" t="s">
        <v>1006</v>
      </c>
      <c r="G6" s="288">
        <v>99</v>
      </c>
      <c r="H6" s="288" t="s">
        <v>1007</v>
      </c>
      <c r="I6" s="288" t="s">
        <v>40</v>
      </c>
      <c r="J6" s="106"/>
      <c r="K6" s="106">
        <v>20</v>
      </c>
    </row>
    <row r="7" customHeight="1" spans="1:11">
      <c r="A7" s="106"/>
      <c r="B7" s="285" t="s">
        <v>10</v>
      </c>
      <c r="C7" s="285" t="s">
        <v>1008</v>
      </c>
      <c r="D7" s="162">
        <v>2020</v>
      </c>
      <c r="E7" s="162" t="s">
        <v>1009</v>
      </c>
      <c r="F7" s="162" t="s">
        <v>1010</v>
      </c>
      <c r="G7" s="162">
        <v>127</v>
      </c>
      <c r="H7" s="162" t="s">
        <v>1011</v>
      </c>
      <c r="I7" s="162" t="s">
        <v>40</v>
      </c>
      <c r="J7" s="106"/>
      <c r="K7" s="106">
        <v>20</v>
      </c>
    </row>
    <row r="8" customHeight="1" spans="1:11">
      <c r="A8" s="106"/>
      <c r="B8" s="285" t="s">
        <v>77</v>
      </c>
      <c r="C8" s="285" t="s">
        <v>1012</v>
      </c>
      <c r="D8" s="288">
        <v>2020</v>
      </c>
      <c r="E8" s="288" t="s">
        <v>79</v>
      </c>
      <c r="F8" s="288" t="s">
        <v>1013</v>
      </c>
      <c r="G8" s="288">
        <v>30</v>
      </c>
      <c r="H8" s="288"/>
      <c r="I8" s="288" t="s">
        <v>81</v>
      </c>
      <c r="J8" s="106"/>
      <c r="K8" s="106">
        <v>20</v>
      </c>
    </row>
    <row r="9" customHeight="1" spans="1:11">
      <c r="A9" s="106"/>
      <c r="B9" s="285" t="s">
        <v>77</v>
      </c>
      <c r="C9" s="285" t="s">
        <v>1014</v>
      </c>
      <c r="D9" s="288">
        <v>2020</v>
      </c>
      <c r="E9" s="288" t="s">
        <v>79</v>
      </c>
      <c r="F9" s="288" t="s">
        <v>1013</v>
      </c>
      <c r="G9" s="288">
        <v>80</v>
      </c>
      <c r="H9" s="288"/>
      <c r="I9" s="288" t="s">
        <v>81</v>
      </c>
      <c r="J9" s="106"/>
      <c r="K9" s="106">
        <v>20</v>
      </c>
    </row>
    <row r="10" customHeight="1" spans="1:11">
      <c r="A10" s="106"/>
      <c r="B10" s="285" t="s">
        <v>10</v>
      </c>
      <c r="C10" s="285" t="s">
        <v>1015</v>
      </c>
      <c r="D10" s="106">
        <v>2019</v>
      </c>
      <c r="E10" s="106" t="s">
        <v>1016</v>
      </c>
      <c r="F10" s="106" t="s">
        <v>1003</v>
      </c>
      <c r="G10" s="106">
        <v>44</v>
      </c>
      <c r="H10" s="106" t="s">
        <v>1017</v>
      </c>
      <c r="I10" s="106" t="s">
        <v>40</v>
      </c>
      <c r="J10" s="106"/>
      <c r="K10" s="106">
        <v>20</v>
      </c>
    </row>
    <row r="11" customHeight="1" spans="1:11">
      <c r="A11" s="106"/>
      <c r="B11" s="285" t="s">
        <v>10</v>
      </c>
      <c r="C11" s="285" t="s">
        <v>1018</v>
      </c>
      <c r="D11" s="106">
        <v>2020</v>
      </c>
      <c r="E11" s="106" t="s">
        <v>1019</v>
      </c>
      <c r="F11" s="106" t="s">
        <v>1020</v>
      </c>
      <c r="G11" s="106">
        <v>28</v>
      </c>
      <c r="H11" s="106" t="s">
        <v>1021</v>
      </c>
      <c r="I11" s="106" t="s">
        <v>14</v>
      </c>
      <c r="J11" s="106"/>
      <c r="K11" s="106">
        <v>20</v>
      </c>
    </row>
    <row r="12" customHeight="1" spans="1:11">
      <c r="A12" s="106"/>
      <c r="B12" s="285" t="s">
        <v>10</v>
      </c>
      <c r="C12" s="285" t="s">
        <v>1022</v>
      </c>
      <c r="D12" s="106">
        <v>2020</v>
      </c>
      <c r="E12" s="106" t="s">
        <v>861</v>
      </c>
      <c r="F12" s="106" t="s">
        <v>1023</v>
      </c>
      <c r="G12" s="106">
        <v>49</v>
      </c>
      <c r="H12" s="106"/>
      <c r="I12" s="106" t="s">
        <v>40</v>
      </c>
      <c r="J12" s="106"/>
      <c r="K12" s="106">
        <v>20</v>
      </c>
    </row>
    <row r="13" customHeight="1" spans="1:11">
      <c r="A13" s="106"/>
      <c r="B13" s="285" t="s">
        <v>10</v>
      </c>
      <c r="C13" s="285" t="s">
        <v>1024</v>
      </c>
      <c r="D13" s="106">
        <v>2020</v>
      </c>
      <c r="E13" s="106" t="s">
        <v>861</v>
      </c>
      <c r="F13" s="106" t="s">
        <v>1023</v>
      </c>
      <c r="G13" s="106">
        <v>49</v>
      </c>
      <c r="H13" s="106"/>
      <c r="I13" s="106" t="s">
        <v>40</v>
      </c>
      <c r="J13" s="106"/>
      <c r="K13" s="106">
        <v>20</v>
      </c>
    </row>
    <row r="14" customHeight="1" spans="1:11">
      <c r="A14" s="106"/>
      <c r="B14" s="285" t="s">
        <v>10</v>
      </c>
      <c r="C14" s="285" t="s">
        <v>1025</v>
      </c>
      <c r="D14" s="106">
        <v>2020</v>
      </c>
      <c r="E14" s="106" t="s">
        <v>1016</v>
      </c>
      <c r="F14" s="106" t="s">
        <v>1026</v>
      </c>
      <c r="G14" s="106">
        <v>52</v>
      </c>
      <c r="H14" s="106"/>
      <c r="I14" s="106" t="s">
        <v>40</v>
      </c>
      <c r="J14" s="106"/>
      <c r="K14" s="106">
        <v>20</v>
      </c>
    </row>
    <row r="15" customHeight="1" spans="1:11">
      <c r="A15" s="106"/>
      <c r="B15" s="285" t="s">
        <v>10</v>
      </c>
      <c r="C15" s="285" t="s">
        <v>1027</v>
      </c>
      <c r="D15" s="106">
        <v>2020</v>
      </c>
      <c r="E15" s="106" t="s">
        <v>1016</v>
      </c>
      <c r="F15" s="106" t="s">
        <v>1026</v>
      </c>
      <c r="G15" s="106">
        <v>52</v>
      </c>
      <c r="H15" s="106"/>
      <c r="I15" s="106" t="s">
        <v>40</v>
      </c>
      <c r="J15" s="106"/>
      <c r="K15" s="106">
        <v>20</v>
      </c>
    </row>
    <row r="16" customHeight="1" spans="1:11">
      <c r="A16" s="106"/>
      <c r="B16" s="285" t="s">
        <v>10</v>
      </c>
      <c r="C16" s="285" t="s">
        <v>1028</v>
      </c>
      <c r="D16" s="106">
        <v>2020</v>
      </c>
      <c r="E16" s="106" t="s">
        <v>1016</v>
      </c>
      <c r="F16" s="106" t="s">
        <v>1026</v>
      </c>
      <c r="G16" s="106">
        <v>52</v>
      </c>
      <c r="H16" s="106"/>
      <c r="I16" s="106" t="s">
        <v>40</v>
      </c>
      <c r="J16" s="106"/>
      <c r="K16" s="106">
        <v>20</v>
      </c>
    </row>
    <row r="17" customHeight="1" spans="1:11">
      <c r="A17" s="106"/>
      <c r="B17" s="285" t="s">
        <v>10</v>
      </c>
      <c r="C17" s="285" t="s">
        <v>1029</v>
      </c>
      <c r="D17" s="106">
        <v>2020</v>
      </c>
      <c r="E17" s="106" t="s">
        <v>1016</v>
      </c>
      <c r="F17" s="106" t="s">
        <v>1026</v>
      </c>
      <c r="G17" s="106">
        <v>52</v>
      </c>
      <c r="H17" s="106"/>
      <c r="I17" s="106" t="s">
        <v>40</v>
      </c>
      <c r="J17" s="106"/>
      <c r="K17" s="106">
        <v>20</v>
      </c>
    </row>
    <row r="18" customHeight="1" spans="1:11">
      <c r="A18" s="106"/>
      <c r="B18" s="285" t="s">
        <v>10</v>
      </c>
      <c r="C18" s="285" t="s">
        <v>1030</v>
      </c>
      <c r="D18" s="106">
        <v>2020</v>
      </c>
      <c r="E18" s="106" t="s">
        <v>1016</v>
      </c>
      <c r="F18" s="106" t="s">
        <v>1026</v>
      </c>
      <c r="G18" s="106">
        <v>52</v>
      </c>
      <c r="H18" s="106"/>
      <c r="I18" s="106" t="s">
        <v>40</v>
      </c>
      <c r="J18" s="106"/>
      <c r="K18" s="106">
        <v>20</v>
      </c>
    </row>
    <row r="19" customHeight="1" spans="1:11">
      <c r="A19" s="106"/>
      <c r="B19" s="285" t="s">
        <v>10</v>
      </c>
      <c r="C19" s="285" t="s">
        <v>1031</v>
      </c>
      <c r="D19" s="106">
        <v>2020</v>
      </c>
      <c r="E19" s="106" t="s">
        <v>1016</v>
      </c>
      <c r="F19" s="106" t="s">
        <v>1026</v>
      </c>
      <c r="G19" s="106">
        <v>52</v>
      </c>
      <c r="H19" s="106"/>
      <c r="I19" s="106" t="s">
        <v>40</v>
      </c>
      <c r="J19" s="106"/>
      <c r="K19" s="106">
        <v>20</v>
      </c>
    </row>
    <row r="20" customHeight="1" spans="1:11">
      <c r="A20" s="106"/>
      <c r="B20" s="308" t="s">
        <v>77</v>
      </c>
      <c r="C20" s="285" t="s">
        <v>1032</v>
      </c>
      <c r="D20" s="106">
        <v>2020</v>
      </c>
      <c r="E20" s="106" t="s">
        <v>861</v>
      </c>
      <c r="F20" s="106" t="s">
        <v>1023</v>
      </c>
      <c r="G20" s="106">
        <v>49</v>
      </c>
      <c r="H20" s="106"/>
      <c r="I20" s="106" t="s">
        <v>81</v>
      </c>
      <c r="J20" s="106"/>
      <c r="K20" s="106">
        <v>20</v>
      </c>
    </row>
    <row r="21" customHeight="1" spans="1:11">
      <c r="A21" s="106"/>
      <c r="B21" s="285" t="s">
        <v>77</v>
      </c>
      <c r="C21" s="285" t="s">
        <v>1033</v>
      </c>
      <c r="D21" s="106">
        <v>2018</v>
      </c>
      <c r="E21" s="106" t="s">
        <v>1034</v>
      </c>
      <c r="F21" s="106" t="s">
        <v>1035</v>
      </c>
      <c r="G21" s="106">
        <v>700</v>
      </c>
      <c r="H21" s="106" t="s">
        <v>1036</v>
      </c>
      <c r="I21" s="106" t="s">
        <v>138</v>
      </c>
      <c r="J21" s="106"/>
      <c r="K21" s="106">
        <v>20</v>
      </c>
    </row>
    <row r="22" customHeight="1" spans="1:11">
      <c r="A22" s="106"/>
      <c r="B22" s="285" t="s">
        <v>77</v>
      </c>
      <c r="C22" s="285" t="s">
        <v>1037</v>
      </c>
      <c r="D22" s="106">
        <v>2018</v>
      </c>
      <c r="E22" s="106" t="s">
        <v>166</v>
      </c>
      <c r="F22" s="298" t="s">
        <v>1035</v>
      </c>
      <c r="G22" s="106">
        <v>700</v>
      </c>
      <c r="H22" s="106"/>
      <c r="I22" s="106" t="s">
        <v>1038</v>
      </c>
      <c r="J22" s="106"/>
      <c r="K22" s="106">
        <v>20</v>
      </c>
    </row>
    <row r="23" customHeight="1" spans="1:11">
      <c r="A23" s="106"/>
      <c r="B23" s="291" t="s">
        <v>10</v>
      </c>
      <c r="C23" s="291" t="s">
        <v>1039</v>
      </c>
      <c r="D23" s="292">
        <v>2020</v>
      </c>
      <c r="E23" s="292" t="s">
        <v>140</v>
      </c>
      <c r="F23" s="292" t="s">
        <v>1003</v>
      </c>
      <c r="G23" s="292">
        <v>264</v>
      </c>
      <c r="H23" s="292"/>
      <c r="I23" s="292" t="s">
        <v>40</v>
      </c>
      <c r="J23" s="106"/>
      <c r="K23" s="106">
        <v>20</v>
      </c>
    </row>
    <row r="24" customHeight="1" spans="1:11">
      <c r="A24" s="106"/>
      <c r="B24" s="285" t="s">
        <v>66</v>
      </c>
      <c r="C24" s="106">
        <v>6236866</v>
      </c>
      <c r="D24" s="106">
        <v>2020</v>
      </c>
      <c r="E24" s="106" t="s">
        <v>861</v>
      </c>
      <c r="F24" s="106" t="s">
        <v>1040</v>
      </c>
      <c r="G24" s="106"/>
      <c r="H24" s="106"/>
      <c r="I24" s="106" t="s">
        <v>281</v>
      </c>
      <c r="J24" s="106"/>
      <c r="K24" s="106">
        <v>20</v>
      </c>
    </row>
    <row r="25" customHeight="1" spans="1:11">
      <c r="A25" s="106"/>
      <c r="B25" s="285" t="s">
        <v>10</v>
      </c>
      <c r="C25" s="285" t="s">
        <v>1041</v>
      </c>
      <c r="D25" s="106">
        <v>2019</v>
      </c>
      <c r="E25" s="106" t="s">
        <v>861</v>
      </c>
      <c r="F25" s="106" t="s">
        <v>1042</v>
      </c>
      <c r="G25" s="106">
        <v>54</v>
      </c>
      <c r="H25" s="106" t="s">
        <v>1043</v>
      </c>
      <c r="I25" s="106" t="s">
        <v>27</v>
      </c>
      <c r="J25" s="106"/>
      <c r="K25" s="106">
        <v>20</v>
      </c>
    </row>
    <row r="26" customHeight="1" spans="1:11">
      <c r="A26" s="106"/>
      <c r="B26" s="285" t="s">
        <v>10</v>
      </c>
      <c r="C26" s="285" t="s">
        <v>1044</v>
      </c>
      <c r="D26" s="106">
        <v>2019</v>
      </c>
      <c r="E26" s="106" t="s">
        <v>861</v>
      </c>
      <c r="F26" s="106" t="s">
        <v>1042</v>
      </c>
      <c r="G26" s="106">
        <v>54</v>
      </c>
      <c r="H26" s="106" t="s">
        <v>1043</v>
      </c>
      <c r="I26" s="106" t="s">
        <v>27</v>
      </c>
      <c r="J26" s="106"/>
      <c r="K26" s="106">
        <v>20</v>
      </c>
    </row>
    <row r="27" customHeight="1" spans="1:11">
      <c r="A27" s="106"/>
      <c r="B27" s="285" t="s">
        <v>10</v>
      </c>
      <c r="C27" s="285" t="s">
        <v>1045</v>
      </c>
      <c r="D27" s="106">
        <v>2019</v>
      </c>
      <c r="E27" s="106" t="s">
        <v>1046</v>
      </c>
      <c r="F27" s="106" t="s">
        <v>1042</v>
      </c>
      <c r="G27" s="106" t="s">
        <v>1047</v>
      </c>
      <c r="H27" s="106"/>
      <c r="I27" s="106" t="s">
        <v>14</v>
      </c>
      <c r="J27" s="106"/>
      <c r="K27" s="106">
        <v>20</v>
      </c>
    </row>
    <row r="28" customHeight="1" spans="1:11">
      <c r="A28" s="106"/>
      <c r="B28" s="285" t="s">
        <v>10</v>
      </c>
      <c r="C28" s="285" t="s">
        <v>1048</v>
      </c>
      <c r="D28" s="106">
        <v>2020</v>
      </c>
      <c r="E28" s="106" t="s">
        <v>1049</v>
      </c>
      <c r="F28" s="106" t="s">
        <v>1050</v>
      </c>
      <c r="G28" s="106"/>
      <c r="H28" s="106">
        <v>42</v>
      </c>
      <c r="I28" s="106" t="s">
        <v>40</v>
      </c>
      <c r="J28" s="106"/>
      <c r="K28" s="106">
        <v>20</v>
      </c>
    </row>
    <row r="29" customHeight="1" spans="1:11">
      <c r="A29" s="106"/>
      <c r="B29" s="285" t="s">
        <v>10</v>
      </c>
      <c r="C29" s="285" t="s">
        <v>1051</v>
      </c>
      <c r="D29" s="106">
        <v>2019</v>
      </c>
      <c r="E29" s="106" t="s">
        <v>861</v>
      </c>
      <c r="F29" s="106" t="s">
        <v>1052</v>
      </c>
      <c r="G29" s="106" t="s">
        <v>1043</v>
      </c>
      <c r="H29" s="106">
        <v>86</v>
      </c>
      <c r="I29" s="106" t="s">
        <v>40</v>
      </c>
      <c r="J29" s="106"/>
      <c r="K29" s="106">
        <v>20</v>
      </c>
    </row>
    <row r="30" customHeight="1" spans="1:11">
      <c r="A30" s="106"/>
      <c r="B30" s="285" t="s">
        <v>10</v>
      </c>
      <c r="C30" s="285" t="s">
        <v>1053</v>
      </c>
      <c r="D30" s="106">
        <v>2020</v>
      </c>
      <c r="E30" s="106" t="s">
        <v>1054</v>
      </c>
      <c r="F30" s="106" t="s">
        <v>1055</v>
      </c>
      <c r="G30" s="106"/>
      <c r="H30" s="106" t="s">
        <v>1056</v>
      </c>
      <c r="I30" s="106" t="s">
        <v>27</v>
      </c>
      <c r="J30" s="106"/>
      <c r="K30" s="106">
        <v>20</v>
      </c>
    </row>
    <row r="31" customHeight="1" spans="1:11">
      <c r="A31" s="106"/>
      <c r="B31" s="285" t="s">
        <v>10</v>
      </c>
      <c r="C31" s="285" t="s">
        <v>1057</v>
      </c>
      <c r="D31" s="106">
        <v>2020</v>
      </c>
      <c r="E31" s="106" t="s">
        <v>1054</v>
      </c>
      <c r="F31" s="106" t="s">
        <v>1055</v>
      </c>
      <c r="G31" s="106"/>
      <c r="H31" s="106" t="s">
        <v>1056</v>
      </c>
      <c r="I31" s="106" t="s">
        <v>27</v>
      </c>
      <c r="J31" s="106"/>
      <c r="K31" s="106">
        <v>20</v>
      </c>
    </row>
    <row r="32" customHeight="1" spans="1:11">
      <c r="A32" s="106"/>
      <c r="B32" s="285" t="s">
        <v>10</v>
      </c>
      <c r="C32" s="285" t="s">
        <v>1058</v>
      </c>
      <c r="D32" s="106">
        <v>2020</v>
      </c>
      <c r="E32" s="106" t="s">
        <v>1054</v>
      </c>
      <c r="F32" s="106" t="s">
        <v>1055</v>
      </c>
      <c r="G32" s="106" t="s">
        <v>1059</v>
      </c>
      <c r="H32" s="106" t="s">
        <v>1056</v>
      </c>
      <c r="I32" s="106" t="s">
        <v>27</v>
      </c>
      <c r="J32" s="106"/>
      <c r="K32" s="106">
        <v>20</v>
      </c>
    </row>
    <row r="33" customHeight="1" spans="1:11">
      <c r="A33" s="106"/>
      <c r="B33" s="285" t="s">
        <v>10</v>
      </c>
      <c r="C33" s="285" t="s">
        <v>1060</v>
      </c>
      <c r="D33" s="106">
        <v>1990</v>
      </c>
      <c r="E33" s="106" t="s">
        <v>183</v>
      </c>
      <c r="F33" s="106" t="s">
        <v>1061</v>
      </c>
      <c r="G33" s="106"/>
      <c r="H33" s="106">
        <v>663</v>
      </c>
      <c r="I33" s="106" t="s">
        <v>14</v>
      </c>
      <c r="J33" s="106"/>
      <c r="K33" s="106">
        <v>20</v>
      </c>
    </row>
    <row r="34" customHeight="1" spans="1:11">
      <c r="A34" s="106"/>
      <c r="B34" s="285" t="s">
        <v>10</v>
      </c>
      <c r="C34" s="285" t="s">
        <v>1062</v>
      </c>
      <c r="D34" s="106">
        <v>1990</v>
      </c>
      <c r="E34" s="106" t="s">
        <v>183</v>
      </c>
      <c r="F34" s="106" t="s">
        <v>1061</v>
      </c>
      <c r="G34" s="106"/>
      <c r="H34" s="106">
        <v>663</v>
      </c>
      <c r="I34" s="106" t="s">
        <v>14</v>
      </c>
      <c r="J34" s="106"/>
      <c r="K34" s="106">
        <v>20</v>
      </c>
    </row>
    <row r="35" customHeight="1" spans="1:11">
      <c r="A35" s="106"/>
      <c r="B35" s="285" t="s">
        <v>10</v>
      </c>
      <c r="C35" s="285" t="s">
        <v>1063</v>
      </c>
      <c r="D35" s="106">
        <v>1990</v>
      </c>
      <c r="E35" s="106" t="s">
        <v>183</v>
      </c>
      <c r="F35" s="106" t="s">
        <v>1061</v>
      </c>
      <c r="G35" s="106"/>
      <c r="H35" s="106">
        <v>663</v>
      </c>
      <c r="I35" s="106" t="s">
        <v>14</v>
      </c>
      <c r="J35" s="106"/>
      <c r="K35" s="106">
        <v>20</v>
      </c>
    </row>
    <row r="36" customHeight="1" spans="1:11">
      <c r="A36" s="106"/>
      <c r="B36" s="285" t="s">
        <v>10</v>
      </c>
      <c r="C36" s="285" t="s">
        <v>1064</v>
      </c>
      <c r="D36" s="106">
        <v>1990</v>
      </c>
      <c r="E36" s="106" t="s">
        <v>183</v>
      </c>
      <c r="F36" s="106" t="s">
        <v>1061</v>
      </c>
      <c r="G36" s="106"/>
      <c r="H36" s="106">
        <v>663</v>
      </c>
      <c r="I36" s="106" t="s">
        <v>14</v>
      </c>
      <c r="J36" s="106"/>
      <c r="K36" s="106">
        <v>20</v>
      </c>
    </row>
    <row r="37" customHeight="1" spans="1:11">
      <c r="A37" s="106"/>
      <c r="B37" s="285" t="s">
        <v>10</v>
      </c>
      <c r="C37" s="285" t="s">
        <v>1065</v>
      </c>
      <c r="D37" s="106">
        <v>1990</v>
      </c>
      <c r="E37" s="106" t="s">
        <v>183</v>
      </c>
      <c r="F37" s="106" t="s">
        <v>1061</v>
      </c>
      <c r="G37" s="106"/>
      <c r="H37" s="106">
        <v>663</v>
      </c>
      <c r="I37" s="106" t="s">
        <v>14</v>
      </c>
      <c r="J37" s="106"/>
      <c r="K37" s="106">
        <v>20</v>
      </c>
    </row>
    <row r="38" customHeight="1" spans="1:11">
      <c r="A38" s="106"/>
      <c r="B38" s="285" t="s">
        <v>10</v>
      </c>
      <c r="C38" s="285" t="s">
        <v>1066</v>
      </c>
      <c r="D38" s="106">
        <v>1990</v>
      </c>
      <c r="E38" s="106" t="s">
        <v>183</v>
      </c>
      <c r="F38" s="106" t="s">
        <v>1061</v>
      </c>
      <c r="G38" s="106"/>
      <c r="H38" s="106">
        <v>663</v>
      </c>
      <c r="I38" s="106" t="s">
        <v>14</v>
      </c>
      <c r="J38" s="106"/>
      <c r="K38" s="106">
        <v>20</v>
      </c>
    </row>
    <row r="39" customHeight="1" spans="1:11">
      <c r="A39" s="106"/>
      <c r="B39" s="285" t="s">
        <v>10</v>
      </c>
      <c r="C39" s="285" t="s">
        <v>1067</v>
      </c>
      <c r="D39" s="106">
        <v>1990</v>
      </c>
      <c r="E39" s="106" t="s">
        <v>183</v>
      </c>
      <c r="F39" s="106" t="s">
        <v>1061</v>
      </c>
      <c r="G39" s="106"/>
      <c r="H39" s="106">
        <v>663</v>
      </c>
      <c r="I39" s="106" t="s">
        <v>14</v>
      </c>
      <c r="J39" s="106"/>
      <c r="K39" s="106">
        <v>20</v>
      </c>
    </row>
    <row r="40" customHeight="1" spans="1:11">
      <c r="A40" s="106"/>
      <c r="B40" s="285" t="s">
        <v>10</v>
      </c>
      <c r="C40" s="285" t="s">
        <v>1068</v>
      </c>
      <c r="D40" s="106">
        <v>1990</v>
      </c>
      <c r="E40" s="106" t="s">
        <v>183</v>
      </c>
      <c r="F40" s="106" t="s">
        <v>1061</v>
      </c>
      <c r="G40" s="106"/>
      <c r="H40" s="106">
        <v>663</v>
      </c>
      <c r="I40" s="106" t="s">
        <v>14</v>
      </c>
      <c r="J40" s="106"/>
      <c r="K40" s="106">
        <v>20</v>
      </c>
    </row>
    <row r="41" customHeight="1" spans="1:11">
      <c r="A41" s="106"/>
      <c r="B41" s="285" t="s">
        <v>10</v>
      </c>
      <c r="C41" s="285" t="s">
        <v>1069</v>
      </c>
      <c r="D41" s="106">
        <v>1990</v>
      </c>
      <c r="E41" s="106" t="s">
        <v>183</v>
      </c>
      <c r="F41" s="106" t="s">
        <v>1061</v>
      </c>
      <c r="G41" s="106"/>
      <c r="H41" s="106">
        <v>663</v>
      </c>
      <c r="I41" s="106" t="s">
        <v>14</v>
      </c>
      <c r="J41" s="106"/>
      <c r="K41" s="106">
        <v>20</v>
      </c>
    </row>
    <row r="42" customHeight="1" spans="1:11">
      <c r="A42" s="106"/>
      <c r="B42" s="285" t="s">
        <v>10</v>
      </c>
      <c r="C42" s="285" t="s">
        <v>1070</v>
      </c>
      <c r="D42" s="106">
        <v>1990</v>
      </c>
      <c r="E42" s="106" t="s">
        <v>183</v>
      </c>
      <c r="F42" s="106" t="s">
        <v>1061</v>
      </c>
      <c r="G42" s="106"/>
      <c r="H42" s="106">
        <v>663</v>
      </c>
      <c r="I42" s="106" t="s">
        <v>14</v>
      </c>
      <c r="J42" s="106"/>
      <c r="K42" s="106">
        <v>20</v>
      </c>
    </row>
    <row r="43" customHeight="1" spans="1:11">
      <c r="A43" s="106"/>
      <c r="B43" s="285" t="s">
        <v>10</v>
      </c>
      <c r="C43" s="285" t="s">
        <v>1071</v>
      </c>
      <c r="D43" s="106">
        <v>1989</v>
      </c>
      <c r="E43" s="106" t="s">
        <v>1072</v>
      </c>
      <c r="F43" s="106" t="s">
        <v>1073</v>
      </c>
      <c r="G43" s="106"/>
      <c r="H43" s="106">
        <v>548</v>
      </c>
      <c r="I43" s="106" t="s">
        <v>27</v>
      </c>
      <c r="J43" s="106"/>
      <c r="K43" s="106">
        <v>20</v>
      </c>
    </row>
    <row r="44" customHeight="1" spans="1:11">
      <c r="A44" s="106"/>
      <c r="B44" s="285" t="s">
        <v>10</v>
      </c>
      <c r="C44" s="285" t="s">
        <v>1074</v>
      </c>
      <c r="D44" s="106">
        <v>2020</v>
      </c>
      <c r="E44" s="106" t="s">
        <v>1016</v>
      </c>
      <c r="F44" s="106" t="s">
        <v>1003</v>
      </c>
      <c r="G44" s="106">
        <v>18</v>
      </c>
      <c r="H44" s="106" t="s">
        <v>181</v>
      </c>
      <c r="I44" s="106" t="s">
        <v>40</v>
      </c>
      <c r="J44" s="106"/>
      <c r="K44" s="106">
        <v>20</v>
      </c>
    </row>
    <row r="45" customHeight="1" spans="1:11">
      <c r="A45" s="106"/>
      <c r="B45" s="285" t="s">
        <v>10</v>
      </c>
      <c r="C45" s="285" t="s">
        <v>1075</v>
      </c>
      <c r="D45" s="106">
        <v>1991</v>
      </c>
      <c r="E45" s="106" t="s">
        <v>183</v>
      </c>
      <c r="F45" s="106" t="s">
        <v>1076</v>
      </c>
      <c r="G45" s="106">
        <v>671</v>
      </c>
      <c r="H45" s="106" t="s">
        <v>181</v>
      </c>
      <c r="I45" s="106" t="s">
        <v>14</v>
      </c>
      <c r="J45" s="106"/>
      <c r="K45" s="106">
        <v>20</v>
      </c>
    </row>
    <row r="46" customHeight="1" spans="1:11">
      <c r="A46" s="106"/>
      <c r="B46" s="285" t="s">
        <v>10</v>
      </c>
      <c r="C46" s="285" t="s">
        <v>1077</v>
      </c>
      <c r="D46" s="106">
        <v>1991</v>
      </c>
      <c r="E46" s="106" t="s">
        <v>183</v>
      </c>
      <c r="F46" s="106" t="s">
        <v>1076</v>
      </c>
      <c r="G46" s="106">
        <v>671</v>
      </c>
      <c r="H46" s="106" t="s">
        <v>181</v>
      </c>
      <c r="I46" s="106" t="s">
        <v>14</v>
      </c>
      <c r="J46" s="106"/>
      <c r="K46" s="106">
        <v>20</v>
      </c>
    </row>
    <row r="47" customHeight="1" spans="1:11">
      <c r="A47" s="106"/>
      <c r="B47" s="285" t="s">
        <v>10</v>
      </c>
      <c r="C47" s="285" t="s">
        <v>1078</v>
      </c>
      <c r="D47" s="106">
        <v>1991</v>
      </c>
      <c r="E47" s="106" t="s">
        <v>183</v>
      </c>
      <c r="F47" s="106" t="s">
        <v>1076</v>
      </c>
      <c r="G47" s="106">
        <v>671</v>
      </c>
      <c r="H47" s="106" t="s">
        <v>181</v>
      </c>
      <c r="I47" s="106" t="s">
        <v>14</v>
      </c>
      <c r="J47" s="106"/>
      <c r="K47" s="106">
        <v>20</v>
      </c>
    </row>
    <row r="48" customHeight="1" spans="1:11">
      <c r="A48" s="106"/>
      <c r="B48" s="285" t="s">
        <v>10</v>
      </c>
      <c r="C48" s="285" t="s">
        <v>1079</v>
      </c>
      <c r="D48" s="106">
        <v>1991</v>
      </c>
      <c r="E48" s="106" t="s">
        <v>183</v>
      </c>
      <c r="F48" s="106" t="s">
        <v>1076</v>
      </c>
      <c r="G48" s="106">
        <v>671</v>
      </c>
      <c r="H48" s="106" t="s">
        <v>181</v>
      </c>
      <c r="I48" s="106" t="s">
        <v>14</v>
      </c>
      <c r="J48" s="106"/>
      <c r="K48" s="106">
        <v>20</v>
      </c>
    </row>
    <row r="49" customHeight="1" spans="1:11">
      <c r="A49" s="106"/>
      <c r="B49" s="285" t="s">
        <v>10</v>
      </c>
      <c r="C49" s="285" t="s">
        <v>1080</v>
      </c>
      <c r="D49" s="106">
        <v>1991</v>
      </c>
      <c r="E49" s="106" t="s">
        <v>183</v>
      </c>
      <c r="F49" s="106" t="s">
        <v>1076</v>
      </c>
      <c r="G49" s="106">
        <v>671</v>
      </c>
      <c r="H49" s="106" t="s">
        <v>181</v>
      </c>
      <c r="I49" s="106" t="s">
        <v>14</v>
      </c>
      <c r="J49" s="106"/>
      <c r="K49" s="106">
        <v>20</v>
      </c>
    </row>
    <row r="50" customHeight="1" spans="1:11">
      <c r="A50" s="106"/>
      <c r="B50" s="285" t="s">
        <v>10</v>
      </c>
      <c r="C50" s="285" t="s">
        <v>1081</v>
      </c>
      <c r="D50" s="106">
        <v>1991</v>
      </c>
      <c r="E50" s="106" t="s">
        <v>183</v>
      </c>
      <c r="F50" s="106" t="s">
        <v>1076</v>
      </c>
      <c r="G50" s="106">
        <v>671</v>
      </c>
      <c r="H50" s="106" t="s">
        <v>181</v>
      </c>
      <c r="I50" s="106" t="s">
        <v>14</v>
      </c>
      <c r="J50" s="106"/>
      <c r="K50" s="106">
        <v>20</v>
      </c>
    </row>
    <row r="51" customHeight="1" spans="1:11">
      <c r="A51" s="106"/>
      <c r="B51" s="285" t="s">
        <v>10</v>
      </c>
      <c r="C51" s="285" t="s">
        <v>1082</v>
      </c>
      <c r="D51" s="106">
        <v>1991</v>
      </c>
      <c r="E51" s="106" t="s">
        <v>183</v>
      </c>
      <c r="F51" s="106" t="s">
        <v>1076</v>
      </c>
      <c r="G51" s="106">
        <v>671</v>
      </c>
      <c r="H51" s="106" t="s">
        <v>181</v>
      </c>
      <c r="I51" s="106" t="s">
        <v>14</v>
      </c>
      <c r="J51" s="106"/>
      <c r="K51" s="106">
        <v>20</v>
      </c>
    </row>
    <row r="52" customHeight="1" spans="1:11">
      <c r="A52" s="106"/>
      <c r="B52" s="285" t="s">
        <v>10</v>
      </c>
      <c r="C52" s="285" t="s">
        <v>1083</v>
      </c>
      <c r="D52" s="106">
        <v>1991</v>
      </c>
      <c r="E52" s="106" t="s">
        <v>183</v>
      </c>
      <c r="F52" s="106" t="s">
        <v>1076</v>
      </c>
      <c r="G52" s="106">
        <v>671</v>
      </c>
      <c r="H52" s="106" t="s">
        <v>181</v>
      </c>
      <c r="I52" s="106" t="s">
        <v>14</v>
      </c>
      <c r="J52" s="106"/>
      <c r="K52" s="106">
        <v>20</v>
      </c>
    </row>
    <row r="53" customHeight="1" spans="1:11">
      <c r="A53" s="106"/>
      <c r="B53" s="285" t="s">
        <v>10</v>
      </c>
      <c r="C53" s="285" t="s">
        <v>1084</v>
      </c>
      <c r="D53" s="106">
        <v>1991</v>
      </c>
      <c r="E53" s="106" t="s">
        <v>183</v>
      </c>
      <c r="F53" s="106" t="s">
        <v>1076</v>
      </c>
      <c r="G53" s="106">
        <v>671</v>
      </c>
      <c r="H53" s="106" t="s">
        <v>181</v>
      </c>
      <c r="I53" s="106" t="s">
        <v>14</v>
      </c>
      <c r="J53" s="106"/>
      <c r="K53" s="106">
        <v>20</v>
      </c>
    </row>
    <row r="54" customHeight="1" spans="1:11">
      <c r="A54" s="106"/>
      <c r="B54" s="285" t="s">
        <v>10</v>
      </c>
      <c r="C54" s="285" t="s">
        <v>1085</v>
      </c>
      <c r="D54" s="106">
        <v>2020</v>
      </c>
      <c r="E54" s="106" t="s">
        <v>1086</v>
      </c>
      <c r="F54" s="106" t="s">
        <v>1023</v>
      </c>
      <c r="G54" s="106">
        <v>11</v>
      </c>
      <c r="H54" s="106" t="s">
        <v>181</v>
      </c>
      <c r="I54" s="106" t="s">
        <v>40</v>
      </c>
      <c r="J54" s="106"/>
      <c r="K54" s="106">
        <v>20</v>
      </c>
    </row>
    <row r="55" customHeight="1" spans="1:11">
      <c r="A55" s="106"/>
      <c r="B55" s="285"/>
      <c r="C55" s="285" t="s">
        <v>1087</v>
      </c>
      <c r="D55" s="106">
        <v>1987</v>
      </c>
      <c r="E55" s="106" t="s">
        <v>131</v>
      </c>
      <c r="F55" s="106" t="s">
        <v>1088</v>
      </c>
      <c r="G55" s="106">
        <v>361</v>
      </c>
      <c r="H55" s="106" t="s">
        <v>181</v>
      </c>
      <c r="I55" s="106" t="s">
        <v>14</v>
      </c>
      <c r="J55" s="106"/>
      <c r="K55" s="106">
        <v>20</v>
      </c>
    </row>
    <row r="56" customHeight="1" spans="1:11">
      <c r="A56" s="106"/>
      <c r="B56" s="285"/>
      <c r="C56" s="285" t="s">
        <v>1089</v>
      </c>
      <c r="D56" s="106">
        <v>1987</v>
      </c>
      <c r="E56" s="106" t="s">
        <v>131</v>
      </c>
      <c r="F56" s="106" t="s">
        <v>1088</v>
      </c>
      <c r="G56" s="106">
        <v>361</v>
      </c>
      <c r="H56" s="106" t="s">
        <v>181</v>
      </c>
      <c r="I56" s="106" t="s">
        <v>14</v>
      </c>
      <c r="J56" s="106"/>
      <c r="K56" s="106">
        <v>20</v>
      </c>
    </row>
    <row r="57" customHeight="1" spans="1:11">
      <c r="A57" s="106"/>
      <c r="B57" s="285"/>
      <c r="C57" s="285" t="s">
        <v>1090</v>
      </c>
      <c r="D57" s="106">
        <v>1989</v>
      </c>
      <c r="E57" s="106" t="s">
        <v>1091</v>
      </c>
      <c r="F57" s="106" t="s">
        <v>1092</v>
      </c>
      <c r="G57" s="106">
        <v>25</v>
      </c>
      <c r="H57" s="106" t="s">
        <v>1093</v>
      </c>
      <c r="I57" s="106" t="s">
        <v>14</v>
      </c>
      <c r="J57" s="106"/>
      <c r="K57" s="106">
        <v>20</v>
      </c>
    </row>
    <row r="58" customHeight="1" spans="1:11">
      <c r="A58" s="106"/>
      <c r="B58" s="285"/>
      <c r="C58" s="285" t="s">
        <v>1094</v>
      </c>
      <c r="D58" s="106">
        <v>1989</v>
      </c>
      <c r="E58" s="106" t="s">
        <v>1095</v>
      </c>
      <c r="F58" s="106" t="s">
        <v>1096</v>
      </c>
      <c r="G58" s="106">
        <v>736</v>
      </c>
      <c r="H58" s="106" t="s">
        <v>1097</v>
      </c>
      <c r="I58" s="106" t="s">
        <v>14</v>
      </c>
      <c r="J58" s="106"/>
      <c r="K58" s="106">
        <v>20</v>
      </c>
    </row>
    <row r="59" customHeight="1" spans="1:11">
      <c r="A59" s="106"/>
      <c r="B59" s="285"/>
      <c r="C59" s="285" t="s">
        <v>1098</v>
      </c>
      <c r="D59" s="106">
        <v>2020</v>
      </c>
      <c r="E59" s="106" t="s">
        <v>1099</v>
      </c>
      <c r="F59" s="106" t="s">
        <v>1023</v>
      </c>
      <c r="G59" s="106">
        <v>299</v>
      </c>
      <c r="H59" s="106" t="s">
        <v>181</v>
      </c>
      <c r="I59" s="106" t="s">
        <v>14</v>
      </c>
      <c r="J59" s="106"/>
      <c r="K59" s="106">
        <v>20</v>
      </c>
    </row>
    <row r="60" customHeight="1" spans="1:11">
      <c r="A60" s="106"/>
      <c r="B60" s="285"/>
      <c r="C60" s="285" t="s">
        <v>1100</v>
      </c>
      <c r="D60" s="106">
        <v>2020</v>
      </c>
      <c r="E60" s="106" t="s">
        <v>1034</v>
      </c>
      <c r="F60" s="106" t="s">
        <v>1026</v>
      </c>
      <c r="G60" s="106">
        <v>78</v>
      </c>
      <c r="H60" s="106" t="s">
        <v>181</v>
      </c>
      <c r="I60" s="106" t="s">
        <v>40</v>
      </c>
      <c r="J60" s="106"/>
      <c r="K60" s="106">
        <v>20</v>
      </c>
    </row>
    <row r="61" customHeight="1" spans="1:11">
      <c r="A61" s="106"/>
      <c r="B61" s="285"/>
      <c r="C61" s="285" t="s">
        <v>1101</v>
      </c>
      <c r="D61" s="106">
        <v>1992</v>
      </c>
      <c r="E61" s="106" t="s">
        <v>1102</v>
      </c>
      <c r="F61" s="106" t="s">
        <v>1076</v>
      </c>
      <c r="G61" s="106">
        <v>2</v>
      </c>
      <c r="H61" s="106" t="s">
        <v>181</v>
      </c>
      <c r="I61" s="106" t="s">
        <v>14</v>
      </c>
      <c r="J61" s="106"/>
      <c r="K61" s="106">
        <v>20</v>
      </c>
    </row>
    <row r="62" customHeight="1" spans="1:11">
      <c r="A62" s="106"/>
      <c r="B62" s="285"/>
      <c r="C62" s="285" t="s">
        <v>1103</v>
      </c>
      <c r="D62" s="106">
        <v>1992</v>
      </c>
      <c r="E62" s="106" t="s">
        <v>1102</v>
      </c>
      <c r="F62" s="106" t="s">
        <v>1076</v>
      </c>
      <c r="G62" s="106">
        <v>2</v>
      </c>
      <c r="H62" s="106" t="s">
        <v>181</v>
      </c>
      <c r="I62" s="106" t="s">
        <v>14</v>
      </c>
      <c r="J62" s="106"/>
      <c r="K62" s="106">
        <v>20</v>
      </c>
    </row>
    <row r="63" customHeight="1" spans="1:11">
      <c r="A63" s="106"/>
      <c r="B63" s="285"/>
      <c r="C63" s="285" t="s">
        <v>1101</v>
      </c>
      <c r="D63" s="106">
        <v>1992</v>
      </c>
      <c r="E63" s="106" t="s">
        <v>1102</v>
      </c>
      <c r="F63" s="106" t="s">
        <v>1076</v>
      </c>
      <c r="G63" s="106">
        <v>2</v>
      </c>
      <c r="H63" s="106" t="s">
        <v>181</v>
      </c>
      <c r="I63" s="106" t="s">
        <v>14</v>
      </c>
      <c r="J63" s="106"/>
      <c r="K63" s="106">
        <v>20</v>
      </c>
    </row>
    <row r="64" customHeight="1" spans="1:11">
      <c r="A64" s="106"/>
      <c r="B64" s="285"/>
      <c r="C64" s="285" t="s">
        <v>1104</v>
      </c>
      <c r="D64" s="106">
        <v>1992</v>
      </c>
      <c r="E64" s="106" t="s">
        <v>1102</v>
      </c>
      <c r="F64" s="106" t="s">
        <v>1076</v>
      </c>
      <c r="G64" s="106">
        <v>2</v>
      </c>
      <c r="H64" s="106" t="s">
        <v>181</v>
      </c>
      <c r="I64" s="106" t="s">
        <v>14</v>
      </c>
      <c r="J64" s="106"/>
      <c r="K64" s="106">
        <v>20</v>
      </c>
    </row>
    <row r="65" customHeight="1" spans="1:11">
      <c r="A65" s="106"/>
      <c r="B65" s="285"/>
      <c r="C65" s="285" t="s">
        <v>1105</v>
      </c>
      <c r="D65" s="106">
        <v>1992</v>
      </c>
      <c r="E65" s="106" t="s">
        <v>1102</v>
      </c>
      <c r="F65" s="106" t="s">
        <v>1076</v>
      </c>
      <c r="G65" s="106">
        <v>2</v>
      </c>
      <c r="H65" s="106" t="s">
        <v>181</v>
      </c>
      <c r="I65" s="106" t="s">
        <v>14</v>
      </c>
      <c r="J65" s="106"/>
      <c r="K65" s="106">
        <v>20</v>
      </c>
    </row>
    <row r="66" customHeight="1" spans="1:11">
      <c r="A66" s="106"/>
      <c r="B66" s="285"/>
      <c r="C66" s="285" t="s">
        <v>1106</v>
      </c>
      <c r="D66" s="106">
        <v>1992</v>
      </c>
      <c r="E66" s="106" t="s">
        <v>1102</v>
      </c>
      <c r="F66" s="106" t="s">
        <v>1076</v>
      </c>
      <c r="G66" s="106">
        <v>2</v>
      </c>
      <c r="H66" s="106" t="s">
        <v>181</v>
      </c>
      <c r="I66" s="106" t="s">
        <v>14</v>
      </c>
      <c r="J66" s="106"/>
      <c r="K66" s="106">
        <v>20</v>
      </c>
    </row>
    <row r="67" customHeight="1" spans="1:11">
      <c r="A67" s="106"/>
      <c r="B67" s="285"/>
      <c r="C67" s="285" t="s">
        <v>1107</v>
      </c>
      <c r="D67" s="106">
        <v>1992</v>
      </c>
      <c r="E67" s="106" t="s">
        <v>1102</v>
      </c>
      <c r="F67" s="106" t="s">
        <v>1076</v>
      </c>
      <c r="G67" s="106">
        <v>2</v>
      </c>
      <c r="H67" s="106" t="s">
        <v>181</v>
      </c>
      <c r="I67" s="106" t="s">
        <v>14</v>
      </c>
      <c r="J67" s="106"/>
      <c r="K67" s="106">
        <v>20</v>
      </c>
    </row>
    <row r="68" customHeight="1" spans="1:11">
      <c r="A68" s="106"/>
      <c r="B68" s="285"/>
      <c r="C68" s="285" t="s">
        <v>1108</v>
      </c>
      <c r="D68" s="106">
        <v>1992</v>
      </c>
      <c r="E68" s="106" t="s">
        <v>1102</v>
      </c>
      <c r="F68" s="106" t="s">
        <v>1076</v>
      </c>
      <c r="G68" s="106">
        <v>2</v>
      </c>
      <c r="H68" s="106" t="s">
        <v>181</v>
      </c>
      <c r="I68" s="106" t="s">
        <v>14</v>
      </c>
      <c r="J68" s="106"/>
      <c r="K68" s="106">
        <v>20</v>
      </c>
    </row>
    <row r="69" customHeight="1" spans="1:11">
      <c r="A69" s="106"/>
      <c r="B69" s="285"/>
      <c r="C69" s="285" t="s">
        <v>1109</v>
      </c>
      <c r="D69" s="106">
        <v>1992</v>
      </c>
      <c r="E69" s="106" t="s">
        <v>1102</v>
      </c>
      <c r="F69" s="106" t="s">
        <v>1076</v>
      </c>
      <c r="G69" s="106">
        <v>2</v>
      </c>
      <c r="H69" s="106" t="s">
        <v>181</v>
      </c>
      <c r="I69" s="106" t="s">
        <v>14</v>
      </c>
      <c r="J69" s="106"/>
      <c r="K69" s="106">
        <v>20</v>
      </c>
    </row>
    <row r="70" customHeight="1" spans="1:11">
      <c r="A70" s="106"/>
      <c r="B70" s="285"/>
      <c r="C70" s="285" t="s">
        <v>1110</v>
      </c>
      <c r="D70" s="106">
        <v>1987</v>
      </c>
      <c r="E70" s="106" t="s">
        <v>131</v>
      </c>
      <c r="F70" s="106" t="s">
        <v>1088</v>
      </c>
      <c r="G70" s="106">
        <v>361</v>
      </c>
      <c r="H70" s="106" t="s">
        <v>181</v>
      </c>
      <c r="I70" s="106" t="s">
        <v>14</v>
      </c>
      <c r="J70" s="106"/>
      <c r="K70" s="106">
        <v>20</v>
      </c>
    </row>
    <row r="71" customHeight="1" spans="1:11">
      <c r="A71" s="106"/>
      <c r="B71" s="285"/>
      <c r="C71" s="285" t="s">
        <v>1111</v>
      </c>
      <c r="D71" s="106">
        <v>1994</v>
      </c>
      <c r="E71" s="106" t="s">
        <v>1112</v>
      </c>
      <c r="F71" s="106" t="s">
        <v>1113</v>
      </c>
      <c r="G71" s="106">
        <v>124</v>
      </c>
      <c r="H71" s="106" t="s">
        <v>181</v>
      </c>
      <c r="I71" s="106" t="s">
        <v>14</v>
      </c>
      <c r="J71" s="106"/>
      <c r="K71" s="106">
        <v>20</v>
      </c>
    </row>
    <row r="72" customHeight="1" spans="1:11">
      <c r="A72" s="106"/>
      <c r="B72" s="285"/>
      <c r="C72" s="285" t="s">
        <v>1114</v>
      </c>
      <c r="D72" s="106">
        <v>1994</v>
      </c>
      <c r="E72" s="106" t="s">
        <v>1112</v>
      </c>
      <c r="F72" s="106" t="s">
        <v>1113</v>
      </c>
      <c r="G72" s="106">
        <v>124</v>
      </c>
      <c r="H72" s="106" t="s">
        <v>181</v>
      </c>
      <c r="I72" s="106" t="s">
        <v>14</v>
      </c>
      <c r="J72" s="106"/>
      <c r="K72" s="106">
        <v>20</v>
      </c>
    </row>
    <row r="73" customHeight="1" spans="1:11">
      <c r="A73" s="106"/>
      <c r="B73" s="285"/>
      <c r="C73" s="285" t="s">
        <v>1115</v>
      </c>
      <c r="D73" s="106">
        <v>1994</v>
      </c>
      <c r="E73" s="106" t="s">
        <v>1112</v>
      </c>
      <c r="F73" s="106" t="s">
        <v>1113</v>
      </c>
      <c r="G73" s="106">
        <v>124</v>
      </c>
      <c r="H73" s="106" t="s">
        <v>181</v>
      </c>
      <c r="I73" s="106" t="s">
        <v>14</v>
      </c>
      <c r="J73" s="106"/>
      <c r="K73" s="106">
        <v>20</v>
      </c>
    </row>
    <row r="74" customHeight="1" spans="1:11">
      <c r="A74" s="106"/>
      <c r="B74" s="285"/>
      <c r="C74" s="285" t="s">
        <v>1116</v>
      </c>
      <c r="D74" s="106">
        <v>1994</v>
      </c>
      <c r="E74" s="106" t="s">
        <v>1112</v>
      </c>
      <c r="F74" s="106" t="s">
        <v>1113</v>
      </c>
      <c r="G74" s="106">
        <v>124</v>
      </c>
      <c r="H74" s="106" t="s">
        <v>181</v>
      </c>
      <c r="I74" s="106" t="s">
        <v>14</v>
      </c>
      <c r="J74" s="106"/>
      <c r="K74" s="106">
        <v>20</v>
      </c>
    </row>
    <row r="75" customHeight="1" spans="1:11">
      <c r="A75" s="106"/>
      <c r="B75" s="285" t="s">
        <v>545</v>
      </c>
      <c r="C75" s="285" t="s">
        <v>1117</v>
      </c>
      <c r="D75" s="106">
        <v>2013</v>
      </c>
      <c r="E75" s="106" t="s">
        <v>970</v>
      </c>
      <c r="F75" s="106" t="s">
        <v>1118</v>
      </c>
      <c r="G75" s="106" t="s">
        <v>1119</v>
      </c>
      <c r="H75" s="106" t="s">
        <v>1120</v>
      </c>
      <c r="I75" s="106" t="s">
        <v>548</v>
      </c>
      <c r="J75" s="106"/>
      <c r="K75" s="106">
        <v>20</v>
      </c>
    </row>
    <row r="76" customHeight="1" spans="1:11">
      <c r="A76" s="106"/>
      <c r="B76" s="285" t="s">
        <v>10</v>
      </c>
      <c r="C76" s="285" t="s">
        <v>1121</v>
      </c>
      <c r="D76" s="106">
        <v>2012</v>
      </c>
      <c r="E76" s="106" t="s">
        <v>861</v>
      </c>
      <c r="F76" s="106" t="s">
        <v>1122</v>
      </c>
      <c r="G76" s="106">
        <v>160</v>
      </c>
      <c r="H76" s="106" t="s">
        <v>1120</v>
      </c>
      <c r="I76" s="106" t="s">
        <v>40</v>
      </c>
      <c r="J76" s="106"/>
      <c r="K76" s="106">
        <v>20</v>
      </c>
    </row>
    <row r="77" customHeight="1" spans="1:11">
      <c r="A77" s="106"/>
      <c r="B77" s="285" t="s">
        <v>10</v>
      </c>
      <c r="C77" s="285" t="s">
        <v>1123</v>
      </c>
      <c r="D77" s="106">
        <v>2011</v>
      </c>
      <c r="E77" s="106" t="s">
        <v>970</v>
      </c>
      <c r="F77" s="106" t="s">
        <v>1122</v>
      </c>
      <c r="G77" s="106" t="s">
        <v>1124</v>
      </c>
      <c r="H77" s="106" t="s">
        <v>1125</v>
      </c>
      <c r="I77" s="106" t="s">
        <v>14</v>
      </c>
      <c r="J77" s="106"/>
      <c r="K77" s="106">
        <v>20</v>
      </c>
    </row>
    <row r="78" customHeight="1" spans="1:11">
      <c r="A78" s="106"/>
      <c r="B78" s="285" t="s">
        <v>19</v>
      </c>
      <c r="C78" s="285" t="s">
        <v>1126</v>
      </c>
      <c r="D78" s="106">
        <v>2010</v>
      </c>
      <c r="E78" s="106" t="s">
        <v>1127</v>
      </c>
      <c r="F78" s="106" t="s">
        <v>1128</v>
      </c>
      <c r="G78" s="106" t="s">
        <v>1129</v>
      </c>
      <c r="H78" s="106" t="s">
        <v>1120</v>
      </c>
      <c r="I78" s="106" t="s">
        <v>40</v>
      </c>
      <c r="J78" s="106"/>
      <c r="K78" s="106">
        <v>20</v>
      </c>
    </row>
    <row r="79" customHeight="1" spans="1:11">
      <c r="A79" s="106"/>
      <c r="B79" s="285" t="s">
        <v>10</v>
      </c>
      <c r="C79" s="285" t="s">
        <v>1130</v>
      </c>
      <c r="D79" s="106">
        <v>2009</v>
      </c>
      <c r="E79" s="106" t="s">
        <v>1131</v>
      </c>
      <c r="F79" s="106" t="s">
        <v>1132</v>
      </c>
      <c r="G79" s="106">
        <v>121</v>
      </c>
      <c r="H79" s="106" t="s">
        <v>124</v>
      </c>
      <c r="I79" s="106" t="s">
        <v>27</v>
      </c>
      <c r="J79" s="106"/>
      <c r="K79" s="106">
        <v>20</v>
      </c>
    </row>
    <row r="80" customHeight="1" spans="1:11">
      <c r="A80" s="106"/>
      <c r="B80" s="285" t="s">
        <v>10</v>
      </c>
      <c r="C80" s="285" t="s">
        <v>1133</v>
      </c>
      <c r="D80" s="106">
        <v>2012</v>
      </c>
      <c r="E80" s="106" t="s">
        <v>861</v>
      </c>
      <c r="F80" s="106" t="s">
        <v>1122</v>
      </c>
      <c r="G80" s="106">
        <v>160</v>
      </c>
      <c r="H80" s="106" t="s">
        <v>1120</v>
      </c>
      <c r="I80" s="106" t="s">
        <v>40</v>
      </c>
      <c r="J80" s="106"/>
      <c r="K80" s="106">
        <v>20</v>
      </c>
    </row>
    <row r="81" customHeight="1" spans="1:11">
      <c r="A81" s="106"/>
      <c r="B81" s="285" t="s">
        <v>10</v>
      </c>
      <c r="C81" s="285" t="s">
        <v>1134</v>
      </c>
      <c r="D81" s="106">
        <v>2011</v>
      </c>
      <c r="E81" s="106" t="s">
        <v>1135</v>
      </c>
      <c r="F81" s="106" t="s">
        <v>1122</v>
      </c>
      <c r="G81" s="106" t="s">
        <v>1124</v>
      </c>
      <c r="H81" s="106" t="s">
        <v>1136</v>
      </c>
      <c r="I81" s="106" t="s">
        <v>14</v>
      </c>
      <c r="J81" s="106"/>
      <c r="K81" s="106">
        <v>20</v>
      </c>
    </row>
    <row r="82" customHeight="1" spans="1:11">
      <c r="A82" s="106"/>
      <c r="B82" s="285" t="s">
        <v>545</v>
      </c>
      <c r="C82" s="285" t="s">
        <v>1137</v>
      </c>
      <c r="D82" s="106">
        <v>2012</v>
      </c>
      <c r="E82" s="106" t="s">
        <v>1138</v>
      </c>
      <c r="F82" s="106" t="s">
        <v>1122</v>
      </c>
      <c r="G82" s="106" t="s">
        <v>937</v>
      </c>
      <c r="H82" s="106" t="s">
        <v>1139</v>
      </c>
      <c r="I82" s="106" t="s">
        <v>1140</v>
      </c>
      <c r="J82" s="106"/>
      <c r="K82" s="106">
        <v>20</v>
      </c>
    </row>
    <row r="83" customHeight="1" spans="1:11">
      <c r="A83" s="106"/>
      <c r="B83" s="285" t="s">
        <v>10</v>
      </c>
      <c r="C83" s="285" t="s">
        <v>1141</v>
      </c>
      <c r="D83" s="106">
        <v>2020</v>
      </c>
      <c r="E83" s="106" t="s">
        <v>861</v>
      </c>
      <c r="F83" s="106" t="s">
        <v>1023</v>
      </c>
      <c r="G83" s="106">
        <v>49</v>
      </c>
      <c r="H83" s="106" t="s">
        <v>1142</v>
      </c>
      <c r="I83" s="106" t="s">
        <v>14</v>
      </c>
      <c r="J83" s="106"/>
      <c r="K83" s="106">
        <v>20</v>
      </c>
    </row>
    <row r="84" customHeight="1" spans="1:11">
      <c r="A84" s="106"/>
      <c r="B84" s="285" t="s">
        <v>10</v>
      </c>
      <c r="C84" s="285" t="s">
        <v>1143</v>
      </c>
      <c r="D84" s="106">
        <v>1994</v>
      </c>
      <c r="E84" s="106" t="s">
        <v>1112</v>
      </c>
      <c r="F84" s="106" t="s">
        <v>1113</v>
      </c>
      <c r="G84" s="106">
        <v>124</v>
      </c>
      <c r="H84" s="106" t="s">
        <v>181</v>
      </c>
      <c r="I84" s="106" t="s">
        <v>14</v>
      </c>
      <c r="J84" s="106"/>
      <c r="K84" s="106">
        <v>20</v>
      </c>
    </row>
    <row r="85" customHeight="1" spans="1:11">
      <c r="A85" s="106"/>
      <c r="B85" s="285" t="s">
        <v>10</v>
      </c>
      <c r="C85" s="285" t="s">
        <v>1144</v>
      </c>
      <c r="D85" s="106">
        <v>1994</v>
      </c>
      <c r="E85" s="106" t="s">
        <v>1112</v>
      </c>
      <c r="F85" s="106" t="s">
        <v>1113</v>
      </c>
      <c r="G85" s="106">
        <v>124</v>
      </c>
      <c r="H85" s="106" t="s">
        <v>181</v>
      </c>
      <c r="I85" s="106" t="s">
        <v>14</v>
      </c>
      <c r="J85" s="106"/>
      <c r="K85" s="106">
        <v>20</v>
      </c>
    </row>
    <row r="86" customHeight="1" spans="1:11">
      <c r="A86" s="106"/>
      <c r="B86" s="285" t="s">
        <v>10</v>
      </c>
      <c r="C86" s="285" t="s">
        <v>1145</v>
      </c>
      <c r="D86" s="106">
        <v>1994</v>
      </c>
      <c r="E86" s="106" t="s">
        <v>1112</v>
      </c>
      <c r="F86" s="106" t="s">
        <v>1113</v>
      </c>
      <c r="G86" s="106">
        <v>124</v>
      </c>
      <c r="H86" s="106" t="s">
        <v>181</v>
      </c>
      <c r="I86" s="106" t="s">
        <v>14</v>
      </c>
      <c r="J86" s="106"/>
      <c r="K86" s="106">
        <v>20</v>
      </c>
    </row>
    <row r="87" customHeight="1" spans="1:11">
      <c r="A87" s="106"/>
      <c r="B87" s="285" t="s">
        <v>10</v>
      </c>
      <c r="C87" s="285" t="s">
        <v>1146</v>
      </c>
      <c r="D87" s="106">
        <v>1994</v>
      </c>
      <c r="E87" s="106" t="s">
        <v>1112</v>
      </c>
      <c r="F87" s="106" t="s">
        <v>1113</v>
      </c>
      <c r="G87" s="106">
        <v>124</v>
      </c>
      <c r="H87" s="106" t="s">
        <v>181</v>
      </c>
      <c r="I87" s="106" t="s">
        <v>14</v>
      </c>
      <c r="J87" s="106"/>
      <c r="K87" s="106">
        <v>20</v>
      </c>
    </row>
    <row r="88" customHeight="1" spans="1:11">
      <c r="A88" s="106"/>
      <c r="B88" s="285" t="s">
        <v>10</v>
      </c>
      <c r="C88" s="285" t="s">
        <v>1147</v>
      </c>
      <c r="D88" s="106">
        <v>1994</v>
      </c>
      <c r="E88" s="106" t="s">
        <v>1112</v>
      </c>
      <c r="F88" s="106" t="s">
        <v>1113</v>
      </c>
      <c r="G88" s="106">
        <v>124</v>
      </c>
      <c r="H88" s="106" t="s">
        <v>181</v>
      </c>
      <c r="I88" s="106" t="s">
        <v>14</v>
      </c>
      <c r="J88" s="106"/>
      <c r="K88" s="106">
        <v>20</v>
      </c>
    </row>
    <row r="89" customHeight="1" spans="1:11">
      <c r="A89" s="106"/>
      <c r="B89" s="285" t="s">
        <v>10</v>
      </c>
      <c r="C89" s="285" t="s">
        <v>1148</v>
      </c>
      <c r="D89" s="106">
        <v>1994</v>
      </c>
      <c r="E89" s="106" t="s">
        <v>1112</v>
      </c>
      <c r="F89" s="106" t="s">
        <v>1113</v>
      </c>
      <c r="G89" s="106">
        <v>124</v>
      </c>
      <c r="H89" s="106" t="s">
        <v>181</v>
      </c>
      <c r="I89" s="106" t="s">
        <v>14</v>
      </c>
      <c r="J89" s="106"/>
      <c r="K89" s="106">
        <v>20</v>
      </c>
    </row>
    <row r="90" customHeight="1" spans="1:11">
      <c r="A90" s="106"/>
      <c r="B90" s="285" t="s">
        <v>10</v>
      </c>
      <c r="C90" s="285" t="s">
        <v>1149</v>
      </c>
      <c r="D90" s="106">
        <v>1994</v>
      </c>
      <c r="E90" s="106" t="s">
        <v>1112</v>
      </c>
      <c r="F90" s="106" t="s">
        <v>1113</v>
      </c>
      <c r="G90" s="106">
        <v>124</v>
      </c>
      <c r="H90" s="106" t="s">
        <v>181</v>
      </c>
      <c r="I90" s="106" t="s">
        <v>14</v>
      </c>
      <c r="J90" s="106"/>
      <c r="K90" s="106">
        <v>20</v>
      </c>
    </row>
    <row r="91" customHeight="1" spans="1:11">
      <c r="A91" s="106"/>
      <c r="B91" s="285" t="s">
        <v>10</v>
      </c>
      <c r="C91" s="285" t="s">
        <v>1150</v>
      </c>
      <c r="D91" s="288">
        <v>1994</v>
      </c>
      <c r="E91" s="288" t="s">
        <v>1151</v>
      </c>
      <c r="F91" s="289" t="s">
        <v>568</v>
      </c>
      <c r="G91" s="288">
        <v>15</v>
      </c>
      <c r="H91" s="288"/>
      <c r="I91" s="288" t="s">
        <v>14</v>
      </c>
      <c r="J91" s="106"/>
      <c r="K91" s="106">
        <v>25</v>
      </c>
    </row>
    <row r="92" customHeight="1" spans="1:11">
      <c r="A92" s="106"/>
      <c r="B92" s="285" t="s">
        <v>10</v>
      </c>
      <c r="C92" s="285" t="s">
        <v>1152</v>
      </c>
      <c r="D92" s="288">
        <v>1998</v>
      </c>
      <c r="E92" s="288" t="s">
        <v>1153</v>
      </c>
      <c r="F92" s="289" t="s">
        <v>1154</v>
      </c>
      <c r="G92" s="288">
        <v>314</v>
      </c>
      <c r="H92" s="288"/>
      <c r="I92" s="288" t="s">
        <v>14</v>
      </c>
      <c r="J92" s="106"/>
      <c r="K92" s="106">
        <v>25</v>
      </c>
    </row>
    <row r="93" customHeight="1" spans="1:11">
      <c r="A93" s="106"/>
      <c r="B93" s="285" t="s">
        <v>10</v>
      </c>
      <c r="C93" s="285" t="s">
        <v>1155</v>
      </c>
      <c r="D93" s="288">
        <v>2020</v>
      </c>
      <c r="E93" s="288" t="s">
        <v>1156</v>
      </c>
      <c r="F93" s="289" t="s">
        <v>1157</v>
      </c>
      <c r="G93" s="288">
        <v>33</v>
      </c>
      <c r="H93" s="288" t="s">
        <v>1158</v>
      </c>
      <c r="I93" s="288" t="s">
        <v>40</v>
      </c>
      <c r="J93" s="106"/>
      <c r="K93" s="106">
        <v>25</v>
      </c>
    </row>
    <row r="94" customHeight="1" spans="1:11">
      <c r="A94" s="106"/>
      <c r="B94" s="285" t="s">
        <v>10</v>
      </c>
      <c r="C94" s="285" t="s">
        <v>1159</v>
      </c>
      <c r="D94" s="302">
        <v>2020</v>
      </c>
      <c r="E94" s="302" t="s">
        <v>861</v>
      </c>
      <c r="F94" s="302" t="s">
        <v>1003</v>
      </c>
      <c r="G94" s="302" t="s">
        <v>1160</v>
      </c>
      <c r="H94" s="302" t="s">
        <v>1161</v>
      </c>
      <c r="I94" s="295" t="s">
        <v>40</v>
      </c>
      <c r="J94" s="106"/>
      <c r="K94" s="106">
        <v>25</v>
      </c>
    </row>
    <row r="95" customHeight="1" spans="1:11">
      <c r="A95" s="106"/>
      <c r="B95" s="285" t="s">
        <v>10</v>
      </c>
      <c r="C95" s="285" t="s">
        <v>1162</v>
      </c>
      <c r="D95" s="106">
        <v>2019</v>
      </c>
      <c r="E95" s="106" t="s">
        <v>1016</v>
      </c>
      <c r="F95" s="106" t="s">
        <v>1013</v>
      </c>
      <c r="G95" s="106" t="s">
        <v>1163</v>
      </c>
      <c r="H95" s="106" t="s">
        <v>1164</v>
      </c>
      <c r="I95" s="106" t="s">
        <v>27</v>
      </c>
      <c r="J95" s="106"/>
      <c r="K95" s="106">
        <v>25</v>
      </c>
    </row>
    <row r="96" customHeight="1" spans="1:11">
      <c r="A96" s="106"/>
      <c r="B96" s="285" t="s">
        <v>10</v>
      </c>
      <c r="C96" s="285" t="s">
        <v>1165</v>
      </c>
      <c r="D96" s="106">
        <v>2019</v>
      </c>
      <c r="E96" s="106" t="s">
        <v>1016</v>
      </c>
      <c r="F96" s="106" t="s">
        <v>1013</v>
      </c>
      <c r="G96" s="106" t="s">
        <v>1163</v>
      </c>
      <c r="H96" s="106" t="s">
        <v>1164</v>
      </c>
      <c r="I96" s="106" t="s">
        <v>27</v>
      </c>
      <c r="J96" s="106"/>
      <c r="K96" s="106">
        <v>25</v>
      </c>
    </row>
    <row r="97" customHeight="1" spans="1:11">
      <c r="A97" s="106"/>
      <c r="B97" s="285" t="s">
        <v>10</v>
      </c>
      <c r="C97" s="285" t="s">
        <v>1166</v>
      </c>
      <c r="D97" s="106">
        <v>2020</v>
      </c>
      <c r="E97" s="106" t="s">
        <v>861</v>
      </c>
      <c r="F97" s="106" t="s">
        <v>1167</v>
      </c>
      <c r="G97" s="106">
        <v>200</v>
      </c>
      <c r="H97" s="106"/>
      <c r="I97" s="106" t="s">
        <v>40</v>
      </c>
      <c r="J97" s="106"/>
      <c r="K97" s="106">
        <v>25</v>
      </c>
    </row>
    <row r="98" customHeight="1" spans="1:11">
      <c r="A98" s="106"/>
      <c r="B98" s="285" t="s">
        <v>10</v>
      </c>
      <c r="C98" s="285" t="s">
        <v>1168</v>
      </c>
      <c r="D98" s="106">
        <v>2020</v>
      </c>
      <c r="E98" s="106" t="s">
        <v>970</v>
      </c>
      <c r="F98" s="106" t="s">
        <v>1026</v>
      </c>
      <c r="G98" s="106" t="s">
        <v>1169</v>
      </c>
      <c r="H98" s="106" t="s">
        <v>1170</v>
      </c>
      <c r="I98" s="106" t="s">
        <v>40</v>
      </c>
      <c r="J98" s="106"/>
      <c r="K98" s="106">
        <v>25</v>
      </c>
    </row>
    <row r="99" customHeight="1" spans="1:11">
      <c r="A99" s="106"/>
      <c r="B99" s="285" t="s">
        <v>10</v>
      </c>
      <c r="C99" s="285" t="s">
        <v>1171</v>
      </c>
      <c r="D99" s="106">
        <v>2020</v>
      </c>
      <c r="E99" s="106" t="s">
        <v>970</v>
      </c>
      <c r="F99" s="106" t="s">
        <v>1026</v>
      </c>
      <c r="G99" s="106" t="s">
        <v>1169</v>
      </c>
      <c r="H99" s="106" t="s">
        <v>1170</v>
      </c>
      <c r="I99" s="106" t="s">
        <v>14</v>
      </c>
      <c r="J99" s="106"/>
      <c r="K99" s="106">
        <v>25</v>
      </c>
    </row>
    <row r="100" customHeight="1" spans="1:11">
      <c r="A100" s="106"/>
      <c r="B100" s="285" t="s">
        <v>10</v>
      </c>
      <c r="C100" s="285" t="s">
        <v>1172</v>
      </c>
      <c r="D100" s="106">
        <v>2019</v>
      </c>
      <c r="E100" s="106" t="s">
        <v>1173</v>
      </c>
      <c r="F100" s="106" t="s">
        <v>1174</v>
      </c>
      <c r="G100" s="106">
        <v>10</v>
      </c>
      <c r="H100" s="106" t="s">
        <v>1175</v>
      </c>
      <c r="I100" s="106" t="s">
        <v>14</v>
      </c>
      <c r="J100" s="106"/>
      <c r="K100" s="106">
        <v>25</v>
      </c>
    </row>
    <row r="101" customHeight="1" spans="1:11">
      <c r="A101" s="106"/>
      <c r="B101" s="285" t="s">
        <v>10</v>
      </c>
      <c r="C101" s="285" t="s">
        <v>1176</v>
      </c>
      <c r="D101" s="106">
        <v>2019</v>
      </c>
      <c r="E101" s="106" t="s">
        <v>166</v>
      </c>
      <c r="F101" s="106" t="s">
        <v>1042</v>
      </c>
      <c r="G101" s="106">
        <v>410</v>
      </c>
      <c r="H101" s="106"/>
      <c r="I101" s="106" t="s">
        <v>14</v>
      </c>
      <c r="J101" s="106"/>
      <c r="K101" s="106">
        <v>25</v>
      </c>
    </row>
    <row r="102" customHeight="1" spans="1:11">
      <c r="A102" s="106"/>
      <c r="B102" s="285" t="s">
        <v>10</v>
      </c>
      <c r="C102" s="285" t="s">
        <v>1177</v>
      </c>
      <c r="D102" s="106">
        <v>2019</v>
      </c>
      <c r="E102" s="106" t="s">
        <v>1173</v>
      </c>
      <c r="F102" s="106" t="s">
        <v>1174</v>
      </c>
      <c r="G102" s="106">
        <v>10</v>
      </c>
      <c r="H102" s="106" t="s">
        <v>1175</v>
      </c>
      <c r="I102" s="106" t="s">
        <v>14</v>
      </c>
      <c r="J102" s="106"/>
      <c r="K102" s="106">
        <v>25</v>
      </c>
    </row>
    <row r="103" customHeight="1" spans="1:11">
      <c r="A103" s="106"/>
      <c r="B103" s="285" t="s">
        <v>19</v>
      </c>
      <c r="C103" s="285" t="s">
        <v>1178</v>
      </c>
      <c r="D103" s="106">
        <v>2017</v>
      </c>
      <c r="E103" s="106" t="s">
        <v>1046</v>
      </c>
      <c r="F103" s="106" t="s">
        <v>1179</v>
      </c>
      <c r="G103" s="106" t="s">
        <v>1180</v>
      </c>
      <c r="H103" s="106" t="s">
        <v>1181</v>
      </c>
      <c r="I103" s="106" t="s">
        <v>14</v>
      </c>
      <c r="J103" s="106"/>
      <c r="K103" s="106">
        <v>25</v>
      </c>
    </row>
    <row r="104" customHeight="1" spans="1:11">
      <c r="A104" s="106"/>
      <c r="B104" s="285" t="s">
        <v>10</v>
      </c>
      <c r="C104" s="285" t="s">
        <v>1182</v>
      </c>
      <c r="D104" s="106">
        <v>2017</v>
      </c>
      <c r="E104" s="106" t="s">
        <v>861</v>
      </c>
      <c r="F104" s="106" t="s">
        <v>1179</v>
      </c>
      <c r="G104" s="106" t="s">
        <v>1043</v>
      </c>
      <c r="H104" s="106" t="s">
        <v>1181</v>
      </c>
      <c r="I104" s="106" t="s">
        <v>40</v>
      </c>
      <c r="J104" s="106"/>
      <c r="K104" s="106">
        <v>25</v>
      </c>
    </row>
    <row r="105" customHeight="1" spans="1:11">
      <c r="A105" s="106"/>
      <c r="B105" s="285" t="s">
        <v>10</v>
      </c>
      <c r="C105" s="285" t="s">
        <v>1183</v>
      </c>
      <c r="D105" s="106">
        <v>2019</v>
      </c>
      <c r="E105" s="106" t="s">
        <v>861</v>
      </c>
      <c r="F105" s="106" t="s">
        <v>1174</v>
      </c>
      <c r="G105" s="106" t="s">
        <v>1043</v>
      </c>
      <c r="H105" s="106">
        <v>76</v>
      </c>
      <c r="I105" s="106" t="s">
        <v>40</v>
      </c>
      <c r="J105" s="106"/>
      <c r="K105" s="106">
        <v>25</v>
      </c>
    </row>
    <row r="106" customHeight="1" spans="1:11">
      <c r="A106" s="106"/>
      <c r="B106" s="285" t="s">
        <v>10</v>
      </c>
      <c r="C106" s="285" t="s">
        <v>1184</v>
      </c>
      <c r="D106" s="106">
        <v>2018</v>
      </c>
      <c r="E106" s="106" t="s">
        <v>1054</v>
      </c>
      <c r="F106" s="106" t="s">
        <v>1003</v>
      </c>
      <c r="G106" s="106" t="s">
        <v>1185</v>
      </c>
      <c r="H106" s="106" t="s">
        <v>1186</v>
      </c>
      <c r="I106" s="106" t="s">
        <v>40</v>
      </c>
      <c r="J106" s="106"/>
      <c r="K106" s="106">
        <v>25</v>
      </c>
    </row>
    <row r="107" customHeight="1" spans="1:11">
      <c r="A107" s="106"/>
      <c r="B107" s="285" t="s">
        <v>10</v>
      </c>
      <c r="C107" s="285" t="s">
        <v>1187</v>
      </c>
      <c r="D107" s="106">
        <v>1985</v>
      </c>
      <c r="E107" s="106" t="s">
        <v>166</v>
      </c>
      <c r="F107" s="106" t="s">
        <v>1188</v>
      </c>
      <c r="G107" s="106"/>
      <c r="H107" s="106">
        <v>536</v>
      </c>
      <c r="I107" s="106" t="s">
        <v>27</v>
      </c>
      <c r="J107" s="106"/>
      <c r="K107" s="106">
        <v>25</v>
      </c>
    </row>
    <row r="108" customHeight="1" spans="1:11">
      <c r="A108" s="106"/>
      <c r="B108" s="285" t="s">
        <v>10</v>
      </c>
      <c r="C108" s="285" t="s">
        <v>1189</v>
      </c>
      <c r="D108" s="106">
        <v>1987</v>
      </c>
      <c r="E108" s="106" t="s">
        <v>1072</v>
      </c>
      <c r="F108" s="106" t="s">
        <v>1190</v>
      </c>
      <c r="G108" s="106"/>
      <c r="H108" s="106">
        <v>204</v>
      </c>
      <c r="I108" s="106" t="s">
        <v>14</v>
      </c>
      <c r="J108" s="106"/>
      <c r="K108" s="106">
        <v>25</v>
      </c>
    </row>
    <row r="109" customHeight="1" spans="1:11">
      <c r="A109" s="106"/>
      <c r="B109" s="285" t="s">
        <v>10</v>
      </c>
      <c r="C109" s="285" t="s">
        <v>1191</v>
      </c>
      <c r="D109" s="106">
        <v>1987</v>
      </c>
      <c r="E109" s="106" t="s">
        <v>1072</v>
      </c>
      <c r="F109" s="106" t="s">
        <v>1190</v>
      </c>
      <c r="G109" s="106"/>
      <c r="H109" s="106">
        <v>204</v>
      </c>
      <c r="I109" s="106" t="s">
        <v>14</v>
      </c>
      <c r="J109" s="106"/>
      <c r="K109" s="106">
        <v>25</v>
      </c>
    </row>
    <row r="110" customHeight="1" spans="1:11">
      <c r="A110" s="106"/>
      <c r="B110" s="285" t="s">
        <v>10</v>
      </c>
      <c r="C110" s="285" t="s">
        <v>1192</v>
      </c>
      <c r="D110" s="106">
        <v>1987</v>
      </c>
      <c r="E110" s="106" t="s">
        <v>166</v>
      </c>
      <c r="F110" s="106" t="s">
        <v>568</v>
      </c>
      <c r="G110" s="106"/>
      <c r="H110" s="106">
        <v>170</v>
      </c>
      <c r="I110" s="106" t="s">
        <v>14</v>
      </c>
      <c r="J110" s="106"/>
      <c r="K110" s="106">
        <v>25</v>
      </c>
    </row>
    <row r="111" customHeight="1" spans="1:11">
      <c r="A111" s="106"/>
      <c r="B111" s="285" t="s">
        <v>10</v>
      </c>
      <c r="C111" s="285" t="s">
        <v>1193</v>
      </c>
      <c r="D111" s="106">
        <v>1987</v>
      </c>
      <c r="E111" s="106" t="s">
        <v>166</v>
      </c>
      <c r="F111" s="106" t="s">
        <v>568</v>
      </c>
      <c r="G111" s="106"/>
      <c r="H111" s="106">
        <v>170</v>
      </c>
      <c r="I111" s="106" t="s">
        <v>14</v>
      </c>
      <c r="J111" s="106"/>
      <c r="K111" s="106">
        <v>25</v>
      </c>
    </row>
    <row r="112" customHeight="1" spans="1:11">
      <c r="A112" s="106"/>
      <c r="B112" s="285" t="s">
        <v>10</v>
      </c>
      <c r="C112" s="285" t="s">
        <v>1194</v>
      </c>
      <c r="D112" s="106">
        <v>1993</v>
      </c>
      <c r="E112" s="106" t="s">
        <v>26</v>
      </c>
      <c r="F112" s="106" t="s">
        <v>1076</v>
      </c>
      <c r="G112" s="106">
        <v>280</v>
      </c>
      <c r="H112" s="106" t="s">
        <v>1195</v>
      </c>
      <c r="I112" s="106" t="s">
        <v>27</v>
      </c>
      <c r="J112" s="106"/>
      <c r="K112" s="106">
        <v>25</v>
      </c>
    </row>
    <row r="113" customHeight="1" spans="1:11">
      <c r="A113" s="106"/>
      <c r="B113" s="285" t="s">
        <v>10</v>
      </c>
      <c r="C113" s="285" t="s">
        <v>1196</v>
      </c>
      <c r="D113" s="106">
        <v>1991</v>
      </c>
      <c r="E113" s="106" t="s">
        <v>166</v>
      </c>
      <c r="F113" s="106" t="s">
        <v>1076</v>
      </c>
      <c r="G113" s="106">
        <v>333</v>
      </c>
      <c r="H113" s="106" t="s">
        <v>181</v>
      </c>
      <c r="I113" s="106" t="s">
        <v>14</v>
      </c>
      <c r="J113" s="106"/>
      <c r="K113" s="106">
        <v>25</v>
      </c>
    </row>
    <row r="114" customHeight="1" spans="1:11">
      <c r="A114" s="106"/>
      <c r="B114" s="285" t="s">
        <v>10</v>
      </c>
      <c r="C114" s="106">
        <v>51717174</v>
      </c>
      <c r="D114" s="106">
        <v>2018</v>
      </c>
      <c r="E114" s="106" t="s">
        <v>284</v>
      </c>
      <c r="F114" s="106" t="s">
        <v>1197</v>
      </c>
      <c r="G114" s="106">
        <v>212</v>
      </c>
      <c r="H114" s="106" t="s">
        <v>181</v>
      </c>
      <c r="I114" s="106" t="s">
        <v>14</v>
      </c>
      <c r="J114" s="106"/>
      <c r="K114" s="106">
        <v>25</v>
      </c>
    </row>
    <row r="115" customHeight="1" spans="1:11">
      <c r="A115" s="106"/>
      <c r="B115" s="285" t="s">
        <v>10</v>
      </c>
      <c r="C115" s="106">
        <v>51717176</v>
      </c>
      <c r="D115" s="106">
        <v>2018</v>
      </c>
      <c r="E115" s="106" t="s">
        <v>284</v>
      </c>
      <c r="F115" s="106" t="s">
        <v>1197</v>
      </c>
      <c r="G115" s="106">
        <v>212</v>
      </c>
      <c r="H115" s="106" t="s">
        <v>181</v>
      </c>
      <c r="I115" s="106" t="s">
        <v>14</v>
      </c>
      <c r="J115" s="106"/>
      <c r="K115" s="106">
        <v>25</v>
      </c>
    </row>
    <row r="116" customHeight="1" spans="1:11">
      <c r="A116" s="106"/>
      <c r="B116" s="285" t="s">
        <v>10</v>
      </c>
      <c r="C116" s="106">
        <v>51717177</v>
      </c>
      <c r="D116" s="106">
        <v>2018</v>
      </c>
      <c r="E116" s="106" t="s">
        <v>284</v>
      </c>
      <c r="F116" s="106" t="s">
        <v>1197</v>
      </c>
      <c r="G116" s="106">
        <v>212</v>
      </c>
      <c r="H116" s="106" t="s">
        <v>181</v>
      </c>
      <c r="I116" s="106" t="s">
        <v>14</v>
      </c>
      <c r="J116" s="106"/>
      <c r="K116" s="106">
        <v>25</v>
      </c>
    </row>
    <row r="117" customHeight="1" spans="1:11">
      <c r="A117" s="106"/>
      <c r="B117" s="285" t="s">
        <v>10</v>
      </c>
      <c r="C117" s="106">
        <v>51717178</v>
      </c>
      <c r="D117" s="106">
        <v>2018</v>
      </c>
      <c r="E117" s="106" t="s">
        <v>284</v>
      </c>
      <c r="F117" s="106" t="s">
        <v>1197</v>
      </c>
      <c r="G117" s="106">
        <v>212</v>
      </c>
      <c r="H117" s="106" t="s">
        <v>181</v>
      </c>
      <c r="I117" s="106" t="s">
        <v>14</v>
      </c>
      <c r="J117" s="106"/>
      <c r="K117" s="106">
        <v>25</v>
      </c>
    </row>
    <row r="118" customHeight="1" spans="1:11">
      <c r="A118" s="106"/>
      <c r="B118" s="285" t="s">
        <v>10</v>
      </c>
      <c r="C118" s="106">
        <v>51717170</v>
      </c>
      <c r="D118" s="106">
        <v>2018</v>
      </c>
      <c r="E118" s="106" t="s">
        <v>284</v>
      </c>
      <c r="F118" s="106" t="s">
        <v>1197</v>
      </c>
      <c r="G118" s="106">
        <v>212</v>
      </c>
      <c r="H118" s="106" t="s">
        <v>181</v>
      </c>
      <c r="I118" s="106" t="s">
        <v>14</v>
      </c>
      <c r="J118" s="106"/>
      <c r="K118" s="106">
        <v>25</v>
      </c>
    </row>
    <row r="119" customHeight="1" spans="1:11">
      <c r="A119" s="106"/>
      <c r="B119" s="285" t="s">
        <v>10</v>
      </c>
      <c r="C119" s="106">
        <v>51717173</v>
      </c>
      <c r="D119" s="106">
        <v>2018</v>
      </c>
      <c r="E119" s="106" t="s">
        <v>284</v>
      </c>
      <c r="F119" s="106" t="s">
        <v>1197</v>
      </c>
      <c r="G119" s="106">
        <v>212</v>
      </c>
      <c r="H119" s="106" t="s">
        <v>181</v>
      </c>
      <c r="I119" s="106" t="s">
        <v>14</v>
      </c>
      <c r="J119" s="106"/>
      <c r="K119" s="106">
        <v>25</v>
      </c>
    </row>
    <row r="120" customHeight="1" spans="1:11">
      <c r="A120" s="106"/>
      <c r="B120" s="285" t="s">
        <v>10</v>
      </c>
      <c r="C120" s="106">
        <v>51717175</v>
      </c>
      <c r="D120" s="106">
        <v>2018</v>
      </c>
      <c r="E120" s="106" t="s">
        <v>284</v>
      </c>
      <c r="F120" s="106" t="s">
        <v>1197</v>
      </c>
      <c r="G120" s="106">
        <v>212</v>
      </c>
      <c r="H120" s="106" t="s">
        <v>181</v>
      </c>
      <c r="I120" s="106" t="s">
        <v>14</v>
      </c>
      <c r="J120" s="106"/>
      <c r="K120" s="106">
        <v>25</v>
      </c>
    </row>
    <row r="121" customHeight="1" spans="1:11">
      <c r="A121" s="106"/>
      <c r="B121" s="285" t="s">
        <v>66</v>
      </c>
      <c r="C121" s="285" t="s">
        <v>1198</v>
      </c>
      <c r="D121" s="106">
        <v>2019</v>
      </c>
      <c r="E121" s="106" t="s">
        <v>1199</v>
      </c>
      <c r="F121" s="106" t="s">
        <v>1200</v>
      </c>
      <c r="G121" s="106" t="s">
        <v>1201</v>
      </c>
      <c r="H121" s="106" t="s">
        <v>210</v>
      </c>
      <c r="I121" s="106" t="s">
        <v>277</v>
      </c>
      <c r="J121" s="106"/>
      <c r="K121" s="106">
        <v>25</v>
      </c>
    </row>
    <row r="122" customHeight="1" spans="1:11">
      <c r="A122" s="106"/>
      <c r="B122" s="285" t="s">
        <v>10</v>
      </c>
      <c r="C122" s="285" t="s">
        <v>1202</v>
      </c>
      <c r="D122" s="106">
        <v>1990</v>
      </c>
      <c r="E122" s="106" t="s">
        <v>166</v>
      </c>
      <c r="F122" s="106" t="s">
        <v>1061</v>
      </c>
      <c r="G122" s="106">
        <v>414</v>
      </c>
      <c r="H122" s="106" t="s">
        <v>1203</v>
      </c>
      <c r="I122" s="106" t="s">
        <v>14</v>
      </c>
      <c r="J122" s="106"/>
      <c r="K122" s="106">
        <v>25</v>
      </c>
    </row>
    <row r="123" customHeight="1" spans="1:11">
      <c r="A123" s="106"/>
      <c r="B123" s="285"/>
      <c r="C123" s="285" t="s">
        <v>1204</v>
      </c>
      <c r="D123" s="106">
        <v>1990</v>
      </c>
      <c r="E123" s="106" t="s">
        <v>166</v>
      </c>
      <c r="F123" s="106" t="s">
        <v>1061</v>
      </c>
      <c r="G123" s="106">
        <v>414</v>
      </c>
      <c r="H123" s="106" t="s">
        <v>1203</v>
      </c>
      <c r="I123" s="106" t="s">
        <v>14</v>
      </c>
      <c r="J123" s="106"/>
      <c r="K123" s="106">
        <v>25</v>
      </c>
    </row>
    <row r="124" customHeight="1" spans="1:11">
      <c r="A124" s="106"/>
      <c r="B124" s="285"/>
      <c r="C124" s="285" t="s">
        <v>1205</v>
      </c>
      <c r="D124" s="106">
        <v>1990</v>
      </c>
      <c r="E124" s="106" t="s">
        <v>166</v>
      </c>
      <c r="F124" s="106" t="s">
        <v>1061</v>
      </c>
      <c r="G124" s="106">
        <v>414</v>
      </c>
      <c r="H124" s="106" t="s">
        <v>1203</v>
      </c>
      <c r="I124" s="106" t="s">
        <v>14</v>
      </c>
      <c r="J124" s="106"/>
      <c r="K124" s="106">
        <v>25</v>
      </c>
    </row>
    <row r="125" customHeight="1" spans="1:11">
      <c r="A125" s="106"/>
      <c r="B125" s="285"/>
      <c r="C125" s="285" t="s">
        <v>1206</v>
      </c>
      <c r="D125" s="106">
        <v>1990</v>
      </c>
      <c r="E125" s="106" t="s">
        <v>166</v>
      </c>
      <c r="F125" s="106" t="s">
        <v>1061</v>
      </c>
      <c r="G125" s="106">
        <v>414</v>
      </c>
      <c r="H125" s="106" t="s">
        <v>1203</v>
      </c>
      <c r="I125" s="106" t="s">
        <v>14</v>
      </c>
      <c r="J125" s="106"/>
      <c r="K125" s="106">
        <v>25</v>
      </c>
    </row>
    <row r="126" customHeight="1" spans="1:11">
      <c r="A126" s="106"/>
      <c r="B126" s="285"/>
      <c r="C126" s="285" t="s">
        <v>1207</v>
      </c>
      <c r="D126" s="106">
        <v>1990</v>
      </c>
      <c r="E126" s="106" t="s">
        <v>166</v>
      </c>
      <c r="F126" s="106" t="s">
        <v>1061</v>
      </c>
      <c r="G126" s="106">
        <v>414</v>
      </c>
      <c r="H126" s="106" t="s">
        <v>1203</v>
      </c>
      <c r="I126" s="106" t="s">
        <v>14</v>
      </c>
      <c r="J126" s="106"/>
      <c r="K126" s="106">
        <v>25</v>
      </c>
    </row>
    <row r="127" customHeight="1" spans="1:11">
      <c r="A127" s="106"/>
      <c r="B127" s="285"/>
      <c r="C127" s="285" t="s">
        <v>1208</v>
      </c>
      <c r="D127" s="106">
        <v>1990</v>
      </c>
      <c r="E127" s="106" t="s">
        <v>166</v>
      </c>
      <c r="F127" s="106" t="s">
        <v>1061</v>
      </c>
      <c r="G127" s="106">
        <v>414</v>
      </c>
      <c r="H127" s="106" t="s">
        <v>1203</v>
      </c>
      <c r="I127" s="106" t="s">
        <v>14</v>
      </c>
      <c r="J127" s="106"/>
      <c r="K127" s="106">
        <v>25</v>
      </c>
    </row>
    <row r="128" customHeight="1" spans="1:11">
      <c r="A128" s="106"/>
      <c r="B128" s="285"/>
      <c r="C128" s="285" t="s">
        <v>1209</v>
      </c>
      <c r="D128" s="106">
        <v>1990</v>
      </c>
      <c r="E128" s="106" t="s">
        <v>166</v>
      </c>
      <c r="F128" s="106" t="s">
        <v>1061</v>
      </c>
      <c r="G128" s="106">
        <v>414</v>
      </c>
      <c r="H128" s="106" t="s">
        <v>1203</v>
      </c>
      <c r="I128" s="106" t="s">
        <v>14</v>
      </c>
      <c r="J128" s="106"/>
      <c r="K128" s="106">
        <v>25</v>
      </c>
    </row>
    <row r="129" customHeight="1" spans="1:11">
      <c r="A129" s="106"/>
      <c r="B129" s="285"/>
      <c r="C129" s="285" t="s">
        <v>1210</v>
      </c>
      <c r="D129" s="106">
        <v>1990</v>
      </c>
      <c r="E129" s="106" t="s">
        <v>166</v>
      </c>
      <c r="F129" s="106" t="s">
        <v>1061</v>
      </c>
      <c r="G129" s="106">
        <v>414</v>
      </c>
      <c r="H129" s="106" t="s">
        <v>1203</v>
      </c>
      <c r="I129" s="106" t="s">
        <v>14</v>
      </c>
      <c r="J129" s="106"/>
      <c r="K129" s="106">
        <v>25</v>
      </c>
    </row>
    <row r="130" customHeight="1" spans="1:11">
      <c r="A130" s="106"/>
      <c r="B130" s="285"/>
      <c r="C130" s="285" t="s">
        <v>1211</v>
      </c>
      <c r="D130" s="106">
        <v>1990</v>
      </c>
      <c r="E130" s="106" t="s">
        <v>166</v>
      </c>
      <c r="F130" s="106" t="s">
        <v>1061</v>
      </c>
      <c r="G130" s="106">
        <v>414</v>
      </c>
      <c r="H130" s="106" t="s">
        <v>1203</v>
      </c>
      <c r="I130" s="106" t="s">
        <v>14</v>
      </c>
      <c r="J130" s="106"/>
      <c r="K130" s="106">
        <v>25</v>
      </c>
    </row>
    <row r="131" customHeight="1" spans="1:11">
      <c r="A131" s="106"/>
      <c r="B131" s="285"/>
      <c r="C131" s="285" t="s">
        <v>1212</v>
      </c>
      <c r="D131" s="106">
        <v>1990</v>
      </c>
      <c r="E131" s="106" t="s">
        <v>166</v>
      </c>
      <c r="F131" s="106" t="s">
        <v>1061</v>
      </c>
      <c r="G131" s="106">
        <v>414</v>
      </c>
      <c r="H131" s="106" t="s">
        <v>1203</v>
      </c>
      <c r="I131" s="106" t="s">
        <v>14</v>
      </c>
      <c r="J131" s="106"/>
      <c r="K131" s="106">
        <v>25</v>
      </c>
    </row>
    <row r="132" customHeight="1" spans="1:11">
      <c r="A132" s="106"/>
      <c r="B132" s="285"/>
      <c r="C132" s="285" t="s">
        <v>1213</v>
      </c>
      <c r="D132" s="106">
        <v>1990</v>
      </c>
      <c r="E132" s="106" t="s">
        <v>166</v>
      </c>
      <c r="F132" s="106" t="s">
        <v>1061</v>
      </c>
      <c r="G132" s="106">
        <v>414</v>
      </c>
      <c r="H132" s="106" t="s">
        <v>1203</v>
      </c>
      <c r="I132" s="106" t="s">
        <v>14</v>
      </c>
      <c r="J132" s="106"/>
      <c r="K132" s="106">
        <v>25</v>
      </c>
    </row>
    <row r="133" customHeight="1" spans="1:11">
      <c r="A133" s="106"/>
      <c r="B133" s="285"/>
      <c r="C133" s="285" t="s">
        <v>1214</v>
      </c>
      <c r="D133" s="106">
        <v>1990</v>
      </c>
      <c r="E133" s="106" t="s">
        <v>166</v>
      </c>
      <c r="F133" s="106" t="s">
        <v>1061</v>
      </c>
      <c r="G133" s="106">
        <v>414</v>
      </c>
      <c r="H133" s="106"/>
      <c r="I133" s="106" t="s">
        <v>14</v>
      </c>
      <c r="J133" s="106"/>
      <c r="K133" s="106">
        <v>25</v>
      </c>
    </row>
    <row r="134" customHeight="1" spans="1:11">
      <c r="A134" s="106"/>
      <c r="B134" s="285"/>
      <c r="C134" s="285" t="s">
        <v>1215</v>
      </c>
      <c r="D134" s="106">
        <v>1990</v>
      </c>
      <c r="E134" s="106" t="s">
        <v>166</v>
      </c>
      <c r="F134" s="106" t="s">
        <v>1061</v>
      </c>
      <c r="G134" s="106">
        <v>414</v>
      </c>
      <c r="H134" s="106" t="s">
        <v>1203</v>
      </c>
      <c r="I134" s="106" t="s">
        <v>14</v>
      </c>
      <c r="J134" s="106"/>
      <c r="K134" s="106">
        <v>25</v>
      </c>
    </row>
    <row r="135" customHeight="1" spans="1:11">
      <c r="A135" s="106"/>
      <c r="B135" s="285"/>
      <c r="C135" s="285" t="s">
        <v>1216</v>
      </c>
      <c r="D135" s="106">
        <v>1990</v>
      </c>
      <c r="E135" s="106" t="s">
        <v>166</v>
      </c>
      <c r="F135" s="106" t="s">
        <v>1061</v>
      </c>
      <c r="G135" s="106">
        <v>414</v>
      </c>
      <c r="H135" s="106" t="s">
        <v>1203</v>
      </c>
      <c r="I135" s="106" t="s">
        <v>14</v>
      </c>
      <c r="J135" s="106"/>
      <c r="K135" s="106">
        <v>25</v>
      </c>
    </row>
    <row r="136" customHeight="1" spans="1:11">
      <c r="A136" s="106"/>
      <c r="B136" s="285"/>
      <c r="C136" s="285" t="s">
        <v>1217</v>
      </c>
      <c r="D136" s="106">
        <v>1990</v>
      </c>
      <c r="E136" s="106" t="s">
        <v>166</v>
      </c>
      <c r="F136" s="106" t="s">
        <v>1061</v>
      </c>
      <c r="G136" s="106">
        <v>414</v>
      </c>
      <c r="H136" s="106" t="s">
        <v>1203</v>
      </c>
      <c r="I136" s="106" t="s">
        <v>14</v>
      </c>
      <c r="J136" s="106"/>
      <c r="K136" s="106">
        <v>25</v>
      </c>
    </row>
    <row r="137" customHeight="1" spans="1:11">
      <c r="A137" s="106"/>
      <c r="B137" s="285"/>
      <c r="C137" s="285" t="s">
        <v>1218</v>
      </c>
      <c r="D137" s="106">
        <v>1990</v>
      </c>
      <c r="E137" s="106" t="s">
        <v>166</v>
      </c>
      <c r="F137" s="106" t="s">
        <v>1061</v>
      </c>
      <c r="G137" s="106">
        <v>414</v>
      </c>
      <c r="H137" s="106" t="s">
        <v>1203</v>
      </c>
      <c r="I137" s="106" t="s">
        <v>14</v>
      </c>
      <c r="J137" s="106"/>
      <c r="K137" s="106">
        <v>25</v>
      </c>
    </row>
    <row r="138" customHeight="1" spans="1:11">
      <c r="A138" s="106"/>
      <c r="B138" s="285"/>
      <c r="C138" s="285" t="s">
        <v>1219</v>
      </c>
      <c r="D138" s="106">
        <v>1990</v>
      </c>
      <c r="E138" s="106" t="s">
        <v>166</v>
      </c>
      <c r="F138" s="106" t="s">
        <v>1061</v>
      </c>
      <c r="G138" s="106">
        <v>414</v>
      </c>
      <c r="H138" s="106" t="s">
        <v>1203</v>
      </c>
      <c r="I138" s="106" t="s">
        <v>14</v>
      </c>
      <c r="J138" s="106"/>
      <c r="K138" s="106">
        <v>25</v>
      </c>
    </row>
    <row r="139" customHeight="1" spans="1:11">
      <c r="A139" s="106"/>
      <c r="B139" s="285"/>
      <c r="C139" s="285" t="s">
        <v>1220</v>
      </c>
      <c r="D139" s="106">
        <v>1990</v>
      </c>
      <c r="E139" s="106" t="s">
        <v>166</v>
      </c>
      <c r="F139" s="106" t="s">
        <v>1061</v>
      </c>
      <c r="G139" s="106">
        <v>414</v>
      </c>
      <c r="H139" s="106" t="s">
        <v>1203</v>
      </c>
      <c r="I139" s="106" t="s">
        <v>14</v>
      </c>
      <c r="J139" s="106"/>
      <c r="K139" s="106">
        <v>25</v>
      </c>
    </row>
    <row r="140" customHeight="1" spans="1:11">
      <c r="A140" s="106"/>
      <c r="B140" s="285"/>
      <c r="C140" s="285" t="s">
        <v>1221</v>
      </c>
      <c r="D140" s="106">
        <v>1990</v>
      </c>
      <c r="E140" s="106" t="s">
        <v>166</v>
      </c>
      <c r="F140" s="106" t="s">
        <v>1061</v>
      </c>
      <c r="G140" s="106">
        <v>414</v>
      </c>
      <c r="H140" s="106" t="s">
        <v>1203</v>
      </c>
      <c r="I140" s="106" t="s">
        <v>14</v>
      </c>
      <c r="J140" s="106"/>
      <c r="K140" s="106">
        <v>25</v>
      </c>
    </row>
    <row r="141" customHeight="1" spans="1:11">
      <c r="A141" s="106"/>
      <c r="B141" s="285"/>
      <c r="C141" s="285" t="s">
        <v>1222</v>
      </c>
      <c r="D141" s="106">
        <v>1989</v>
      </c>
      <c r="E141" s="106" t="s">
        <v>1223</v>
      </c>
      <c r="F141" s="106" t="s">
        <v>1154</v>
      </c>
      <c r="G141" s="106" t="s">
        <v>1224</v>
      </c>
      <c r="H141" s="106" t="s">
        <v>181</v>
      </c>
      <c r="I141" s="106" t="s">
        <v>14</v>
      </c>
      <c r="J141" s="106"/>
      <c r="K141" s="106">
        <v>25</v>
      </c>
    </row>
    <row r="142" customHeight="1" spans="1:11">
      <c r="A142" s="106"/>
      <c r="B142" s="285"/>
      <c r="C142" s="285" t="s">
        <v>1225</v>
      </c>
      <c r="D142" s="106">
        <v>1989</v>
      </c>
      <c r="E142" s="106" t="s">
        <v>1223</v>
      </c>
      <c r="F142" s="106" t="s">
        <v>1154</v>
      </c>
      <c r="G142" s="106" t="s">
        <v>1224</v>
      </c>
      <c r="H142" s="106" t="s">
        <v>181</v>
      </c>
      <c r="I142" s="106" t="s">
        <v>14</v>
      </c>
      <c r="J142" s="106"/>
      <c r="K142" s="106">
        <v>25</v>
      </c>
    </row>
    <row r="143" customHeight="1" spans="1:11">
      <c r="A143" s="106"/>
      <c r="B143" s="285"/>
      <c r="C143" s="285" t="s">
        <v>1226</v>
      </c>
      <c r="D143" s="106">
        <v>1989</v>
      </c>
      <c r="E143" s="106" t="s">
        <v>1223</v>
      </c>
      <c r="F143" s="106" t="s">
        <v>1154</v>
      </c>
      <c r="G143" s="106" t="s">
        <v>1224</v>
      </c>
      <c r="H143" s="106" t="s">
        <v>181</v>
      </c>
      <c r="I143" s="106" t="s">
        <v>14</v>
      </c>
      <c r="J143" s="106"/>
      <c r="K143" s="106">
        <v>25</v>
      </c>
    </row>
    <row r="144" customHeight="1" spans="1:11">
      <c r="A144" s="106"/>
      <c r="B144" s="285"/>
      <c r="C144" s="285" t="s">
        <v>1227</v>
      </c>
      <c r="D144" s="106">
        <v>2020</v>
      </c>
      <c r="E144" s="106" t="s">
        <v>1034</v>
      </c>
      <c r="F144" s="106" t="s">
        <v>1023</v>
      </c>
      <c r="G144" s="106">
        <v>229</v>
      </c>
      <c r="H144" s="106" t="s">
        <v>1228</v>
      </c>
      <c r="I144" s="106" t="s">
        <v>40</v>
      </c>
      <c r="J144" s="106"/>
      <c r="K144" s="106">
        <v>25</v>
      </c>
    </row>
    <row r="145" customHeight="1" spans="1:11">
      <c r="A145" s="106"/>
      <c r="B145" s="285"/>
      <c r="C145" s="285" t="s">
        <v>1229</v>
      </c>
      <c r="D145" s="106">
        <v>2020</v>
      </c>
      <c r="E145" s="106" t="s">
        <v>166</v>
      </c>
      <c r="F145" s="106" t="s">
        <v>1230</v>
      </c>
      <c r="G145" s="106">
        <v>78</v>
      </c>
      <c r="H145" s="106" t="s">
        <v>181</v>
      </c>
      <c r="I145" s="106" t="s">
        <v>40</v>
      </c>
      <c r="J145" s="106"/>
      <c r="K145" s="106">
        <v>25</v>
      </c>
    </row>
    <row r="146" customHeight="1" spans="1:11">
      <c r="A146" s="106"/>
      <c r="B146" s="285" t="s">
        <v>10</v>
      </c>
      <c r="C146" s="285" t="s">
        <v>1231</v>
      </c>
      <c r="D146" s="106">
        <v>2011</v>
      </c>
      <c r="E146" s="106" t="s">
        <v>970</v>
      </c>
      <c r="F146" s="106" t="s">
        <v>1232</v>
      </c>
      <c r="G146" s="106">
        <v>199</v>
      </c>
      <c r="H146" s="106" t="s">
        <v>1233</v>
      </c>
      <c r="I146" s="106" t="s">
        <v>40</v>
      </c>
      <c r="J146" s="106"/>
      <c r="K146" s="106">
        <v>25</v>
      </c>
    </row>
    <row r="147" customHeight="1" spans="1:11">
      <c r="A147" s="106"/>
      <c r="B147" s="285" t="s">
        <v>10</v>
      </c>
      <c r="C147" s="285" t="s">
        <v>1234</v>
      </c>
      <c r="D147" s="106">
        <v>2011</v>
      </c>
      <c r="E147" s="106" t="s">
        <v>970</v>
      </c>
      <c r="F147" s="106" t="s">
        <v>1232</v>
      </c>
      <c r="G147" s="106">
        <v>199</v>
      </c>
      <c r="H147" s="106" t="s">
        <v>1233</v>
      </c>
      <c r="I147" s="106" t="s">
        <v>40</v>
      </c>
      <c r="J147" s="106"/>
      <c r="K147" s="106">
        <v>25</v>
      </c>
    </row>
    <row r="148" customHeight="1" spans="1:11">
      <c r="A148" s="106"/>
      <c r="B148" s="285" t="s">
        <v>10</v>
      </c>
      <c r="C148" s="285" t="s">
        <v>1235</v>
      </c>
      <c r="D148" s="106">
        <v>1978</v>
      </c>
      <c r="E148" s="106" t="s">
        <v>166</v>
      </c>
      <c r="F148" s="106" t="s">
        <v>1236</v>
      </c>
      <c r="G148" s="106">
        <v>450</v>
      </c>
      <c r="H148" s="106" t="s">
        <v>181</v>
      </c>
      <c r="I148" s="106" t="s">
        <v>27</v>
      </c>
      <c r="J148" s="106"/>
      <c r="K148" s="106">
        <v>25</v>
      </c>
    </row>
    <row r="149" customHeight="1" spans="1:11">
      <c r="A149" s="106"/>
      <c r="B149" s="285" t="s">
        <v>10</v>
      </c>
      <c r="C149" s="285" t="s">
        <v>1237</v>
      </c>
      <c r="D149" s="106">
        <v>1978</v>
      </c>
      <c r="E149" s="106" t="s">
        <v>166</v>
      </c>
      <c r="F149" s="106" t="s">
        <v>1236</v>
      </c>
      <c r="G149" s="106">
        <v>450</v>
      </c>
      <c r="H149" s="106" t="s">
        <v>181</v>
      </c>
      <c r="I149" s="106" t="s">
        <v>27</v>
      </c>
      <c r="J149" s="106"/>
      <c r="K149" s="106">
        <v>25</v>
      </c>
    </row>
    <row r="150" customHeight="1" spans="1:11">
      <c r="A150" s="106"/>
      <c r="B150" s="285" t="s">
        <v>10</v>
      </c>
      <c r="C150" s="285" t="s">
        <v>1238</v>
      </c>
      <c r="D150" s="106">
        <v>2006</v>
      </c>
      <c r="E150" s="106" t="s">
        <v>970</v>
      </c>
      <c r="F150" s="106" t="s">
        <v>1132</v>
      </c>
      <c r="G150" s="106" t="s">
        <v>1239</v>
      </c>
      <c r="H150" s="106" t="s">
        <v>1240</v>
      </c>
      <c r="I150" s="106" t="s">
        <v>27</v>
      </c>
      <c r="J150" s="106"/>
      <c r="K150" s="106">
        <v>25</v>
      </c>
    </row>
    <row r="151" customHeight="1" spans="1:11">
      <c r="A151" s="106"/>
      <c r="B151" s="285" t="s">
        <v>10</v>
      </c>
      <c r="C151" s="285" t="s">
        <v>1241</v>
      </c>
      <c r="D151" s="106">
        <v>2011</v>
      </c>
      <c r="E151" s="106" t="s">
        <v>970</v>
      </c>
      <c r="F151" s="106" t="s">
        <v>1232</v>
      </c>
      <c r="G151" s="106">
        <v>199</v>
      </c>
      <c r="H151" s="106" t="s">
        <v>1120</v>
      </c>
      <c r="I151" s="106" t="s">
        <v>40</v>
      </c>
      <c r="J151" s="106"/>
      <c r="K151" s="106">
        <v>25</v>
      </c>
    </row>
    <row r="152" customHeight="1" spans="1:11">
      <c r="A152" s="106"/>
      <c r="B152" s="285" t="s">
        <v>10</v>
      </c>
      <c r="C152" s="285" t="s">
        <v>1242</v>
      </c>
      <c r="D152" s="106">
        <v>2011</v>
      </c>
      <c r="E152" s="106" t="s">
        <v>970</v>
      </c>
      <c r="F152" s="106" t="s">
        <v>1232</v>
      </c>
      <c r="G152" s="106">
        <v>199</v>
      </c>
      <c r="H152" s="106" t="s">
        <v>1120</v>
      </c>
      <c r="I152" s="106" t="s">
        <v>40</v>
      </c>
      <c r="J152" s="106"/>
      <c r="K152" s="106">
        <v>25</v>
      </c>
    </row>
    <row r="153" customHeight="1" spans="1:11">
      <c r="A153" s="106"/>
      <c r="B153" s="285" t="s">
        <v>10</v>
      </c>
      <c r="C153" s="285" t="s">
        <v>1243</v>
      </c>
      <c r="D153" s="106">
        <v>1994</v>
      </c>
      <c r="E153" s="106" t="s">
        <v>1244</v>
      </c>
      <c r="F153" s="106" t="s">
        <v>1245</v>
      </c>
      <c r="G153" s="106">
        <v>633</v>
      </c>
      <c r="H153" s="106" t="s">
        <v>1246</v>
      </c>
      <c r="I153" s="106" t="s">
        <v>27</v>
      </c>
      <c r="J153" s="106"/>
      <c r="K153" s="106">
        <v>25</v>
      </c>
    </row>
    <row r="154" customHeight="1" spans="1:11">
      <c r="A154" s="106"/>
      <c r="B154" s="285" t="s">
        <v>10</v>
      </c>
      <c r="C154" s="285" t="s">
        <v>1247</v>
      </c>
      <c r="D154" s="106">
        <v>1994</v>
      </c>
      <c r="E154" s="106" t="s">
        <v>1244</v>
      </c>
      <c r="F154" s="106" t="s">
        <v>1245</v>
      </c>
      <c r="G154" s="106">
        <v>633</v>
      </c>
      <c r="H154" s="106" t="s">
        <v>1246</v>
      </c>
      <c r="I154" s="106" t="s">
        <v>27</v>
      </c>
      <c r="J154" s="106"/>
      <c r="K154" s="106">
        <v>25</v>
      </c>
    </row>
    <row r="155" customHeight="1" spans="1:11">
      <c r="A155" s="106"/>
      <c r="B155" s="285"/>
      <c r="C155" s="285" t="s">
        <v>1248</v>
      </c>
      <c r="D155" s="106">
        <v>1987</v>
      </c>
      <c r="E155" s="106" t="s">
        <v>166</v>
      </c>
      <c r="F155" s="106" t="s">
        <v>1088</v>
      </c>
      <c r="G155" s="106">
        <v>320</v>
      </c>
      <c r="H155" s="106" t="s">
        <v>181</v>
      </c>
      <c r="I155" s="106" t="s">
        <v>14</v>
      </c>
      <c r="J155" s="106"/>
      <c r="K155" s="106">
        <v>25</v>
      </c>
    </row>
    <row r="156" customHeight="1" spans="1:11">
      <c r="A156" s="106"/>
      <c r="B156" s="285" t="s">
        <v>10</v>
      </c>
      <c r="C156" s="285" t="s">
        <v>1249</v>
      </c>
      <c r="D156" s="106">
        <v>2019</v>
      </c>
      <c r="E156" s="106" t="s">
        <v>1016</v>
      </c>
      <c r="F156" s="106" t="s">
        <v>1013</v>
      </c>
      <c r="G156" s="106" t="s">
        <v>1250</v>
      </c>
      <c r="H156" s="106" t="s">
        <v>1251</v>
      </c>
      <c r="I156" s="106" t="s">
        <v>14</v>
      </c>
      <c r="J156" s="106"/>
      <c r="K156" s="106">
        <v>30</v>
      </c>
    </row>
    <row r="157" customHeight="1" spans="1:11">
      <c r="A157" s="106"/>
      <c r="B157" s="285" t="s">
        <v>10</v>
      </c>
      <c r="C157" s="285" t="s">
        <v>1252</v>
      </c>
      <c r="D157" s="106">
        <v>2019</v>
      </c>
      <c r="E157" s="106" t="s">
        <v>1253</v>
      </c>
      <c r="F157" s="106" t="s">
        <v>1254</v>
      </c>
      <c r="G157" s="106">
        <v>25</v>
      </c>
      <c r="H157" s="106" t="s">
        <v>1255</v>
      </c>
      <c r="I157" s="106" t="s">
        <v>40</v>
      </c>
      <c r="J157" s="106"/>
      <c r="K157" s="106">
        <v>30</v>
      </c>
    </row>
    <row r="158" customHeight="1" spans="1:11">
      <c r="A158" s="106"/>
      <c r="B158" s="285" t="s">
        <v>10</v>
      </c>
      <c r="C158" s="285" t="s">
        <v>1256</v>
      </c>
      <c r="D158" s="106">
        <v>2020</v>
      </c>
      <c r="E158" s="106" t="s">
        <v>970</v>
      </c>
      <c r="F158" s="106" t="s">
        <v>1023</v>
      </c>
      <c r="G158" s="106">
        <v>11</v>
      </c>
      <c r="H158" s="106"/>
      <c r="I158" s="106" t="s">
        <v>40</v>
      </c>
      <c r="J158" s="106"/>
      <c r="K158" s="106">
        <v>30</v>
      </c>
    </row>
    <row r="159" customHeight="1" spans="1:11">
      <c r="A159" s="106"/>
      <c r="B159" s="285" t="s">
        <v>10</v>
      </c>
      <c r="C159" s="285" t="s">
        <v>1257</v>
      </c>
      <c r="D159" s="106">
        <v>2020</v>
      </c>
      <c r="E159" s="106" t="s">
        <v>970</v>
      </c>
      <c r="F159" s="106" t="s">
        <v>1023</v>
      </c>
      <c r="G159" s="106">
        <v>11</v>
      </c>
      <c r="H159" s="106"/>
      <c r="I159" s="106" t="s">
        <v>40</v>
      </c>
      <c r="J159" s="106"/>
      <c r="K159" s="106">
        <v>30</v>
      </c>
    </row>
    <row r="160" customHeight="1" spans="1:11">
      <c r="A160" s="106"/>
      <c r="B160" s="285" t="s">
        <v>10</v>
      </c>
      <c r="C160" s="285" t="s">
        <v>1258</v>
      </c>
      <c r="D160" s="106">
        <v>2020</v>
      </c>
      <c r="E160" s="106" t="s">
        <v>970</v>
      </c>
      <c r="F160" s="106" t="s">
        <v>1023</v>
      </c>
      <c r="G160" s="106">
        <v>11</v>
      </c>
      <c r="H160" s="106"/>
      <c r="I160" s="106" t="s">
        <v>40</v>
      </c>
      <c r="J160" s="106"/>
      <c r="K160" s="106">
        <v>30</v>
      </c>
    </row>
    <row r="161" customHeight="1" spans="1:11">
      <c r="A161" s="106"/>
      <c r="B161" s="285" t="s">
        <v>10</v>
      </c>
      <c r="C161" s="285" t="s">
        <v>1259</v>
      </c>
      <c r="D161" s="106">
        <v>2020</v>
      </c>
      <c r="E161" s="106" t="s">
        <v>1260</v>
      </c>
      <c r="F161" s="106" t="s">
        <v>1026</v>
      </c>
      <c r="G161" s="106">
        <v>112</v>
      </c>
      <c r="H161" s="106"/>
      <c r="I161" s="106" t="s">
        <v>40</v>
      </c>
      <c r="J161" s="106"/>
      <c r="K161" s="106">
        <v>30</v>
      </c>
    </row>
    <row r="162" customHeight="1" spans="1:11">
      <c r="A162" s="106"/>
      <c r="B162" s="291" t="s">
        <v>10</v>
      </c>
      <c r="C162" s="291" t="s">
        <v>1261</v>
      </c>
      <c r="D162" s="301">
        <v>2020</v>
      </c>
      <c r="E162" s="301" t="s">
        <v>398</v>
      </c>
      <c r="F162" s="301" t="s">
        <v>1003</v>
      </c>
      <c r="G162" s="301">
        <v>62</v>
      </c>
      <c r="H162" s="301"/>
      <c r="I162" s="292" t="s">
        <v>40</v>
      </c>
      <c r="J162" s="106"/>
      <c r="K162" s="106">
        <v>30</v>
      </c>
    </row>
    <row r="163" customHeight="1" spans="1:11">
      <c r="A163" s="106"/>
      <c r="B163" s="285" t="s">
        <v>10</v>
      </c>
      <c r="C163" s="285" t="s">
        <v>1262</v>
      </c>
      <c r="D163" s="106">
        <v>2019</v>
      </c>
      <c r="E163" s="106" t="s">
        <v>861</v>
      </c>
      <c r="F163" s="106" t="s">
        <v>1042</v>
      </c>
      <c r="G163" s="106">
        <v>54</v>
      </c>
      <c r="H163" s="106" t="s">
        <v>1043</v>
      </c>
      <c r="I163" s="106" t="s">
        <v>14</v>
      </c>
      <c r="J163" s="106"/>
      <c r="K163" s="106">
        <v>30</v>
      </c>
    </row>
    <row r="164" customHeight="1" spans="1:11">
      <c r="A164" s="106"/>
      <c r="B164" s="285" t="s">
        <v>10</v>
      </c>
      <c r="C164" s="285" t="s">
        <v>1263</v>
      </c>
      <c r="D164" s="106">
        <v>2019</v>
      </c>
      <c r="E164" s="106" t="s">
        <v>861</v>
      </c>
      <c r="F164" s="106" t="s">
        <v>1042</v>
      </c>
      <c r="G164" s="106">
        <v>54</v>
      </c>
      <c r="H164" s="106" t="s">
        <v>1043</v>
      </c>
      <c r="I164" s="106" t="s">
        <v>14</v>
      </c>
      <c r="J164" s="106"/>
      <c r="K164" s="106">
        <v>30</v>
      </c>
    </row>
    <row r="165" customHeight="1" spans="1:11">
      <c r="A165" s="106"/>
      <c r="B165" s="285" t="s">
        <v>10</v>
      </c>
      <c r="C165" s="285" t="s">
        <v>1264</v>
      </c>
      <c r="D165" s="106">
        <v>2019</v>
      </c>
      <c r="E165" s="106" t="s">
        <v>861</v>
      </c>
      <c r="F165" s="106" t="s">
        <v>1042</v>
      </c>
      <c r="G165" s="106">
        <v>54</v>
      </c>
      <c r="H165" s="106" t="s">
        <v>1043</v>
      </c>
      <c r="I165" s="106" t="s">
        <v>14</v>
      </c>
      <c r="J165" s="106"/>
      <c r="K165" s="106">
        <v>30</v>
      </c>
    </row>
    <row r="166" customHeight="1" spans="1:11">
      <c r="A166" s="106"/>
      <c r="B166" s="285" t="s">
        <v>10</v>
      </c>
      <c r="C166" s="285" t="s">
        <v>1265</v>
      </c>
      <c r="D166" s="106">
        <v>2019</v>
      </c>
      <c r="E166" s="106" t="s">
        <v>861</v>
      </c>
      <c r="F166" s="106" t="s">
        <v>1042</v>
      </c>
      <c r="G166" s="106">
        <v>54</v>
      </c>
      <c r="H166" s="106" t="s">
        <v>1043</v>
      </c>
      <c r="I166" s="106" t="s">
        <v>14</v>
      </c>
      <c r="J166" s="106"/>
      <c r="K166" s="106">
        <v>30</v>
      </c>
    </row>
    <row r="167" customHeight="1" spans="1:11">
      <c r="A167" s="106"/>
      <c r="B167" s="285" t="s">
        <v>10</v>
      </c>
      <c r="C167" s="285" t="s">
        <v>1266</v>
      </c>
      <c r="D167" s="106">
        <v>2015</v>
      </c>
      <c r="E167" s="106" t="s">
        <v>1046</v>
      </c>
      <c r="F167" s="106" t="s">
        <v>1267</v>
      </c>
      <c r="G167" s="106" t="s">
        <v>1268</v>
      </c>
      <c r="H167" s="106" t="s">
        <v>1269</v>
      </c>
      <c r="I167" s="106" t="s">
        <v>14</v>
      </c>
      <c r="J167" s="106"/>
      <c r="K167" s="106">
        <v>30</v>
      </c>
    </row>
    <row r="168" customHeight="1" spans="1:11">
      <c r="A168" s="106"/>
      <c r="B168" s="285" t="s">
        <v>10</v>
      </c>
      <c r="C168" s="285" t="s">
        <v>1270</v>
      </c>
      <c r="D168" s="106">
        <v>2015</v>
      </c>
      <c r="E168" s="106" t="s">
        <v>1046</v>
      </c>
      <c r="F168" s="106" t="s">
        <v>1267</v>
      </c>
      <c r="G168" s="106" t="s">
        <v>1268</v>
      </c>
      <c r="H168" s="106" t="s">
        <v>1269</v>
      </c>
      <c r="I168" s="106" t="s">
        <v>14</v>
      </c>
      <c r="J168" s="106"/>
      <c r="K168" s="106">
        <v>30</v>
      </c>
    </row>
    <row r="169" customHeight="1" spans="1:11">
      <c r="A169" s="106"/>
      <c r="B169" s="285" t="s">
        <v>10</v>
      </c>
      <c r="C169" s="285" t="s">
        <v>1271</v>
      </c>
      <c r="D169" s="106">
        <v>2015</v>
      </c>
      <c r="E169" s="106" t="s">
        <v>1046</v>
      </c>
      <c r="F169" s="106" t="s">
        <v>1267</v>
      </c>
      <c r="G169" s="106" t="s">
        <v>1268</v>
      </c>
      <c r="H169" s="106" t="s">
        <v>1269</v>
      </c>
      <c r="I169" s="106" t="s">
        <v>14</v>
      </c>
      <c r="J169" s="106"/>
      <c r="K169" s="106">
        <v>30</v>
      </c>
    </row>
    <row r="170" customHeight="1" spans="1:11">
      <c r="A170" s="106"/>
      <c r="B170" s="285" t="s">
        <v>10</v>
      </c>
      <c r="C170" s="285" t="s">
        <v>1272</v>
      </c>
      <c r="D170" s="106">
        <v>2020</v>
      </c>
      <c r="E170" s="106" t="s">
        <v>1016</v>
      </c>
      <c r="F170" s="106" t="s">
        <v>1001</v>
      </c>
      <c r="G170" s="106" t="s">
        <v>1164</v>
      </c>
      <c r="H170" s="106" t="s">
        <v>1273</v>
      </c>
      <c r="I170" s="106" t="s">
        <v>40</v>
      </c>
      <c r="J170" s="106"/>
      <c r="K170" s="106">
        <v>30</v>
      </c>
    </row>
    <row r="171" customHeight="1" spans="1:11">
      <c r="A171" s="106"/>
      <c r="B171" s="285" t="s">
        <v>10</v>
      </c>
      <c r="C171" s="285" t="s">
        <v>1274</v>
      </c>
      <c r="D171" s="106">
        <v>2018</v>
      </c>
      <c r="E171" s="106" t="s">
        <v>907</v>
      </c>
      <c r="F171" s="106" t="s">
        <v>1020</v>
      </c>
      <c r="G171" s="106"/>
      <c r="H171" s="106">
        <v>63</v>
      </c>
      <c r="I171" s="106" t="s">
        <v>14</v>
      </c>
      <c r="J171" s="106"/>
      <c r="K171" s="106">
        <v>30</v>
      </c>
    </row>
    <row r="172" customHeight="1" spans="1:11">
      <c r="A172" s="106"/>
      <c r="B172" s="285" t="s">
        <v>10</v>
      </c>
      <c r="C172" s="285" t="s">
        <v>1275</v>
      </c>
      <c r="D172" s="106">
        <v>2020</v>
      </c>
      <c r="E172" s="106" t="s">
        <v>1054</v>
      </c>
      <c r="F172" s="106" t="s">
        <v>1055</v>
      </c>
      <c r="G172" s="106"/>
      <c r="H172" s="106" t="s">
        <v>1056</v>
      </c>
      <c r="I172" s="106" t="s">
        <v>14</v>
      </c>
      <c r="J172" s="106"/>
      <c r="K172" s="106">
        <v>30</v>
      </c>
    </row>
    <row r="173" customHeight="1" spans="1:11">
      <c r="A173" s="106"/>
      <c r="B173" s="285" t="s">
        <v>10</v>
      </c>
      <c r="C173" s="285" t="s">
        <v>1276</v>
      </c>
      <c r="D173" s="106">
        <v>2018</v>
      </c>
      <c r="E173" s="106" t="s">
        <v>1277</v>
      </c>
      <c r="F173" s="106" t="s">
        <v>1278</v>
      </c>
      <c r="G173" s="106" t="s">
        <v>1279</v>
      </c>
      <c r="H173" s="106">
        <v>75</v>
      </c>
      <c r="I173" s="106" t="s">
        <v>14</v>
      </c>
      <c r="J173" s="106"/>
      <c r="K173" s="106">
        <v>30</v>
      </c>
    </row>
    <row r="174" customHeight="1" spans="1:11">
      <c r="A174" s="106"/>
      <c r="B174" s="285" t="s">
        <v>10</v>
      </c>
      <c r="C174" s="285" t="s">
        <v>1280</v>
      </c>
      <c r="D174" s="106">
        <v>2018</v>
      </c>
      <c r="E174" s="106" t="s">
        <v>970</v>
      </c>
      <c r="F174" s="106" t="s">
        <v>1020</v>
      </c>
      <c r="G174" s="106"/>
      <c r="H174" s="106">
        <v>40</v>
      </c>
      <c r="I174" s="106" t="s">
        <v>14</v>
      </c>
      <c r="J174" s="106"/>
      <c r="K174" s="106">
        <v>30</v>
      </c>
    </row>
    <row r="175" customHeight="1" spans="1:11">
      <c r="A175" s="106"/>
      <c r="B175" s="285" t="s">
        <v>10</v>
      </c>
      <c r="C175" s="285" t="s">
        <v>1281</v>
      </c>
      <c r="D175" s="106">
        <v>1989</v>
      </c>
      <c r="E175" s="106" t="s">
        <v>1072</v>
      </c>
      <c r="F175" s="106" t="s">
        <v>1073</v>
      </c>
      <c r="G175" s="106"/>
      <c r="H175" s="106">
        <v>548</v>
      </c>
      <c r="I175" s="106" t="s">
        <v>14</v>
      </c>
      <c r="J175" s="106"/>
      <c r="K175" s="106">
        <v>30</v>
      </c>
    </row>
    <row r="176" customHeight="1" spans="1:11">
      <c r="A176" s="106"/>
      <c r="B176" s="285" t="s">
        <v>10</v>
      </c>
      <c r="C176" s="285" t="s">
        <v>1282</v>
      </c>
      <c r="D176" s="106">
        <v>1989</v>
      </c>
      <c r="E176" s="106" t="s">
        <v>1072</v>
      </c>
      <c r="F176" s="106" t="s">
        <v>1073</v>
      </c>
      <c r="G176" s="106"/>
      <c r="H176" s="106">
        <v>548</v>
      </c>
      <c r="I176" s="106" t="s">
        <v>14</v>
      </c>
      <c r="J176" s="106"/>
      <c r="K176" s="106">
        <v>30</v>
      </c>
    </row>
    <row r="177" customHeight="1" spans="1:11">
      <c r="A177" s="106"/>
      <c r="B177" s="285" t="s">
        <v>10</v>
      </c>
      <c r="C177" s="285" t="s">
        <v>1283</v>
      </c>
      <c r="D177" s="106">
        <v>1989</v>
      </c>
      <c r="E177" s="106" t="s">
        <v>1072</v>
      </c>
      <c r="F177" s="106" t="s">
        <v>1073</v>
      </c>
      <c r="G177" s="106"/>
      <c r="H177" s="106">
        <v>548</v>
      </c>
      <c r="I177" s="106" t="s">
        <v>14</v>
      </c>
      <c r="J177" s="106"/>
      <c r="K177" s="106">
        <v>30</v>
      </c>
    </row>
    <row r="178" customHeight="1" spans="1:11">
      <c r="A178" s="106"/>
      <c r="B178" s="285" t="s">
        <v>10</v>
      </c>
      <c r="C178" s="285" t="s">
        <v>1284</v>
      </c>
      <c r="D178" s="106">
        <v>1989</v>
      </c>
      <c r="E178" s="106" t="s">
        <v>162</v>
      </c>
      <c r="F178" s="106" t="s">
        <v>1073</v>
      </c>
      <c r="G178" s="106"/>
      <c r="H178" s="106" t="s">
        <v>1285</v>
      </c>
      <c r="I178" s="106" t="s">
        <v>14</v>
      </c>
      <c r="J178" s="106"/>
      <c r="K178" s="106">
        <v>30</v>
      </c>
    </row>
    <row r="179" customHeight="1" spans="1:11">
      <c r="A179" s="106"/>
      <c r="B179" s="285" t="s">
        <v>10</v>
      </c>
      <c r="C179" s="285" t="s">
        <v>1286</v>
      </c>
      <c r="D179" s="106">
        <v>1987</v>
      </c>
      <c r="E179" s="106" t="s">
        <v>166</v>
      </c>
      <c r="F179" s="106" t="s">
        <v>1088</v>
      </c>
      <c r="G179" s="106"/>
      <c r="H179" s="106">
        <v>320</v>
      </c>
      <c r="I179" s="106" t="s">
        <v>14</v>
      </c>
      <c r="J179" s="106"/>
      <c r="K179" s="106">
        <v>30</v>
      </c>
    </row>
    <row r="180" customHeight="1" spans="1:11">
      <c r="A180" s="106"/>
      <c r="B180" s="285" t="s">
        <v>10</v>
      </c>
      <c r="C180" s="285" t="s">
        <v>1287</v>
      </c>
      <c r="D180" s="106">
        <v>1989</v>
      </c>
      <c r="E180" s="106" t="s">
        <v>1072</v>
      </c>
      <c r="F180" s="106" t="s">
        <v>1154</v>
      </c>
      <c r="G180" s="106">
        <v>548</v>
      </c>
      <c r="H180" s="106" t="s">
        <v>181</v>
      </c>
      <c r="I180" s="106" t="s">
        <v>14</v>
      </c>
      <c r="J180" s="106"/>
      <c r="K180" s="106">
        <v>30</v>
      </c>
    </row>
    <row r="181" customHeight="1" spans="1:11">
      <c r="A181" s="106"/>
      <c r="B181" s="285" t="s">
        <v>10</v>
      </c>
      <c r="C181" s="285" t="s">
        <v>1288</v>
      </c>
      <c r="D181" s="106">
        <v>1989</v>
      </c>
      <c r="E181" s="106" t="s">
        <v>1072</v>
      </c>
      <c r="F181" s="106" t="s">
        <v>1154</v>
      </c>
      <c r="G181" s="106">
        <v>548</v>
      </c>
      <c r="H181" s="106" t="s">
        <v>181</v>
      </c>
      <c r="I181" s="106" t="s">
        <v>14</v>
      </c>
      <c r="J181" s="106"/>
      <c r="K181" s="106">
        <v>30</v>
      </c>
    </row>
    <row r="182" customHeight="1" spans="1:11">
      <c r="A182" s="106"/>
      <c r="B182" s="285" t="s">
        <v>10</v>
      </c>
      <c r="C182" s="285" t="s">
        <v>1289</v>
      </c>
      <c r="D182" s="106">
        <v>1989</v>
      </c>
      <c r="E182" s="106" t="s">
        <v>1072</v>
      </c>
      <c r="F182" s="106" t="s">
        <v>1154</v>
      </c>
      <c r="G182" s="106">
        <v>548</v>
      </c>
      <c r="H182" s="106" t="s">
        <v>181</v>
      </c>
      <c r="I182" s="106" t="s">
        <v>14</v>
      </c>
      <c r="J182" s="106"/>
      <c r="K182" s="106">
        <v>30</v>
      </c>
    </row>
    <row r="183" customHeight="1" spans="1:11">
      <c r="A183" s="106"/>
      <c r="B183" s="285" t="s">
        <v>10</v>
      </c>
      <c r="C183" s="285" t="s">
        <v>1290</v>
      </c>
      <c r="D183" s="106">
        <v>1989</v>
      </c>
      <c r="E183" s="106" t="s">
        <v>1072</v>
      </c>
      <c r="F183" s="106" t="s">
        <v>1154</v>
      </c>
      <c r="G183" s="106">
        <v>548</v>
      </c>
      <c r="H183" s="106" t="s">
        <v>181</v>
      </c>
      <c r="I183" s="106" t="s">
        <v>14</v>
      </c>
      <c r="J183" s="106"/>
      <c r="K183" s="106">
        <v>30</v>
      </c>
    </row>
    <row r="184" customHeight="1" spans="1:11">
      <c r="A184" s="106"/>
      <c r="B184" s="285" t="s">
        <v>10</v>
      </c>
      <c r="C184" s="285" t="s">
        <v>1291</v>
      </c>
      <c r="D184" s="106">
        <v>1989</v>
      </c>
      <c r="E184" s="106" t="s">
        <v>1072</v>
      </c>
      <c r="F184" s="106" t="s">
        <v>1154</v>
      </c>
      <c r="G184" s="106">
        <v>548</v>
      </c>
      <c r="H184" s="106" t="s">
        <v>181</v>
      </c>
      <c r="I184" s="106" t="s">
        <v>14</v>
      </c>
      <c r="J184" s="106"/>
      <c r="K184" s="106">
        <v>30</v>
      </c>
    </row>
    <row r="185" customHeight="1" spans="1:11">
      <c r="A185" s="106"/>
      <c r="B185" s="285" t="s">
        <v>10</v>
      </c>
      <c r="C185" s="285" t="s">
        <v>1292</v>
      </c>
      <c r="D185" s="106">
        <v>1989</v>
      </c>
      <c r="E185" s="106" t="s">
        <v>1072</v>
      </c>
      <c r="F185" s="106" t="s">
        <v>1154</v>
      </c>
      <c r="G185" s="106">
        <v>548</v>
      </c>
      <c r="H185" s="106" t="s">
        <v>181</v>
      </c>
      <c r="I185" s="106" t="s">
        <v>14</v>
      </c>
      <c r="J185" s="106"/>
      <c r="K185" s="106">
        <v>30</v>
      </c>
    </row>
    <row r="186" customHeight="1" spans="1:11">
      <c r="A186" s="106"/>
      <c r="B186" s="285" t="s">
        <v>10</v>
      </c>
      <c r="C186" s="285" t="s">
        <v>1293</v>
      </c>
      <c r="D186" s="106">
        <v>1989</v>
      </c>
      <c r="E186" s="106" t="s">
        <v>1072</v>
      </c>
      <c r="F186" s="106" t="s">
        <v>1154</v>
      </c>
      <c r="G186" s="106">
        <v>548</v>
      </c>
      <c r="H186" s="106" t="s">
        <v>181</v>
      </c>
      <c r="I186" s="106" t="s">
        <v>14</v>
      </c>
      <c r="J186" s="106"/>
      <c r="K186" s="106">
        <v>30</v>
      </c>
    </row>
    <row r="187" customHeight="1" spans="1:11">
      <c r="A187" s="106"/>
      <c r="B187" s="285" t="s">
        <v>10</v>
      </c>
      <c r="C187" s="285" t="s">
        <v>1294</v>
      </c>
      <c r="D187" s="106">
        <v>1989</v>
      </c>
      <c r="E187" s="106" t="s">
        <v>1072</v>
      </c>
      <c r="F187" s="106" t="s">
        <v>1154</v>
      </c>
      <c r="G187" s="106">
        <v>548</v>
      </c>
      <c r="H187" s="106" t="s">
        <v>181</v>
      </c>
      <c r="I187" s="106" t="s">
        <v>14</v>
      </c>
      <c r="J187" s="106"/>
      <c r="K187" s="106">
        <v>30</v>
      </c>
    </row>
    <row r="188" customHeight="1" spans="1:11">
      <c r="A188" s="106"/>
      <c r="B188" s="285" t="s">
        <v>10</v>
      </c>
      <c r="C188" s="285" t="s">
        <v>1295</v>
      </c>
      <c r="D188" s="106">
        <v>1989</v>
      </c>
      <c r="E188" s="106" t="s">
        <v>1072</v>
      </c>
      <c r="F188" s="106" t="s">
        <v>1154</v>
      </c>
      <c r="G188" s="106">
        <v>548</v>
      </c>
      <c r="H188" s="106" t="s">
        <v>181</v>
      </c>
      <c r="I188" s="106" t="s">
        <v>14</v>
      </c>
      <c r="J188" s="106"/>
      <c r="K188" s="106">
        <v>30</v>
      </c>
    </row>
    <row r="189" customHeight="1" spans="1:11">
      <c r="A189" s="106"/>
      <c r="B189" s="285" t="s">
        <v>10</v>
      </c>
      <c r="C189" s="285" t="s">
        <v>1296</v>
      </c>
      <c r="D189" s="106">
        <v>1989</v>
      </c>
      <c r="E189" s="106" t="s">
        <v>1072</v>
      </c>
      <c r="F189" s="106" t="s">
        <v>1154</v>
      </c>
      <c r="G189" s="106">
        <v>548</v>
      </c>
      <c r="H189" s="106" t="s">
        <v>181</v>
      </c>
      <c r="I189" s="106" t="s">
        <v>14</v>
      </c>
      <c r="J189" s="106"/>
      <c r="K189" s="106">
        <v>30</v>
      </c>
    </row>
    <row r="190" customHeight="1" spans="1:11">
      <c r="A190" s="106"/>
      <c r="B190" s="285" t="s">
        <v>10</v>
      </c>
      <c r="C190" s="285" t="s">
        <v>1297</v>
      </c>
      <c r="D190" s="106">
        <v>1989</v>
      </c>
      <c r="E190" s="106" t="s">
        <v>1072</v>
      </c>
      <c r="F190" s="106" t="s">
        <v>1154</v>
      </c>
      <c r="G190" s="106">
        <v>548</v>
      </c>
      <c r="H190" s="106" t="s">
        <v>181</v>
      </c>
      <c r="I190" s="106" t="s">
        <v>14</v>
      </c>
      <c r="J190" s="106"/>
      <c r="K190" s="106">
        <v>30</v>
      </c>
    </row>
    <row r="191" customHeight="1" spans="1:11">
      <c r="A191" s="106"/>
      <c r="B191" s="285" t="s">
        <v>10</v>
      </c>
      <c r="C191" s="285" t="s">
        <v>1298</v>
      </c>
      <c r="D191" s="106">
        <v>1989</v>
      </c>
      <c r="E191" s="106" t="s">
        <v>1072</v>
      </c>
      <c r="F191" s="106" t="s">
        <v>1154</v>
      </c>
      <c r="G191" s="106">
        <v>548</v>
      </c>
      <c r="H191" s="106" t="s">
        <v>181</v>
      </c>
      <c r="I191" s="106" t="s">
        <v>14</v>
      </c>
      <c r="J191" s="106"/>
      <c r="K191" s="106">
        <v>30</v>
      </c>
    </row>
    <row r="192" customHeight="1" spans="1:11">
      <c r="A192" s="106"/>
      <c r="B192" s="285" t="s">
        <v>10</v>
      </c>
      <c r="C192" s="285" t="s">
        <v>1299</v>
      </c>
      <c r="D192" s="106">
        <v>1989</v>
      </c>
      <c r="E192" s="106" t="s">
        <v>1072</v>
      </c>
      <c r="F192" s="106" t="s">
        <v>1154</v>
      </c>
      <c r="G192" s="106">
        <v>548</v>
      </c>
      <c r="H192" s="106" t="s">
        <v>181</v>
      </c>
      <c r="I192" s="106" t="s">
        <v>14</v>
      </c>
      <c r="J192" s="106"/>
      <c r="K192" s="106">
        <v>30</v>
      </c>
    </row>
    <row r="193" customHeight="1" spans="1:11">
      <c r="A193" s="106"/>
      <c r="B193" s="285" t="s">
        <v>10</v>
      </c>
      <c r="C193" s="285" t="s">
        <v>1300</v>
      </c>
      <c r="D193" s="106">
        <v>1989</v>
      </c>
      <c r="E193" s="106" t="s">
        <v>1072</v>
      </c>
      <c r="F193" s="106" t="s">
        <v>1154</v>
      </c>
      <c r="G193" s="106">
        <v>548</v>
      </c>
      <c r="H193" s="106" t="s">
        <v>181</v>
      </c>
      <c r="I193" s="106" t="s">
        <v>14</v>
      </c>
      <c r="J193" s="106"/>
      <c r="K193" s="106">
        <v>30</v>
      </c>
    </row>
    <row r="194" customHeight="1" spans="1:11">
      <c r="A194" s="106"/>
      <c r="B194" s="285" t="s">
        <v>10</v>
      </c>
      <c r="C194" s="285" t="s">
        <v>1301</v>
      </c>
      <c r="D194" s="106">
        <v>1989</v>
      </c>
      <c r="E194" s="106" t="s">
        <v>1072</v>
      </c>
      <c r="F194" s="106" t="s">
        <v>1154</v>
      </c>
      <c r="G194" s="106">
        <v>548</v>
      </c>
      <c r="H194" s="106" t="s">
        <v>181</v>
      </c>
      <c r="I194" s="106" t="s">
        <v>14</v>
      </c>
      <c r="J194" s="106"/>
      <c r="K194" s="106">
        <v>30</v>
      </c>
    </row>
    <row r="195" customHeight="1" spans="1:11">
      <c r="A195" s="106"/>
      <c r="B195" s="285" t="s">
        <v>10</v>
      </c>
      <c r="C195" s="285" t="s">
        <v>1302</v>
      </c>
      <c r="D195" s="106">
        <v>1989</v>
      </c>
      <c r="E195" s="106" t="s">
        <v>1072</v>
      </c>
      <c r="F195" s="106" t="s">
        <v>1154</v>
      </c>
      <c r="G195" s="106">
        <v>548</v>
      </c>
      <c r="H195" s="106" t="s">
        <v>181</v>
      </c>
      <c r="I195" s="106" t="s">
        <v>14</v>
      </c>
      <c r="J195" s="106"/>
      <c r="K195" s="106">
        <v>30</v>
      </c>
    </row>
    <row r="196" customHeight="1" spans="1:11">
      <c r="A196" s="106"/>
      <c r="B196" s="285" t="s">
        <v>10</v>
      </c>
      <c r="C196" s="285" t="s">
        <v>1303</v>
      </c>
      <c r="D196" s="106">
        <v>1989</v>
      </c>
      <c r="E196" s="106" t="s">
        <v>1072</v>
      </c>
      <c r="F196" s="106" t="s">
        <v>1154</v>
      </c>
      <c r="G196" s="106">
        <v>548</v>
      </c>
      <c r="H196" s="106" t="s">
        <v>181</v>
      </c>
      <c r="I196" s="106" t="s">
        <v>14</v>
      </c>
      <c r="J196" s="106"/>
      <c r="K196" s="106">
        <v>30</v>
      </c>
    </row>
    <row r="197" customHeight="1" spans="1:11">
      <c r="A197" s="106"/>
      <c r="B197" s="285" t="s">
        <v>10</v>
      </c>
      <c r="C197" s="285" t="s">
        <v>1304</v>
      </c>
      <c r="D197" s="106">
        <v>1989</v>
      </c>
      <c r="E197" s="106" t="s">
        <v>1072</v>
      </c>
      <c r="F197" s="106" t="s">
        <v>1154</v>
      </c>
      <c r="G197" s="106">
        <v>548</v>
      </c>
      <c r="H197" s="106" t="s">
        <v>181</v>
      </c>
      <c r="I197" s="106" t="s">
        <v>14</v>
      </c>
      <c r="J197" s="106"/>
      <c r="K197" s="106">
        <v>30</v>
      </c>
    </row>
    <row r="198" customHeight="1" spans="1:11">
      <c r="A198" s="106"/>
      <c r="B198" s="285" t="s">
        <v>10</v>
      </c>
      <c r="C198" s="285" t="s">
        <v>1305</v>
      </c>
      <c r="D198" s="106">
        <v>1989</v>
      </c>
      <c r="E198" s="106" t="s">
        <v>1072</v>
      </c>
      <c r="F198" s="106" t="s">
        <v>1154</v>
      </c>
      <c r="G198" s="106">
        <v>548</v>
      </c>
      <c r="H198" s="106" t="s">
        <v>181</v>
      </c>
      <c r="I198" s="106" t="s">
        <v>14</v>
      </c>
      <c r="J198" s="106"/>
      <c r="K198" s="106">
        <v>30</v>
      </c>
    </row>
    <row r="199" customHeight="1" spans="1:11">
      <c r="A199" s="106"/>
      <c r="B199" s="285" t="s">
        <v>10</v>
      </c>
      <c r="C199" s="285" t="s">
        <v>1306</v>
      </c>
      <c r="D199" s="106">
        <v>1989</v>
      </c>
      <c r="E199" s="106" t="s">
        <v>1072</v>
      </c>
      <c r="F199" s="106" t="s">
        <v>1154</v>
      </c>
      <c r="G199" s="106">
        <v>548</v>
      </c>
      <c r="H199" s="106" t="s">
        <v>181</v>
      </c>
      <c r="I199" s="106" t="s">
        <v>14</v>
      </c>
      <c r="J199" s="106"/>
      <c r="K199" s="106">
        <v>30</v>
      </c>
    </row>
    <row r="200" customHeight="1" spans="1:11">
      <c r="A200" s="106"/>
      <c r="B200" s="285" t="s">
        <v>10</v>
      </c>
      <c r="C200" s="285" t="s">
        <v>1307</v>
      </c>
      <c r="D200" s="106">
        <v>1989</v>
      </c>
      <c r="E200" s="106" t="s">
        <v>1072</v>
      </c>
      <c r="F200" s="106" t="s">
        <v>1154</v>
      </c>
      <c r="G200" s="106">
        <v>548</v>
      </c>
      <c r="H200" s="106" t="s">
        <v>181</v>
      </c>
      <c r="I200" s="106" t="s">
        <v>14</v>
      </c>
      <c r="J200" s="106"/>
      <c r="K200" s="106">
        <v>30</v>
      </c>
    </row>
    <row r="201" customHeight="1" spans="1:11">
      <c r="A201" s="106"/>
      <c r="B201" s="285" t="s">
        <v>10</v>
      </c>
      <c r="C201" s="285" t="s">
        <v>1308</v>
      </c>
      <c r="D201" s="106">
        <v>1989</v>
      </c>
      <c r="E201" s="106" t="s">
        <v>1072</v>
      </c>
      <c r="F201" s="106" t="s">
        <v>1154</v>
      </c>
      <c r="G201" s="106">
        <v>548</v>
      </c>
      <c r="H201" s="106" t="s">
        <v>181</v>
      </c>
      <c r="I201" s="106" t="s">
        <v>14</v>
      </c>
      <c r="J201" s="106"/>
      <c r="K201" s="106">
        <v>30</v>
      </c>
    </row>
    <row r="202" customHeight="1" spans="1:11">
      <c r="A202" s="106"/>
      <c r="B202" s="285" t="s">
        <v>10</v>
      </c>
      <c r="C202" s="285" t="s">
        <v>1309</v>
      </c>
      <c r="D202" s="106">
        <v>1989</v>
      </c>
      <c r="E202" s="106" t="s">
        <v>1072</v>
      </c>
      <c r="F202" s="106" t="s">
        <v>1154</v>
      </c>
      <c r="G202" s="106">
        <v>548</v>
      </c>
      <c r="H202" s="106" t="s">
        <v>181</v>
      </c>
      <c r="I202" s="106" t="s">
        <v>14</v>
      </c>
      <c r="J202" s="106"/>
      <c r="K202" s="106">
        <v>30</v>
      </c>
    </row>
    <row r="203" customHeight="1" spans="1:11">
      <c r="A203" s="106"/>
      <c r="B203" s="285" t="s">
        <v>10</v>
      </c>
      <c r="C203" s="285" t="s">
        <v>1310</v>
      </c>
      <c r="D203" s="106">
        <v>1989</v>
      </c>
      <c r="E203" s="106" t="s">
        <v>1072</v>
      </c>
      <c r="F203" s="106" t="s">
        <v>1154</v>
      </c>
      <c r="G203" s="106">
        <v>548</v>
      </c>
      <c r="H203" s="106" t="s">
        <v>181</v>
      </c>
      <c r="I203" s="106" t="s">
        <v>14</v>
      </c>
      <c r="J203" s="106"/>
      <c r="K203" s="106">
        <v>30</v>
      </c>
    </row>
    <row r="204" customHeight="1" spans="1:11">
      <c r="A204" s="106"/>
      <c r="B204" s="285" t="s">
        <v>10</v>
      </c>
      <c r="C204" s="285" t="s">
        <v>1311</v>
      </c>
      <c r="D204" s="106">
        <v>1989</v>
      </c>
      <c r="E204" s="106" t="s">
        <v>1072</v>
      </c>
      <c r="F204" s="106" t="s">
        <v>1154</v>
      </c>
      <c r="G204" s="106">
        <v>548</v>
      </c>
      <c r="H204" s="106" t="s">
        <v>181</v>
      </c>
      <c r="I204" s="106" t="s">
        <v>14</v>
      </c>
      <c r="J204" s="106"/>
      <c r="K204" s="106">
        <v>30</v>
      </c>
    </row>
    <row r="205" customHeight="1" spans="1:11">
      <c r="A205" s="106"/>
      <c r="B205" s="285" t="s">
        <v>10</v>
      </c>
      <c r="C205" s="285" t="s">
        <v>1312</v>
      </c>
      <c r="D205" s="106">
        <v>1989</v>
      </c>
      <c r="E205" s="106" t="s">
        <v>1072</v>
      </c>
      <c r="F205" s="106" t="s">
        <v>1154</v>
      </c>
      <c r="G205" s="106">
        <v>548</v>
      </c>
      <c r="H205" s="106" t="s">
        <v>181</v>
      </c>
      <c r="I205" s="106" t="s">
        <v>14</v>
      </c>
      <c r="J205" s="106"/>
      <c r="K205" s="106">
        <v>30</v>
      </c>
    </row>
    <row r="206" customHeight="1" spans="1:11">
      <c r="A206" s="106"/>
      <c r="B206" s="285" t="s">
        <v>10</v>
      </c>
      <c r="C206" s="285" t="s">
        <v>1313</v>
      </c>
      <c r="D206" s="106">
        <v>1989</v>
      </c>
      <c r="E206" s="106" t="s">
        <v>1072</v>
      </c>
      <c r="F206" s="106" t="s">
        <v>1154</v>
      </c>
      <c r="G206" s="106">
        <v>548</v>
      </c>
      <c r="H206" s="106" t="s">
        <v>181</v>
      </c>
      <c r="I206" s="106" t="s">
        <v>14</v>
      </c>
      <c r="J206" s="106"/>
      <c r="K206" s="106">
        <v>30</v>
      </c>
    </row>
    <row r="207" customHeight="1" spans="1:11">
      <c r="A207" s="106"/>
      <c r="B207" s="285" t="s">
        <v>10</v>
      </c>
      <c r="C207" s="285" t="s">
        <v>1314</v>
      </c>
      <c r="D207" s="106">
        <v>1989</v>
      </c>
      <c r="E207" s="106" t="s">
        <v>1072</v>
      </c>
      <c r="F207" s="106" t="s">
        <v>1154</v>
      </c>
      <c r="G207" s="106">
        <v>548</v>
      </c>
      <c r="H207" s="106" t="s">
        <v>181</v>
      </c>
      <c r="I207" s="106" t="s">
        <v>14</v>
      </c>
      <c r="J207" s="106"/>
      <c r="K207" s="106">
        <v>30</v>
      </c>
    </row>
    <row r="208" customHeight="1" spans="1:11">
      <c r="A208" s="106"/>
      <c r="B208" s="285" t="s">
        <v>10</v>
      </c>
      <c r="C208" s="285" t="s">
        <v>1315</v>
      </c>
      <c r="D208" s="106">
        <v>1989</v>
      </c>
      <c r="E208" s="106" t="s">
        <v>1072</v>
      </c>
      <c r="F208" s="106" t="s">
        <v>1154</v>
      </c>
      <c r="G208" s="106">
        <v>548</v>
      </c>
      <c r="H208" s="106" t="s">
        <v>181</v>
      </c>
      <c r="I208" s="106" t="s">
        <v>14</v>
      </c>
      <c r="J208" s="106"/>
      <c r="K208" s="106">
        <v>30</v>
      </c>
    </row>
    <row r="209" customHeight="1" spans="1:11">
      <c r="A209" s="106"/>
      <c r="B209" s="285" t="s">
        <v>10</v>
      </c>
      <c r="C209" s="285" t="s">
        <v>1316</v>
      </c>
      <c r="D209" s="106">
        <v>1989</v>
      </c>
      <c r="E209" s="106" t="s">
        <v>1072</v>
      </c>
      <c r="F209" s="106" t="s">
        <v>1154</v>
      </c>
      <c r="G209" s="106">
        <v>548</v>
      </c>
      <c r="H209" s="106" t="s">
        <v>181</v>
      </c>
      <c r="I209" s="106" t="s">
        <v>14</v>
      </c>
      <c r="J209" s="106"/>
      <c r="K209" s="106">
        <v>30</v>
      </c>
    </row>
    <row r="210" customHeight="1" spans="1:11">
      <c r="A210" s="106"/>
      <c r="B210" s="285" t="s">
        <v>10</v>
      </c>
      <c r="C210" s="285" t="s">
        <v>1317</v>
      </c>
      <c r="D210" s="106">
        <v>1989</v>
      </c>
      <c r="E210" s="106" t="s">
        <v>1072</v>
      </c>
      <c r="F210" s="106" t="s">
        <v>1154</v>
      </c>
      <c r="G210" s="106">
        <v>548</v>
      </c>
      <c r="H210" s="106" t="s">
        <v>181</v>
      </c>
      <c r="I210" s="106" t="s">
        <v>14</v>
      </c>
      <c r="J210" s="106"/>
      <c r="K210" s="106">
        <v>30</v>
      </c>
    </row>
    <row r="211" customHeight="1" spans="1:11">
      <c r="A211" s="106"/>
      <c r="B211" s="285" t="s">
        <v>10</v>
      </c>
      <c r="C211" s="285" t="s">
        <v>1318</v>
      </c>
      <c r="D211" s="106">
        <v>1989</v>
      </c>
      <c r="E211" s="106" t="s">
        <v>1072</v>
      </c>
      <c r="F211" s="106" t="s">
        <v>1154</v>
      </c>
      <c r="G211" s="106">
        <v>548</v>
      </c>
      <c r="H211" s="106" t="s">
        <v>181</v>
      </c>
      <c r="I211" s="106" t="s">
        <v>14</v>
      </c>
      <c r="J211" s="106"/>
      <c r="K211" s="106">
        <v>30</v>
      </c>
    </row>
    <row r="212" customHeight="1" spans="1:11">
      <c r="A212" s="106"/>
      <c r="B212" s="285" t="s">
        <v>10</v>
      </c>
      <c r="C212" s="285" t="s">
        <v>1319</v>
      </c>
      <c r="D212" s="106">
        <v>1989</v>
      </c>
      <c r="E212" s="106" t="s">
        <v>1072</v>
      </c>
      <c r="F212" s="106" t="s">
        <v>1154</v>
      </c>
      <c r="G212" s="106">
        <v>548</v>
      </c>
      <c r="H212" s="106" t="s">
        <v>181</v>
      </c>
      <c r="I212" s="106" t="s">
        <v>14</v>
      </c>
      <c r="J212" s="106"/>
      <c r="K212" s="106">
        <v>30</v>
      </c>
    </row>
    <row r="213" customHeight="1" spans="1:11">
      <c r="A213" s="106"/>
      <c r="B213" s="285" t="s">
        <v>10</v>
      </c>
      <c r="C213" s="285" t="s">
        <v>1320</v>
      </c>
      <c r="D213" s="106">
        <v>1989</v>
      </c>
      <c r="E213" s="106" t="s">
        <v>1072</v>
      </c>
      <c r="F213" s="106" t="s">
        <v>1154</v>
      </c>
      <c r="G213" s="106">
        <v>548</v>
      </c>
      <c r="H213" s="106" t="s">
        <v>181</v>
      </c>
      <c r="I213" s="106" t="s">
        <v>14</v>
      </c>
      <c r="J213" s="106"/>
      <c r="K213" s="106">
        <v>30</v>
      </c>
    </row>
    <row r="214" customHeight="1" spans="1:11">
      <c r="A214" s="106"/>
      <c r="B214" s="285" t="s">
        <v>10</v>
      </c>
      <c r="C214" s="285" t="s">
        <v>1321</v>
      </c>
      <c r="D214" s="106">
        <v>1989</v>
      </c>
      <c r="E214" s="106" t="s">
        <v>1072</v>
      </c>
      <c r="F214" s="106" t="s">
        <v>1154</v>
      </c>
      <c r="G214" s="106">
        <v>548</v>
      </c>
      <c r="H214" s="106" t="s">
        <v>181</v>
      </c>
      <c r="I214" s="106" t="s">
        <v>14</v>
      </c>
      <c r="J214" s="106"/>
      <c r="K214" s="106">
        <v>30</v>
      </c>
    </row>
    <row r="215" customHeight="1" spans="1:11">
      <c r="A215" s="106"/>
      <c r="B215" s="285" t="s">
        <v>10</v>
      </c>
      <c r="C215" s="285" t="s">
        <v>1322</v>
      </c>
      <c r="D215" s="106">
        <v>1989</v>
      </c>
      <c r="E215" s="106" t="s">
        <v>1072</v>
      </c>
      <c r="F215" s="106" t="s">
        <v>1154</v>
      </c>
      <c r="G215" s="106">
        <v>548</v>
      </c>
      <c r="H215" s="106" t="s">
        <v>181</v>
      </c>
      <c r="I215" s="106" t="s">
        <v>14</v>
      </c>
      <c r="J215" s="106"/>
      <c r="K215" s="106">
        <v>30</v>
      </c>
    </row>
    <row r="216" customHeight="1" spans="1:11">
      <c r="A216" s="106"/>
      <c r="B216" s="285" t="s">
        <v>10</v>
      </c>
      <c r="C216" s="285" t="s">
        <v>1323</v>
      </c>
      <c r="D216" s="106">
        <v>1989</v>
      </c>
      <c r="E216" s="106" t="s">
        <v>1072</v>
      </c>
      <c r="F216" s="106" t="s">
        <v>1154</v>
      </c>
      <c r="G216" s="106">
        <v>548</v>
      </c>
      <c r="H216" s="106" t="s">
        <v>181</v>
      </c>
      <c r="I216" s="106" t="s">
        <v>14</v>
      </c>
      <c r="J216" s="106"/>
      <c r="K216" s="106">
        <v>30</v>
      </c>
    </row>
    <row r="217" customHeight="1" spans="1:11">
      <c r="A217" s="106"/>
      <c r="B217" s="285" t="s">
        <v>10</v>
      </c>
      <c r="C217" s="285" t="s">
        <v>1324</v>
      </c>
      <c r="D217" s="106">
        <v>1989</v>
      </c>
      <c r="E217" s="106" t="s">
        <v>1072</v>
      </c>
      <c r="F217" s="106" t="s">
        <v>1154</v>
      </c>
      <c r="G217" s="106">
        <v>548</v>
      </c>
      <c r="H217" s="106" t="s">
        <v>181</v>
      </c>
      <c r="I217" s="106" t="s">
        <v>14</v>
      </c>
      <c r="J217" s="106"/>
      <c r="K217" s="106">
        <v>30</v>
      </c>
    </row>
    <row r="218" customHeight="1" spans="1:11">
      <c r="A218" s="106"/>
      <c r="B218" s="285" t="s">
        <v>10</v>
      </c>
      <c r="C218" s="285" t="s">
        <v>1325</v>
      </c>
      <c r="D218" s="106">
        <v>1989</v>
      </c>
      <c r="E218" s="106" t="s">
        <v>1072</v>
      </c>
      <c r="F218" s="106" t="s">
        <v>1154</v>
      </c>
      <c r="G218" s="106">
        <v>548</v>
      </c>
      <c r="H218" s="106" t="s">
        <v>181</v>
      </c>
      <c r="I218" s="106" t="s">
        <v>14</v>
      </c>
      <c r="J218" s="106"/>
      <c r="K218" s="106">
        <v>30</v>
      </c>
    </row>
    <row r="219" customHeight="1" spans="1:11">
      <c r="A219" s="106"/>
      <c r="B219" s="285" t="s">
        <v>10</v>
      </c>
      <c r="C219" s="285" t="s">
        <v>1326</v>
      </c>
      <c r="D219" s="106">
        <v>1989</v>
      </c>
      <c r="E219" s="106" t="s">
        <v>1072</v>
      </c>
      <c r="F219" s="106" t="s">
        <v>1154</v>
      </c>
      <c r="G219" s="106">
        <v>548</v>
      </c>
      <c r="H219" s="106" t="s">
        <v>181</v>
      </c>
      <c r="I219" s="106" t="s">
        <v>14</v>
      </c>
      <c r="J219" s="106"/>
      <c r="K219" s="106">
        <v>30</v>
      </c>
    </row>
    <row r="220" customHeight="1" spans="1:11">
      <c r="A220" s="106"/>
      <c r="B220" s="285" t="s">
        <v>10</v>
      </c>
      <c r="C220" s="285" t="s">
        <v>1327</v>
      </c>
      <c r="D220" s="106">
        <v>1989</v>
      </c>
      <c r="E220" s="106" t="s">
        <v>1072</v>
      </c>
      <c r="F220" s="106" t="s">
        <v>1154</v>
      </c>
      <c r="G220" s="106">
        <v>548</v>
      </c>
      <c r="H220" s="106" t="s">
        <v>181</v>
      </c>
      <c r="I220" s="106" t="s">
        <v>14</v>
      </c>
      <c r="J220" s="106"/>
      <c r="K220" s="106">
        <v>30</v>
      </c>
    </row>
    <row r="221" customHeight="1" spans="1:11">
      <c r="A221" s="106"/>
      <c r="B221" s="285" t="s">
        <v>10</v>
      </c>
      <c r="C221" s="285" t="s">
        <v>1328</v>
      </c>
      <c r="D221" s="106">
        <v>1989</v>
      </c>
      <c r="E221" s="106" t="s">
        <v>1072</v>
      </c>
      <c r="F221" s="106" t="s">
        <v>1154</v>
      </c>
      <c r="G221" s="106">
        <v>548</v>
      </c>
      <c r="H221" s="106" t="s">
        <v>181</v>
      </c>
      <c r="I221" s="106" t="s">
        <v>14</v>
      </c>
      <c r="J221" s="106"/>
      <c r="K221" s="106">
        <v>30</v>
      </c>
    </row>
    <row r="222" customHeight="1" spans="1:11">
      <c r="A222" s="106"/>
      <c r="B222" s="285" t="s">
        <v>10</v>
      </c>
      <c r="C222" s="285" t="s">
        <v>1329</v>
      </c>
      <c r="D222" s="106">
        <v>1989</v>
      </c>
      <c r="E222" s="106" t="s">
        <v>1072</v>
      </c>
      <c r="F222" s="106" t="s">
        <v>1154</v>
      </c>
      <c r="G222" s="106">
        <v>548</v>
      </c>
      <c r="H222" s="106" t="s">
        <v>181</v>
      </c>
      <c r="I222" s="106" t="s">
        <v>14</v>
      </c>
      <c r="J222" s="106"/>
      <c r="K222" s="106">
        <v>30</v>
      </c>
    </row>
    <row r="223" customHeight="1" spans="1:11">
      <c r="A223" s="106"/>
      <c r="B223" s="285" t="s">
        <v>10</v>
      </c>
      <c r="C223" s="285" t="s">
        <v>1330</v>
      </c>
      <c r="D223" s="106">
        <v>1989</v>
      </c>
      <c r="E223" s="106" t="s">
        <v>1072</v>
      </c>
      <c r="F223" s="106" t="s">
        <v>1154</v>
      </c>
      <c r="G223" s="106">
        <v>548</v>
      </c>
      <c r="H223" s="106" t="s">
        <v>181</v>
      </c>
      <c r="I223" s="106" t="s">
        <v>14</v>
      </c>
      <c r="J223" s="106"/>
      <c r="K223" s="106">
        <v>30</v>
      </c>
    </row>
    <row r="224" customHeight="1" spans="1:11">
      <c r="A224" s="106"/>
      <c r="B224" s="285" t="s">
        <v>10</v>
      </c>
      <c r="C224" s="285" t="s">
        <v>1331</v>
      </c>
      <c r="D224" s="106">
        <v>1989</v>
      </c>
      <c r="E224" s="106" t="s">
        <v>1072</v>
      </c>
      <c r="F224" s="106" t="s">
        <v>1154</v>
      </c>
      <c r="G224" s="106">
        <v>548</v>
      </c>
      <c r="H224" s="106" t="s">
        <v>181</v>
      </c>
      <c r="I224" s="106" t="s">
        <v>14</v>
      </c>
      <c r="J224" s="106"/>
      <c r="K224" s="106">
        <v>30</v>
      </c>
    </row>
    <row r="225" customHeight="1" spans="1:11">
      <c r="A225" s="106"/>
      <c r="B225" s="285" t="s">
        <v>10</v>
      </c>
      <c r="C225" s="285" t="s">
        <v>1332</v>
      </c>
      <c r="D225" s="106">
        <v>1989</v>
      </c>
      <c r="E225" s="106" t="s">
        <v>1072</v>
      </c>
      <c r="F225" s="106" t="s">
        <v>1154</v>
      </c>
      <c r="G225" s="106">
        <v>548</v>
      </c>
      <c r="H225" s="106" t="s">
        <v>181</v>
      </c>
      <c r="I225" s="106" t="s">
        <v>14</v>
      </c>
      <c r="J225" s="106"/>
      <c r="K225" s="106">
        <v>30</v>
      </c>
    </row>
    <row r="226" customHeight="1" spans="1:11">
      <c r="A226" s="106"/>
      <c r="B226" s="285" t="s">
        <v>10</v>
      </c>
      <c r="C226" s="285" t="s">
        <v>1333</v>
      </c>
      <c r="D226" s="106">
        <v>1989</v>
      </c>
      <c r="E226" s="106" t="s">
        <v>1072</v>
      </c>
      <c r="F226" s="106" t="s">
        <v>1154</v>
      </c>
      <c r="G226" s="106">
        <v>548</v>
      </c>
      <c r="H226" s="106" t="s">
        <v>181</v>
      </c>
      <c r="I226" s="106" t="s">
        <v>14</v>
      </c>
      <c r="J226" s="106"/>
      <c r="K226" s="106">
        <v>30</v>
      </c>
    </row>
    <row r="227" customHeight="1" spans="1:11">
      <c r="A227" s="106"/>
      <c r="B227" s="285" t="s">
        <v>10</v>
      </c>
      <c r="C227" s="285" t="s">
        <v>1334</v>
      </c>
      <c r="D227" s="106">
        <v>1989</v>
      </c>
      <c r="E227" s="106" t="s">
        <v>1072</v>
      </c>
      <c r="F227" s="106" t="s">
        <v>1154</v>
      </c>
      <c r="G227" s="106">
        <v>548</v>
      </c>
      <c r="H227" s="106" t="s">
        <v>181</v>
      </c>
      <c r="I227" s="106" t="s">
        <v>14</v>
      </c>
      <c r="J227" s="106"/>
      <c r="K227" s="106">
        <v>30</v>
      </c>
    </row>
    <row r="228" customHeight="1" spans="1:11">
      <c r="A228" s="106"/>
      <c r="B228" s="285" t="s">
        <v>10</v>
      </c>
      <c r="C228" s="285" t="s">
        <v>1335</v>
      </c>
      <c r="D228" s="106">
        <v>1989</v>
      </c>
      <c r="E228" s="106" t="s">
        <v>1072</v>
      </c>
      <c r="F228" s="106" t="s">
        <v>1154</v>
      </c>
      <c r="G228" s="106">
        <v>548</v>
      </c>
      <c r="H228" s="106" t="s">
        <v>181</v>
      </c>
      <c r="I228" s="106" t="s">
        <v>14</v>
      </c>
      <c r="J228" s="106"/>
      <c r="K228" s="106">
        <v>30</v>
      </c>
    </row>
    <row r="229" customHeight="1" spans="1:11">
      <c r="A229" s="106"/>
      <c r="B229" s="285" t="s">
        <v>10</v>
      </c>
      <c r="C229" s="285" t="s">
        <v>1336</v>
      </c>
      <c r="D229" s="106">
        <v>1989</v>
      </c>
      <c r="E229" s="106" t="s">
        <v>1072</v>
      </c>
      <c r="F229" s="106" t="s">
        <v>1154</v>
      </c>
      <c r="G229" s="106">
        <v>548</v>
      </c>
      <c r="H229" s="106" t="s">
        <v>181</v>
      </c>
      <c r="I229" s="106" t="s">
        <v>14</v>
      </c>
      <c r="J229" s="106"/>
      <c r="K229" s="106">
        <v>30</v>
      </c>
    </row>
    <row r="230" customHeight="1" spans="1:11">
      <c r="A230" s="106"/>
      <c r="B230" s="285" t="s">
        <v>10</v>
      </c>
      <c r="C230" s="285" t="s">
        <v>1337</v>
      </c>
      <c r="D230" s="106">
        <v>1989</v>
      </c>
      <c r="E230" s="106" t="s">
        <v>1072</v>
      </c>
      <c r="F230" s="106" t="s">
        <v>1154</v>
      </c>
      <c r="G230" s="106">
        <v>548</v>
      </c>
      <c r="H230" s="106" t="s">
        <v>181</v>
      </c>
      <c r="I230" s="106" t="s">
        <v>14</v>
      </c>
      <c r="J230" s="106"/>
      <c r="K230" s="106">
        <v>30</v>
      </c>
    </row>
    <row r="231" customHeight="1" spans="1:11">
      <c r="A231" s="106"/>
      <c r="B231" s="285" t="s">
        <v>10</v>
      </c>
      <c r="C231" s="285" t="s">
        <v>1338</v>
      </c>
      <c r="D231" s="106">
        <v>1989</v>
      </c>
      <c r="E231" s="106" t="s">
        <v>1072</v>
      </c>
      <c r="F231" s="106" t="s">
        <v>1154</v>
      </c>
      <c r="G231" s="106">
        <v>548</v>
      </c>
      <c r="H231" s="106" t="s">
        <v>181</v>
      </c>
      <c r="I231" s="106" t="s">
        <v>14</v>
      </c>
      <c r="J231" s="106"/>
      <c r="K231" s="106">
        <v>30</v>
      </c>
    </row>
    <row r="232" customHeight="1" spans="1:11">
      <c r="A232" s="106"/>
      <c r="B232" s="285" t="s">
        <v>10</v>
      </c>
      <c r="C232" s="285" t="s">
        <v>1339</v>
      </c>
      <c r="D232" s="106">
        <v>1989</v>
      </c>
      <c r="E232" s="106" t="s">
        <v>1072</v>
      </c>
      <c r="F232" s="106" t="s">
        <v>1154</v>
      </c>
      <c r="G232" s="106">
        <v>548</v>
      </c>
      <c r="H232" s="106" t="s">
        <v>181</v>
      </c>
      <c r="I232" s="106" t="s">
        <v>14</v>
      </c>
      <c r="J232" s="106"/>
      <c r="K232" s="106">
        <v>30</v>
      </c>
    </row>
    <row r="233" customHeight="1" spans="1:11">
      <c r="A233" s="106"/>
      <c r="B233" s="285" t="s">
        <v>10</v>
      </c>
      <c r="C233" s="285" t="s">
        <v>1340</v>
      </c>
      <c r="D233" s="106">
        <v>2011</v>
      </c>
      <c r="E233" s="106" t="s">
        <v>1135</v>
      </c>
      <c r="F233" s="106" t="s">
        <v>1341</v>
      </c>
      <c r="G233" s="106" t="s">
        <v>1342</v>
      </c>
      <c r="H233" s="106" t="s">
        <v>1136</v>
      </c>
      <c r="I233" s="106" t="s">
        <v>14</v>
      </c>
      <c r="J233" s="106"/>
      <c r="K233" s="106">
        <v>30</v>
      </c>
    </row>
    <row r="234" customHeight="1" spans="1:11">
      <c r="A234" s="106"/>
      <c r="B234" s="285" t="s">
        <v>10</v>
      </c>
      <c r="C234" s="285" t="s">
        <v>1343</v>
      </c>
      <c r="D234" s="106">
        <v>1978</v>
      </c>
      <c r="E234" s="106" t="s">
        <v>166</v>
      </c>
      <c r="F234" s="106" t="s">
        <v>1344</v>
      </c>
      <c r="G234" s="106">
        <v>160</v>
      </c>
      <c r="H234" s="106" t="s">
        <v>181</v>
      </c>
      <c r="I234" s="106" t="s">
        <v>27</v>
      </c>
      <c r="J234" s="106"/>
      <c r="K234" s="106">
        <v>30</v>
      </c>
    </row>
    <row r="235" customHeight="1" spans="1:11">
      <c r="A235" s="106"/>
      <c r="B235" s="285" t="s">
        <v>10</v>
      </c>
      <c r="C235" s="285" t="s">
        <v>1345</v>
      </c>
      <c r="D235" s="106">
        <v>2011</v>
      </c>
      <c r="E235" s="106" t="s">
        <v>970</v>
      </c>
      <c r="F235" s="106" t="s">
        <v>1346</v>
      </c>
      <c r="G235" s="106" t="s">
        <v>1347</v>
      </c>
      <c r="H235" s="106" t="s">
        <v>1125</v>
      </c>
      <c r="I235" s="106" t="s">
        <v>14</v>
      </c>
      <c r="J235" s="106"/>
      <c r="K235" s="106">
        <v>30</v>
      </c>
    </row>
    <row r="236" customHeight="1" spans="1:11">
      <c r="A236" s="106"/>
      <c r="B236" s="285" t="s">
        <v>10</v>
      </c>
      <c r="C236" s="285" t="s">
        <v>1348</v>
      </c>
      <c r="D236" s="106">
        <v>2010</v>
      </c>
      <c r="E236" s="106" t="s">
        <v>1127</v>
      </c>
      <c r="F236" s="106" t="s">
        <v>1349</v>
      </c>
      <c r="G236" s="106" t="s">
        <v>1350</v>
      </c>
      <c r="H236" s="106" t="s">
        <v>1120</v>
      </c>
      <c r="I236" s="106" t="s">
        <v>14</v>
      </c>
      <c r="J236" s="106"/>
      <c r="K236" s="106">
        <v>30</v>
      </c>
    </row>
    <row r="237" customHeight="1" spans="1:11">
      <c r="A237" s="106"/>
      <c r="B237" s="285"/>
      <c r="C237" s="285" t="s">
        <v>1351</v>
      </c>
      <c r="D237" s="106">
        <v>1987</v>
      </c>
      <c r="E237" s="106" t="s">
        <v>166</v>
      </c>
      <c r="F237" s="106" t="s">
        <v>568</v>
      </c>
      <c r="G237" s="106">
        <v>170</v>
      </c>
      <c r="H237" s="106" t="s">
        <v>1352</v>
      </c>
      <c r="I237" s="106" t="s">
        <v>14</v>
      </c>
      <c r="J237" s="106"/>
      <c r="K237" s="106">
        <v>30</v>
      </c>
    </row>
    <row r="238" customHeight="1" spans="1:11">
      <c r="A238" s="106"/>
      <c r="B238" s="285"/>
      <c r="C238" s="285" t="s">
        <v>1353</v>
      </c>
      <c r="D238" s="106">
        <v>1993</v>
      </c>
      <c r="E238" s="106" t="s">
        <v>166</v>
      </c>
      <c r="F238" s="106" t="s">
        <v>1113</v>
      </c>
      <c r="G238" s="106">
        <v>98</v>
      </c>
      <c r="H238" s="106" t="s">
        <v>181</v>
      </c>
      <c r="I238" s="106" t="s">
        <v>27</v>
      </c>
      <c r="J238" s="106"/>
      <c r="K238" s="106">
        <v>30</v>
      </c>
    </row>
    <row r="239" customHeight="1" spans="1:11">
      <c r="A239" s="106"/>
      <c r="B239" s="285"/>
      <c r="C239" s="285" t="s">
        <v>1354</v>
      </c>
      <c r="D239" s="106">
        <v>1993</v>
      </c>
      <c r="E239" s="106" t="s">
        <v>166</v>
      </c>
      <c r="F239" s="106" t="s">
        <v>1113</v>
      </c>
      <c r="G239" s="106">
        <v>98</v>
      </c>
      <c r="H239" s="106" t="s">
        <v>181</v>
      </c>
      <c r="I239" s="106" t="s">
        <v>27</v>
      </c>
      <c r="J239" s="106"/>
      <c r="K239" s="106">
        <v>30</v>
      </c>
    </row>
    <row r="240" customHeight="1" spans="1:11">
      <c r="A240" s="106"/>
      <c r="B240" s="285"/>
      <c r="C240" s="285" t="s">
        <v>1355</v>
      </c>
      <c r="D240" s="106">
        <v>1993</v>
      </c>
      <c r="E240" s="106" t="s">
        <v>166</v>
      </c>
      <c r="F240" s="106" t="s">
        <v>1113</v>
      </c>
      <c r="G240" s="106">
        <v>98</v>
      </c>
      <c r="H240" s="106" t="s">
        <v>181</v>
      </c>
      <c r="I240" s="106" t="s">
        <v>27</v>
      </c>
      <c r="J240" s="106"/>
      <c r="K240" s="106">
        <v>30</v>
      </c>
    </row>
    <row r="241" customHeight="1" spans="1:11">
      <c r="A241" s="106"/>
      <c r="B241" s="285"/>
      <c r="C241" s="285" t="s">
        <v>1356</v>
      </c>
      <c r="D241" s="106">
        <v>1993</v>
      </c>
      <c r="E241" s="106" t="s">
        <v>166</v>
      </c>
      <c r="F241" s="106" t="s">
        <v>1113</v>
      </c>
      <c r="G241" s="106">
        <v>98</v>
      </c>
      <c r="H241" s="106" t="s">
        <v>181</v>
      </c>
      <c r="I241" s="106" t="s">
        <v>27</v>
      </c>
      <c r="J241" s="106"/>
      <c r="K241" s="106">
        <v>30</v>
      </c>
    </row>
    <row r="242" customHeight="1" spans="1:11">
      <c r="A242" s="106"/>
      <c r="B242" s="285"/>
      <c r="C242" s="285" t="s">
        <v>1357</v>
      </c>
      <c r="D242" s="106">
        <v>1993</v>
      </c>
      <c r="E242" s="106" t="s">
        <v>166</v>
      </c>
      <c r="F242" s="106" t="s">
        <v>1113</v>
      </c>
      <c r="G242" s="106">
        <v>98</v>
      </c>
      <c r="H242" s="106" t="s">
        <v>181</v>
      </c>
      <c r="I242" s="106" t="s">
        <v>27</v>
      </c>
      <c r="J242" s="106"/>
      <c r="K242" s="106">
        <v>30</v>
      </c>
    </row>
    <row r="243" customHeight="1" spans="1:11">
      <c r="A243" s="106"/>
      <c r="B243" s="285"/>
      <c r="C243" s="285" t="s">
        <v>1358</v>
      </c>
      <c r="D243" s="106">
        <v>1993</v>
      </c>
      <c r="E243" s="106" t="s">
        <v>166</v>
      </c>
      <c r="F243" s="106" t="s">
        <v>1113</v>
      </c>
      <c r="G243" s="106">
        <v>98</v>
      </c>
      <c r="H243" s="106" t="s">
        <v>181</v>
      </c>
      <c r="I243" s="106" t="s">
        <v>27</v>
      </c>
      <c r="J243" s="106"/>
      <c r="K243" s="106">
        <v>30</v>
      </c>
    </row>
    <row r="244" customHeight="1" spans="1:11">
      <c r="A244" s="106"/>
      <c r="B244" s="285"/>
      <c r="C244" s="285" t="s">
        <v>1359</v>
      </c>
      <c r="D244" s="106">
        <v>1993</v>
      </c>
      <c r="E244" s="106" t="s">
        <v>166</v>
      </c>
      <c r="F244" s="106" t="s">
        <v>1113</v>
      </c>
      <c r="G244" s="106">
        <v>98</v>
      </c>
      <c r="H244" s="106" t="s">
        <v>181</v>
      </c>
      <c r="I244" s="106" t="s">
        <v>27</v>
      </c>
      <c r="J244" s="106"/>
      <c r="K244" s="106">
        <v>30</v>
      </c>
    </row>
    <row r="245" customHeight="1" spans="1:11">
      <c r="A245" s="106"/>
      <c r="B245" s="285" t="s">
        <v>10</v>
      </c>
      <c r="C245" s="285" t="s">
        <v>1360</v>
      </c>
      <c r="D245" s="106">
        <v>2018</v>
      </c>
      <c r="E245" s="106" t="s">
        <v>1046</v>
      </c>
      <c r="F245" s="106" t="s">
        <v>1361</v>
      </c>
      <c r="G245" s="106" t="s">
        <v>1362</v>
      </c>
      <c r="H245" s="106" t="s">
        <v>1255</v>
      </c>
      <c r="I245" s="106" t="s">
        <v>27</v>
      </c>
      <c r="J245" s="106"/>
      <c r="K245" s="106">
        <v>35</v>
      </c>
    </row>
    <row r="246" customHeight="1" spans="1:11">
      <c r="A246" s="106"/>
      <c r="B246" s="285" t="s">
        <v>10</v>
      </c>
      <c r="C246" s="285" t="s">
        <v>1363</v>
      </c>
      <c r="D246" s="106">
        <v>2019</v>
      </c>
      <c r="E246" s="106" t="s">
        <v>1016</v>
      </c>
      <c r="F246" s="106" t="s">
        <v>1013</v>
      </c>
      <c r="G246" s="106" t="s">
        <v>1163</v>
      </c>
      <c r="H246" s="106" t="s">
        <v>1164</v>
      </c>
      <c r="I246" s="106" t="s">
        <v>14</v>
      </c>
      <c r="J246" s="106"/>
      <c r="K246" s="106">
        <v>35</v>
      </c>
    </row>
    <row r="247" customHeight="1" spans="1:11">
      <c r="A247" s="106"/>
      <c r="B247" s="285" t="s">
        <v>10</v>
      </c>
      <c r="C247" s="285" t="s">
        <v>1364</v>
      </c>
      <c r="D247" s="106">
        <v>2019</v>
      </c>
      <c r="E247" s="106" t="s">
        <v>1016</v>
      </c>
      <c r="F247" s="106" t="s">
        <v>1013</v>
      </c>
      <c r="G247" s="106" t="s">
        <v>1163</v>
      </c>
      <c r="H247" s="106" t="s">
        <v>1164</v>
      </c>
      <c r="I247" s="106" t="s">
        <v>14</v>
      </c>
      <c r="J247" s="106"/>
      <c r="K247" s="106">
        <v>35</v>
      </c>
    </row>
    <row r="248" customHeight="1" spans="1:11">
      <c r="A248" s="106"/>
      <c r="B248" s="285" t="s">
        <v>10</v>
      </c>
      <c r="C248" s="285" t="s">
        <v>1365</v>
      </c>
      <c r="D248" s="106">
        <v>2019</v>
      </c>
      <c r="E248" s="106" t="s">
        <v>1016</v>
      </c>
      <c r="F248" s="106" t="s">
        <v>1013</v>
      </c>
      <c r="G248" s="106" t="s">
        <v>1163</v>
      </c>
      <c r="H248" s="106" t="s">
        <v>1164</v>
      </c>
      <c r="I248" s="106" t="s">
        <v>14</v>
      </c>
      <c r="J248" s="106"/>
      <c r="K248" s="106">
        <v>35</v>
      </c>
    </row>
    <row r="249" customHeight="1" spans="1:11">
      <c r="A249" s="106"/>
      <c r="B249" s="308" t="s">
        <v>77</v>
      </c>
      <c r="C249" s="285" t="s">
        <v>1366</v>
      </c>
      <c r="D249" s="106">
        <v>2019</v>
      </c>
      <c r="E249" s="106" t="s">
        <v>542</v>
      </c>
      <c r="F249" s="106" t="s">
        <v>1254</v>
      </c>
      <c r="G249" s="106">
        <v>85</v>
      </c>
      <c r="H249" s="106"/>
      <c r="I249" s="106" t="s">
        <v>81</v>
      </c>
      <c r="J249" s="106"/>
      <c r="K249" s="106">
        <v>35</v>
      </c>
    </row>
    <row r="250" customHeight="1" spans="1:11">
      <c r="A250" s="106"/>
      <c r="B250" s="285" t="s">
        <v>10</v>
      </c>
      <c r="C250" s="285" t="s">
        <v>1367</v>
      </c>
      <c r="D250" s="106">
        <v>2018</v>
      </c>
      <c r="E250" s="106" t="s">
        <v>1368</v>
      </c>
      <c r="F250" s="106" t="s">
        <v>1020</v>
      </c>
      <c r="G250" s="106" t="s">
        <v>1369</v>
      </c>
      <c r="H250" s="106" t="s">
        <v>1370</v>
      </c>
      <c r="I250" s="106" t="s">
        <v>40</v>
      </c>
      <c r="J250" s="106"/>
      <c r="K250" s="106">
        <v>35</v>
      </c>
    </row>
    <row r="251" customHeight="1" spans="1:11">
      <c r="A251" s="106"/>
      <c r="B251" s="285" t="s">
        <v>10</v>
      </c>
      <c r="C251" s="285" t="s">
        <v>1371</v>
      </c>
      <c r="D251" s="106">
        <v>1984</v>
      </c>
      <c r="E251" s="106" t="s">
        <v>166</v>
      </c>
      <c r="F251" s="106" t="s">
        <v>1372</v>
      </c>
      <c r="G251" s="106"/>
      <c r="H251" s="106">
        <v>182</v>
      </c>
      <c r="I251" s="106" t="s">
        <v>14</v>
      </c>
      <c r="J251" s="106"/>
      <c r="K251" s="106">
        <v>35</v>
      </c>
    </row>
    <row r="252" customHeight="1" spans="1:11">
      <c r="A252" s="106"/>
      <c r="B252" s="285" t="s">
        <v>66</v>
      </c>
      <c r="C252" s="285" t="s">
        <v>1373</v>
      </c>
      <c r="D252" s="106">
        <v>2020</v>
      </c>
      <c r="E252" s="106" t="s">
        <v>861</v>
      </c>
      <c r="F252" s="106" t="s">
        <v>1026</v>
      </c>
      <c r="G252" s="106">
        <v>150</v>
      </c>
      <c r="H252" s="106" t="s">
        <v>210</v>
      </c>
      <c r="I252" s="106" t="s">
        <v>281</v>
      </c>
      <c r="J252" s="106"/>
      <c r="K252" s="106">
        <v>35</v>
      </c>
    </row>
    <row r="253" customHeight="1" spans="1:11">
      <c r="A253" s="106"/>
      <c r="B253" s="285" t="s">
        <v>66</v>
      </c>
      <c r="C253" s="285" t="s">
        <v>1374</v>
      </c>
      <c r="D253" s="106">
        <v>2020</v>
      </c>
      <c r="E253" s="106" t="s">
        <v>861</v>
      </c>
      <c r="F253" s="106" t="s">
        <v>1026</v>
      </c>
      <c r="G253" s="106">
        <v>150</v>
      </c>
      <c r="H253" s="106" t="s">
        <v>210</v>
      </c>
      <c r="I253" s="106" t="s">
        <v>281</v>
      </c>
      <c r="J253" s="106"/>
      <c r="K253" s="106">
        <v>35</v>
      </c>
    </row>
    <row r="254" customHeight="1" spans="1:11">
      <c r="A254" s="106"/>
      <c r="B254" s="285" t="s">
        <v>66</v>
      </c>
      <c r="C254" s="285" t="s">
        <v>1375</v>
      </c>
      <c r="D254" s="106">
        <v>2020</v>
      </c>
      <c r="E254" s="106" t="s">
        <v>861</v>
      </c>
      <c r="F254" s="106" t="s">
        <v>1026</v>
      </c>
      <c r="G254" s="106">
        <v>150</v>
      </c>
      <c r="H254" s="106" t="s">
        <v>210</v>
      </c>
      <c r="I254" s="106" t="s">
        <v>281</v>
      </c>
      <c r="J254" s="106"/>
      <c r="K254" s="106">
        <v>35</v>
      </c>
    </row>
    <row r="255" customHeight="1" spans="1:11">
      <c r="A255" s="106"/>
      <c r="B255" s="285" t="s">
        <v>10</v>
      </c>
      <c r="C255" s="285" t="s">
        <v>1376</v>
      </c>
      <c r="D255" s="106">
        <v>2015</v>
      </c>
      <c r="E255" s="106" t="s">
        <v>1046</v>
      </c>
      <c r="F255" s="106" t="s">
        <v>1377</v>
      </c>
      <c r="G255" s="106" t="s">
        <v>1378</v>
      </c>
      <c r="H255" s="106" t="s">
        <v>181</v>
      </c>
      <c r="I255" s="106" t="s">
        <v>40</v>
      </c>
      <c r="J255" s="106"/>
      <c r="K255" s="106">
        <v>35</v>
      </c>
    </row>
    <row r="256" customHeight="1" spans="1:11">
      <c r="A256" s="106"/>
      <c r="B256" s="285" t="s">
        <v>10</v>
      </c>
      <c r="C256" s="285" t="s">
        <v>1379</v>
      </c>
      <c r="D256" s="106">
        <v>2015</v>
      </c>
      <c r="E256" s="106" t="s">
        <v>1046</v>
      </c>
      <c r="F256" s="106" t="s">
        <v>1377</v>
      </c>
      <c r="G256" s="106" t="s">
        <v>1378</v>
      </c>
      <c r="H256" s="106" t="s">
        <v>181</v>
      </c>
      <c r="I256" s="106" t="s">
        <v>40</v>
      </c>
      <c r="J256" s="106"/>
      <c r="K256" s="106">
        <v>35</v>
      </c>
    </row>
    <row r="257" customHeight="1" spans="1:11">
      <c r="A257" s="106"/>
      <c r="B257" s="285" t="s">
        <v>10</v>
      </c>
      <c r="C257" s="285" t="s">
        <v>1380</v>
      </c>
      <c r="D257" s="106">
        <v>2015</v>
      </c>
      <c r="E257" s="106" t="s">
        <v>1046</v>
      </c>
      <c r="F257" s="106" t="s">
        <v>1377</v>
      </c>
      <c r="G257" s="106" t="s">
        <v>1378</v>
      </c>
      <c r="H257" s="106" t="s">
        <v>181</v>
      </c>
      <c r="I257" s="106" t="s">
        <v>40</v>
      </c>
      <c r="J257" s="106"/>
      <c r="K257" s="106">
        <v>35</v>
      </c>
    </row>
    <row r="258" customHeight="1" spans="1:11">
      <c r="A258" s="106"/>
      <c r="B258" s="285" t="s">
        <v>10</v>
      </c>
      <c r="C258" s="285" t="s">
        <v>1381</v>
      </c>
      <c r="D258" s="106">
        <v>2015</v>
      </c>
      <c r="E258" s="106" t="s">
        <v>1046</v>
      </c>
      <c r="F258" s="106" t="s">
        <v>1377</v>
      </c>
      <c r="G258" s="106" t="s">
        <v>1378</v>
      </c>
      <c r="H258" s="106" t="s">
        <v>181</v>
      </c>
      <c r="I258" s="106" t="s">
        <v>40</v>
      </c>
      <c r="J258" s="106"/>
      <c r="K258" s="106">
        <v>35</v>
      </c>
    </row>
    <row r="259" customHeight="1" spans="1:11">
      <c r="A259" s="106"/>
      <c r="B259" s="285" t="s">
        <v>10</v>
      </c>
      <c r="C259" s="285" t="s">
        <v>1382</v>
      </c>
      <c r="D259" s="106">
        <v>2015</v>
      </c>
      <c r="E259" s="106" t="s">
        <v>1046</v>
      </c>
      <c r="F259" s="106" t="s">
        <v>1377</v>
      </c>
      <c r="G259" s="106" t="s">
        <v>1378</v>
      </c>
      <c r="H259" s="106" t="s">
        <v>181</v>
      </c>
      <c r="I259" s="106" t="s">
        <v>40</v>
      </c>
      <c r="J259" s="106"/>
      <c r="K259" s="106">
        <v>35</v>
      </c>
    </row>
    <row r="260" customHeight="1" spans="1:11">
      <c r="A260" s="106"/>
      <c r="B260" s="285" t="s">
        <v>10</v>
      </c>
      <c r="C260" s="285" t="s">
        <v>1383</v>
      </c>
      <c r="D260" s="106">
        <v>2015</v>
      </c>
      <c r="E260" s="106" t="s">
        <v>1046</v>
      </c>
      <c r="F260" s="106" t="s">
        <v>1377</v>
      </c>
      <c r="G260" s="106" t="s">
        <v>1378</v>
      </c>
      <c r="H260" s="106" t="s">
        <v>181</v>
      </c>
      <c r="I260" s="106" t="s">
        <v>40</v>
      </c>
      <c r="J260" s="106"/>
      <c r="K260" s="106">
        <v>35</v>
      </c>
    </row>
    <row r="261" customHeight="1" spans="1:11">
      <c r="A261" s="106"/>
      <c r="B261" s="285" t="s">
        <v>10</v>
      </c>
      <c r="C261" s="285" t="s">
        <v>1384</v>
      </c>
      <c r="D261" s="106">
        <v>2015</v>
      </c>
      <c r="E261" s="106" t="s">
        <v>1046</v>
      </c>
      <c r="F261" s="106" t="s">
        <v>1377</v>
      </c>
      <c r="G261" s="106" t="s">
        <v>1378</v>
      </c>
      <c r="H261" s="106" t="s">
        <v>181</v>
      </c>
      <c r="I261" s="106" t="s">
        <v>40</v>
      </c>
      <c r="J261" s="106"/>
      <c r="K261" s="106">
        <v>35</v>
      </c>
    </row>
    <row r="262" customHeight="1" spans="1:11">
      <c r="A262" s="106"/>
      <c r="B262" s="285" t="s">
        <v>10</v>
      </c>
      <c r="C262" s="285" t="s">
        <v>1385</v>
      </c>
      <c r="D262" s="106">
        <v>2015</v>
      </c>
      <c r="E262" s="106" t="s">
        <v>1046</v>
      </c>
      <c r="F262" s="106" t="s">
        <v>1377</v>
      </c>
      <c r="G262" s="106" t="s">
        <v>1378</v>
      </c>
      <c r="H262" s="106" t="s">
        <v>181</v>
      </c>
      <c r="I262" s="106" t="s">
        <v>40</v>
      </c>
      <c r="J262" s="106"/>
      <c r="K262" s="106">
        <v>35</v>
      </c>
    </row>
    <row r="263" customHeight="1" spans="1:11">
      <c r="A263" s="106"/>
      <c r="B263" s="285" t="s">
        <v>10</v>
      </c>
      <c r="C263" s="285" t="s">
        <v>1386</v>
      </c>
      <c r="D263" s="106">
        <v>2015</v>
      </c>
      <c r="E263" s="106" t="s">
        <v>1046</v>
      </c>
      <c r="F263" s="106" t="s">
        <v>1377</v>
      </c>
      <c r="G263" s="106" t="s">
        <v>1378</v>
      </c>
      <c r="H263" s="106" t="s">
        <v>181</v>
      </c>
      <c r="I263" s="106" t="s">
        <v>40</v>
      </c>
      <c r="J263" s="106"/>
      <c r="K263" s="106">
        <v>35</v>
      </c>
    </row>
    <row r="264" customHeight="1" spans="1:11">
      <c r="A264" s="106"/>
      <c r="B264" s="285" t="s">
        <v>10</v>
      </c>
      <c r="C264" s="285" t="s">
        <v>1387</v>
      </c>
      <c r="D264" s="106">
        <v>2015</v>
      </c>
      <c r="E264" s="106" t="s">
        <v>1046</v>
      </c>
      <c r="F264" s="106" t="s">
        <v>1377</v>
      </c>
      <c r="G264" s="106" t="s">
        <v>1378</v>
      </c>
      <c r="H264" s="106" t="s">
        <v>181</v>
      </c>
      <c r="I264" s="106" t="s">
        <v>40</v>
      </c>
      <c r="J264" s="106"/>
      <c r="K264" s="106">
        <v>35</v>
      </c>
    </row>
    <row r="265" customHeight="1" spans="1:11">
      <c r="A265" s="106"/>
      <c r="B265" s="285" t="s">
        <v>10</v>
      </c>
      <c r="C265" s="285" t="s">
        <v>1388</v>
      </c>
      <c r="D265" s="106">
        <v>2015</v>
      </c>
      <c r="E265" s="106" t="s">
        <v>1046</v>
      </c>
      <c r="F265" s="106" t="s">
        <v>1377</v>
      </c>
      <c r="G265" s="106" t="s">
        <v>1378</v>
      </c>
      <c r="H265" s="106" t="s">
        <v>181</v>
      </c>
      <c r="I265" s="106" t="s">
        <v>40</v>
      </c>
      <c r="J265" s="106"/>
      <c r="K265" s="106">
        <v>35</v>
      </c>
    </row>
    <row r="266" customHeight="1" spans="1:11">
      <c r="A266" s="106"/>
      <c r="B266" s="285" t="s">
        <v>10</v>
      </c>
      <c r="C266" s="285" t="s">
        <v>1389</v>
      </c>
      <c r="D266" s="106">
        <v>2015</v>
      </c>
      <c r="E266" s="106" t="s">
        <v>1046</v>
      </c>
      <c r="F266" s="106" t="s">
        <v>1377</v>
      </c>
      <c r="G266" s="106" t="s">
        <v>1378</v>
      </c>
      <c r="H266" s="106" t="s">
        <v>181</v>
      </c>
      <c r="I266" s="106" t="s">
        <v>40</v>
      </c>
      <c r="J266" s="106"/>
      <c r="K266" s="106">
        <v>35</v>
      </c>
    </row>
    <row r="267" customHeight="1" spans="1:11">
      <c r="A267" s="106"/>
      <c r="B267" s="285" t="s">
        <v>10</v>
      </c>
      <c r="C267" s="285" t="s">
        <v>1390</v>
      </c>
      <c r="D267" s="106">
        <v>2015</v>
      </c>
      <c r="E267" s="106" t="s">
        <v>1046</v>
      </c>
      <c r="F267" s="106" t="s">
        <v>1377</v>
      </c>
      <c r="G267" s="106" t="s">
        <v>1378</v>
      </c>
      <c r="H267" s="106" t="s">
        <v>181</v>
      </c>
      <c r="I267" s="106" t="s">
        <v>40</v>
      </c>
      <c r="J267" s="106"/>
      <c r="K267" s="106">
        <v>35</v>
      </c>
    </row>
    <row r="268" customHeight="1" spans="1:11">
      <c r="A268" s="106"/>
      <c r="B268" s="285" t="s">
        <v>10</v>
      </c>
      <c r="C268" s="285" t="s">
        <v>1391</v>
      </c>
      <c r="D268" s="106">
        <v>2015</v>
      </c>
      <c r="E268" s="106" t="s">
        <v>1046</v>
      </c>
      <c r="F268" s="106" t="s">
        <v>1377</v>
      </c>
      <c r="G268" s="106" t="s">
        <v>1378</v>
      </c>
      <c r="H268" s="106" t="s">
        <v>181</v>
      </c>
      <c r="I268" s="106" t="s">
        <v>40</v>
      </c>
      <c r="J268" s="106"/>
      <c r="K268" s="106">
        <v>35</v>
      </c>
    </row>
    <row r="269" customHeight="1" spans="1:11">
      <c r="A269" s="106"/>
      <c r="B269" s="285" t="s">
        <v>10</v>
      </c>
      <c r="C269" s="285" t="s">
        <v>1392</v>
      </c>
      <c r="D269" s="106">
        <v>2015</v>
      </c>
      <c r="E269" s="106" t="s">
        <v>1046</v>
      </c>
      <c r="F269" s="106" t="s">
        <v>1377</v>
      </c>
      <c r="G269" s="106" t="s">
        <v>1378</v>
      </c>
      <c r="H269" s="106" t="s">
        <v>181</v>
      </c>
      <c r="I269" s="106" t="s">
        <v>40</v>
      </c>
      <c r="J269" s="106"/>
      <c r="K269" s="106">
        <v>35</v>
      </c>
    </row>
    <row r="270" customHeight="1" spans="1:11">
      <c r="A270" s="106"/>
      <c r="B270" s="285" t="s">
        <v>10</v>
      </c>
      <c r="C270" s="285" t="s">
        <v>1393</v>
      </c>
      <c r="D270" s="106">
        <v>2015</v>
      </c>
      <c r="E270" s="106" t="s">
        <v>1046</v>
      </c>
      <c r="F270" s="106" t="s">
        <v>1377</v>
      </c>
      <c r="G270" s="106" t="s">
        <v>1378</v>
      </c>
      <c r="H270" s="106" t="s">
        <v>181</v>
      </c>
      <c r="I270" s="106" t="s">
        <v>40</v>
      </c>
      <c r="J270" s="106"/>
      <c r="K270" s="106">
        <v>35</v>
      </c>
    </row>
    <row r="271" customHeight="1" spans="1:11">
      <c r="A271" s="106"/>
      <c r="B271" s="285"/>
      <c r="C271" s="285" t="s">
        <v>1394</v>
      </c>
      <c r="D271" s="106">
        <v>1987</v>
      </c>
      <c r="E271" s="106" t="s">
        <v>131</v>
      </c>
      <c r="F271" s="106" t="s">
        <v>568</v>
      </c>
      <c r="G271" s="106">
        <v>35</v>
      </c>
      <c r="H271" s="106" t="s">
        <v>181</v>
      </c>
      <c r="I271" s="106" t="s">
        <v>14</v>
      </c>
      <c r="J271" s="106"/>
      <c r="K271" s="106">
        <v>35</v>
      </c>
    </row>
    <row r="272" customHeight="1" spans="1:11">
      <c r="A272" s="106"/>
      <c r="B272" s="285"/>
      <c r="C272" s="285" t="s">
        <v>1395</v>
      </c>
      <c r="D272" s="106">
        <v>1987</v>
      </c>
      <c r="E272" s="106" t="s">
        <v>131</v>
      </c>
      <c r="F272" s="106" t="s">
        <v>568</v>
      </c>
      <c r="G272" s="106">
        <v>35</v>
      </c>
      <c r="H272" s="106" t="s">
        <v>181</v>
      </c>
      <c r="I272" s="106" t="s">
        <v>14</v>
      </c>
      <c r="J272" s="106"/>
      <c r="K272" s="106">
        <v>35</v>
      </c>
    </row>
    <row r="273" customHeight="1" spans="1:11">
      <c r="A273" s="106"/>
      <c r="B273" s="285"/>
      <c r="C273" s="285" t="s">
        <v>1396</v>
      </c>
      <c r="D273" s="106">
        <v>1987</v>
      </c>
      <c r="E273" s="106" t="s">
        <v>131</v>
      </c>
      <c r="F273" s="106" t="s">
        <v>568</v>
      </c>
      <c r="G273" s="106">
        <v>35</v>
      </c>
      <c r="H273" s="106" t="s">
        <v>181</v>
      </c>
      <c r="I273" s="106" t="s">
        <v>14</v>
      </c>
      <c r="J273" s="106"/>
      <c r="K273" s="106">
        <v>35</v>
      </c>
    </row>
    <row r="274" customHeight="1" spans="1:11">
      <c r="A274" s="106"/>
      <c r="B274" s="285"/>
      <c r="C274" s="285" t="s">
        <v>1397</v>
      </c>
      <c r="D274" s="106">
        <v>1987</v>
      </c>
      <c r="E274" s="106" t="s">
        <v>131</v>
      </c>
      <c r="F274" s="106" t="s">
        <v>568</v>
      </c>
      <c r="G274" s="106">
        <v>35</v>
      </c>
      <c r="H274" s="106" t="s">
        <v>181</v>
      </c>
      <c r="I274" s="106" t="s">
        <v>14</v>
      </c>
      <c r="J274" s="106"/>
      <c r="K274" s="106">
        <v>35</v>
      </c>
    </row>
    <row r="275" customHeight="1" spans="1:11">
      <c r="A275" s="106"/>
      <c r="B275" s="285"/>
      <c r="C275" s="285" t="s">
        <v>1398</v>
      </c>
      <c r="D275" s="106">
        <v>1987</v>
      </c>
      <c r="E275" s="106" t="s">
        <v>131</v>
      </c>
      <c r="F275" s="106" t="s">
        <v>568</v>
      </c>
      <c r="G275" s="106">
        <v>35</v>
      </c>
      <c r="H275" s="106" t="s">
        <v>181</v>
      </c>
      <c r="I275" s="106" t="s">
        <v>14</v>
      </c>
      <c r="J275" s="106"/>
      <c r="K275" s="106">
        <v>35</v>
      </c>
    </row>
    <row r="276" customHeight="1" spans="1:11">
      <c r="A276" s="106"/>
      <c r="B276" s="285"/>
      <c r="C276" s="285" t="s">
        <v>1399</v>
      </c>
      <c r="D276" s="106">
        <v>1987</v>
      </c>
      <c r="E276" s="106" t="s">
        <v>131</v>
      </c>
      <c r="F276" s="106" t="s">
        <v>568</v>
      </c>
      <c r="G276" s="106">
        <v>35</v>
      </c>
      <c r="H276" s="106" t="s">
        <v>181</v>
      </c>
      <c r="I276" s="106" t="s">
        <v>14</v>
      </c>
      <c r="J276" s="106"/>
      <c r="K276" s="106">
        <v>35</v>
      </c>
    </row>
    <row r="277" customHeight="1" spans="1:11">
      <c r="A277" s="106"/>
      <c r="B277" s="285"/>
      <c r="C277" s="285" t="s">
        <v>1400</v>
      </c>
      <c r="D277" s="106">
        <v>1987</v>
      </c>
      <c r="E277" s="106" t="s">
        <v>131</v>
      </c>
      <c r="F277" s="106" t="s">
        <v>568</v>
      </c>
      <c r="G277" s="106">
        <v>35</v>
      </c>
      <c r="H277" s="106" t="s">
        <v>181</v>
      </c>
      <c r="I277" s="106" t="s">
        <v>14</v>
      </c>
      <c r="J277" s="106"/>
      <c r="K277" s="106">
        <v>35</v>
      </c>
    </row>
    <row r="278" customHeight="1" spans="1:11">
      <c r="A278" s="106"/>
      <c r="B278" s="285"/>
      <c r="C278" s="285" t="s">
        <v>1401</v>
      </c>
      <c r="D278" s="106">
        <v>1987</v>
      </c>
      <c r="E278" s="106" t="s">
        <v>131</v>
      </c>
      <c r="F278" s="106" t="s">
        <v>568</v>
      </c>
      <c r="G278" s="106">
        <v>35</v>
      </c>
      <c r="H278" s="106" t="s">
        <v>181</v>
      </c>
      <c r="I278" s="106" t="s">
        <v>14</v>
      </c>
      <c r="J278" s="106"/>
      <c r="K278" s="106">
        <v>35</v>
      </c>
    </row>
    <row r="279" customHeight="1" spans="1:11">
      <c r="A279" s="106"/>
      <c r="B279" s="285"/>
      <c r="C279" s="285" t="s">
        <v>1402</v>
      </c>
      <c r="D279" s="106">
        <v>1987</v>
      </c>
      <c r="E279" s="106" t="s">
        <v>131</v>
      </c>
      <c r="F279" s="106" t="s">
        <v>568</v>
      </c>
      <c r="G279" s="106">
        <v>35</v>
      </c>
      <c r="H279" s="106" t="s">
        <v>181</v>
      </c>
      <c r="I279" s="106" t="s">
        <v>14</v>
      </c>
      <c r="J279" s="106"/>
      <c r="K279" s="106">
        <v>35</v>
      </c>
    </row>
    <row r="280" customHeight="1" spans="1:11">
      <c r="A280" s="106"/>
      <c r="B280" s="285"/>
      <c r="C280" s="285" t="s">
        <v>1403</v>
      </c>
      <c r="D280" s="106">
        <v>1987</v>
      </c>
      <c r="E280" s="106" t="s">
        <v>131</v>
      </c>
      <c r="F280" s="106" t="s">
        <v>568</v>
      </c>
      <c r="G280" s="106">
        <v>35</v>
      </c>
      <c r="H280" s="106" t="s">
        <v>181</v>
      </c>
      <c r="I280" s="106" t="s">
        <v>14</v>
      </c>
      <c r="J280" s="106"/>
      <c r="K280" s="106">
        <v>35</v>
      </c>
    </row>
    <row r="281" customHeight="1" spans="1:11">
      <c r="A281" s="106"/>
      <c r="B281" s="285"/>
      <c r="C281" s="285" t="s">
        <v>1404</v>
      </c>
      <c r="D281" s="106">
        <v>1987</v>
      </c>
      <c r="E281" s="106" t="s">
        <v>131</v>
      </c>
      <c r="F281" s="106" t="s">
        <v>568</v>
      </c>
      <c r="G281" s="106">
        <v>35</v>
      </c>
      <c r="H281" s="106" t="s">
        <v>181</v>
      </c>
      <c r="I281" s="106" t="s">
        <v>14</v>
      </c>
      <c r="J281" s="106"/>
      <c r="K281" s="106">
        <v>35</v>
      </c>
    </row>
    <row r="282" customHeight="1" spans="1:11">
      <c r="A282" s="106"/>
      <c r="B282" s="285"/>
      <c r="C282" s="285" t="s">
        <v>1405</v>
      </c>
      <c r="D282" s="106">
        <v>1987</v>
      </c>
      <c r="E282" s="106" t="s">
        <v>131</v>
      </c>
      <c r="F282" s="106" t="s">
        <v>568</v>
      </c>
      <c r="G282" s="106">
        <v>35</v>
      </c>
      <c r="H282" s="106" t="s">
        <v>181</v>
      </c>
      <c r="I282" s="106" t="s">
        <v>14</v>
      </c>
      <c r="J282" s="106"/>
      <c r="K282" s="106">
        <v>35</v>
      </c>
    </row>
    <row r="283" customHeight="1" spans="1:11">
      <c r="A283" s="106"/>
      <c r="B283" s="285"/>
      <c r="C283" s="285" t="s">
        <v>1406</v>
      </c>
      <c r="D283" s="106">
        <v>1987</v>
      </c>
      <c r="E283" s="106" t="s">
        <v>131</v>
      </c>
      <c r="F283" s="106" t="s">
        <v>568</v>
      </c>
      <c r="G283" s="106">
        <v>35</v>
      </c>
      <c r="H283" s="106" t="s">
        <v>181</v>
      </c>
      <c r="I283" s="106" t="s">
        <v>14</v>
      </c>
      <c r="J283" s="106"/>
      <c r="K283" s="106">
        <v>35</v>
      </c>
    </row>
    <row r="284" customHeight="1" spans="1:11">
      <c r="A284" s="106"/>
      <c r="B284" s="285"/>
      <c r="C284" s="285" t="s">
        <v>1407</v>
      </c>
      <c r="D284" s="106">
        <v>1987</v>
      </c>
      <c r="E284" s="106" t="s">
        <v>131</v>
      </c>
      <c r="F284" s="106" t="s">
        <v>568</v>
      </c>
      <c r="G284" s="106">
        <v>35</v>
      </c>
      <c r="H284" s="106" t="s">
        <v>181</v>
      </c>
      <c r="I284" s="106" t="s">
        <v>14</v>
      </c>
      <c r="J284" s="106"/>
      <c r="K284" s="106">
        <v>35</v>
      </c>
    </row>
    <row r="285" customHeight="1" spans="1:11">
      <c r="A285" s="106"/>
      <c r="B285" s="285"/>
      <c r="C285" s="285" t="s">
        <v>1408</v>
      </c>
      <c r="D285" s="106">
        <v>1987</v>
      </c>
      <c r="E285" s="106" t="s">
        <v>131</v>
      </c>
      <c r="F285" s="106" t="s">
        <v>568</v>
      </c>
      <c r="G285" s="106">
        <v>35</v>
      </c>
      <c r="H285" s="106" t="s">
        <v>181</v>
      </c>
      <c r="I285" s="106" t="s">
        <v>14</v>
      </c>
      <c r="J285" s="106"/>
      <c r="K285" s="106">
        <v>35</v>
      </c>
    </row>
    <row r="286" customHeight="1" spans="1:11">
      <c r="A286" s="106"/>
      <c r="B286" s="285"/>
      <c r="C286" s="285" t="s">
        <v>1409</v>
      </c>
      <c r="D286" s="106">
        <v>1987</v>
      </c>
      <c r="E286" s="106" t="s">
        <v>131</v>
      </c>
      <c r="F286" s="106" t="s">
        <v>568</v>
      </c>
      <c r="G286" s="106">
        <v>35</v>
      </c>
      <c r="H286" s="106" t="s">
        <v>181</v>
      </c>
      <c r="I286" s="106" t="s">
        <v>14</v>
      </c>
      <c r="J286" s="106"/>
      <c r="K286" s="106">
        <v>35</v>
      </c>
    </row>
    <row r="287" customHeight="1" spans="1:11">
      <c r="A287" s="106"/>
      <c r="B287" s="285"/>
      <c r="C287" s="285" t="s">
        <v>1410</v>
      </c>
      <c r="D287" s="106">
        <v>1987</v>
      </c>
      <c r="E287" s="106" t="s">
        <v>131</v>
      </c>
      <c r="F287" s="106" t="s">
        <v>568</v>
      </c>
      <c r="G287" s="106">
        <v>35</v>
      </c>
      <c r="H287" s="106" t="s">
        <v>181</v>
      </c>
      <c r="I287" s="106" t="s">
        <v>14</v>
      </c>
      <c r="J287" s="106"/>
      <c r="K287" s="106">
        <v>35</v>
      </c>
    </row>
    <row r="288" customHeight="1" spans="1:11">
      <c r="A288" s="106"/>
      <c r="B288" s="285"/>
      <c r="C288" s="285" t="s">
        <v>1411</v>
      </c>
      <c r="D288" s="106">
        <v>1987</v>
      </c>
      <c r="E288" s="106" t="s">
        <v>131</v>
      </c>
      <c r="F288" s="106" t="s">
        <v>568</v>
      </c>
      <c r="G288" s="106">
        <v>35</v>
      </c>
      <c r="H288" s="106" t="s">
        <v>181</v>
      </c>
      <c r="I288" s="106" t="s">
        <v>14</v>
      </c>
      <c r="J288" s="106"/>
      <c r="K288" s="106">
        <v>35</v>
      </c>
    </row>
    <row r="289" customHeight="1" spans="1:11">
      <c r="A289" s="106"/>
      <c r="B289" s="285"/>
      <c r="C289" s="285" t="s">
        <v>1412</v>
      </c>
      <c r="D289" s="106">
        <v>1987</v>
      </c>
      <c r="E289" s="106" t="s">
        <v>131</v>
      </c>
      <c r="F289" s="106" t="s">
        <v>568</v>
      </c>
      <c r="G289" s="106">
        <v>35</v>
      </c>
      <c r="H289" s="106" t="s">
        <v>181</v>
      </c>
      <c r="I289" s="106" t="s">
        <v>14</v>
      </c>
      <c r="J289" s="106"/>
      <c r="K289" s="106">
        <v>35</v>
      </c>
    </row>
    <row r="290" customHeight="1" spans="1:11">
      <c r="A290" s="106"/>
      <c r="B290" s="285"/>
      <c r="C290" s="285" t="s">
        <v>1413</v>
      </c>
      <c r="D290" s="106">
        <v>1987</v>
      </c>
      <c r="E290" s="106" t="s">
        <v>131</v>
      </c>
      <c r="F290" s="106" t="s">
        <v>568</v>
      </c>
      <c r="G290" s="106">
        <v>35</v>
      </c>
      <c r="H290" s="106" t="s">
        <v>181</v>
      </c>
      <c r="I290" s="106" t="s">
        <v>14</v>
      </c>
      <c r="J290" s="106"/>
      <c r="K290" s="106">
        <v>35</v>
      </c>
    </row>
    <row r="291" customHeight="1" spans="1:11">
      <c r="A291" s="106"/>
      <c r="B291" s="285" t="s">
        <v>66</v>
      </c>
      <c r="C291" s="285" t="s">
        <v>1414</v>
      </c>
      <c r="D291" s="106">
        <v>1993</v>
      </c>
      <c r="E291" s="106" t="s">
        <v>166</v>
      </c>
      <c r="F291" s="106" t="s">
        <v>1113</v>
      </c>
      <c r="G291" s="106">
        <v>98</v>
      </c>
      <c r="H291" s="106" t="s">
        <v>181</v>
      </c>
      <c r="I291" s="106" t="s">
        <v>147</v>
      </c>
      <c r="J291" s="106"/>
      <c r="K291" s="106">
        <v>35</v>
      </c>
    </row>
    <row r="292" customHeight="1" spans="1:11">
      <c r="A292" s="106"/>
      <c r="B292" s="285" t="s">
        <v>66</v>
      </c>
      <c r="C292" s="285" t="s">
        <v>1415</v>
      </c>
      <c r="D292" s="288">
        <v>2018</v>
      </c>
      <c r="E292" s="288" t="s">
        <v>1416</v>
      </c>
      <c r="F292" s="289" t="s">
        <v>1035</v>
      </c>
      <c r="G292" s="288" t="s">
        <v>1417</v>
      </c>
      <c r="H292" s="288" t="s">
        <v>1418</v>
      </c>
      <c r="I292" s="288" t="s">
        <v>146</v>
      </c>
      <c r="J292" s="106"/>
      <c r="K292" s="106">
        <v>40</v>
      </c>
    </row>
    <row r="293" customHeight="1" spans="1:11">
      <c r="A293" s="106"/>
      <c r="B293" s="285" t="s">
        <v>10</v>
      </c>
      <c r="C293" s="285" t="s">
        <v>1419</v>
      </c>
      <c r="D293" s="300">
        <v>2020</v>
      </c>
      <c r="E293" s="300" t="s">
        <v>1420</v>
      </c>
      <c r="F293" s="300" t="s">
        <v>1001</v>
      </c>
      <c r="G293" s="300" t="s">
        <v>1421</v>
      </c>
      <c r="H293" s="300"/>
      <c r="I293" s="300" t="s">
        <v>14</v>
      </c>
      <c r="J293" s="106"/>
      <c r="K293" s="106">
        <v>40</v>
      </c>
    </row>
    <row r="294" customHeight="1" spans="1:11">
      <c r="A294" s="106"/>
      <c r="B294" s="285" t="s">
        <v>10</v>
      </c>
      <c r="C294" s="285" t="s">
        <v>1422</v>
      </c>
      <c r="D294" s="300">
        <v>2020</v>
      </c>
      <c r="E294" s="300" t="s">
        <v>1420</v>
      </c>
      <c r="F294" s="300" t="s">
        <v>1001</v>
      </c>
      <c r="G294" s="300" t="s">
        <v>1421</v>
      </c>
      <c r="H294" s="300"/>
      <c r="I294" s="300" t="s">
        <v>14</v>
      </c>
      <c r="J294" s="106"/>
      <c r="K294" s="106">
        <v>40</v>
      </c>
    </row>
    <row r="295" customHeight="1" spans="1:11">
      <c r="A295" s="106"/>
      <c r="B295" s="285" t="s">
        <v>77</v>
      </c>
      <c r="C295" s="285" t="s">
        <v>1423</v>
      </c>
      <c r="D295" s="295">
        <v>2020</v>
      </c>
      <c r="E295" s="295" t="s">
        <v>1424</v>
      </c>
      <c r="F295" s="295" t="s">
        <v>1001</v>
      </c>
      <c r="G295" s="295" t="s">
        <v>1425</v>
      </c>
      <c r="H295" s="295"/>
      <c r="I295" s="295" t="s">
        <v>81</v>
      </c>
      <c r="J295" s="106"/>
      <c r="K295" s="106">
        <v>40</v>
      </c>
    </row>
    <row r="296" customHeight="1" spans="1:11">
      <c r="A296" s="106"/>
      <c r="B296" s="285" t="s">
        <v>10</v>
      </c>
      <c r="C296" s="285" t="s">
        <v>1426</v>
      </c>
      <c r="D296" s="106">
        <v>2018</v>
      </c>
      <c r="E296" s="106" t="s">
        <v>1046</v>
      </c>
      <c r="F296" s="106" t="s">
        <v>1020</v>
      </c>
      <c r="G296" s="106" t="s">
        <v>1427</v>
      </c>
      <c r="H296" s="106" t="s">
        <v>1428</v>
      </c>
      <c r="I296" s="106" t="s">
        <v>14</v>
      </c>
      <c r="J296" s="106"/>
      <c r="K296" s="106">
        <v>40</v>
      </c>
    </row>
    <row r="297" customHeight="1" spans="1:11">
      <c r="A297" s="106"/>
      <c r="B297" s="285" t="s">
        <v>10</v>
      </c>
      <c r="C297" s="285" t="s">
        <v>1429</v>
      </c>
      <c r="D297" s="106">
        <v>1986</v>
      </c>
      <c r="E297" s="106" t="s">
        <v>131</v>
      </c>
      <c r="F297" s="106" t="s">
        <v>1430</v>
      </c>
      <c r="G297" s="106"/>
      <c r="H297" s="106">
        <v>28</v>
      </c>
      <c r="I297" s="106" t="s">
        <v>14</v>
      </c>
      <c r="J297" s="106"/>
      <c r="K297" s="106">
        <v>40</v>
      </c>
    </row>
    <row r="298" customHeight="1" spans="1:11">
      <c r="A298" s="106"/>
      <c r="B298" s="285" t="s">
        <v>10</v>
      </c>
      <c r="C298" s="285" t="s">
        <v>1431</v>
      </c>
      <c r="D298" s="106">
        <v>2018</v>
      </c>
      <c r="E298" s="106" t="s">
        <v>166</v>
      </c>
      <c r="F298" s="106" t="s">
        <v>1432</v>
      </c>
      <c r="G298" s="106" t="s">
        <v>1255</v>
      </c>
      <c r="H298" s="106">
        <v>18</v>
      </c>
      <c r="I298" s="106" t="s">
        <v>40</v>
      </c>
      <c r="J298" s="106"/>
      <c r="K298" s="106">
        <v>40</v>
      </c>
    </row>
    <row r="299" customHeight="1" spans="1:11">
      <c r="A299" s="106"/>
      <c r="B299" s="285" t="s">
        <v>10</v>
      </c>
      <c r="C299" s="285" t="s">
        <v>1433</v>
      </c>
      <c r="D299" s="106">
        <v>2019</v>
      </c>
      <c r="E299" s="106" t="s">
        <v>1434</v>
      </c>
      <c r="F299" s="106" t="s">
        <v>1435</v>
      </c>
      <c r="G299" s="106" t="s">
        <v>1436</v>
      </c>
      <c r="H299" s="106" t="s">
        <v>1437</v>
      </c>
      <c r="I299" s="106" t="s">
        <v>14</v>
      </c>
      <c r="J299" s="106"/>
      <c r="K299" s="106">
        <v>40</v>
      </c>
    </row>
    <row r="300" customHeight="1" spans="1:11">
      <c r="A300" s="106"/>
      <c r="B300" s="285" t="s">
        <v>10</v>
      </c>
      <c r="C300" s="285" t="s">
        <v>1438</v>
      </c>
      <c r="D300" s="106">
        <v>2019</v>
      </c>
      <c r="E300" s="106" t="s">
        <v>1434</v>
      </c>
      <c r="F300" s="106" t="s">
        <v>1435</v>
      </c>
      <c r="G300" s="106" t="s">
        <v>1436</v>
      </c>
      <c r="H300" s="106" t="s">
        <v>1437</v>
      </c>
      <c r="I300" s="106" t="s">
        <v>14</v>
      </c>
      <c r="J300" s="106"/>
      <c r="K300" s="106">
        <v>40</v>
      </c>
    </row>
    <row r="301" customHeight="1" spans="1:11">
      <c r="A301" s="106"/>
      <c r="B301" s="285" t="s">
        <v>10</v>
      </c>
      <c r="C301" s="285" t="s">
        <v>1439</v>
      </c>
      <c r="D301" s="106">
        <v>2020</v>
      </c>
      <c r="E301" s="106" t="s">
        <v>1424</v>
      </c>
      <c r="F301" s="106" t="s">
        <v>1001</v>
      </c>
      <c r="G301" s="106" t="s">
        <v>1273</v>
      </c>
      <c r="H301" s="106" t="s">
        <v>181</v>
      </c>
      <c r="I301" s="106" t="s">
        <v>40</v>
      </c>
      <c r="J301" s="106"/>
      <c r="K301" s="106">
        <v>40</v>
      </c>
    </row>
    <row r="302" customHeight="1" spans="1:11">
      <c r="A302" s="106"/>
      <c r="B302" s="285" t="s">
        <v>10</v>
      </c>
      <c r="C302" s="285" t="s">
        <v>1440</v>
      </c>
      <c r="D302" s="106">
        <v>2018</v>
      </c>
      <c r="E302" s="106" t="s">
        <v>861</v>
      </c>
      <c r="F302" s="106" t="s">
        <v>1441</v>
      </c>
      <c r="G302" s="106">
        <v>72</v>
      </c>
      <c r="H302" s="106" t="s">
        <v>1442</v>
      </c>
      <c r="I302" s="106" t="s">
        <v>40</v>
      </c>
      <c r="J302" s="106"/>
      <c r="K302" s="106">
        <v>40</v>
      </c>
    </row>
    <row r="303" customHeight="1" spans="1:11">
      <c r="A303" s="106"/>
      <c r="B303" s="285" t="s">
        <v>10</v>
      </c>
      <c r="C303" s="285" t="s">
        <v>1443</v>
      </c>
      <c r="D303" s="106">
        <v>2019</v>
      </c>
      <c r="E303" s="106" t="s">
        <v>861</v>
      </c>
      <c r="F303" s="106" t="s">
        <v>1200</v>
      </c>
      <c r="G303" s="106">
        <v>203</v>
      </c>
      <c r="H303" s="106" t="s">
        <v>210</v>
      </c>
      <c r="I303" s="106" t="s">
        <v>14</v>
      </c>
      <c r="J303" s="106"/>
      <c r="K303" s="106">
        <v>40</v>
      </c>
    </row>
    <row r="304" customHeight="1" spans="1:11">
      <c r="A304" s="106"/>
      <c r="B304" s="285" t="s">
        <v>10</v>
      </c>
      <c r="C304" s="285" t="s">
        <v>1444</v>
      </c>
      <c r="D304" s="106">
        <v>2019</v>
      </c>
      <c r="E304" s="106" t="s">
        <v>1424</v>
      </c>
      <c r="F304" s="106" t="s">
        <v>1013</v>
      </c>
      <c r="G304" s="106" t="s">
        <v>1163</v>
      </c>
      <c r="H304" s="106" t="s">
        <v>181</v>
      </c>
      <c r="I304" s="106" t="s">
        <v>14</v>
      </c>
      <c r="J304" s="106"/>
      <c r="K304" s="106">
        <v>40</v>
      </c>
    </row>
    <row r="305" customHeight="1" spans="1:11">
      <c r="A305" s="106"/>
      <c r="B305" s="285" t="s">
        <v>10</v>
      </c>
      <c r="C305" s="285" t="s">
        <v>1445</v>
      </c>
      <c r="D305" s="106">
        <v>1978</v>
      </c>
      <c r="E305" s="106" t="s">
        <v>166</v>
      </c>
      <c r="F305" s="106" t="s">
        <v>1446</v>
      </c>
      <c r="G305" s="106">
        <v>72</v>
      </c>
      <c r="H305" s="106" t="s">
        <v>181</v>
      </c>
      <c r="I305" s="106" t="s">
        <v>27</v>
      </c>
      <c r="J305" s="106"/>
      <c r="K305" s="106">
        <v>40</v>
      </c>
    </row>
    <row r="306" customHeight="1" spans="1:11">
      <c r="A306" s="106"/>
      <c r="B306" s="285" t="s">
        <v>10</v>
      </c>
      <c r="C306" s="285" t="s">
        <v>1447</v>
      </c>
      <c r="D306" s="106">
        <v>1978</v>
      </c>
      <c r="E306" s="106" t="s">
        <v>166</v>
      </c>
      <c r="F306" s="106" t="s">
        <v>1446</v>
      </c>
      <c r="G306" s="106">
        <v>72</v>
      </c>
      <c r="H306" s="106" t="s">
        <v>181</v>
      </c>
      <c r="I306" s="106" t="s">
        <v>27</v>
      </c>
      <c r="J306" s="106"/>
      <c r="K306" s="106">
        <v>40</v>
      </c>
    </row>
    <row r="307" customHeight="1" spans="1:11">
      <c r="A307" s="106"/>
      <c r="B307" s="285" t="s">
        <v>10</v>
      </c>
      <c r="C307" s="285" t="s">
        <v>1448</v>
      </c>
      <c r="D307" s="106">
        <v>1994</v>
      </c>
      <c r="E307" s="106" t="s">
        <v>1244</v>
      </c>
      <c r="F307" s="106" t="s">
        <v>1245</v>
      </c>
      <c r="G307" s="106">
        <v>633</v>
      </c>
      <c r="H307" s="106" t="s">
        <v>1246</v>
      </c>
      <c r="I307" s="106" t="s">
        <v>984</v>
      </c>
      <c r="J307" s="106"/>
      <c r="K307" s="106">
        <v>40</v>
      </c>
    </row>
    <row r="308" customHeight="1" spans="1:11">
      <c r="A308" s="106"/>
      <c r="B308" s="285"/>
      <c r="C308" s="293" t="s">
        <v>1449</v>
      </c>
      <c r="D308" s="294">
        <v>2007</v>
      </c>
      <c r="E308" s="294" t="s">
        <v>166</v>
      </c>
      <c r="F308" s="294" t="s">
        <v>1113</v>
      </c>
      <c r="G308" s="294">
        <v>40</v>
      </c>
      <c r="H308" s="294" t="s">
        <v>1450</v>
      </c>
      <c r="I308" s="294" t="s">
        <v>27</v>
      </c>
      <c r="J308" s="106"/>
      <c r="K308" s="106">
        <v>40</v>
      </c>
    </row>
    <row r="309" customHeight="1" spans="1:11">
      <c r="A309" s="106"/>
      <c r="B309" s="285"/>
      <c r="C309" s="293" t="s">
        <v>1451</v>
      </c>
      <c r="D309" s="294">
        <v>2007</v>
      </c>
      <c r="E309" s="294" t="s">
        <v>166</v>
      </c>
      <c r="F309" s="294" t="s">
        <v>1113</v>
      </c>
      <c r="G309" s="294">
        <v>40</v>
      </c>
      <c r="H309" s="294" t="s">
        <v>1450</v>
      </c>
      <c r="I309" s="294" t="s">
        <v>27</v>
      </c>
      <c r="J309" s="106"/>
      <c r="K309" s="106">
        <v>40</v>
      </c>
    </row>
    <row r="310" customHeight="1" spans="1:11">
      <c r="A310" s="106"/>
      <c r="B310" s="285"/>
      <c r="C310" s="293" t="s">
        <v>1452</v>
      </c>
      <c r="D310" s="294">
        <v>2007</v>
      </c>
      <c r="E310" s="294" t="s">
        <v>166</v>
      </c>
      <c r="F310" s="294" t="s">
        <v>1113</v>
      </c>
      <c r="G310" s="294">
        <v>40</v>
      </c>
      <c r="H310" s="294" t="s">
        <v>1453</v>
      </c>
      <c r="I310" s="294" t="s">
        <v>27</v>
      </c>
      <c r="J310" s="106"/>
      <c r="K310" s="106">
        <v>40</v>
      </c>
    </row>
    <row r="311" customHeight="1" spans="1:11">
      <c r="A311" s="106"/>
      <c r="B311" s="285" t="s">
        <v>66</v>
      </c>
      <c r="C311" s="285" t="s">
        <v>1454</v>
      </c>
      <c r="D311" s="106">
        <v>2019</v>
      </c>
      <c r="E311" s="106" t="s">
        <v>1455</v>
      </c>
      <c r="F311" s="106" t="s">
        <v>1254</v>
      </c>
      <c r="G311" s="106">
        <v>58</v>
      </c>
      <c r="H311" s="106" t="s">
        <v>1456</v>
      </c>
      <c r="I311" s="106" t="s">
        <v>277</v>
      </c>
      <c r="J311" s="106"/>
      <c r="K311" s="106">
        <v>45</v>
      </c>
    </row>
    <row r="312" customHeight="1" spans="1:11">
      <c r="A312" s="106"/>
      <c r="B312" s="285" t="s">
        <v>66</v>
      </c>
      <c r="C312" s="285" t="s">
        <v>1457</v>
      </c>
      <c r="D312" s="106">
        <v>2018</v>
      </c>
      <c r="E312" s="106" t="s">
        <v>1046</v>
      </c>
      <c r="F312" s="106" t="s">
        <v>1361</v>
      </c>
      <c r="G312" s="106" t="s">
        <v>1458</v>
      </c>
      <c r="H312" s="106" t="s">
        <v>181</v>
      </c>
      <c r="I312" s="106" t="s">
        <v>281</v>
      </c>
      <c r="J312" s="106"/>
      <c r="K312" s="106">
        <v>45</v>
      </c>
    </row>
    <row r="313" customHeight="1" spans="1:11">
      <c r="A313" s="106"/>
      <c r="B313" s="285" t="s">
        <v>66</v>
      </c>
      <c r="C313" s="285" t="s">
        <v>1459</v>
      </c>
      <c r="D313" s="288">
        <v>2018</v>
      </c>
      <c r="E313" s="288" t="s">
        <v>1460</v>
      </c>
      <c r="F313" s="289" t="s">
        <v>1035</v>
      </c>
      <c r="G313" s="288" t="s">
        <v>1461</v>
      </c>
      <c r="H313" s="288" t="s">
        <v>1462</v>
      </c>
      <c r="I313" s="288" t="s">
        <v>146</v>
      </c>
      <c r="J313" s="106"/>
      <c r="K313" s="106">
        <v>50</v>
      </c>
    </row>
    <row r="314" customHeight="1" spans="1:11">
      <c r="A314" s="106"/>
      <c r="B314" s="285" t="s">
        <v>10</v>
      </c>
      <c r="C314" s="285" t="s">
        <v>1463</v>
      </c>
      <c r="D314" s="307">
        <v>2020</v>
      </c>
      <c r="E314" s="307" t="s">
        <v>1464</v>
      </c>
      <c r="F314" s="307" t="s">
        <v>1001</v>
      </c>
      <c r="G314" s="307" t="s">
        <v>1273</v>
      </c>
      <c r="H314" s="307"/>
      <c r="I314" s="299" t="s">
        <v>40</v>
      </c>
      <c r="J314" s="106"/>
      <c r="K314" s="106">
        <v>50</v>
      </c>
    </row>
    <row r="315" customHeight="1" spans="1:11">
      <c r="A315" s="106"/>
      <c r="B315" s="285" t="s">
        <v>10</v>
      </c>
      <c r="C315" s="285" t="s">
        <v>1465</v>
      </c>
      <c r="D315" s="307">
        <v>2020</v>
      </c>
      <c r="E315" s="307" t="s">
        <v>1464</v>
      </c>
      <c r="F315" s="307" t="s">
        <v>1001</v>
      </c>
      <c r="G315" s="307" t="s">
        <v>1273</v>
      </c>
      <c r="H315" s="307"/>
      <c r="I315" s="299" t="s">
        <v>40</v>
      </c>
      <c r="J315" s="106"/>
      <c r="K315" s="106">
        <v>50</v>
      </c>
    </row>
    <row r="316" customHeight="1" spans="1:11">
      <c r="A316" s="106"/>
      <c r="B316" s="285" t="s">
        <v>10</v>
      </c>
      <c r="C316" s="285" t="s">
        <v>1466</v>
      </c>
      <c r="D316" s="307">
        <v>2020</v>
      </c>
      <c r="E316" s="307" t="s">
        <v>1464</v>
      </c>
      <c r="F316" s="307" t="s">
        <v>1001</v>
      </c>
      <c r="G316" s="307" t="s">
        <v>1273</v>
      </c>
      <c r="H316" s="307"/>
      <c r="I316" s="299" t="s">
        <v>40</v>
      </c>
      <c r="J316" s="106"/>
      <c r="K316" s="106">
        <v>50</v>
      </c>
    </row>
    <row r="317" customHeight="1" spans="1:11">
      <c r="A317" s="106"/>
      <c r="B317" s="285" t="s">
        <v>10</v>
      </c>
      <c r="C317" s="285" t="s">
        <v>1467</v>
      </c>
      <c r="D317" s="307">
        <v>2020</v>
      </c>
      <c r="E317" s="307" t="s">
        <v>1135</v>
      </c>
      <c r="F317" s="307" t="s">
        <v>1001</v>
      </c>
      <c r="G317" s="307" t="s">
        <v>1421</v>
      </c>
      <c r="H317" s="307"/>
      <c r="I317" s="307" t="s">
        <v>40</v>
      </c>
      <c r="J317" s="106"/>
      <c r="K317" s="106">
        <v>50</v>
      </c>
    </row>
    <row r="318" customHeight="1" spans="1:11">
      <c r="A318" s="106"/>
      <c r="B318" s="285" t="s">
        <v>10</v>
      </c>
      <c r="C318" s="285" t="s">
        <v>1468</v>
      </c>
      <c r="D318" s="106">
        <v>1974</v>
      </c>
      <c r="E318" s="106" t="s">
        <v>166</v>
      </c>
      <c r="F318" s="106" t="s">
        <v>1469</v>
      </c>
      <c r="G318" s="106">
        <v>456</v>
      </c>
      <c r="H318" s="106"/>
      <c r="I318" s="106" t="s">
        <v>1470</v>
      </c>
      <c r="J318" s="106"/>
      <c r="K318" s="106">
        <v>50</v>
      </c>
    </row>
    <row r="319" customHeight="1" spans="1:11">
      <c r="A319" s="106"/>
      <c r="B319" s="285" t="s">
        <v>10</v>
      </c>
      <c r="C319" s="285" t="s">
        <v>1471</v>
      </c>
      <c r="D319" s="106">
        <v>2019</v>
      </c>
      <c r="E319" s="106" t="s">
        <v>1127</v>
      </c>
      <c r="F319" s="106" t="s">
        <v>1254</v>
      </c>
      <c r="G319" s="106">
        <v>23</v>
      </c>
      <c r="H319" s="106"/>
      <c r="I319" s="106" t="s">
        <v>14</v>
      </c>
      <c r="J319" s="106"/>
      <c r="K319" s="106">
        <v>50</v>
      </c>
    </row>
    <row r="320" customHeight="1" spans="1:11">
      <c r="A320" s="106"/>
      <c r="B320" s="293" t="s">
        <v>10</v>
      </c>
      <c r="C320" s="293" t="s">
        <v>1472</v>
      </c>
      <c r="D320" s="294">
        <v>2020</v>
      </c>
      <c r="E320" s="294" t="s">
        <v>861</v>
      </c>
      <c r="F320" s="294" t="s">
        <v>1026</v>
      </c>
      <c r="G320" s="294">
        <v>150</v>
      </c>
      <c r="H320" s="294"/>
      <c r="I320" s="294" t="s">
        <v>40</v>
      </c>
      <c r="J320" s="106"/>
      <c r="K320" s="106">
        <v>50</v>
      </c>
    </row>
    <row r="321" customHeight="1" spans="1:11">
      <c r="A321" s="106"/>
      <c r="B321" s="285" t="s">
        <v>10</v>
      </c>
      <c r="C321" s="285" t="s">
        <v>1473</v>
      </c>
      <c r="D321" s="106">
        <v>2020</v>
      </c>
      <c r="E321" s="106" t="s">
        <v>861</v>
      </c>
      <c r="F321" s="106" t="s">
        <v>1026</v>
      </c>
      <c r="G321" s="106">
        <v>150</v>
      </c>
      <c r="H321" s="106"/>
      <c r="I321" s="106" t="s">
        <v>40</v>
      </c>
      <c r="J321" s="106"/>
      <c r="K321" s="106">
        <v>50</v>
      </c>
    </row>
    <row r="322" customHeight="1" spans="1:11">
      <c r="A322" s="106"/>
      <c r="B322" s="285" t="s">
        <v>77</v>
      </c>
      <c r="C322" s="285" t="s">
        <v>1474</v>
      </c>
      <c r="D322" s="106">
        <v>2018</v>
      </c>
      <c r="E322" s="106" t="s">
        <v>166</v>
      </c>
      <c r="F322" s="298" t="s">
        <v>1035</v>
      </c>
      <c r="G322" s="106">
        <v>700</v>
      </c>
      <c r="H322" s="106"/>
      <c r="I322" s="106" t="s">
        <v>81</v>
      </c>
      <c r="J322" s="106"/>
      <c r="K322" s="106">
        <v>50</v>
      </c>
    </row>
    <row r="323" customHeight="1" spans="1:11">
      <c r="A323" s="106"/>
      <c r="B323" s="285" t="s">
        <v>77</v>
      </c>
      <c r="C323" s="285" t="s">
        <v>1475</v>
      </c>
      <c r="D323" s="106">
        <v>2018</v>
      </c>
      <c r="E323" s="106" t="s">
        <v>1476</v>
      </c>
      <c r="F323" s="298" t="s">
        <v>1035</v>
      </c>
      <c r="G323" s="106">
        <v>700</v>
      </c>
      <c r="H323" s="106"/>
      <c r="I323" s="106" t="s">
        <v>81</v>
      </c>
      <c r="J323" s="106"/>
      <c r="K323" s="106">
        <v>50</v>
      </c>
    </row>
    <row r="324" customHeight="1" spans="1:11">
      <c r="A324" s="106"/>
      <c r="B324" s="285" t="s">
        <v>77</v>
      </c>
      <c r="C324" s="285" t="s">
        <v>1477</v>
      </c>
      <c r="D324" s="106">
        <v>2018</v>
      </c>
      <c r="E324" s="106" t="s">
        <v>166</v>
      </c>
      <c r="F324" s="298" t="s">
        <v>1035</v>
      </c>
      <c r="G324" s="106">
        <v>700</v>
      </c>
      <c r="H324" s="106"/>
      <c r="I324" s="106" t="s">
        <v>81</v>
      </c>
      <c r="J324" s="106"/>
      <c r="K324" s="106">
        <v>50</v>
      </c>
    </row>
    <row r="325" customHeight="1" spans="1:11">
      <c r="A325" s="106"/>
      <c r="B325" s="285" t="s">
        <v>10</v>
      </c>
      <c r="C325" s="285" t="s">
        <v>1478</v>
      </c>
      <c r="D325" s="106">
        <v>2016</v>
      </c>
      <c r="E325" s="106" t="s">
        <v>1479</v>
      </c>
      <c r="F325" s="106" t="s">
        <v>1254</v>
      </c>
      <c r="G325" s="106" t="s">
        <v>1480</v>
      </c>
      <c r="H325" s="106"/>
      <c r="I325" s="106" t="s">
        <v>14</v>
      </c>
      <c r="J325" s="106"/>
      <c r="K325" s="106">
        <v>50</v>
      </c>
    </row>
    <row r="326" customHeight="1" spans="1:11">
      <c r="A326" s="106"/>
      <c r="B326" s="285" t="s">
        <v>10</v>
      </c>
      <c r="C326" s="285" t="s">
        <v>1481</v>
      </c>
      <c r="D326" s="106">
        <v>2018</v>
      </c>
      <c r="E326" s="106" t="s">
        <v>1046</v>
      </c>
      <c r="F326" s="106" t="s">
        <v>1035</v>
      </c>
      <c r="G326" s="106" t="s">
        <v>1482</v>
      </c>
      <c r="H326" s="106" t="s">
        <v>1483</v>
      </c>
      <c r="I326" s="106" t="s">
        <v>14</v>
      </c>
      <c r="J326" s="106"/>
      <c r="K326" s="106">
        <v>50</v>
      </c>
    </row>
    <row r="327" customHeight="1" spans="1:11">
      <c r="A327" s="106"/>
      <c r="B327" s="285" t="s">
        <v>10</v>
      </c>
      <c r="C327" s="285" t="s">
        <v>1484</v>
      </c>
      <c r="D327" s="106">
        <v>2019</v>
      </c>
      <c r="E327" s="106" t="s">
        <v>1173</v>
      </c>
      <c r="F327" s="106" t="s">
        <v>1174</v>
      </c>
      <c r="G327" s="106">
        <v>10</v>
      </c>
      <c r="H327" s="106" t="s">
        <v>1175</v>
      </c>
      <c r="I327" s="106" t="s">
        <v>40</v>
      </c>
      <c r="J327" s="106"/>
      <c r="K327" s="106">
        <v>50</v>
      </c>
    </row>
    <row r="328" customHeight="1" spans="1:11">
      <c r="A328" s="106"/>
      <c r="B328" s="285" t="s">
        <v>10</v>
      </c>
      <c r="C328" s="285" t="s">
        <v>1485</v>
      </c>
      <c r="D328" s="106">
        <v>2019</v>
      </c>
      <c r="E328" s="106" t="s">
        <v>1173</v>
      </c>
      <c r="F328" s="106" t="s">
        <v>1174</v>
      </c>
      <c r="G328" s="106">
        <v>10</v>
      </c>
      <c r="H328" s="106" t="s">
        <v>1175</v>
      </c>
      <c r="I328" s="106" t="s">
        <v>40</v>
      </c>
      <c r="J328" s="106"/>
      <c r="K328" s="106">
        <v>50</v>
      </c>
    </row>
    <row r="329" customHeight="1" spans="1:11">
      <c r="A329" s="106"/>
      <c r="B329" s="285" t="s">
        <v>10</v>
      </c>
      <c r="C329" s="285" t="s">
        <v>1486</v>
      </c>
      <c r="D329" s="106">
        <v>2019</v>
      </c>
      <c r="E329" s="106" t="s">
        <v>1173</v>
      </c>
      <c r="F329" s="106" t="s">
        <v>1174</v>
      </c>
      <c r="G329" s="106">
        <v>10</v>
      </c>
      <c r="H329" s="106" t="s">
        <v>1175</v>
      </c>
      <c r="I329" s="106" t="s">
        <v>40</v>
      </c>
      <c r="J329" s="106"/>
      <c r="K329" s="106">
        <v>50</v>
      </c>
    </row>
    <row r="330" customHeight="1" spans="1:11">
      <c r="A330" s="106"/>
      <c r="B330" s="285" t="s">
        <v>10</v>
      </c>
      <c r="C330" s="285" t="s">
        <v>1487</v>
      </c>
      <c r="D330" s="106">
        <v>2019</v>
      </c>
      <c r="E330" s="106" t="s">
        <v>1173</v>
      </c>
      <c r="F330" s="106" t="s">
        <v>1174</v>
      </c>
      <c r="G330" s="106">
        <v>10</v>
      </c>
      <c r="H330" s="106" t="s">
        <v>1175</v>
      </c>
      <c r="I330" s="106" t="s">
        <v>40</v>
      </c>
      <c r="J330" s="106"/>
      <c r="K330" s="106">
        <v>50</v>
      </c>
    </row>
    <row r="331" customHeight="1" spans="1:11">
      <c r="A331" s="106"/>
      <c r="B331" s="285" t="s">
        <v>10</v>
      </c>
      <c r="C331" s="285" t="s">
        <v>1488</v>
      </c>
      <c r="D331" s="106">
        <v>2018</v>
      </c>
      <c r="E331" s="106" t="s">
        <v>1016</v>
      </c>
      <c r="F331" s="106" t="s">
        <v>1050</v>
      </c>
      <c r="G331" s="106" t="s">
        <v>1489</v>
      </c>
      <c r="H331" s="106" t="s">
        <v>1490</v>
      </c>
      <c r="I331" s="106" t="s">
        <v>40</v>
      </c>
      <c r="J331" s="106"/>
      <c r="K331" s="106">
        <v>50</v>
      </c>
    </row>
    <row r="332" customHeight="1" spans="1:11">
      <c r="A332" s="106"/>
      <c r="B332" s="285" t="s">
        <v>10</v>
      </c>
      <c r="C332" s="285" t="s">
        <v>1491</v>
      </c>
      <c r="D332" s="106">
        <v>1987</v>
      </c>
      <c r="E332" s="106" t="s">
        <v>131</v>
      </c>
      <c r="F332" s="106" t="s">
        <v>1492</v>
      </c>
      <c r="G332" s="106"/>
      <c r="H332" s="106">
        <v>502</v>
      </c>
      <c r="I332" s="106" t="s">
        <v>40</v>
      </c>
      <c r="J332" s="106"/>
      <c r="K332" s="106">
        <v>50</v>
      </c>
    </row>
    <row r="333" customHeight="1" spans="1:11">
      <c r="A333" s="106"/>
      <c r="B333" s="285" t="s">
        <v>10</v>
      </c>
      <c r="C333" s="106">
        <v>55110195</v>
      </c>
      <c r="D333" s="106">
        <v>1987</v>
      </c>
      <c r="E333" s="106" t="s">
        <v>131</v>
      </c>
      <c r="F333" s="106" t="s">
        <v>1492</v>
      </c>
      <c r="G333" s="106"/>
      <c r="H333" s="106">
        <v>502</v>
      </c>
      <c r="I333" s="106" t="s">
        <v>40</v>
      </c>
      <c r="J333" s="106"/>
      <c r="K333" s="106">
        <v>50</v>
      </c>
    </row>
    <row r="334" customHeight="1" spans="1:11">
      <c r="A334" s="106"/>
      <c r="B334" s="285" t="s">
        <v>10</v>
      </c>
      <c r="C334" s="106">
        <v>55110199</v>
      </c>
      <c r="D334" s="106">
        <v>1987</v>
      </c>
      <c r="E334" s="106" t="s">
        <v>131</v>
      </c>
      <c r="F334" s="106" t="s">
        <v>1492</v>
      </c>
      <c r="G334" s="106"/>
      <c r="H334" s="106">
        <v>502</v>
      </c>
      <c r="I334" s="106" t="s">
        <v>40</v>
      </c>
      <c r="J334" s="106"/>
      <c r="K334" s="106">
        <v>50</v>
      </c>
    </row>
    <row r="335" customHeight="1" spans="1:11">
      <c r="A335" s="106"/>
      <c r="B335" s="285" t="s">
        <v>10</v>
      </c>
      <c r="C335" s="106">
        <v>55110200</v>
      </c>
      <c r="D335" s="106">
        <v>1987</v>
      </c>
      <c r="E335" s="106" t="s">
        <v>131</v>
      </c>
      <c r="F335" s="106" t="s">
        <v>1492</v>
      </c>
      <c r="G335" s="106"/>
      <c r="H335" s="106">
        <v>502</v>
      </c>
      <c r="I335" s="106" t="s">
        <v>40</v>
      </c>
      <c r="J335" s="106"/>
      <c r="K335" s="106">
        <v>50</v>
      </c>
    </row>
    <row r="336" customHeight="1" spans="1:11">
      <c r="A336" s="106"/>
      <c r="B336" s="285" t="s">
        <v>10</v>
      </c>
      <c r="C336" s="106">
        <v>55110202</v>
      </c>
      <c r="D336" s="106">
        <v>1987</v>
      </c>
      <c r="E336" s="106" t="s">
        <v>131</v>
      </c>
      <c r="F336" s="106" t="s">
        <v>1492</v>
      </c>
      <c r="G336" s="106"/>
      <c r="H336" s="106">
        <v>502</v>
      </c>
      <c r="I336" s="106" t="s">
        <v>40</v>
      </c>
      <c r="J336" s="106"/>
      <c r="K336" s="106">
        <v>50</v>
      </c>
    </row>
    <row r="337" customHeight="1" spans="1:11">
      <c r="A337" s="106"/>
      <c r="B337" s="285" t="s">
        <v>10</v>
      </c>
      <c r="C337" s="285" t="s">
        <v>1493</v>
      </c>
      <c r="D337" s="106">
        <v>2019</v>
      </c>
      <c r="E337" s="106" t="s">
        <v>1494</v>
      </c>
      <c r="F337" s="106" t="s">
        <v>1013</v>
      </c>
      <c r="G337" s="106" t="s">
        <v>1495</v>
      </c>
      <c r="H337" s="106">
        <v>1</v>
      </c>
      <c r="I337" s="106" t="s">
        <v>40</v>
      </c>
      <c r="J337" s="106"/>
      <c r="K337" s="106">
        <v>50</v>
      </c>
    </row>
    <row r="338" customHeight="1" spans="1:11">
      <c r="A338" s="106"/>
      <c r="B338" s="285" t="s">
        <v>10</v>
      </c>
      <c r="C338" s="285" t="s">
        <v>1496</v>
      </c>
      <c r="D338" s="106">
        <v>2019</v>
      </c>
      <c r="E338" s="106" t="s">
        <v>1494</v>
      </c>
      <c r="F338" s="106" t="s">
        <v>1013</v>
      </c>
      <c r="G338" s="106" t="s">
        <v>1495</v>
      </c>
      <c r="H338" s="106">
        <v>1</v>
      </c>
      <c r="I338" s="106" t="s">
        <v>40</v>
      </c>
      <c r="J338" s="106"/>
      <c r="K338" s="106">
        <v>50</v>
      </c>
    </row>
    <row r="339" customHeight="1" spans="1:11">
      <c r="A339" s="106"/>
      <c r="B339" s="285" t="s">
        <v>10</v>
      </c>
      <c r="C339" s="285" t="s">
        <v>1497</v>
      </c>
      <c r="D339" s="106">
        <v>2019</v>
      </c>
      <c r="E339" s="106" t="s">
        <v>1494</v>
      </c>
      <c r="F339" s="106" t="s">
        <v>1013</v>
      </c>
      <c r="G339" s="106" t="s">
        <v>1495</v>
      </c>
      <c r="H339" s="106">
        <v>1</v>
      </c>
      <c r="I339" s="106" t="s">
        <v>40</v>
      </c>
      <c r="J339" s="106"/>
      <c r="K339" s="106">
        <v>50</v>
      </c>
    </row>
    <row r="340" customHeight="1" spans="1:11">
      <c r="A340" s="106"/>
      <c r="B340" s="285" t="s">
        <v>10</v>
      </c>
      <c r="C340" s="285" t="s">
        <v>1498</v>
      </c>
      <c r="D340" s="106">
        <v>2020</v>
      </c>
      <c r="E340" s="106" t="s">
        <v>1499</v>
      </c>
      <c r="F340" s="106" t="s">
        <v>1013</v>
      </c>
      <c r="G340" s="106" t="s">
        <v>1500</v>
      </c>
      <c r="H340" s="106" t="s">
        <v>181</v>
      </c>
      <c r="I340" s="106" t="s">
        <v>40</v>
      </c>
      <c r="J340" s="106"/>
      <c r="K340" s="106">
        <v>50</v>
      </c>
    </row>
    <row r="341" customHeight="1" spans="1:11">
      <c r="A341" s="106"/>
      <c r="B341" s="285" t="s">
        <v>66</v>
      </c>
      <c r="C341" s="285" t="s">
        <v>1501</v>
      </c>
      <c r="D341" s="106">
        <v>2020</v>
      </c>
      <c r="E341" s="106" t="s">
        <v>861</v>
      </c>
      <c r="F341" s="106" t="s">
        <v>1023</v>
      </c>
      <c r="G341" s="106">
        <v>49</v>
      </c>
      <c r="H341" s="106" t="s">
        <v>1456</v>
      </c>
      <c r="I341" s="106" t="s">
        <v>277</v>
      </c>
      <c r="J341" s="106"/>
      <c r="K341" s="106">
        <v>50</v>
      </c>
    </row>
    <row r="342" customHeight="1" spans="1:11">
      <c r="A342" s="106"/>
      <c r="B342" s="285"/>
      <c r="C342" s="285" t="s">
        <v>1502</v>
      </c>
      <c r="D342" s="106">
        <v>2020</v>
      </c>
      <c r="E342" s="106" t="s">
        <v>861</v>
      </c>
      <c r="F342" s="106" t="s">
        <v>1023</v>
      </c>
      <c r="G342" s="106">
        <v>49</v>
      </c>
      <c r="H342" s="106" t="s">
        <v>1456</v>
      </c>
      <c r="I342" s="106" t="s">
        <v>14</v>
      </c>
      <c r="J342" s="106"/>
      <c r="K342" s="106">
        <v>50</v>
      </c>
    </row>
    <row r="343" customHeight="1" spans="1:11">
      <c r="A343" s="106"/>
      <c r="B343" s="285"/>
      <c r="C343" s="285" t="s">
        <v>1503</v>
      </c>
      <c r="D343" s="106">
        <v>1990</v>
      </c>
      <c r="E343" s="106" t="s">
        <v>183</v>
      </c>
      <c r="F343" s="106" t="s">
        <v>568</v>
      </c>
      <c r="G343" s="106">
        <v>697</v>
      </c>
      <c r="H343" s="106" t="s">
        <v>181</v>
      </c>
      <c r="I343" s="106" t="s">
        <v>14</v>
      </c>
      <c r="J343" s="106"/>
      <c r="K343" s="106">
        <v>50</v>
      </c>
    </row>
    <row r="344" customHeight="1" spans="1:11">
      <c r="A344" s="106"/>
      <c r="B344" s="285"/>
      <c r="C344" s="285" t="s">
        <v>1504</v>
      </c>
      <c r="D344" s="106">
        <v>1990</v>
      </c>
      <c r="E344" s="106" t="s">
        <v>183</v>
      </c>
      <c r="F344" s="106" t="s">
        <v>568</v>
      </c>
      <c r="G344" s="106">
        <v>697</v>
      </c>
      <c r="H344" s="106" t="s">
        <v>181</v>
      </c>
      <c r="I344" s="106" t="s">
        <v>14</v>
      </c>
      <c r="J344" s="106"/>
      <c r="K344" s="106">
        <v>50</v>
      </c>
    </row>
    <row r="345" customHeight="1" spans="1:11">
      <c r="A345" s="106"/>
      <c r="B345" s="285"/>
      <c r="C345" s="285" t="s">
        <v>1505</v>
      </c>
      <c r="D345" s="106">
        <v>1990</v>
      </c>
      <c r="E345" s="106" t="s">
        <v>183</v>
      </c>
      <c r="F345" s="106" t="s">
        <v>568</v>
      </c>
      <c r="G345" s="106">
        <v>697</v>
      </c>
      <c r="H345" s="106" t="s">
        <v>181</v>
      </c>
      <c r="I345" s="106" t="s">
        <v>14</v>
      </c>
      <c r="J345" s="106"/>
      <c r="K345" s="106">
        <v>50</v>
      </c>
    </row>
    <row r="346" customHeight="1" spans="1:11">
      <c r="A346" s="106"/>
      <c r="B346" s="285"/>
      <c r="C346" s="285" t="s">
        <v>1506</v>
      </c>
      <c r="D346" s="106">
        <v>1990</v>
      </c>
      <c r="E346" s="106" t="s">
        <v>183</v>
      </c>
      <c r="F346" s="106" t="s">
        <v>568</v>
      </c>
      <c r="G346" s="106">
        <v>697</v>
      </c>
      <c r="H346" s="106" t="s">
        <v>181</v>
      </c>
      <c r="I346" s="106" t="s">
        <v>14</v>
      </c>
      <c r="J346" s="106"/>
      <c r="K346" s="106">
        <v>50</v>
      </c>
    </row>
    <row r="347" customHeight="1" spans="1:11">
      <c r="A347" s="106"/>
      <c r="B347" s="285"/>
      <c r="C347" s="285" t="s">
        <v>1507</v>
      </c>
      <c r="D347" s="106">
        <v>1990</v>
      </c>
      <c r="E347" s="106" t="s">
        <v>183</v>
      </c>
      <c r="F347" s="106" t="s">
        <v>568</v>
      </c>
      <c r="G347" s="106">
        <v>697</v>
      </c>
      <c r="H347" s="106" t="s">
        <v>181</v>
      </c>
      <c r="I347" s="106" t="s">
        <v>14</v>
      </c>
      <c r="J347" s="106"/>
      <c r="K347" s="106">
        <v>50</v>
      </c>
    </row>
    <row r="348" customHeight="1" spans="1:11">
      <c r="A348" s="106"/>
      <c r="B348" s="285"/>
      <c r="C348" s="285" t="s">
        <v>1508</v>
      </c>
      <c r="D348" s="106">
        <v>1990</v>
      </c>
      <c r="E348" s="106" t="s">
        <v>183</v>
      </c>
      <c r="F348" s="106" t="s">
        <v>568</v>
      </c>
      <c r="G348" s="106">
        <v>697</v>
      </c>
      <c r="H348" s="106" t="s">
        <v>181</v>
      </c>
      <c r="I348" s="106" t="s">
        <v>14</v>
      </c>
      <c r="J348" s="106"/>
      <c r="K348" s="106">
        <v>50</v>
      </c>
    </row>
    <row r="349" customHeight="1" spans="1:11">
      <c r="A349" s="106"/>
      <c r="B349" s="285"/>
      <c r="C349" s="285" t="s">
        <v>1509</v>
      </c>
      <c r="D349" s="106">
        <v>1990</v>
      </c>
      <c r="E349" s="106" t="s">
        <v>183</v>
      </c>
      <c r="F349" s="106" t="s">
        <v>568</v>
      </c>
      <c r="G349" s="106">
        <v>697</v>
      </c>
      <c r="H349" s="106" t="s">
        <v>181</v>
      </c>
      <c r="I349" s="106" t="s">
        <v>14</v>
      </c>
      <c r="J349" s="106"/>
      <c r="K349" s="106">
        <v>50</v>
      </c>
    </row>
    <row r="350" customHeight="1" spans="1:11">
      <c r="A350" s="106"/>
      <c r="B350" s="285"/>
      <c r="C350" s="285" t="s">
        <v>1510</v>
      </c>
      <c r="D350" s="106">
        <v>1990</v>
      </c>
      <c r="E350" s="106" t="s">
        <v>183</v>
      </c>
      <c r="F350" s="106" t="s">
        <v>568</v>
      </c>
      <c r="G350" s="106">
        <v>697</v>
      </c>
      <c r="H350" s="106" t="s">
        <v>181</v>
      </c>
      <c r="I350" s="106" t="s">
        <v>14</v>
      </c>
      <c r="J350" s="106"/>
      <c r="K350" s="106">
        <v>50</v>
      </c>
    </row>
    <row r="351" customHeight="1" spans="1:11">
      <c r="A351" s="106"/>
      <c r="B351" s="285"/>
      <c r="C351" s="285" t="s">
        <v>1511</v>
      </c>
      <c r="D351" s="106">
        <v>1990</v>
      </c>
      <c r="E351" s="106" t="s">
        <v>183</v>
      </c>
      <c r="F351" s="106" t="s">
        <v>568</v>
      </c>
      <c r="G351" s="106">
        <v>697</v>
      </c>
      <c r="H351" s="106" t="s">
        <v>181</v>
      </c>
      <c r="I351" s="106" t="s">
        <v>14</v>
      </c>
      <c r="J351" s="106"/>
      <c r="K351" s="106">
        <v>50</v>
      </c>
    </row>
    <row r="352" customHeight="1" spans="1:11">
      <c r="A352" s="106"/>
      <c r="B352" s="285"/>
      <c r="C352" s="285" t="s">
        <v>1512</v>
      </c>
      <c r="D352" s="106">
        <v>1990</v>
      </c>
      <c r="E352" s="106" t="s">
        <v>183</v>
      </c>
      <c r="F352" s="106" t="s">
        <v>568</v>
      </c>
      <c r="G352" s="106">
        <v>697</v>
      </c>
      <c r="H352" s="106" t="s">
        <v>181</v>
      </c>
      <c r="I352" s="106" t="s">
        <v>14</v>
      </c>
      <c r="J352" s="106"/>
      <c r="K352" s="106">
        <v>50</v>
      </c>
    </row>
    <row r="353" customHeight="1" spans="1:11">
      <c r="A353" s="106"/>
      <c r="B353" s="285"/>
      <c r="C353" s="285" t="s">
        <v>1513</v>
      </c>
      <c r="D353" s="106">
        <v>1990</v>
      </c>
      <c r="E353" s="106" t="s">
        <v>183</v>
      </c>
      <c r="F353" s="106" t="s">
        <v>568</v>
      </c>
      <c r="G353" s="106">
        <v>697</v>
      </c>
      <c r="H353" s="106" t="s">
        <v>181</v>
      </c>
      <c r="I353" s="106" t="s">
        <v>14</v>
      </c>
      <c r="J353" s="106"/>
      <c r="K353" s="106">
        <v>50</v>
      </c>
    </row>
    <row r="354" customHeight="1" spans="1:11">
      <c r="A354" s="106"/>
      <c r="B354" s="285"/>
      <c r="C354" s="285" t="s">
        <v>1514</v>
      </c>
      <c r="D354" s="106">
        <v>1990</v>
      </c>
      <c r="E354" s="106" t="s">
        <v>183</v>
      </c>
      <c r="F354" s="106" t="s">
        <v>568</v>
      </c>
      <c r="G354" s="106">
        <v>697</v>
      </c>
      <c r="H354" s="106" t="s">
        <v>181</v>
      </c>
      <c r="I354" s="106" t="s">
        <v>14</v>
      </c>
      <c r="J354" s="106"/>
      <c r="K354" s="106">
        <v>50</v>
      </c>
    </row>
    <row r="355" customHeight="1" spans="1:11">
      <c r="A355" s="106"/>
      <c r="B355" s="285"/>
      <c r="C355" s="285" t="s">
        <v>1515</v>
      </c>
      <c r="D355" s="106">
        <v>1990</v>
      </c>
      <c r="E355" s="106" t="s">
        <v>183</v>
      </c>
      <c r="F355" s="106" t="s">
        <v>568</v>
      </c>
      <c r="G355" s="106">
        <v>697</v>
      </c>
      <c r="H355" s="106" t="s">
        <v>181</v>
      </c>
      <c r="I355" s="106" t="s">
        <v>14</v>
      </c>
      <c r="J355" s="106"/>
      <c r="K355" s="106">
        <v>50</v>
      </c>
    </row>
    <row r="356" customHeight="1" spans="1:11">
      <c r="A356" s="106"/>
      <c r="B356" s="285"/>
      <c r="C356" s="285" t="s">
        <v>1516</v>
      </c>
      <c r="D356" s="106">
        <v>1990</v>
      </c>
      <c r="E356" s="106" t="s">
        <v>183</v>
      </c>
      <c r="F356" s="106" t="s">
        <v>568</v>
      </c>
      <c r="G356" s="106">
        <v>697</v>
      </c>
      <c r="H356" s="106" t="s">
        <v>181</v>
      </c>
      <c r="I356" s="106" t="s">
        <v>14</v>
      </c>
      <c r="J356" s="106"/>
      <c r="K356" s="106">
        <v>50</v>
      </c>
    </row>
    <row r="357" customHeight="1" spans="1:11">
      <c r="A357" s="106"/>
      <c r="B357" s="285"/>
      <c r="C357" s="285" t="s">
        <v>1517</v>
      </c>
      <c r="D357" s="106">
        <v>1990</v>
      </c>
      <c r="E357" s="106" t="s">
        <v>183</v>
      </c>
      <c r="F357" s="106" t="s">
        <v>568</v>
      </c>
      <c r="G357" s="106">
        <v>697</v>
      </c>
      <c r="H357" s="106" t="s">
        <v>181</v>
      </c>
      <c r="I357" s="106" t="s">
        <v>14</v>
      </c>
      <c r="J357" s="106"/>
      <c r="K357" s="106">
        <v>50</v>
      </c>
    </row>
    <row r="358" customHeight="1" spans="1:11">
      <c r="A358" s="106"/>
      <c r="B358" s="285"/>
      <c r="C358" s="285" t="s">
        <v>1518</v>
      </c>
      <c r="D358" s="106">
        <v>1990</v>
      </c>
      <c r="E358" s="106" t="s">
        <v>183</v>
      </c>
      <c r="F358" s="106" t="s">
        <v>568</v>
      </c>
      <c r="G358" s="106">
        <v>697</v>
      </c>
      <c r="H358" s="106" t="s">
        <v>181</v>
      </c>
      <c r="I358" s="106" t="s">
        <v>14</v>
      </c>
      <c r="J358" s="106"/>
      <c r="K358" s="106">
        <v>50</v>
      </c>
    </row>
    <row r="359" customHeight="1" spans="1:11">
      <c r="A359" s="106"/>
      <c r="B359" s="285"/>
      <c r="C359" s="285" t="s">
        <v>1519</v>
      </c>
      <c r="D359" s="106">
        <v>1990</v>
      </c>
      <c r="E359" s="106" t="s">
        <v>183</v>
      </c>
      <c r="F359" s="106" t="s">
        <v>568</v>
      </c>
      <c r="G359" s="106">
        <v>697</v>
      </c>
      <c r="H359" s="106" t="s">
        <v>181</v>
      </c>
      <c r="I359" s="106" t="s">
        <v>14</v>
      </c>
      <c r="J359" s="106"/>
      <c r="K359" s="106">
        <v>50</v>
      </c>
    </row>
    <row r="360" customHeight="1" spans="1:11">
      <c r="A360" s="106"/>
      <c r="B360" s="285"/>
      <c r="C360" s="285" t="s">
        <v>1520</v>
      </c>
      <c r="D360" s="106">
        <v>1990</v>
      </c>
      <c r="E360" s="106" t="s">
        <v>183</v>
      </c>
      <c r="F360" s="106" t="s">
        <v>568</v>
      </c>
      <c r="G360" s="106">
        <v>697</v>
      </c>
      <c r="H360" s="106" t="s">
        <v>181</v>
      </c>
      <c r="I360" s="106" t="s">
        <v>14</v>
      </c>
      <c r="J360" s="106"/>
      <c r="K360" s="106">
        <v>50</v>
      </c>
    </row>
    <row r="361" customHeight="1" spans="1:11">
      <c r="A361" s="106"/>
      <c r="B361" s="285"/>
      <c r="C361" s="285" t="s">
        <v>1521</v>
      </c>
      <c r="D361" s="106">
        <v>1990</v>
      </c>
      <c r="E361" s="106" t="s">
        <v>183</v>
      </c>
      <c r="F361" s="106" t="s">
        <v>568</v>
      </c>
      <c r="G361" s="106">
        <v>697</v>
      </c>
      <c r="H361" s="106" t="s">
        <v>181</v>
      </c>
      <c r="I361" s="106" t="s">
        <v>14</v>
      </c>
      <c r="J361" s="106"/>
      <c r="K361" s="106">
        <v>50</v>
      </c>
    </row>
    <row r="362" customHeight="1" spans="1:11">
      <c r="A362" s="106"/>
      <c r="B362" s="285"/>
      <c r="C362" s="285" t="s">
        <v>1522</v>
      </c>
      <c r="D362" s="106">
        <v>1990</v>
      </c>
      <c r="E362" s="106" t="s">
        <v>183</v>
      </c>
      <c r="F362" s="106" t="s">
        <v>568</v>
      </c>
      <c r="G362" s="106">
        <v>697</v>
      </c>
      <c r="H362" s="106" t="s">
        <v>181</v>
      </c>
      <c r="I362" s="106" t="s">
        <v>14</v>
      </c>
      <c r="J362" s="106"/>
      <c r="K362" s="106">
        <v>50</v>
      </c>
    </row>
    <row r="363" customHeight="1" spans="1:11">
      <c r="A363" s="106"/>
      <c r="B363" s="285"/>
      <c r="C363" s="285" t="s">
        <v>1523</v>
      </c>
      <c r="D363" s="106">
        <v>1990</v>
      </c>
      <c r="E363" s="106" t="s">
        <v>183</v>
      </c>
      <c r="F363" s="106" t="s">
        <v>568</v>
      </c>
      <c r="G363" s="106">
        <v>697</v>
      </c>
      <c r="H363" s="106" t="s">
        <v>181</v>
      </c>
      <c r="I363" s="106" t="s">
        <v>14</v>
      </c>
      <c r="J363" s="106"/>
      <c r="K363" s="106">
        <v>50</v>
      </c>
    </row>
    <row r="364" customHeight="1" spans="1:11">
      <c r="A364" s="106"/>
      <c r="B364" s="285"/>
      <c r="C364" s="285" t="s">
        <v>1524</v>
      </c>
      <c r="D364" s="106">
        <v>1990</v>
      </c>
      <c r="E364" s="106" t="s">
        <v>183</v>
      </c>
      <c r="F364" s="106" t="s">
        <v>568</v>
      </c>
      <c r="G364" s="106">
        <v>697</v>
      </c>
      <c r="H364" s="106" t="s">
        <v>181</v>
      </c>
      <c r="I364" s="106" t="s">
        <v>14</v>
      </c>
      <c r="J364" s="106"/>
      <c r="K364" s="106">
        <v>50</v>
      </c>
    </row>
    <row r="365" customHeight="1" spans="1:11">
      <c r="A365" s="106"/>
      <c r="B365" s="285"/>
      <c r="C365" s="285" t="s">
        <v>1525</v>
      </c>
      <c r="D365" s="106">
        <v>1990</v>
      </c>
      <c r="E365" s="106" t="s">
        <v>183</v>
      </c>
      <c r="F365" s="106" t="s">
        <v>568</v>
      </c>
      <c r="G365" s="106">
        <v>697</v>
      </c>
      <c r="H365" s="106" t="s">
        <v>181</v>
      </c>
      <c r="I365" s="106" t="s">
        <v>14</v>
      </c>
      <c r="J365" s="106"/>
      <c r="K365" s="106">
        <v>50</v>
      </c>
    </row>
    <row r="366" customHeight="1" spans="1:11">
      <c r="A366" s="106"/>
      <c r="B366" s="285"/>
      <c r="C366" s="285" t="s">
        <v>1526</v>
      </c>
      <c r="D366" s="106">
        <v>1990</v>
      </c>
      <c r="E366" s="106" t="s">
        <v>183</v>
      </c>
      <c r="F366" s="106" t="s">
        <v>568</v>
      </c>
      <c r="G366" s="106">
        <v>697</v>
      </c>
      <c r="H366" s="106" t="s">
        <v>181</v>
      </c>
      <c r="I366" s="106" t="s">
        <v>14</v>
      </c>
      <c r="J366" s="106"/>
      <c r="K366" s="106">
        <v>50</v>
      </c>
    </row>
    <row r="367" customHeight="1" spans="1:11">
      <c r="A367" s="106"/>
      <c r="B367" s="285"/>
      <c r="C367" s="285" t="s">
        <v>1527</v>
      </c>
      <c r="D367" s="106">
        <v>1990</v>
      </c>
      <c r="E367" s="106" t="s">
        <v>183</v>
      </c>
      <c r="F367" s="106" t="s">
        <v>568</v>
      </c>
      <c r="G367" s="106">
        <v>697</v>
      </c>
      <c r="H367" s="106" t="s">
        <v>181</v>
      </c>
      <c r="I367" s="106" t="s">
        <v>14</v>
      </c>
      <c r="J367" s="106"/>
      <c r="K367" s="106">
        <v>50</v>
      </c>
    </row>
    <row r="368" customHeight="1" spans="1:11">
      <c r="A368" s="106"/>
      <c r="B368" s="285"/>
      <c r="C368" s="285" t="s">
        <v>1528</v>
      </c>
      <c r="D368" s="106">
        <v>1990</v>
      </c>
      <c r="E368" s="106" t="s">
        <v>183</v>
      </c>
      <c r="F368" s="106" t="s">
        <v>568</v>
      </c>
      <c r="G368" s="106">
        <v>697</v>
      </c>
      <c r="H368" s="106" t="s">
        <v>181</v>
      </c>
      <c r="I368" s="106" t="s">
        <v>14</v>
      </c>
      <c r="J368" s="106"/>
      <c r="K368" s="106">
        <v>50</v>
      </c>
    </row>
    <row r="369" customHeight="1" spans="1:11">
      <c r="A369" s="106"/>
      <c r="B369" s="285"/>
      <c r="C369" s="285" t="s">
        <v>1529</v>
      </c>
      <c r="D369" s="106">
        <v>1990</v>
      </c>
      <c r="E369" s="106" t="s">
        <v>183</v>
      </c>
      <c r="F369" s="106" t="s">
        <v>568</v>
      </c>
      <c r="G369" s="106">
        <v>697</v>
      </c>
      <c r="H369" s="106" t="s">
        <v>181</v>
      </c>
      <c r="I369" s="106" t="s">
        <v>14</v>
      </c>
      <c r="J369" s="106"/>
      <c r="K369" s="106">
        <v>50</v>
      </c>
    </row>
    <row r="370" customHeight="1" spans="1:11">
      <c r="A370" s="106"/>
      <c r="B370" s="285"/>
      <c r="C370" s="285" t="s">
        <v>1530</v>
      </c>
      <c r="D370" s="106">
        <v>1990</v>
      </c>
      <c r="E370" s="106" t="s">
        <v>183</v>
      </c>
      <c r="F370" s="106" t="s">
        <v>568</v>
      </c>
      <c r="G370" s="106">
        <v>697</v>
      </c>
      <c r="H370" s="106" t="s">
        <v>181</v>
      </c>
      <c r="I370" s="106" t="s">
        <v>14</v>
      </c>
      <c r="J370" s="106"/>
      <c r="K370" s="106">
        <v>50</v>
      </c>
    </row>
    <row r="371" customHeight="1" spans="1:11">
      <c r="A371" s="106"/>
      <c r="B371" s="285"/>
      <c r="C371" s="285" t="s">
        <v>1503</v>
      </c>
      <c r="D371" s="106">
        <v>1990</v>
      </c>
      <c r="E371" s="106" t="s">
        <v>183</v>
      </c>
      <c r="F371" s="106" t="s">
        <v>568</v>
      </c>
      <c r="G371" s="106">
        <v>697</v>
      </c>
      <c r="H371" s="106" t="s">
        <v>181</v>
      </c>
      <c r="I371" s="106" t="s">
        <v>14</v>
      </c>
      <c r="J371" s="106"/>
      <c r="K371" s="106">
        <v>50</v>
      </c>
    </row>
    <row r="372" customHeight="1" spans="1:11">
      <c r="A372" s="106"/>
      <c r="B372" s="285"/>
      <c r="C372" s="285" t="s">
        <v>1503</v>
      </c>
      <c r="D372" s="106">
        <v>1990</v>
      </c>
      <c r="E372" s="106" t="s">
        <v>183</v>
      </c>
      <c r="F372" s="106" t="s">
        <v>568</v>
      </c>
      <c r="G372" s="106">
        <v>697</v>
      </c>
      <c r="H372" s="106" t="s">
        <v>181</v>
      </c>
      <c r="I372" s="106" t="s">
        <v>14</v>
      </c>
      <c r="J372" s="106"/>
      <c r="K372" s="106">
        <v>50</v>
      </c>
    </row>
    <row r="373" customHeight="1" spans="1:11">
      <c r="A373" s="106"/>
      <c r="B373" s="285"/>
      <c r="C373" s="285" t="s">
        <v>1531</v>
      </c>
      <c r="D373" s="106">
        <v>1986</v>
      </c>
      <c r="E373" s="106" t="s">
        <v>1532</v>
      </c>
      <c r="F373" s="106" t="s">
        <v>568</v>
      </c>
      <c r="G373" s="106">
        <v>38</v>
      </c>
      <c r="H373" s="106" t="s">
        <v>181</v>
      </c>
      <c r="I373" s="106" t="s">
        <v>14</v>
      </c>
      <c r="J373" s="106"/>
      <c r="K373" s="106">
        <v>50</v>
      </c>
    </row>
    <row r="374" customHeight="1" spans="1:11">
      <c r="A374" s="106"/>
      <c r="B374" s="285"/>
      <c r="C374" s="285" t="s">
        <v>1533</v>
      </c>
      <c r="D374" s="106">
        <v>1986</v>
      </c>
      <c r="E374" s="106" t="s">
        <v>1532</v>
      </c>
      <c r="F374" s="106" t="s">
        <v>568</v>
      </c>
      <c r="G374" s="106">
        <v>38</v>
      </c>
      <c r="H374" s="106" t="s">
        <v>181</v>
      </c>
      <c r="I374" s="106" t="s">
        <v>14</v>
      </c>
      <c r="J374" s="106"/>
      <c r="K374" s="106">
        <v>50</v>
      </c>
    </row>
    <row r="375" customHeight="1" spans="1:11">
      <c r="A375" s="106"/>
      <c r="B375" s="285"/>
      <c r="C375" s="285" t="s">
        <v>1534</v>
      </c>
      <c r="D375" s="106">
        <v>1986</v>
      </c>
      <c r="E375" s="106" t="s">
        <v>1532</v>
      </c>
      <c r="F375" s="106" t="s">
        <v>568</v>
      </c>
      <c r="G375" s="106">
        <v>38</v>
      </c>
      <c r="H375" s="106" t="s">
        <v>181</v>
      </c>
      <c r="I375" s="106" t="s">
        <v>14</v>
      </c>
      <c r="J375" s="106"/>
      <c r="K375" s="106">
        <v>50</v>
      </c>
    </row>
    <row r="376" customHeight="1" spans="1:11">
      <c r="A376" s="106"/>
      <c r="B376" s="285"/>
      <c r="C376" s="285" t="s">
        <v>1535</v>
      </c>
      <c r="D376" s="106">
        <v>1986</v>
      </c>
      <c r="E376" s="106" t="s">
        <v>1532</v>
      </c>
      <c r="F376" s="106" t="s">
        <v>568</v>
      </c>
      <c r="G376" s="106">
        <v>38</v>
      </c>
      <c r="H376" s="106" t="s">
        <v>181</v>
      </c>
      <c r="I376" s="106" t="s">
        <v>14</v>
      </c>
      <c r="J376" s="106"/>
      <c r="K376" s="106">
        <v>50</v>
      </c>
    </row>
    <row r="377" customHeight="1" spans="1:11">
      <c r="A377" s="106"/>
      <c r="B377" s="285" t="s">
        <v>66</v>
      </c>
      <c r="C377" s="285" t="s">
        <v>1536</v>
      </c>
      <c r="D377" s="106">
        <v>1993</v>
      </c>
      <c r="E377" s="106" t="s">
        <v>166</v>
      </c>
      <c r="F377" s="106" t="s">
        <v>1113</v>
      </c>
      <c r="G377" s="106">
        <v>98</v>
      </c>
      <c r="H377" s="106" t="s">
        <v>181</v>
      </c>
      <c r="I377" s="106" t="s">
        <v>146</v>
      </c>
      <c r="J377" s="106"/>
      <c r="K377" s="106">
        <v>50</v>
      </c>
    </row>
    <row r="378" customHeight="1" spans="1:11">
      <c r="A378" s="106"/>
      <c r="B378" s="285" t="s">
        <v>545</v>
      </c>
      <c r="C378" s="285" t="s">
        <v>1537</v>
      </c>
      <c r="D378" s="106">
        <v>2001</v>
      </c>
      <c r="E378" s="106" t="s">
        <v>1538</v>
      </c>
      <c r="F378" s="106" t="s">
        <v>1539</v>
      </c>
      <c r="G378" s="106">
        <v>564</v>
      </c>
      <c r="H378" s="106" t="s">
        <v>181</v>
      </c>
      <c r="I378" s="106" t="s">
        <v>548</v>
      </c>
      <c r="J378" s="106"/>
      <c r="K378" s="106">
        <v>50</v>
      </c>
    </row>
    <row r="379" customHeight="1" spans="1:11">
      <c r="A379" s="106"/>
      <c r="B379" s="285" t="s">
        <v>545</v>
      </c>
      <c r="C379" s="285" t="s">
        <v>1540</v>
      </c>
      <c r="D379" s="106">
        <v>2001</v>
      </c>
      <c r="E379" s="106" t="s">
        <v>1538</v>
      </c>
      <c r="F379" s="106" t="s">
        <v>1539</v>
      </c>
      <c r="G379" s="106">
        <v>564</v>
      </c>
      <c r="H379" s="106" t="s">
        <v>181</v>
      </c>
      <c r="I379" s="106" t="s">
        <v>548</v>
      </c>
      <c r="J379" s="106"/>
      <c r="K379" s="106">
        <v>50</v>
      </c>
    </row>
    <row r="380" customHeight="1" spans="1:11">
      <c r="A380" s="106"/>
      <c r="B380" s="285" t="s">
        <v>545</v>
      </c>
      <c r="C380" s="285" t="s">
        <v>1541</v>
      </c>
      <c r="D380" s="106">
        <v>2001</v>
      </c>
      <c r="E380" s="106" t="s">
        <v>1538</v>
      </c>
      <c r="F380" s="106" t="s">
        <v>1539</v>
      </c>
      <c r="G380" s="106">
        <v>564</v>
      </c>
      <c r="H380" s="106" t="s">
        <v>181</v>
      </c>
      <c r="I380" s="106" t="s">
        <v>548</v>
      </c>
      <c r="J380" s="106"/>
      <c r="K380" s="106">
        <v>50</v>
      </c>
    </row>
    <row r="381" customHeight="1" spans="1:11">
      <c r="A381" s="106"/>
      <c r="B381" s="285" t="s">
        <v>545</v>
      </c>
      <c r="C381" s="285" t="s">
        <v>1542</v>
      </c>
      <c r="D381" s="106">
        <v>2001</v>
      </c>
      <c r="E381" s="106" t="s">
        <v>1538</v>
      </c>
      <c r="F381" s="106" t="s">
        <v>1539</v>
      </c>
      <c r="G381" s="106">
        <v>564</v>
      </c>
      <c r="H381" s="106" t="s">
        <v>181</v>
      </c>
      <c r="I381" s="106" t="s">
        <v>548</v>
      </c>
      <c r="J381" s="106"/>
      <c r="K381" s="106">
        <v>50</v>
      </c>
    </row>
    <row r="382" customHeight="1" spans="1:11">
      <c r="A382" s="106"/>
      <c r="B382" s="285" t="s">
        <v>545</v>
      </c>
      <c r="C382" s="285" t="s">
        <v>1543</v>
      </c>
      <c r="D382" s="106">
        <v>2001</v>
      </c>
      <c r="E382" s="106" t="s">
        <v>1538</v>
      </c>
      <c r="F382" s="106" t="s">
        <v>1539</v>
      </c>
      <c r="G382" s="106">
        <v>564</v>
      </c>
      <c r="H382" s="106" t="s">
        <v>181</v>
      </c>
      <c r="I382" s="106" t="s">
        <v>548</v>
      </c>
      <c r="J382" s="106"/>
      <c r="K382" s="106">
        <v>50</v>
      </c>
    </row>
    <row r="383" customHeight="1" spans="1:11">
      <c r="A383" s="106"/>
      <c r="B383" s="285" t="s">
        <v>545</v>
      </c>
      <c r="C383" s="285" t="s">
        <v>1544</v>
      </c>
      <c r="D383" s="106">
        <v>2001</v>
      </c>
      <c r="E383" s="106" t="s">
        <v>1538</v>
      </c>
      <c r="F383" s="106" t="s">
        <v>1539</v>
      </c>
      <c r="G383" s="106">
        <v>564</v>
      </c>
      <c r="H383" s="106" t="s">
        <v>181</v>
      </c>
      <c r="I383" s="106" t="s">
        <v>548</v>
      </c>
      <c r="J383" s="106"/>
      <c r="K383" s="106">
        <v>50</v>
      </c>
    </row>
    <row r="384" customHeight="1" spans="1:11">
      <c r="A384" s="106"/>
      <c r="B384" s="285" t="s">
        <v>545</v>
      </c>
      <c r="C384" s="285" t="s">
        <v>1545</v>
      </c>
      <c r="D384" s="106">
        <v>2001</v>
      </c>
      <c r="E384" s="106" t="s">
        <v>1538</v>
      </c>
      <c r="F384" s="106" t="s">
        <v>1539</v>
      </c>
      <c r="G384" s="106">
        <v>564</v>
      </c>
      <c r="H384" s="106" t="s">
        <v>181</v>
      </c>
      <c r="I384" s="106" t="s">
        <v>548</v>
      </c>
      <c r="J384" s="106"/>
      <c r="K384" s="106">
        <v>50</v>
      </c>
    </row>
    <row r="385" customHeight="1" spans="1:11">
      <c r="A385" s="106"/>
      <c r="B385" s="285" t="s">
        <v>10</v>
      </c>
      <c r="C385" s="285" t="s">
        <v>1546</v>
      </c>
      <c r="D385" s="106">
        <v>1992</v>
      </c>
      <c r="E385" s="106" t="s">
        <v>1102</v>
      </c>
      <c r="F385" s="106" t="s">
        <v>1076</v>
      </c>
      <c r="G385" s="106">
        <v>2</v>
      </c>
      <c r="H385" s="106" t="s">
        <v>181</v>
      </c>
      <c r="I385" s="106" t="s">
        <v>40</v>
      </c>
      <c r="J385" s="106"/>
      <c r="K385" s="106">
        <v>50</v>
      </c>
    </row>
    <row r="386" customHeight="1" spans="1:11">
      <c r="A386" s="106"/>
      <c r="B386" s="285" t="s">
        <v>10</v>
      </c>
      <c r="C386" s="285" t="s">
        <v>1547</v>
      </c>
      <c r="D386" s="106">
        <v>1992</v>
      </c>
      <c r="E386" s="106" t="s">
        <v>1102</v>
      </c>
      <c r="F386" s="106" t="s">
        <v>1076</v>
      </c>
      <c r="G386" s="106">
        <v>2</v>
      </c>
      <c r="H386" s="106" t="s">
        <v>181</v>
      </c>
      <c r="I386" s="106" t="s">
        <v>40</v>
      </c>
      <c r="J386" s="106"/>
      <c r="K386" s="106">
        <v>50</v>
      </c>
    </row>
    <row r="387" customHeight="1" spans="1:11">
      <c r="A387" s="106"/>
      <c r="B387" s="285" t="s">
        <v>10</v>
      </c>
      <c r="C387" s="285" t="s">
        <v>1548</v>
      </c>
      <c r="D387" s="106">
        <v>1992</v>
      </c>
      <c r="E387" s="106" t="s">
        <v>1102</v>
      </c>
      <c r="F387" s="106" t="s">
        <v>1076</v>
      </c>
      <c r="G387" s="106">
        <v>2</v>
      </c>
      <c r="H387" s="106" t="s">
        <v>181</v>
      </c>
      <c r="I387" s="106" t="s">
        <v>40</v>
      </c>
      <c r="J387" s="106"/>
      <c r="K387" s="106">
        <v>50</v>
      </c>
    </row>
    <row r="388" customHeight="1" spans="1:11">
      <c r="A388" s="106"/>
      <c r="B388" s="285" t="s">
        <v>10</v>
      </c>
      <c r="C388" s="285" t="s">
        <v>1549</v>
      </c>
      <c r="D388" s="106">
        <v>1994</v>
      </c>
      <c r="E388" s="106" t="s">
        <v>1112</v>
      </c>
      <c r="F388" s="106" t="s">
        <v>1113</v>
      </c>
      <c r="G388" s="106">
        <v>124</v>
      </c>
      <c r="H388" s="106" t="s">
        <v>181</v>
      </c>
      <c r="I388" s="106" t="s">
        <v>40</v>
      </c>
      <c r="J388" s="106"/>
      <c r="K388" s="106">
        <v>50</v>
      </c>
    </row>
    <row r="389" customHeight="1" spans="1:11">
      <c r="A389" s="106"/>
      <c r="B389" s="285" t="s">
        <v>10</v>
      </c>
      <c r="C389" s="285" t="s">
        <v>1550</v>
      </c>
      <c r="D389" s="106">
        <v>1994</v>
      </c>
      <c r="E389" s="106" t="s">
        <v>1112</v>
      </c>
      <c r="F389" s="106" t="s">
        <v>1113</v>
      </c>
      <c r="G389" s="106">
        <v>124</v>
      </c>
      <c r="H389" s="106" t="s">
        <v>181</v>
      </c>
      <c r="I389" s="106" t="s">
        <v>40</v>
      </c>
      <c r="J389" s="106"/>
      <c r="K389" s="106">
        <v>50</v>
      </c>
    </row>
    <row r="390" customHeight="1" spans="1:11">
      <c r="A390" s="106"/>
      <c r="B390" s="285" t="s">
        <v>10</v>
      </c>
      <c r="C390" s="285" t="s">
        <v>1551</v>
      </c>
      <c r="D390" s="106">
        <v>1994</v>
      </c>
      <c r="E390" s="106" t="s">
        <v>1112</v>
      </c>
      <c r="F390" s="106" t="s">
        <v>1113</v>
      </c>
      <c r="G390" s="106">
        <v>124</v>
      </c>
      <c r="H390" s="106" t="s">
        <v>181</v>
      </c>
      <c r="I390" s="106" t="s">
        <v>40</v>
      </c>
      <c r="J390" s="106"/>
      <c r="K390" s="106">
        <v>50</v>
      </c>
    </row>
    <row r="391" customHeight="1" spans="1:11">
      <c r="A391" s="106"/>
      <c r="B391" s="285" t="s">
        <v>10</v>
      </c>
      <c r="C391" s="285" t="s">
        <v>1552</v>
      </c>
      <c r="D391" s="106">
        <v>1994</v>
      </c>
      <c r="E391" s="106" t="s">
        <v>1112</v>
      </c>
      <c r="F391" s="106" t="s">
        <v>1113</v>
      </c>
      <c r="G391" s="106">
        <v>124</v>
      </c>
      <c r="H391" s="106" t="s">
        <v>181</v>
      </c>
      <c r="I391" s="106" t="s">
        <v>40</v>
      </c>
      <c r="J391" s="106"/>
      <c r="K391" s="106">
        <v>50</v>
      </c>
    </row>
    <row r="392" customHeight="1" spans="1:11">
      <c r="A392" s="106"/>
      <c r="B392" s="285" t="s">
        <v>10</v>
      </c>
      <c r="C392" s="285" t="s">
        <v>1553</v>
      </c>
      <c r="D392" s="106">
        <v>1994</v>
      </c>
      <c r="E392" s="106" t="s">
        <v>1112</v>
      </c>
      <c r="F392" s="106" t="s">
        <v>1113</v>
      </c>
      <c r="G392" s="106">
        <v>124</v>
      </c>
      <c r="H392" s="106" t="s">
        <v>181</v>
      </c>
      <c r="I392" s="106" t="s">
        <v>40</v>
      </c>
      <c r="J392" s="106"/>
      <c r="K392" s="106">
        <v>50</v>
      </c>
    </row>
    <row r="393" customHeight="1" spans="1:1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</row>
    <row r="394" customHeight="1" spans="1:11">
      <c r="A394" s="106" t="s">
        <v>1554</v>
      </c>
      <c r="B394" s="106">
        <f>COUNTA(D396:D501)</f>
        <v>103</v>
      </c>
      <c r="C394" s="106"/>
      <c r="D394" s="106"/>
      <c r="E394" s="106"/>
      <c r="F394" s="106"/>
      <c r="G394" s="106"/>
      <c r="H394" s="106"/>
      <c r="I394" s="106"/>
      <c r="J394" s="106"/>
      <c r="K394" s="106"/>
    </row>
    <row r="395" customHeight="1" spans="1:1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</row>
    <row r="396" customHeight="1" spans="1:11">
      <c r="A396" s="106"/>
      <c r="B396" s="285" t="s">
        <v>10</v>
      </c>
      <c r="C396" s="285" t="s">
        <v>1555</v>
      </c>
      <c r="D396" s="307">
        <v>2020</v>
      </c>
      <c r="E396" s="307" t="s">
        <v>861</v>
      </c>
      <c r="F396" s="307" t="s">
        <v>1003</v>
      </c>
      <c r="G396" s="307">
        <v>60</v>
      </c>
      <c r="H396" s="307"/>
      <c r="I396" s="299" t="s">
        <v>40</v>
      </c>
      <c r="J396" s="106"/>
      <c r="K396" s="106">
        <v>55</v>
      </c>
    </row>
    <row r="397" customHeight="1" spans="1:11">
      <c r="A397" s="106"/>
      <c r="B397" s="285" t="s">
        <v>10</v>
      </c>
      <c r="C397" s="285" t="s">
        <v>1556</v>
      </c>
      <c r="D397" s="106">
        <v>2019</v>
      </c>
      <c r="E397" s="106" t="s">
        <v>1455</v>
      </c>
      <c r="F397" s="106" t="s">
        <v>1050</v>
      </c>
      <c r="G397" s="106"/>
      <c r="H397" s="106">
        <v>26</v>
      </c>
      <c r="I397" s="106" t="s">
        <v>40</v>
      </c>
      <c r="J397" s="106"/>
      <c r="K397" s="106">
        <v>55</v>
      </c>
    </row>
    <row r="398" customHeight="1" spans="1:11">
      <c r="A398" s="106"/>
      <c r="B398" s="285" t="s">
        <v>10</v>
      </c>
      <c r="C398" s="285" t="s">
        <v>1557</v>
      </c>
      <c r="D398" s="106">
        <v>2020</v>
      </c>
      <c r="E398" s="106" t="s">
        <v>861</v>
      </c>
      <c r="F398" s="106" t="s">
        <v>1023</v>
      </c>
      <c r="G398" s="106" t="s">
        <v>1558</v>
      </c>
      <c r="H398" s="106" t="s">
        <v>1559</v>
      </c>
      <c r="I398" s="106" t="s">
        <v>14</v>
      </c>
      <c r="J398" s="106"/>
      <c r="K398" s="106">
        <v>60</v>
      </c>
    </row>
    <row r="399" customHeight="1" spans="1:11">
      <c r="A399" s="106"/>
      <c r="B399" s="285" t="s">
        <v>10</v>
      </c>
      <c r="C399" s="285" t="s">
        <v>1560</v>
      </c>
      <c r="D399" s="106">
        <v>2020</v>
      </c>
      <c r="E399" s="106" t="s">
        <v>970</v>
      </c>
      <c r="F399" s="106" t="s">
        <v>1561</v>
      </c>
      <c r="G399" s="106" t="s">
        <v>1562</v>
      </c>
      <c r="H399" s="106" t="s">
        <v>1563</v>
      </c>
      <c r="I399" s="106" t="s">
        <v>40</v>
      </c>
      <c r="J399" s="106"/>
      <c r="K399" s="106">
        <v>60</v>
      </c>
    </row>
    <row r="400" customHeight="1" spans="1:11">
      <c r="A400" s="106"/>
      <c r="B400" s="285" t="s">
        <v>10</v>
      </c>
      <c r="C400" s="285" t="s">
        <v>1564</v>
      </c>
      <c r="D400" s="106">
        <v>2019</v>
      </c>
      <c r="E400" s="106" t="s">
        <v>1173</v>
      </c>
      <c r="F400" s="106" t="s">
        <v>1052</v>
      </c>
      <c r="G400" s="106">
        <v>20</v>
      </c>
      <c r="H400" s="106" t="s">
        <v>1175</v>
      </c>
      <c r="I400" s="106" t="s">
        <v>40</v>
      </c>
      <c r="J400" s="106"/>
      <c r="K400" s="106">
        <v>60</v>
      </c>
    </row>
    <row r="401" customHeight="1" spans="1:11">
      <c r="A401" s="106"/>
      <c r="B401" s="285" t="s">
        <v>10</v>
      </c>
      <c r="C401" s="285" t="s">
        <v>1565</v>
      </c>
      <c r="D401" s="106">
        <v>2019</v>
      </c>
      <c r="E401" s="106" t="s">
        <v>1173</v>
      </c>
      <c r="F401" s="106" t="s">
        <v>1052</v>
      </c>
      <c r="G401" s="106">
        <v>20</v>
      </c>
      <c r="H401" s="106" t="s">
        <v>1175</v>
      </c>
      <c r="I401" s="106" t="s">
        <v>40</v>
      </c>
      <c r="J401" s="106"/>
      <c r="K401" s="106">
        <v>60</v>
      </c>
    </row>
    <row r="402" customHeight="1" spans="1:11">
      <c r="A402" s="106"/>
      <c r="B402" s="285" t="s">
        <v>10</v>
      </c>
      <c r="C402" s="285" t="s">
        <v>1566</v>
      </c>
      <c r="D402" s="106">
        <v>2019</v>
      </c>
      <c r="E402" s="106" t="s">
        <v>1173</v>
      </c>
      <c r="F402" s="106" t="s">
        <v>1052</v>
      </c>
      <c r="G402" s="106">
        <v>20</v>
      </c>
      <c r="H402" s="106" t="s">
        <v>1175</v>
      </c>
      <c r="I402" s="106" t="s">
        <v>40</v>
      </c>
      <c r="J402" s="106"/>
      <c r="K402" s="106">
        <v>60</v>
      </c>
    </row>
    <row r="403" customHeight="1" spans="1:11">
      <c r="A403" s="106"/>
      <c r="B403" s="285" t="s">
        <v>10</v>
      </c>
      <c r="C403" s="285" t="s">
        <v>1567</v>
      </c>
      <c r="D403" s="106">
        <v>2019</v>
      </c>
      <c r="E403" s="106" t="s">
        <v>1173</v>
      </c>
      <c r="F403" s="106" t="s">
        <v>1052</v>
      </c>
      <c r="G403" s="106">
        <v>20</v>
      </c>
      <c r="H403" s="106" t="s">
        <v>1175</v>
      </c>
      <c r="I403" s="106" t="s">
        <v>40</v>
      </c>
      <c r="J403" s="106"/>
      <c r="K403" s="106">
        <v>60</v>
      </c>
    </row>
    <row r="404" customHeight="1" spans="1:11">
      <c r="A404" s="106"/>
      <c r="B404" s="285" t="s">
        <v>10</v>
      </c>
      <c r="C404" s="285" t="s">
        <v>1568</v>
      </c>
      <c r="D404" s="106">
        <v>2019</v>
      </c>
      <c r="E404" s="106" t="s">
        <v>1173</v>
      </c>
      <c r="F404" s="106" t="s">
        <v>1052</v>
      </c>
      <c r="G404" s="106">
        <v>20</v>
      </c>
      <c r="H404" s="106" t="s">
        <v>1175</v>
      </c>
      <c r="I404" s="106" t="s">
        <v>40</v>
      </c>
      <c r="J404" s="106"/>
      <c r="K404" s="106">
        <v>60</v>
      </c>
    </row>
    <row r="405" customHeight="1" spans="1:11">
      <c r="A405" s="106"/>
      <c r="B405" s="285" t="s">
        <v>10</v>
      </c>
      <c r="C405" s="285" t="s">
        <v>1569</v>
      </c>
      <c r="D405" s="106">
        <v>2017</v>
      </c>
      <c r="E405" s="106" t="s">
        <v>166</v>
      </c>
      <c r="F405" s="106" t="s">
        <v>1174</v>
      </c>
      <c r="G405" s="106" t="s">
        <v>1570</v>
      </c>
      <c r="H405" s="106">
        <v>20</v>
      </c>
      <c r="I405" s="106" t="s">
        <v>40</v>
      </c>
      <c r="J405" s="106"/>
      <c r="K405" s="106">
        <v>60</v>
      </c>
    </row>
    <row r="406" customHeight="1" spans="1:11">
      <c r="A406" s="106"/>
      <c r="B406" s="285" t="s">
        <v>10</v>
      </c>
      <c r="C406" s="285" t="s">
        <v>1571</v>
      </c>
      <c r="D406" s="106">
        <v>2018</v>
      </c>
      <c r="E406" s="106" t="s">
        <v>861</v>
      </c>
      <c r="F406" s="106" t="s">
        <v>1174</v>
      </c>
      <c r="G406" s="106" t="s">
        <v>1572</v>
      </c>
      <c r="H406" s="106">
        <v>100</v>
      </c>
      <c r="I406" s="106" t="s">
        <v>40</v>
      </c>
      <c r="J406" s="106"/>
      <c r="K406" s="106">
        <v>60</v>
      </c>
    </row>
    <row r="407" customHeight="1" spans="1:11">
      <c r="A407" s="106"/>
      <c r="B407" s="285" t="s">
        <v>10</v>
      </c>
      <c r="C407" s="285" t="s">
        <v>1573</v>
      </c>
      <c r="D407" s="106">
        <v>2017</v>
      </c>
      <c r="E407" s="106" t="s">
        <v>166</v>
      </c>
      <c r="F407" s="106" t="s">
        <v>1174</v>
      </c>
      <c r="G407" s="106" t="s">
        <v>1574</v>
      </c>
      <c r="H407" s="106">
        <v>20</v>
      </c>
      <c r="I407" s="106" t="s">
        <v>40</v>
      </c>
      <c r="J407" s="106"/>
      <c r="K407" s="106">
        <v>60</v>
      </c>
    </row>
    <row r="408" customHeight="1" spans="1:11">
      <c r="A408" s="106"/>
      <c r="B408" s="285" t="s">
        <v>10</v>
      </c>
      <c r="C408" s="285" t="s">
        <v>1575</v>
      </c>
      <c r="D408" s="106">
        <v>1990</v>
      </c>
      <c r="E408" s="106" t="s">
        <v>183</v>
      </c>
      <c r="F408" s="106" t="s">
        <v>1061</v>
      </c>
      <c r="G408" s="106"/>
      <c r="H408" s="106">
        <v>663</v>
      </c>
      <c r="I408" s="106" t="s">
        <v>40</v>
      </c>
      <c r="J408" s="106"/>
      <c r="K408" s="106">
        <v>60</v>
      </c>
    </row>
    <row r="409" customHeight="1" spans="1:11">
      <c r="A409" s="106"/>
      <c r="B409" s="285"/>
      <c r="C409" s="285" t="s">
        <v>1576</v>
      </c>
      <c r="D409" s="106">
        <v>1993</v>
      </c>
      <c r="E409" s="106" t="s">
        <v>166</v>
      </c>
      <c r="F409" s="106" t="s">
        <v>1113</v>
      </c>
      <c r="G409" s="106">
        <v>98</v>
      </c>
      <c r="H409" s="106" t="s">
        <v>181</v>
      </c>
      <c r="I409" s="106" t="s">
        <v>14</v>
      </c>
      <c r="J409" s="106"/>
      <c r="K409" s="106">
        <v>60</v>
      </c>
    </row>
    <row r="410" customHeight="1" spans="1:11">
      <c r="A410" s="106"/>
      <c r="B410" s="285"/>
      <c r="C410" s="285" t="s">
        <v>1577</v>
      </c>
      <c r="D410" s="106">
        <v>1993</v>
      </c>
      <c r="E410" s="106" t="s">
        <v>166</v>
      </c>
      <c r="F410" s="106" t="s">
        <v>1113</v>
      </c>
      <c r="G410" s="106">
        <v>98</v>
      </c>
      <c r="H410" s="106" t="s">
        <v>181</v>
      </c>
      <c r="I410" s="106" t="s">
        <v>14</v>
      </c>
      <c r="J410" s="106"/>
      <c r="K410" s="106">
        <v>60</v>
      </c>
    </row>
    <row r="411" customHeight="1" spans="1:11">
      <c r="A411" s="106"/>
      <c r="B411" s="285" t="s">
        <v>10</v>
      </c>
      <c r="C411" s="285" t="s">
        <v>1578</v>
      </c>
      <c r="D411" s="106">
        <v>1993</v>
      </c>
      <c r="E411" s="106" t="s">
        <v>166</v>
      </c>
      <c r="F411" s="106" t="s">
        <v>1113</v>
      </c>
      <c r="G411" s="106">
        <v>98</v>
      </c>
      <c r="H411" s="106" t="s">
        <v>181</v>
      </c>
      <c r="I411" s="106" t="s">
        <v>14</v>
      </c>
      <c r="J411" s="106"/>
      <c r="K411" s="106">
        <v>60</v>
      </c>
    </row>
    <row r="412" customHeight="1" spans="1:11">
      <c r="A412" s="106"/>
      <c r="B412" s="285" t="s">
        <v>10</v>
      </c>
      <c r="C412" s="285" t="s">
        <v>1579</v>
      </c>
      <c r="D412" s="106">
        <v>1993</v>
      </c>
      <c r="E412" s="106" t="s">
        <v>166</v>
      </c>
      <c r="F412" s="106" t="s">
        <v>1113</v>
      </c>
      <c r="G412" s="106">
        <v>98</v>
      </c>
      <c r="H412" s="106" t="s">
        <v>181</v>
      </c>
      <c r="I412" s="106" t="s">
        <v>14</v>
      </c>
      <c r="J412" s="106"/>
      <c r="K412" s="106">
        <v>60</v>
      </c>
    </row>
    <row r="413" customHeight="1" spans="1:11">
      <c r="A413" s="106"/>
      <c r="B413" s="285" t="s">
        <v>10</v>
      </c>
      <c r="C413" s="285" t="s">
        <v>1580</v>
      </c>
      <c r="D413" s="106">
        <v>1993</v>
      </c>
      <c r="E413" s="106" t="s">
        <v>166</v>
      </c>
      <c r="F413" s="106" t="s">
        <v>1113</v>
      </c>
      <c r="G413" s="106">
        <v>98</v>
      </c>
      <c r="H413" s="106" t="s">
        <v>181</v>
      </c>
      <c r="I413" s="106" t="s">
        <v>14</v>
      </c>
      <c r="J413" s="106"/>
      <c r="K413" s="106">
        <v>60</v>
      </c>
    </row>
    <row r="414" customHeight="1" spans="1:11">
      <c r="A414" s="106"/>
      <c r="B414" s="285" t="s">
        <v>10</v>
      </c>
      <c r="C414" s="285" t="s">
        <v>1581</v>
      </c>
      <c r="D414" s="106">
        <v>1993</v>
      </c>
      <c r="E414" s="106" t="s">
        <v>166</v>
      </c>
      <c r="F414" s="106" t="s">
        <v>1113</v>
      </c>
      <c r="G414" s="106">
        <v>98</v>
      </c>
      <c r="H414" s="106" t="s">
        <v>181</v>
      </c>
      <c r="I414" s="106" t="s">
        <v>14</v>
      </c>
      <c r="J414" s="106"/>
      <c r="K414" s="106">
        <v>60</v>
      </c>
    </row>
    <row r="415" customHeight="1" spans="1:11">
      <c r="A415" s="106"/>
      <c r="B415" s="285" t="s">
        <v>10</v>
      </c>
      <c r="C415" s="285" t="s">
        <v>1582</v>
      </c>
      <c r="D415" s="106">
        <v>1993</v>
      </c>
      <c r="E415" s="106" t="s">
        <v>166</v>
      </c>
      <c r="F415" s="106" t="s">
        <v>1113</v>
      </c>
      <c r="G415" s="106">
        <v>98</v>
      </c>
      <c r="H415" s="106" t="s">
        <v>181</v>
      </c>
      <c r="I415" s="106" t="s">
        <v>14</v>
      </c>
      <c r="J415" s="106"/>
      <c r="K415" s="106">
        <v>60</v>
      </c>
    </row>
    <row r="416" customHeight="1" spans="1:11">
      <c r="A416" s="106"/>
      <c r="B416" s="285" t="s">
        <v>10</v>
      </c>
      <c r="C416" s="285" t="s">
        <v>1583</v>
      </c>
      <c r="D416" s="106">
        <v>1993</v>
      </c>
      <c r="E416" s="106" t="s">
        <v>166</v>
      </c>
      <c r="F416" s="106" t="s">
        <v>1113</v>
      </c>
      <c r="G416" s="106">
        <v>98</v>
      </c>
      <c r="H416" s="106" t="s">
        <v>181</v>
      </c>
      <c r="I416" s="106" t="s">
        <v>14</v>
      </c>
      <c r="J416" s="106"/>
      <c r="K416" s="106">
        <v>60</v>
      </c>
    </row>
    <row r="417" customHeight="1" spans="1:11">
      <c r="A417" s="106"/>
      <c r="B417" s="285" t="s">
        <v>10</v>
      </c>
      <c r="C417" s="285" t="s">
        <v>1584</v>
      </c>
      <c r="D417" s="106">
        <v>1993</v>
      </c>
      <c r="E417" s="106" t="s">
        <v>166</v>
      </c>
      <c r="F417" s="106" t="s">
        <v>1113</v>
      </c>
      <c r="G417" s="106">
        <v>98</v>
      </c>
      <c r="H417" s="106" t="s">
        <v>181</v>
      </c>
      <c r="I417" s="106" t="s">
        <v>14</v>
      </c>
      <c r="J417" s="106"/>
      <c r="K417" s="106">
        <v>60</v>
      </c>
    </row>
    <row r="418" customHeight="1" spans="1:11">
      <c r="A418" s="106"/>
      <c r="B418" s="285" t="s">
        <v>10</v>
      </c>
      <c r="C418" s="285" t="s">
        <v>1585</v>
      </c>
      <c r="D418" s="106">
        <v>1993</v>
      </c>
      <c r="E418" s="106" t="s">
        <v>166</v>
      </c>
      <c r="F418" s="106" t="s">
        <v>1113</v>
      </c>
      <c r="G418" s="106">
        <v>98</v>
      </c>
      <c r="H418" s="106" t="s">
        <v>181</v>
      </c>
      <c r="I418" s="106" t="s">
        <v>14</v>
      </c>
      <c r="J418" s="106"/>
      <c r="K418" s="106">
        <v>60</v>
      </c>
    </row>
    <row r="419" customHeight="1" spans="1:11">
      <c r="A419" s="106"/>
      <c r="B419" s="285" t="s">
        <v>10</v>
      </c>
      <c r="C419" s="285" t="s">
        <v>1586</v>
      </c>
      <c r="D419" s="106">
        <v>1993</v>
      </c>
      <c r="E419" s="106" t="s">
        <v>166</v>
      </c>
      <c r="F419" s="106" t="s">
        <v>1113</v>
      </c>
      <c r="G419" s="106">
        <v>98</v>
      </c>
      <c r="H419" s="106" t="s">
        <v>181</v>
      </c>
      <c r="I419" s="106" t="s">
        <v>14</v>
      </c>
      <c r="J419" s="106"/>
      <c r="K419" s="106">
        <v>60</v>
      </c>
    </row>
    <row r="420" customHeight="1" spans="1:11">
      <c r="A420" s="106"/>
      <c r="B420" s="285" t="s">
        <v>10</v>
      </c>
      <c r="C420" s="285" t="s">
        <v>1587</v>
      </c>
      <c r="D420" s="106">
        <v>1993</v>
      </c>
      <c r="E420" s="106" t="s">
        <v>166</v>
      </c>
      <c r="F420" s="106" t="s">
        <v>1113</v>
      </c>
      <c r="G420" s="106">
        <v>98</v>
      </c>
      <c r="H420" s="106" t="s">
        <v>181</v>
      </c>
      <c r="I420" s="106" t="s">
        <v>14</v>
      </c>
      <c r="J420" s="106"/>
      <c r="K420" s="106">
        <v>60</v>
      </c>
    </row>
    <row r="421" customHeight="1" spans="1:11">
      <c r="A421" s="106"/>
      <c r="B421" s="285" t="s">
        <v>10</v>
      </c>
      <c r="C421" s="285" t="s">
        <v>1588</v>
      </c>
      <c r="D421" s="106">
        <v>1978</v>
      </c>
      <c r="E421" s="106" t="s">
        <v>166</v>
      </c>
      <c r="F421" s="106" t="s">
        <v>1589</v>
      </c>
      <c r="G421" s="106">
        <v>60</v>
      </c>
      <c r="H421" s="106" t="s">
        <v>181</v>
      </c>
      <c r="I421" s="106" t="s">
        <v>27</v>
      </c>
      <c r="J421" s="106"/>
      <c r="K421" s="106">
        <v>65</v>
      </c>
    </row>
    <row r="422" customHeight="1" spans="1:11">
      <c r="A422" s="106"/>
      <c r="B422" s="285" t="s">
        <v>10</v>
      </c>
      <c r="C422" s="285" t="s">
        <v>1590</v>
      </c>
      <c r="D422" s="106">
        <v>2019</v>
      </c>
      <c r="E422" s="106" t="s">
        <v>861</v>
      </c>
      <c r="F422" s="106" t="s">
        <v>1591</v>
      </c>
      <c r="G422" s="106">
        <v>21</v>
      </c>
      <c r="H422" s="106" t="s">
        <v>1043</v>
      </c>
      <c r="I422" s="106" t="s">
        <v>40</v>
      </c>
      <c r="J422" s="106"/>
      <c r="K422" s="106">
        <v>70</v>
      </c>
    </row>
    <row r="423" customHeight="1" spans="1:11">
      <c r="A423" s="106"/>
      <c r="B423" s="285" t="s">
        <v>10</v>
      </c>
      <c r="C423" s="285" t="s">
        <v>1592</v>
      </c>
      <c r="D423" s="106">
        <v>2019</v>
      </c>
      <c r="E423" s="106" t="s">
        <v>861</v>
      </c>
      <c r="F423" s="106" t="s">
        <v>1591</v>
      </c>
      <c r="G423" s="106">
        <v>21</v>
      </c>
      <c r="H423" s="106" t="s">
        <v>1043</v>
      </c>
      <c r="I423" s="106" t="s">
        <v>40</v>
      </c>
      <c r="J423" s="106"/>
      <c r="K423" s="106">
        <v>70</v>
      </c>
    </row>
    <row r="424" customHeight="1" spans="1:11">
      <c r="A424" s="106"/>
      <c r="B424" s="285" t="s">
        <v>545</v>
      </c>
      <c r="C424" s="285" t="s">
        <v>1593</v>
      </c>
      <c r="D424" s="106">
        <v>2019</v>
      </c>
      <c r="E424" s="106" t="s">
        <v>1016</v>
      </c>
      <c r="F424" s="106" t="s">
        <v>1013</v>
      </c>
      <c r="G424" s="106" t="s">
        <v>1594</v>
      </c>
      <c r="H424" s="106" t="s">
        <v>1595</v>
      </c>
      <c r="I424" s="106" t="s">
        <v>1140</v>
      </c>
      <c r="J424" s="106"/>
      <c r="K424" s="106">
        <v>75</v>
      </c>
    </row>
    <row r="425" customHeight="1" spans="1:11">
      <c r="A425" s="106"/>
      <c r="B425" s="285" t="s">
        <v>545</v>
      </c>
      <c r="C425" s="285" t="s">
        <v>1596</v>
      </c>
      <c r="D425" s="106">
        <v>2019</v>
      </c>
      <c r="E425" s="106" t="s">
        <v>1016</v>
      </c>
      <c r="F425" s="106" t="s">
        <v>1013</v>
      </c>
      <c r="G425" s="106" t="s">
        <v>1594</v>
      </c>
      <c r="H425" s="106" t="s">
        <v>1595</v>
      </c>
      <c r="I425" s="106" t="s">
        <v>1140</v>
      </c>
      <c r="J425" s="106"/>
      <c r="K425" s="106">
        <v>75</v>
      </c>
    </row>
    <row r="426" customHeight="1" spans="1:11">
      <c r="A426" s="106"/>
      <c r="B426" s="285" t="s">
        <v>545</v>
      </c>
      <c r="C426" s="285" t="s">
        <v>1597</v>
      </c>
      <c r="D426" s="106">
        <v>2019</v>
      </c>
      <c r="E426" s="106" t="s">
        <v>1016</v>
      </c>
      <c r="F426" s="106" t="s">
        <v>1013</v>
      </c>
      <c r="G426" s="106" t="s">
        <v>1594</v>
      </c>
      <c r="H426" s="106" t="s">
        <v>1595</v>
      </c>
      <c r="I426" s="106" t="s">
        <v>1140</v>
      </c>
      <c r="J426" s="106"/>
      <c r="K426" s="106">
        <v>75</v>
      </c>
    </row>
    <row r="427" customHeight="1" spans="1:11">
      <c r="A427" s="106"/>
      <c r="B427" s="285" t="s">
        <v>545</v>
      </c>
      <c r="C427" s="285" t="s">
        <v>1598</v>
      </c>
      <c r="D427" s="106">
        <v>2019</v>
      </c>
      <c r="E427" s="106" t="s">
        <v>1016</v>
      </c>
      <c r="F427" s="106" t="s">
        <v>1013</v>
      </c>
      <c r="G427" s="106" t="s">
        <v>1594</v>
      </c>
      <c r="H427" s="106" t="s">
        <v>1595</v>
      </c>
      <c r="I427" s="106" t="s">
        <v>1140</v>
      </c>
      <c r="J427" s="106"/>
      <c r="K427" s="106">
        <v>75</v>
      </c>
    </row>
    <row r="428" customHeight="1" spans="1:11">
      <c r="A428" s="106"/>
      <c r="B428" s="285" t="s">
        <v>545</v>
      </c>
      <c r="C428" s="285" t="s">
        <v>1599</v>
      </c>
      <c r="D428" s="106">
        <v>2019</v>
      </c>
      <c r="E428" s="106" t="s">
        <v>1016</v>
      </c>
      <c r="F428" s="106" t="s">
        <v>1013</v>
      </c>
      <c r="G428" s="106" t="s">
        <v>1594</v>
      </c>
      <c r="H428" s="106" t="s">
        <v>1595</v>
      </c>
      <c r="I428" s="106" t="s">
        <v>1140</v>
      </c>
      <c r="J428" s="106"/>
      <c r="K428" s="106">
        <v>75</v>
      </c>
    </row>
    <row r="429" customHeight="1" spans="1:11">
      <c r="A429" s="106"/>
      <c r="B429" s="285" t="s">
        <v>66</v>
      </c>
      <c r="C429" s="285" t="s">
        <v>1600</v>
      </c>
      <c r="D429" s="106">
        <v>2018</v>
      </c>
      <c r="E429" s="106" t="s">
        <v>1368</v>
      </c>
      <c r="F429" s="106" t="s">
        <v>1035</v>
      </c>
      <c r="G429" s="106">
        <v>150</v>
      </c>
      <c r="H429" s="106"/>
      <c r="I429" s="106" t="s">
        <v>281</v>
      </c>
      <c r="J429" s="106"/>
      <c r="K429" s="106">
        <v>75</v>
      </c>
    </row>
    <row r="430" customHeight="1" spans="1:11">
      <c r="A430" s="106"/>
      <c r="B430" s="285" t="s">
        <v>66</v>
      </c>
      <c r="C430" s="285" t="s">
        <v>1601</v>
      </c>
      <c r="D430" s="106">
        <v>2018</v>
      </c>
      <c r="E430" s="106" t="s">
        <v>1368</v>
      </c>
      <c r="F430" s="106" t="s">
        <v>1035</v>
      </c>
      <c r="G430" s="106" t="s">
        <v>1602</v>
      </c>
      <c r="H430" s="106"/>
      <c r="I430" s="106" t="s">
        <v>281</v>
      </c>
      <c r="J430" s="106"/>
      <c r="K430" s="106">
        <v>75</v>
      </c>
    </row>
    <row r="431" customHeight="1" spans="1:11">
      <c r="A431" s="106"/>
      <c r="B431" s="285" t="s">
        <v>66</v>
      </c>
      <c r="C431" s="285" t="s">
        <v>1603</v>
      </c>
      <c r="D431" s="106">
        <v>2018</v>
      </c>
      <c r="E431" s="106" t="s">
        <v>1046</v>
      </c>
      <c r="F431" s="106" t="s">
        <v>1361</v>
      </c>
      <c r="G431" s="106" t="s">
        <v>1362</v>
      </c>
      <c r="H431" s="106"/>
      <c r="I431" s="106" t="s">
        <v>277</v>
      </c>
      <c r="J431" s="106"/>
      <c r="K431" s="106">
        <v>75</v>
      </c>
    </row>
    <row r="432" customHeight="1" spans="1:11">
      <c r="A432" s="106"/>
      <c r="B432" s="285" t="s">
        <v>66</v>
      </c>
      <c r="C432" s="285" t="s">
        <v>1604</v>
      </c>
      <c r="D432" s="106">
        <v>2018</v>
      </c>
      <c r="E432" s="106" t="s">
        <v>1046</v>
      </c>
      <c r="F432" s="106" t="s">
        <v>1361</v>
      </c>
      <c r="G432" s="106" t="s">
        <v>1362</v>
      </c>
      <c r="H432" s="106"/>
      <c r="I432" s="106" t="s">
        <v>277</v>
      </c>
      <c r="J432" s="106"/>
      <c r="K432" s="106">
        <v>75</v>
      </c>
    </row>
    <row r="433" customHeight="1" spans="1:11">
      <c r="A433" s="106"/>
      <c r="B433" s="285" t="s">
        <v>66</v>
      </c>
      <c r="C433" s="285" t="s">
        <v>1605</v>
      </c>
      <c r="D433" s="106">
        <v>2020</v>
      </c>
      <c r="E433" s="106" t="s">
        <v>398</v>
      </c>
      <c r="F433" s="106" t="s">
        <v>1023</v>
      </c>
      <c r="G433" s="106" t="s">
        <v>1606</v>
      </c>
      <c r="H433" s="106" t="s">
        <v>1607</v>
      </c>
      <c r="I433" s="106" t="s">
        <v>277</v>
      </c>
      <c r="J433" s="106"/>
      <c r="K433" s="106">
        <v>75</v>
      </c>
    </row>
    <row r="434" customHeight="1" spans="1:11">
      <c r="A434" s="106"/>
      <c r="B434" s="285" t="s">
        <v>10</v>
      </c>
      <c r="C434" s="285" t="s">
        <v>1608</v>
      </c>
      <c r="D434" s="106">
        <v>2020</v>
      </c>
      <c r="E434" s="106" t="s">
        <v>970</v>
      </c>
      <c r="F434" s="106" t="s">
        <v>1609</v>
      </c>
      <c r="G434" s="106" t="s">
        <v>1610</v>
      </c>
      <c r="H434" s="106" t="s">
        <v>1611</v>
      </c>
      <c r="I434" s="106" t="s">
        <v>14</v>
      </c>
      <c r="J434" s="106"/>
      <c r="K434" s="106">
        <v>75</v>
      </c>
    </row>
    <row r="435" customHeight="1" spans="1:11">
      <c r="A435" s="106"/>
      <c r="B435" s="285" t="s">
        <v>10</v>
      </c>
      <c r="C435" s="285" t="s">
        <v>1612</v>
      </c>
      <c r="D435" s="106">
        <v>2020</v>
      </c>
      <c r="E435" s="106" t="s">
        <v>970</v>
      </c>
      <c r="F435" s="106" t="s">
        <v>1013</v>
      </c>
      <c r="G435" s="106" t="s">
        <v>1613</v>
      </c>
      <c r="H435" s="106" t="s">
        <v>1342</v>
      </c>
      <c r="I435" s="106" t="s">
        <v>14</v>
      </c>
      <c r="J435" s="106"/>
      <c r="K435" s="106">
        <v>75</v>
      </c>
    </row>
    <row r="436" customHeight="1" spans="1:11">
      <c r="A436" s="106"/>
      <c r="B436" s="285" t="s">
        <v>10</v>
      </c>
      <c r="C436" s="285" t="s">
        <v>1614</v>
      </c>
      <c r="D436" s="106">
        <v>1978</v>
      </c>
      <c r="E436" s="106" t="s">
        <v>166</v>
      </c>
      <c r="F436" s="106" t="s">
        <v>1615</v>
      </c>
      <c r="G436" s="106">
        <v>707</v>
      </c>
      <c r="H436" s="106" t="s">
        <v>210</v>
      </c>
      <c r="I436" s="106" t="s">
        <v>170</v>
      </c>
      <c r="J436" s="106"/>
      <c r="K436" s="106">
        <v>75</v>
      </c>
    </row>
    <row r="437" customHeight="1" spans="1:11">
      <c r="A437" s="106"/>
      <c r="B437" s="285"/>
      <c r="C437" s="285" t="s">
        <v>1616</v>
      </c>
      <c r="D437" s="106">
        <v>2007</v>
      </c>
      <c r="E437" s="106" t="s">
        <v>166</v>
      </c>
      <c r="F437" s="106" t="s">
        <v>1113</v>
      </c>
      <c r="G437" s="106">
        <v>40</v>
      </c>
      <c r="H437" s="106" t="s">
        <v>1450</v>
      </c>
      <c r="I437" s="106" t="s">
        <v>14</v>
      </c>
      <c r="J437" s="106"/>
      <c r="K437" s="106">
        <v>75</v>
      </c>
    </row>
    <row r="438" customHeight="1" spans="1:11">
      <c r="A438" s="106"/>
      <c r="B438" s="285"/>
      <c r="C438" s="285" t="s">
        <v>1617</v>
      </c>
      <c r="D438" s="106">
        <v>2007</v>
      </c>
      <c r="E438" s="106" t="s">
        <v>166</v>
      </c>
      <c r="F438" s="106" t="s">
        <v>1113</v>
      </c>
      <c r="G438" s="106">
        <v>40</v>
      </c>
      <c r="H438" s="106" t="s">
        <v>1450</v>
      </c>
      <c r="I438" s="106" t="s">
        <v>14</v>
      </c>
      <c r="J438" s="106"/>
      <c r="K438" s="106">
        <v>75</v>
      </c>
    </row>
    <row r="439" customHeight="1" spans="1:11">
      <c r="A439" s="106"/>
      <c r="B439" s="285"/>
      <c r="C439" s="293" t="s">
        <v>1618</v>
      </c>
      <c r="D439" s="294">
        <v>2007</v>
      </c>
      <c r="E439" s="294" t="s">
        <v>166</v>
      </c>
      <c r="F439" s="294" t="s">
        <v>1113</v>
      </c>
      <c r="G439" s="294">
        <v>40</v>
      </c>
      <c r="H439" s="294" t="s">
        <v>1450</v>
      </c>
      <c r="I439" s="294" t="s">
        <v>14</v>
      </c>
      <c r="J439" s="106"/>
      <c r="K439" s="106">
        <v>75</v>
      </c>
    </row>
    <row r="440" customHeight="1" spans="1:11">
      <c r="A440" s="106"/>
      <c r="B440" s="285"/>
      <c r="C440" s="293" t="s">
        <v>1619</v>
      </c>
      <c r="D440" s="294">
        <v>2007</v>
      </c>
      <c r="E440" s="294" t="s">
        <v>166</v>
      </c>
      <c r="F440" s="294" t="s">
        <v>1113</v>
      </c>
      <c r="G440" s="294">
        <v>40</v>
      </c>
      <c r="H440" s="294" t="s">
        <v>1450</v>
      </c>
      <c r="I440" s="294" t="s">
        <v>14</v>
      </c>
      <c r="J440" s="106"/>
      <c r="K440" s="106">
        <v>75</v>
      </c>
    </row>
    <row r="441" customHeight="1" spans="1:11">
      <c r="A441" s="106"/>
      <c r="B441" s="285"/>
      <c r="C441" s="293" t="s">
        <v>1620</v>
      </c>
      <c r="D441" s="294">
        <v>2007</v>
      </c>
      <c r="E441" s="294" t="s">
        <v>166</v>
      </c>
      <c r="F441" s="294" t="s">
        <v>1113</v>
      </c>
      <c r="G441" s="294">
        <v>40</v>
      </c>
      <c r="H441" s="294" t="s">
        <v>1450</v>
      </c>
      <c r="I441" s="294" t="s">
        <v>14</v>
      </c>
      <c r="J441" s="106"/>
      <c r="K441" s="106">
        <v>75</v>
      </c>
    </row>
    <row r="442" customHeight="1" spans="1:11">
      <c r="A442" s="106"/>
      <c r="B442" s="285"/>
      <c r="C442" s="293" t="s">
        <v>1621</v>
      </c>
      <c r="D442" s="294">
        <v>2007</v>
      </c>
      <c r="E442" s="294" t="s">
        <v>166</v>
      </c>
      <c r="F442" s="294" t="s">
        <v>1113</v>
      </c>
      <c r="G442" s="294">
        <v>40</v>
      </c>
      <c r="H442" s="294" t="s">
        <v>1450</v>
      </c>
      <c r="I442" s="294" t="s">
        <v>14</v>
      </c>
      <c r="J442" s="106"/>
      <c r="K442" s="106">
        <v>75</v>
      </c>
    </row>
    <row r="443" customHeight="1" spans="1:11">
      <c r="A443" s="106"/>
      <c r="B443" s="285" t="s">
        <v>10</v>
      </c>
      <c r="C443" s="285" t="s">
        <v>1622</v>
      </c>
      <c r="D443" s="288">
        <v>2020</v>
      </c>
      <c r="E443" s="288" t="s">
        <v>970</v>
      </c>
      <c r="F443" s="289" t="s">
        <v>1013</v>
      </c>
      <c r="G443" s="306" t="s">
        <v>1623</v>
      </c>
      <c r="H443" s="288" t="s">
        <v>1624</v>
      </c>
      <c r="I443" s="288" t="s">
        <v>40</v>
      </c>
      <c r="J443" s="106"/>
      <c r="K443" s="106">
        <v>80</v>
      </c>
    </row>
    <row r="444" customHeight="1" spans="1:11">
      <c r="A444" s="106"/>
      <c r="B444" s="285" t="s">
        <v>10</v>
      </c>
      <c r="C444" s="285" t="s">
        <v>1625</v>
      </c>
      <c r="D444" s="106">
        <v>2019</v>
      </c>
      <c r="E444" s="106" t="s">
        <v>1494</v>
      </c>
      <c r="F444" s="106" t="s">
        <v>1626</v>
      </c>
      <c r="G444" s="106"/>
      <c r="H444" s="106">
        <v>504</v>
      </c>
      <c r="I444" s="106" t="s">
        <v>40</v>
      </c>
      <c r="J444" s="106"/>
      <c r="K444" s="106">
        <v>80</v>
      </c>
    </row>
    <row r="445" customHeight="1" spans="1:11">
      <c r="A445" s="106"/>
      <c r="B445" s="285" t="s">
        <v>66</v>
      </c>
      <c r="C445" s="285" t="s">
        <v>1627</v>
      </c>
      <c r="D445" s="106">
        <v>2018</v>
      </c>
      <c r="E445" s="106" t="s">
        <v>1368</v>
      </c>
      <c r="F445" s="106" t="s">
        <v>1361</v>
      </c>
      <c r="G445" s="106" t="s">
        <v>1628</v>
      </c>
      <c r="H445" s="106" t="s">
        <v>1011</v>
      </c>
      <c r="I445" s="106" t="s">
        <v>277</v>
      </c>
      <c r="J445" s="106"/>
      <c r="K445" s="106">
        <v>80</v>
      </c>
    </row>
    <row r="446" customHeight="1" spans="1:11">
      <c r="A446" s="106"/>
      <c r="B446" s="285" t="s">
        <v>10</v>
      </c>
      <c r="C446" s="285" t="s">
        <v>1629</v>
      </c>
      <c r="D446" s="106">
        <v>2017</v>
      </c>
      <c r="E446" s="106" t="s">
        <v>1054</v>
      </c>
      <c r="F446" s="106" t="s">
        <v>1630</v>
      </c>
      <c r="G446" s="106" t="s">
        <v>1185</v>
      </c>
      <c r="H446" s="106" t="s">
        <v>1631</v>
      </c>
      <c r="I446" s="106" t="s">
        <v>40</v>
      </c>
      <c r="J446" s="106"/>
      <c r="K446" s="106">
        <v>85</v>
      </c>
    </row>
    <row r="447" customHeight="1" spans="1:11">
      <c r="A447" s="106"/>
      <c r="B447" s="285" t="s">
        <v>10</v>
      </c>
      <c r="C447" s="285" t="s">
        <v>1632</v>
      </c>
      <c r="D447" s="106">
        <v>2018</v>
      </c>
      <c r="E447" s="106" t="s">
        <v>1494</v>
      </c>
      <c r="F447" s="106" t="s">
        <v>1361</v>
      </c>
      <c r="G447" s="106">
        <v>502</v>
      </c>
      <c r="H447" s="106" t="s">
        <v>181</v>
      </c>
      <c r="I447" s="106" t="s">
        <v>40</v>
      </c>
      <c r="J447" s="106"/>
      <c r="K447" s="106">
        <v>85</v>
      </c>
    </row>
    <row r="448" customHeight="1" spans="1:11">
      <c r="A448" s="106"/>
      <c r="B448" s="285" t="s">
        <v>10</v>
      </c>
      <c r="C448" s="285" t="s">
        <v>1633</v>
      </c>
      <c r="D448" s="106">
        <v>2019</v>
      </c>
      <c r="E448" s="106" t="s">
        <v>861</v>
      </c>
      <c r="F448" s="106" t="s">
        <v>1361</v>
      </c>
      <c r="G448" s="106" t="s">
        <v>1634</v>
      </c>
      <c r="H448" s="106">
        <v>155</v>
      </c>
      <c r="I448" s="106" t="s">
        <v>14</v>
      </c>
      <c r="J448" s="106"/>
      <c r="K448" s="106">
        <v>90</v>
      </c>
    </row>
    <row r="449" customHeight="1" spans="1:1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</row>
    <row r="450" customHeight="1" spans="1:1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</row>
    <row r="451" customHeight="1" spans="1:1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</row>
    <row r="452" customHeight="1" spans="1:11">
      <c r="A452" s="106"/>
      <c r="B452" s="285" t="s">
        <v>10</v>
      </c>
      <c r="C452" s="285" t="s">
        <v>1635</v>
      </c>
      <c r="D452" s="106">
        <v>2020</v>
      </c>
      <c r="E452" s="106" t="s">
        <v>861</v>
      </c>
      <c r="F452" s="106" t="s">
        <v>1026</v>
      </c>
      <c r="G452" s="106">
        <v>150</v>
      </c>
      <c r="H452" s="106" t="s">
        <v>1011</v>
      </c>
      <c r="I452" s="106" t="s">
        <v>40</v>
      </c>
      <c r="J452" s="106"/>
      <c r="K452" s="106">
        <v>100</v>
      </c>
    </row>
    <row r="453" customHeight="1" spans="1:11">
      <c r="A453" s="106"/>
      <c r="B453" s="285" t="s">
        <v>10</v>
      </c>
      <c r="C453" s="285" t="s">
        <v>1636</v>
      </c>
      <c r="D453" s="106">
        <v>2020</v>
      </c>
      <c r="E453" s="106" t="s">
        <v>861</v>
      </c>
      <c r="F453" s="106" t="s">
        <v>1026</v>
      </c>
      <c r="G453" s="106">
        <v>150</v>
      </c>
      <c r="H453" s="106" t="s">
        <v>1011</v>
      </c>
      <c r="I453" s="106" t="s">
        <v>40</v>
      </c>
      <c r="J453" s="106"/>
      <c r="K453" s="106">
        <v>100</v>
      </c>
    </row>
    <row r="454" customHeight="1" spans="1:11">
      <c r="A454" s="106"/>
      <c r="B454" s="285" t="s">
        <v>545</v>
      </c>
      <c r="C454" s="285" t="s">
        <v>1637</v>
      </c>
      <c r="D454" s="106">
        <v>2018</v>
      </c>
      <c r="E454" s="106" t="s">
        <v>970</v>
      </c>
      <c r="F454" s="106" t="s">
        <v>1638</v>
      </c>
      <c r="G454" s="106" t="s">
        <v>1639</v>
      </c>
      <c r="H454" s="106" t="s">
        <v>1640</v>
      </c>
      <c r="I454" s="106" t="s">
        <v>1641</v>
      </c>
      <c r="J454" s="106"/>
      <c r="K454" s="106">
        <v>100</v>
      </c>
    </row>
    <row r="455" customHeight="1" spans="1:11">
      <c r="A455" s="106"/>
      <c r="B455" s="285" t="s">
        <v>10</v>
      </c>
      <c r="C455" s="285" t="s">
        <v>1642</v>
      </c>
      <c r="D455" s="106">
        <v>2018</v>
      </c>
      <c r="E455" s="106" t="s">
        <v>1156</v>
      </c>
      <c r="F455" s="106" t="s">
        <v>1643</v>
      </c>
      <c r="G455" s="106">
        <v>141</v>
      </c>
      <c r="H455" s="106" t="s">
        <v>124</v>
      </c>
      <c r="I455" s="106" t="s">
        <v>40</v>
      </c>
      <c r="J455" s="106"/>
      <c r="K455" s="106">
        <v>100</v>
      </c>
    </row>
    <row r="456" customHeight="1" spans="1:11">
      <c r="A456" s="106"/>
      <c r="B456" s="291" t="s">
        <v>10</v>
      </c>
      <c r="C456" s="291" t="s">
        <v>1644</v>
      </c>
      <c r="D456" s="292">
        <v>2020</v>
      </c>
      <c r="E456" s="292" t="s">
        <v>970</v>
      </c>
      <c r="F456" s="292" t="s">
        <v>1645</v>
      </c>
      <c r="G456" s="292" t="s">
        <v>1646</v>
      </c>
      <c r="H456" s="292" t="s">
        <v>1647</v>
      </c>
      <c r="I456" s="292" t="s">
        <v>40</v>
      </c>
      <c r="J456" s="106"/>
      <c r="K456" s="106">
        <v>100</v>
      </c>
    </row>
    <row r="457" customHeight="1" spans="1:11">
      <c r="A457" s="106"/>
      <c r="B457" s="285" t="s">
        <v>10</v>
      </c>
      <c r="C457" s="285" t="s">
        <v>1648</v>
      </c>
      <c r="D457" s="106">
        <v>2019</v>
      </c>
      <c r="E457" s="106" t="s">
        <v>1127</v>
      </c>
      <c r="F457" s="106" t="s">
        <v>1050</v>
      </c>
      <c r="G457" s="106"/>
      <c r="H457" s="106" t="s">
        <v>1649</v>
      </c>
      <c r="I457" s="106" t="s">
        <v>40</v>
      </c>
      <c r="J457" s="106"/>
      <c r="K457" s="106">
        <v>100</v>
      </c>
    </row>
    <row r="458" customHeight="1" spans="1:11">
      <c r="A458" s="106"/>
      <c r="B458" s="285" t="s">
        <v>66</v>
      </c>
      <c r="C458" s="285" t="s">
        <v>1650</v>
      </c>
      <c r="D458" s="285" t="s">
        <v>1651</v>
      </c>
      <c r="E458" s="106" t="s">
        <v>1135</v>
      </c>
      <c r="F458" s="106" t="s">
        <v>1652</v>
      </c>
      <c r="G458" s="106"/>
      <c r="H458" s="106" t="s">
        <v>1653</v>
      </c>
      <c r="I458" s="106" t="s">
        <v>281</v>
      </c>
      <c r="J458" s="106"/>
      <c r="K458" s="106">
        <v>100</v>
      </c>
    </row>
    <row r="459" customHeight="1" spans="1:11">
      <c r="A459" s="106"/>
      <c r="B459" s="285" t="s">
        <v>66</v>
      </c>
      <c r="C459" s="285" t="s">
        <v>1654</v>
      </c>
      <c r="D459" s="285" t="s">
        <v>1651</v>
      </c>
      <c r="E459" s="106" t="s">
        <v>1135</v>
      </c>
      <c r="F459" s="106" t="s">
        <v>1652</v>
      </c>
      <c r="G459" s="106"/>
      <c r="H459" s="106" t="s">
        <v>1653</v>
      </c>
      <c r="I459" s="106" t="s">
        <v>281</v>
      </c>
      <c r="J459" s="106"/>
      <c r="K459" s="106">
        <v>100</v>
      </c>
    </row>
    <row r="460" customHeight="1" spans="1:11">
      <c r="A460" s="106"/>
      <c r="B460" s="285" t="s">
        <v>66</v>
      </c>
      <c r="C460" s="285" t="s">
        <v>1655</v>
      </c>
      <c r="D460" s="285" t="s">
        <v>1651</v>
      </c>
      <c r="E460" s="106" t="s">
        <v>1135</v>
      </c>
      <c r="F460" s="106" t="s">
        <v>1652</v>
      </c>
      <c r="G460" s="106"/>
      <c r="H460" s="106" t="s">
        <v>1653</v>
      </c>
      <c r="I460" s="106" t="s">
        <v>281</v>
      </c>
      <c r="J460" s="106"/>
      <c r="K460" s="106">
        <v>100</v>
      </c>
    </row>
    <row r="461" customHeight="1" spans="1:11">
      <c r="A461" s="106"/>
      <c r="B461" s="285" t="s">
        <v>10</v>
      </c>
      <c r="C461" s="285" t="s">
        <v>1656</v>
      </c>
      <c r="D461" s="106">
        <v>1987</v>
      </c>
      <c r="E461" s="106" t="s">
        <v>162</v>
      </c>
      <c r="F461" s="106" t="s">
        <v>1657</v>
      </c>
      <c r="G461" s="106" t="s">
        <v>1658</v>
      </c>
      <c r="H461" s="106" t="s">
        <v>1659</v>
      </c>
      <c r="I461" s="106" t="s">
        <v>40</v>
      </c>
      <c r="J461" s="106"/>
      <c r="K461" s="106">
        <v>100</v>
      </c>
    </row>
    <row r="462" customHeight="1" spans="1:11">
      <c r="A462" s="106"/>
      <c r="B462" s="285" t="s">
        <v>10</v>
      </c>
      <c r="C462" s="106">
        <v>51717169</v>
      </c>
      <c r="D462" s="106">
        <v>2018</v>
      </c>
      <c r="E462" s="106" t="s">
        <v>284</v>
      </c>
      <c r="F462" s="106" t="s">
        <v>1197</v>
      </c>
      <c r="G462" s="106">
        <v>212</v>
      </c>
      <c r="H462" s="106" t="s">
        <v>181</v>
      </c>
      <c r="I462" s="106" t="s">
        <v>40</v>
      </c>
      <c r="J462" s="106"/>
      <c r="K462" s="106">
        <v>100</v>
      </c>
    </row>
    <row r="463" customHeight="1" spans="1:11">
      <c r="A463" s="106"/>
      <c r="B463" s="285" t="s">
        <v>10</v>
      </c>
      <c r="C463" s="285" t="s">
        <v>1660</v>
      </c>
      <c r="D463" s="106">
        <v>1975</v>
      </c>
      <c r="E463" s="106" t="s">
        <v>1661</v>
      </c>
      <c r="F463" s="106" t="s">
        <v>1662</v>
      </c>
      <c r="G463" s="106">
        <v>238</v>
      </c>
      <c r="H463" s="106" t="s">
        <v>210</v>
      </c>
      <c r="I463" s="106" t="s">
        <v>40</v>
      </c>
      <c r="J463" s="106"/>
      <c r="K463" s="106">
        <v>100</v>
      </c>
    </row>
    <row r="464" customHeight="1" spans="1:11">
      <c r="A464" s="106"/>
      <c r="B464" s="285" t="s">
        <v>10</v>
      </c>
      <c r="C464" s="285" t="s">
        <v>1663</v>
      </c>
      <c r="D464" s="106">
        <v>1975</v>
      </c>
      <c r="E464" s="106" t="s">
        <v>1661</v>
      </c>
      <c r="F464" s="106" t="s">
        <v>1662</v>
      </c>
      <c r="G464" s="106">
        <v>238</v>
      </c>
      <c r="H464" s="106" t="s">
        <v>210</v>
      </c>
      <c r="I464" s="106" t="s">
        <v>40</v>
      </c>
      <c r="J464" s="106"/>
      <c r="K464" s="106">
        <v>100</v>
      </c>
    </row>
    <row r="465" customHeight="1" spans="1:11">
      <c r="A465" s="106"/>
      <c r="B465" s="285" t="s">
        <v>10</v>
      </c>
      <c r="C465" s="285" t="s">
        <v>1664</v>
      </c>
      <c r="D465" s="106">
        <v>1975</v>
      </c>
      <c r="E465" s="106" t="s">
        <v>1661</v>
      </c>
      <c r="F465" s="106" t="s">
        <v>1662</v>
      </c>
      <c r="G465" s="106">
        <v>238</v>
      </c>
      <c r="H465" s="106" t="s">
        <v>210</v>
      </c>
      <c r="I465" s="106" t="s">
        <v>40</v>
      </c>
      <c r="J465" s="106"/>
      <c r="K465" s="106">
        <v>100</v>
      </c>
    </row>
    <row r="466" customHeight="1" spans="1:11">
      <c r="A466" s="106"/>
      <c r="B466" s="285" t="s">
        <v>10</v>
      </c>
      <c r="C466" s="285" t="s">
        <v>1665</v>
      </c>
      <c r="D466" s="106">
        <v>1975</v>
      </c>
      <c r="E466" s="106" t="s">
        <v>1661</v>
      </c>
      <c r="F466" s="106" t="s">
        <v>1662</v>
      </c>
      <c r="G466" s="106">
        <v>238</v>
      </c>
      <c r="H466" s="106" t="s">
        <v>210</v>
      </c>
      <c r="I466" s="106" t="s">
        <v>40</v>
      </c>
      <c r="J466" s="106"/>
      <c r="K466" s="106">
        <v>100</v>
      </c>
    </row>
    <row r="467" customHeight="1" spans="1:11">
      <c r="A467" s="106"/>
      <c r="B467" s="285" t="s">
        <v>10</v>
      </c>
      <c r="C467" s="285" t="s">
        <v>1666</v>
      </c>
      <c r="D467" s="106">
        <v>1976</v>
      </c>
      <c r="E467" s="106" t="s">
        <v>1661</v>
      </c>
      <c r="F467" s="106" t="s">
        <v>1662</v>
      </c>
      <c r="G467" s="106">
        <v>316</v>
      </c>
      <c r="H467" s="106" t="s">
        <v>210</v>
      </c>
      <c r="I467" s="106" t="s">
        <v>40</v>
      </c>
      <c r="J467" s="106"/>
      <c r="K467" s="106">
        <v>100</v>
      </c>
    </row>
    <row r="468" customHeight="1" spans="1:11">
      <c r="A468" s="106"/>
      <c r="B468" s="285"/>
      <c r="C468" s="285" t="s">
        <v>1667</v>
      </c>
      <c r="D468" s="106">
        <v>1994</v>
      </c>
      <c r="E468" s="106" t="s">
        <v>1244</v>
      </c>
      <c r="F468" s="106" t="s">
        <v>1245</v>
      </c>
      <c r="G468" s="106">
        <v>633</v>
      </c>
      <c r="H468" s="106" t="s">
        <v>1246</v>
      </c>
      <c r="I468" s="106" t="s">
        <v>14</v>
      </c>
      <c r="J468" s="106"/>
      <c r="K468" s="106">
        <v>100</v>
      </c>
    </row>
    <row r="469" customHeight="1" spans="1:11">
      <c r="A469" s="106"/>
      <c r="B469" s="285"/>
      <c r="C469" s="285" t="s">
        <v>1668</v>
      </c>
      <c r="D469" s="106">
        <v>1994</v>
      </c>
      <c r="E469" s="106" t="s">
        <v>1244</v>
      </c>
      <c r="F469" s="106" t="s">
        <v>1245</v>
      </c>
      <c r="G469" s="106">
        <v>633</v>
      </c>
      <c r="H469" s="106" t="s">
        <v>1246</v>
      </c>
      <c r="I469" s="106" t="s">
        <v>14</v>
      </c>
      <c r="J469" s="106"/>
      <c r="K469" s="106">
        <v>100</v>
      </c>
    </row>
    <row r="470" customHeight="1" spans="1:11">
      <c r="A470" s="106"/>
      <c r="B470" s="285"/>
      <c r="C470" s="285" t="s">
        <v>1669</v>
      </c>
      <c r="D470" s="106">
        <v>1994</v>
      </c>
      <c r="E470" s="106" t="s">
        <v>1244</v>
      </c>
      <c r="F470" s="106" t="s">
        <v>1245</v>
      </c>
      <c r="G470" s="106">
        <v>633</v>
      </c>
      <c r="H470" s="106" t="s">
        <v>1246</v>
      </c>
      <c r="I470" s="106" t="s">
        <v>14</v>
      </c>
      <c r="J470" s="106"/>
      <c r="K470" s="106">
        <v>100</v>
      </c>
    </row>
    <row r="471" customHeight="1" spans="1:11">
      <c r="A471" s="106"/>
      <c r="B471" s="285"/>
      <c r="C471" s="285" t="s">
        <v>1670</v>
      </c>
      <c r="D471" s="106">
        <v>1994</v>
      </c>
      <c r="E471" s="106" t="s">
        <v>1244</v>
      </c>
      <c r="F471" s="106" t="s">
        <v>1245</v>
      </c>
      <c r="G471" s="106">
        <v>633</v>
      </c>
      <c r="H471" s="106" t="s">
        <v>1246</v>
      </c>
      <c r="I471" s="106" t="s">
        <v>14</v>
      </c>
      <c r="J471" s="106"/>
      <c r="K471" s="106">
        <v>100</v>
      </c>
    </row>
    <row r="472" customHeight="1" spans="1:11">
      <c r="A472" s="106"/>
      <c r="B472" s="285"/>
      <c r="C472" s="285" t="s">
        <v>1671</v>
      </c>
      <c r="D472" s="106">
        <v>1994</v>
      </c>
      <c r="E472" s="106" t="s">
        <v>1244</v>
      </c>
      <c r="F472" s="106" t="s">
        <v>1245</v>
      </c>
      <c r="G472" s="106">
        <v>633</v>
      </c>
      <c r="H472" s="106" t="s">
        <v>1246</v>
      </c>
      <c r="I472" s="106" t="s">
        <v>14</v>
      </c>
      <c r="J472" s="106"/>
      <c r="K472" s="106">
        <v>100</v>
      </c>
    </row>
    <row r="473" customHeight="1" spans="1:11">
      <c r="A473" s="106"/>
      <c r="B473" s="285"/>
      <c r="C473" s="285" t="s">
        <v>1672</v>
      </c>
      <c r="D473" s="106">
        <v>1994</v>
      </c>
      <c r="E473" s="106" t="s">
        <v>1244</v>
      </c>
      <c r="F473" s="106" t="s">
        <v>1245</v>
      </c>
      <c r="G473" s="106">
        <v>633</v>
      </c>
      <c r="H473" s="106" t="s">
        <v>1246</v>
      </c>
      <c r="I473" s="106" t="s">
        <v>14</v>
      </c>
      <c r="J473" s="106"/>
      <c r="K473" s="106">
        <v>100</v>
      </c>
    </row>
    <row r="474" customHeight="1" spans="1:11">
      <c r="A474" s="106"/>
      <c r="B474" s="285"/>
      <c r="C474" s="285" t="s">
        <v>1673</v>
      </c>
      <c r="D474" s="106">
        <v>1994</v>
      </c>
      <c r="E474" s="106" t="s">
        <v>1244</v>
      </c>
      <c r="F474" s="106" t="s">
        <v>1245</v>
      </c>
      <c r="G474" s="106">
        <v>633</v>
      </c>
      <c r="H474" s="106" t="s">
        <v>1246</v>
      </c>
      <c r="I474" s="106" t="s">
        <v>14</v>
      </c>
      <c r="J474" s="106"/>
      <c r="K474" s="106">
        <v>100</v>
      </c>
    </row>
    <row r="475" customHeight="1" spans="1:11">
      <c r="A475" s="106"/>
      <c r="B475" s="285"/>
      <c r="C475" s="285" t="s">
        <v>1674</v>
      </c>
      <c r="D475" s="106">
        <v>1994</v>
      </c>
      <c r="E475" s="106" t="s">
        <v>1244</v>
      </c>
      <c r="F475" s="106" t="s">
        <v>1245</v>
      </c>
      <c r="G475" s="106">
        <v>633</v>
      </c>
      <c r="H475" s="106" t="s">
        <v>1246</v>
      </c>
      <c r="I475" s="106" t="s">
        <v>14</v>
      </c>
      <c r="J475" s="106"/>
      <c r="K475" s="106">
        <v>100</v>
      </c>
    </row>
    <row r="476" customHeight="1" spans="1:11">
      <c r="A476" s="106"/>
      <c r="B476" s="285"/>
      <c r="C476" s="285" t="s">
        <v>1675</v>
      </c>
      <c r="D476" s="106">
        <v>1994</v>
      </c>
      <c r="E476" s="106" t="s">
        <v>1244</v>
      </c>
      <c r="F476" s="106" t="s">
        <v>1245</v>
      </c>
      <c r="G476" s="106">
        <v>633</v>
      </c>
      <c r="H476" s="106" t="s">
        <v>1246</v>
      </c>
      <c r="I476" s="106" t="s">
        <v>14</v>
      </c>
      <c r="J476" s="106"/>
      <c r="K476" s="106">
        <v>100</v>
      </c>
    </row>
    <row r="477" customHeight="1" spans="1:11">
      <c r="A477" s="106"/>
      <c r="B477" s="285"/>
      <c r="C477" s="285" t="s">
        <v>1676</v>
      </c>
      <c r="D477" s="106">
        <v>1994</v>
      </c>
      <c r="E477" s="106" t="s">
        <v>1244</v>
      </c>
      <c r="F477" s="106" t="s">
        <v>1245</v>
      </c>
      <c r="G477" s="106">
        <v>633</v>
      </c>
      <c r="H477" s="106" t="s">
        <v>1246</v>
      </c>
      <c r="I477" s="106" t="s">
        <v>14</v>
      </c>
      <c r="J477" s="106"/>
      <c r="K477" s="106">
        <v>100</v>
      </c>
    </row>
    <row r="478" customHeight="1" spans="1:11">
      <c r="A478" s="106"/>
      <c r="B478" s="285"/>
      <c r="C478" s="285" t="s">
        <v>1677</v>
      </c>
      <c r="D478" s="106">
        <v>1994</v>
      </c>
      <c r="E478" s="106" t="s">
        <v>1244</v>
      </c>
      <c r="F478" s="106" t="s">
        <v>1245</v>
      </c>
      <c r="G478" s="106">
        <v>633</v>
      </c>
      <c r="H478" s="106" t="s">
        <v>1246</v>
      </c>
      <c r="I478" s="106" t="s">
        <v>14</v>
      </c>
      <c r="J478" s="106"/>
      <c r="K478" s="106">
        <v>100</v>
      </c>
    </row>
    <row r="479" customHeight="1" spans="1:11">
      <c r="A479" s="106"/>
      <c r="B479" s="285"/>
      <c r="C479" s="285" t="s">
        <v>1678</v>
      </c>
      <c r="D479" s="106">
        <v>1994</v>
      </c>
      <c r="E479" s="106" t="s">
        <v>1244</v>
      </c>
      <c r="F479" s="106" t="s">
        <v>1245</v>
      </c>
      <c r="G479" s="106">
        <v>633</v>
      </c>
      <c r="H479" s="106" t="s">
        <v>1246</v>
      </c>
      <c r="I479" s="106" t="s">
        <v>14</v>
      </c>
      <c r="J479" s="106"/>
      <c r="K479" s="106">
        <v>100</v>
      </c>
    </row>
    <row r="480" customHeight="1" spans="1:11">
      <c r="A480" s="106"/>
      <c r="B480" s="285"/>
      <c r="C480" s="285" t="s">
        <v>1679</v>
      </c>
      <c r="D480" s="106">
        <v>1994</v>
      </c>
      <c r="E480" s="106" t="s">
        <v>1244</v>
      </c>
      <c r="F480" s="106" t="s">
        <v>1245</v>
      </c>
      <c r="G480" s="106">
        <v>633</v>
      </c>
      <c r="H480" s="106" t="s">
        <v>1246</v>
      </c>
      <c r="I480" s="106" t="s">
        <v>14</v>
      </c>
      <c r="J480" s="106"/>
      <c r="K480" s="106">
        <v>100</v>
      </c>
    </row>
    <row r="481" customHeight="1" spans="1:11">
      <c r="A481" s="106"/>
      <c r="B481" s="285" t="s">
        <v>10</v>
      </c>
      <c r="C481" s="285" t="s">
        <v>1680</v>
      </c>
      <c r="D481" s="106">
        <v>1994</v>
      </c>
      <c r="E481" s="106" t="s">
        <v>1244</v>
      </c>
      <c r="F481" s="106" t="s">
        <v>1245</v>
      </c>
      <c r="G481" s="106">
        <v>633</v>
      </c>
      <c r="H481" s="106" t="s">
        <v>1246</v>
      </c>
      <c r="I481" s="106" t="s">
        <v>14</v>
      </c>
      <c r="J481" s="106"/>
      <c r="K481" s="106">
        <v>100</v>
      </c>
    </row>
    <row r="482" customHeight="1" spans="1:11">
      <c r="A482" s="106"/>
      <c r="B482" s="285" t="s">
        <v>10</v>
      </c>
      <c r="C482" s="285" t="s">
        <v>1681</v>
      </c>
      <c r="D482" s="106">
        <v>1994</v>
      </c>
      <c r="E482" s="106" t="s">
        <v>1244</v>
      </c>
      <c r="F482" s="106" t="s">
        <v>1245</v>
      </c>
      <c r="G482" s="106">
        <v>633</v>
      </c>
      <c r="H482" s="106" t="s">
        <v>1246</v>
      </c>
      <c r="I482" s="106" t="s">
        <v>14</v>
      </c>
      <c r="J482" s="106"/>
      <c r="K482" s="106">
        <v>100</v>
      </c>
    </row>
    <row r="483" customHeight="1" spans="1:11">
      <c r="A483" s="106"/>
      <c r="B483" s="285" t="s">
        <v>10</v>
      </c>
      <c r="C483" s="285" t="s">
        <v>1682</v>
      </c>
      <c r="D483" s="106">
        <v>1994</v>
      </c>
      <c r="E483" s="106" t="s">
        <v>1244</v>
      </c>
      <c r="F483" s="106" t="s">
        <v>1245</v>
      </c>
      <c r="G483" s="106">
        <v>633</v>
      </c>
      <c r="H483" s="106" t="s">
        <v>1246</v>
      </c>
      <c r="I483" s="106" t="s">
        <v>14</v>
      </c>
      <c r="J483" s="106"/>
      <c r="K483" s="106">
        <v>100</v>
      </c>
    </row>
    <row r="484" customHeight="1" spans="1:11">
      <c r="A484" s="106"/>
      <c r="B484" s="285" t="s">
        <v>10</v>
      </c>
      <c r="C484" s="285" t="s">
        <v>1683</v>
      </c>
      <c r="D484" s="106">
        <v>1994</v>
      </c>
      <c r="E484" s="106" t="s">
        <v>1244</v>
      </c>
      <c r="F484" s="106" t="s">
        <v>1245</v>
      </c>
      <c r="G484" s="106">
        <v>633</v>
      </c>
      <c r="H484" s="106" t="s">
        <v>1246</v>
      </c>
      <c r="I484" s="106" t="s">
        <v>14</v>
      </c>
      <c r="J484" s="106"/>
      <c r="K484" s="106">
        <v>100</v>
      </c>
    </row>
    <row r="485" customHeight="1" spans="1:11">
      <c r="A485" s="106"/>
      <c r="B485" s="285" t="s">
        <v>10</v>
      </c>
      <c r="C485" s="285" t="s">
        <v>1684</v>
      </c>
      <c r="D485" s="106">
        <v>1994</v>
      </c>
      <c r="E485" s="106" t="s">
        <v>1244</v>
      </c>
      <c r="F485" s="106" t="s">
        <v>1245</v>
      </c>
      <c r="G485" s="106">
        <v>633</v>
      </c>
      <c r="H485" s="106" t="s">
        <v>1246</v>
      </c>
      <c r="I485" s="106" t="s">
        <v>14</v>
      </c>
      <c r="J485" s="106"/>
      <c r="K485" s="106">
        <v>100</v>
      </c>
    </row>
    <row r="486" customHeight="1" spans="1:11">
      <c r="A486" s="106"/>
      <c r="B486" s="285" t="s">
        <v>10</v>
      </c>
      <c r="C486" s="285" t="s">
        <v>1685</v>
      </c>
      <c r="D486" s="106">
        <v>1994</v>
      </c>
      <c r="E486" s="106" t="s">
        <v>1244</v>
      </c>
      <c r="F486" s="106" t="s">
        <v>1245</v>
      </c>
      <c r="G486" s="106">
        <v>633</v>
      </c>
      <c r="H486" s="106" t="s">
        <v>1246</v>
      </c>
      <c r="I486" s="106" t="s">
        <v>14</v>
      </c>
      <c r="J486" s="106"/>
      <c r="K486" s="106">
        <v>100</v>
      </c>
    </row>
    <row r="487" customHeight="1" spans="1:11">
      <c r="A487" s="106"/>
      <c r="B487" s="285" t="s">
        <v>10</v>
      </c>
      <c r="C487" s="285" t="s">
        <v>1686</v>
      </c>
      <c r="D487" s="106">
        <v>1994</v>
      </c>
      <c r="E487" s="106" t="s">
        <v>1244</v>
      </c>
      <c r="F487" s="106" t="s">
        <v>1245</v>
      </c>
      <c r="G487" s="106">
        <v>633</v>
      </c>
      <c r="H487" s="106" t="s">
        <v>1246</v>
      </c>
      <c r="I487" s="106" t="s">
        <v>14</v>
      </c>
      <c r="J487" s="106"/>
      <c r="K487" s="106">
        <v>100</v>
      </c>
    </row>
    <row r="488" customHeight="1" spans="1:11">
      <c r="A488" s="106"/>
      <c r="B488" s="285" t="s">
        <v>10</v>
      </c>
      <c r="C488" s="285" t="s">
        <v>1687</v>
      </c>
      <c r="D488" s="106">
        <v>1994</v>
      </c>
      <c r="E488" s="106" t="s">
        <v>1244</v>
      </c>
      <c r="F488" s="106" t="s">
        <v>1245</v>
      </c>
      <c r="G488" s="106">
        <v>633</v>
      </c>
      <c r="H488" s="106" t="s">
        <v>1246</v>
      </c>
      <c r="I488" s="106" t="s">
        <v>14</v>
      </c>
      <c r="J488" s="106"/>
      <c r="K488" s="106">
        <v>100</v>
      </c>
    </row>
    <row r="489" customHeight="1" spans="1:11">
      <c r="A489" s="106"/>
      <c r="B489" s="285" t="s">
        <v>66</v>
      </c>
      <c r="C489" s="285" t="s">
        <v>1688</v>
      </c>
      <c r="D489" s="106">
        <v>2018</v>
      </c>
      <c r="E489" s="106" t="s">
        <v>542</v>
      </c>
      <c r="F489" s="106" t="s">
        <v>1035</v>
      </c>
      <c r="G489" s="106">
        <v>100</v>
      </c>
      <c r="H489" s="106"/>
      <c r="I489" s="106" t="s">
        <v>281</v>
      </c>
      <c r="J489" s="106"/>
      <c r="K489" s="106">
        <v>115</v>
      </c>
    </row>
    <row r="490" customHeight="1" spans="1:11">
      <c r="A490" s="106"/>
      <c r="B490" s="285" t="s">
        <v>10</v>
      </c>
      <c r="C490" s="285" t="s">
        <v>1689</v>
      </c>
      <c r="D490" s="106">
        <v>2020</v>
      </c>
      <c r="E490" s="106" t="s">
        <v>861</v>
      </c>
      <c r="F490" s="106" t="s">
        <v>1026</v>
      </c>
      <c r="G490" s="106">
        <v>150</v>
      </c>
      <c r="H490" s="106" t="s">
        <v>1456</v>
      </c>
      <c r="I490" s="106" t="s">
        <v>40</v>
      </c>
      <c r="J490" s="106"/>
      <c r="K490" s="106">
        <v>120</v>
      </c>
    </row>
    <row r="491" customHeight="1" spans="1:11">
      <c r="A491" s="106"/>
      <c r="B491" s="285" t="s">
        <v>66</v>
      </c>
      <c r="C491" s="285" t="s">
        <v>1690</v>
      </c>
      <c r="D491" s="106">
        <v>2018</v>
      </c>
      <c r="E491" s="106" t="s">
        <v>1691</v>
      </c>
      <c r="F491" s="106" t="s">
        <v>1035</v>
      </c>
      <c r="G491" s="106">
        <v>17</v>
      </c>
      <c r="H491" s="106" t="s">
        <v>1692</v>
      </c>
      <c r="I491" s="106" t="s">
        <v>281</v>
      </c>
      <c r="J491" s="106"/>
      <c r="K491" s="106">
        <v>125</v>
      </c>
    </row>
    <row r="492" customHeight="1" spans="1:11">
      <c r="A492" s="106"/>
      <c r="B492" s="285" t="s">
        <v>10</v>
      </c>
      <c r="C492" s="285" t="s">
        <v>1693</v>
      </c>
      <c r="D492" s="106">
        <v>2019</v>
      </c>
      <c r="E492" s="106" t="s">
        <v>1054</v>
      </c>
      <c r="F492" s="106" t="s">
        <v>1013</v>
      </c>
      <c r="G492" s="106" t="s">
        <v>1694</v>
      </c>
      <c r="H492" s="106" t="s">
        <v>1695</v>
      </c>
      <c r="I492" s="106" t="s">
        <v>40</v>
      </c>
      <c r="J492" s="106"/>
      <c r="K492" s="106">
        <v>125</v>
      </c>
    </row>
    <row r="493" customHeight="1" spans="1:11">
      <c r="A493" s="106"/>
      <c r="B493" s="285" t="s">
        <v>10</v>
      </c>
      <c r="C493" s="285" t="s">
        <v>1696</v>
      </c>
      <c r="D493" s="106">
        <v>2019</v>
      </c>
      <c r="E493" s="106" t="s">
        <v>1054</v>
      </c>
      <c r="F493" s="106" t="s">
        <v>1013</v>
      </c>
      <c r="G493" s="106" t="s">
        <v>1694</v>
      </c>
      <c r="H493" s="106" t="s">
        <v>1695</v>
      </c>
      <c r="I493" s="106" t="s">
        <v>40</v>
      </c>
      <c r="J493" s="106"/>
      <c r="K493" s="106">
        <v>125</v>
      </c>
    </row>
    <row r="494" customHeight="1" spans="1:11">
      <c r="A494" s="106"/>
      <c r="B494" s="285" t="s">
        <v>10</v>
      </c>
      <c r="C494" s="285" t="s">
        <v>1697</v>
      </c>
      <c r="D494" s="106">
        <v>2019</v>
      </c>
      <c r="E494" s="106" t="s">
        <v>1054</v>
      </c>
      <c r="F494" s="106" t="s">
        <v>1013</v>
      </c>
      <c r="G494" s="106" t="s">
        <v>1694</v>
      </c>
      <c r="H494" s="106" t="s">
        <v>1695</v>
      </c>
      <c r="I494" s="106" t="s">
        <v>40</v>
      </c>
      <c r="J494" s="106"/>
      <c r="K494" s="106">
        <v>125</v>
      </c>
    </row>
    <row r="495" customHeight="1" spans="1:11">
      <c r="A495" s="106"/>
      <c r="B495" s="285" t="s">
        <v>10</v>
      </c>
      <c r="C495" s="285" t="s">
        <v>1698</v>
      </c>
      <c r="D495" s="106">
        <v>2019</v>
      </c>
      <c r="E495" s="106" t="s">
        <v>1054</v>
      </c>
      <c r="F495" s="106" t="s">
        <v>1013</v>
      </c>
      <c r="G495" s="106" t="s">
        <v>1694</v>
      </c>
      <c r="H495" s="106" t="s">
        <v>1695</v>
      </c>
      <c r="I495" s="106" t="s">
        <v>40</v>
      </c>
      <c r="J495" s="106"/>
      <c r="K495" s="106">
        <v>125</v>
      </c>
    </row>
    <row r="496" customHeight="1" spans="1:11">
      <c r="A496" s="106"/>
      <c r="B496" s="285" t="s">
        <v>10</v>
      </c>
      <c r="C496" s="285" t="s">
        <v>1699</v>
      </c>
      <c r="D496" s="106">
        <v>2019</v>
      </c>
      <c r="E496" s="106" t="s">
        <v>1054</v>
      </c>
      <c r="F496" s="106" t="s">
        <v>1013</v>
      </c>
      <c r="G496" s="106" t="s">
        <v>1694</v>
      </c>
      <c r="H496" s="106" t="s">
        <v>1695</v>
      </c>
      <c r="I496" s="106" t="s">
        <v>40</v>
      </c>
      <c r="J496" s="106"/>
      <c r="K496" s="106">
        <v>125</v>
      </c>
    </row>
    <row r="497" customHeight="1" spans="1:11">
      <c r="A497" s="106"/>
      <c r="B497" s="285" t="s">
        <v>10</v>
      </c>
      <c r="C497" s="285" t="s">
        <v>1700</v>
      </c>
      <c r="D497" s="106">
        <v>2019</v>
      </c>
      <c r="E497" s="106" t="s">
        <v>1054</v>
      </c>
      <c r="F497" s="106" t="s">
        <v>1013</v>
      </c>
      <c r="G497" s="106" t="s">
        <v>1694</v>
      </c>
      <c r="H497" s="106" t="s">
        <v>1695</v>
      </c>
      <c r="I497" s="106" t="s">
        <v>40</v>
      </c>
      <c r="J497" s="106"/>
      <c r="K497" s="106">
        <v>125</v>
      </c>
    </row>
    <row r="498" customHeight="1" spans="1:11">
      <c r="A498" s="106"/>
      <c r="B498" s="285" t="s">
        <v>10</v>
      </c>
      <c r="C498" s="285" t="s">
        <v>1701</v>
      </c>
      <c r="D498" s="106">
        <v>2019</v>
      </c>
      <c r="E498" s="106" t="s">
        <v>1054</v>
      </c>
      <c r="F498" s="106" t="s">
        <v>1013</v>
      </c>
      <c r="G498" s="106" t="s">
        <v>1694</v>
      </c>
      <c r="H498" s="106" t="s">
        <v>1695</v>
      </c>
      <c r="I498" s="106" t="s">
        <v>40</v>
      </c>
      <c r="J498" s="106"/>
      <c r="K498" s="106">
        <v>125</v>
      </c>
    </row>
    <row r="499" customHeight="1" spans="1:11">
      <c r="A499" s="106"/>
      <c r="B499" s="285" t="s">
        <v>66</v>
      </c>
      <c r="C499" s="285" t="s">
        <v>1702</v>
      </c>
      <c r="D499" s="106">
        <v>2010</v>
      </c>
      <c r="E499" s="106" t="s">
        <v>1368</v>
      </c>
      <c r="F499" s="106" t="s">
        <v>1703</v>
      </c>
      <c r="G499" s="106">
        <v>221</v>
      </c>
      <c r="H499" s="106" t="s">
        <v>1704</v>
      </c>
      <c r="I499" s="106" t="s">
        <v>146</v>
      </c>
      <c r="J499" s="106"/>
      <c r="K499" s="106">
        <v>150</v>
      </c>
    </row>
    <row r="500" customHeight="1" spans="1:11">
      <c r="A500" s="106"/>
      <c r="B500" s="285" t="s">
        <v>66</v>
      </c>
      <c r="C500" s="285" t="s">
        <v>1705</v>
      </c>
      <c r="D500" s="106">
        <v>2019</v>
      </c>
      <c r="E500" s="106" t="s">
        <v>1135</v>
      </c>
      <c r="F500" s="106" t="s">
        <v>1200</v>
      </c>
      <c r="G500" s="106" t="s">
        <v>1706</v>
      </c>
      <c r="H500" s="106" t="s">
        <v>1707</v>
      </c>
      <c r="I500" s="106" t="s">
        <v>277</v>
      </c>
      <c r="J500" s="106"/>
      <c r="K500" s="106">
        <v>150</v>
      </c>
    </row>
    <row r="501" customHeight="1" spans="1:11">
      <c r="A501" s="106"/>
      <c r="B501" s="285" t="s">
        <v>545</v>
      </c>
      <c r="C501" s="285" t="s">
        <v>1708</v>
      </c>
      <c r="D501" s="106">
        <v>1993</v>
      </c>
      <c r="E501" s="106" t="s">
        <v>166</v>
      </c>
      <c r="F501" s="106" t="s">
        <v>1113</v>
      </c>
      <c r="G501" s="106">
        <v>98</v>
      </c>
      <c r="H501" s="106" t="s">
        <v>181</v>
      </c>
      <c r="I501" s="106" t="s">
        <v>548</v>
      </c>
      <c r="J501" s="106"/>
      <c r="K501" s="106">
        <v>150</v>
      </c>
    </row>
    <row r="502" customHeight="1" spans="1:11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</row>
    <row r="503" customHeight="1" spans="1:11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</row>
    <row r="504" customHeight="1" spans="1:11">
      <c r="A504" s="106" t="s">
        <v>887</v>
      </c>
      <c r="B504" s="106">
        <f>COUNTA(D505:D529)</f>
        <v>24</v>
      </c>
      <c r="C504" s="106"/>
      <c r="D504" s="106"/>
      <c r="E504" s="106"/>
      <c r="F504" s="106"/>
      <c r="G504" s="106"/>
      <c r="H504" s="106"/>
      <c r="I504" s="106"/>
      <c r="J504" s="106"/>
      <c r="K504" s="106"/>
    </row>
    <row r="505" customHeight="1" spans="1:11">
      <c r="A505" s="106"/>
      <c r="B505" s="285" t="s">
        <v>66</v>
      </c>
      <c r="C505" s="285" t="s">
        <v>1709</v>
      </c>
      <c r="D505" s="106">
        <v>2018</v>
      </c>
      <c r="E505" s="106" t="s">
        <v>1368</v>
      </c>
      <c r="F505" s="106" t="s">
        <v>1361</v>
      </c>
      <c r="G505" s="106" t="s">
        <v>1602</v>
      </c>
      <c r="H505" s="106"/>
      <c r="I505" s="106" t="s">
        <v>281</v>
      </c>
      <c r="J505" s="106"/>
      <c r="K505" s="106">
        <v>175</v>
      </c>
    </row>
    <row r="506" customHeight="1" spans="1:11">
      <c r="A506" s="106"/>
      <c r="B506" s="285" t="s">
        <v>10</v>
      </c>
      <c r="C506" s="285" t="s">
        <v>1710</v>
      </c>
      <c r="D506" s="106">
        <v>1993</v>
      </c>
      <c r="E506" s="106" t="s">
        <v>26</v>
      </c>
      <c r="F506" s="106" t="s">
        <v>1113</v>
      </c>
      <c r="G506" s="106"/>
      <c r="H506" s="106"/>
      <c r="I506" s="106" t="s">
        <v>977</v>
      </c>
      <c r="J506" s="106"/>
      <c r="K506" s="106">
        <v>200</v>
      </c>
    </row>
    <row r="507" customHeight="1" spans="1:11">
      <c r="A507" s="106"/>
      <c r="B507" s="285" t="s">
        <v>66</v>
      </c>
      <c r="C507" s="285" t="s">
        <v>1711</v>
      </c>
      <c r="D507" s="106">
        <v>2018</v>
      </c>
      <c r="E507" s="106" t="s">
        <v>1368</v>
      </c>
      <c r="F507" s="106" t="s">
        <v>1361</v>
      </c>
      <c r="G507" s="106" t="s">
        <v>1628</v>
      </c>
      <c r="H507" s="106" t="s">
        <v>1011</v>
      </c>
      <c r="I507" s="106" t="s">
        <v>281</v>
      </c>
      <c r="J507" s="106"/>
      <c r="K507" s="106">
        <v>200</v>
      </c>
    </row>
    <row r="508" customHeight="1" spans="1:11">
      <c r="A508" s="106"/>
      <c r="B508" s="285" t="s">
        <v>66</v>
      </c>
      <c r="C508" s="285" t="s">
        <v>1712</v>
      </c>
      <c r="D508" s="106">
        <v>2018</v>
      </c>
      <c r="E508" s="106" t="s">
        <v>1455</v>
      </c>
      <c r="F508" s="106" t="s">
        <v>1035</v>
      </c>
      <c r="G508" s="106">
        <v>1</v>
      </c>
      <c r="H508" s="106" t="s">
        <v>1456</v>
      </c>
      <c r="I508" s="106" t="s">
        <v>281</v>
      </c>
      <c r="J508" s="106"/>
      <c r="K508" s="106">
        <v>225</v>
      </c>
    </row>
    <row r="509" customHeight="1" spans="1:11">
      <c r="A509" s="106"/>
      <c r="B509" s="285" t="s">
        <v>10</v>
      </c>
      <c r="C509" s="285" t="s">
        <v>1713</v>
      </c>
      <c r="D509" s="106">
        <v>1976</v>
      </c>
      <c r="E509" s="106" t="s">
        <v>1661</v>
      </c>
      <c r="F509" s="106" t="s">
        <v>1662</v>
      </c>
      <c r="G509" s="106">
        <v>316</v>
      </c>
      <c r="H509" s="106" t="s">
        <v>210</v>
      </c>
      <c r="I509" s="106" t="s">
        <v>14</v>
      </c>
      <c r="J509" s="106"/>
      <c r="K509" s="106">
        <v>230</v>
      </c>
    </row>
    <row r="510" customHeight="1" spans="1:11">
      <c r="A510" s="106"/>
      <c r="B510" s="285" t="s">
        <v>10</v>
      </c>
      <c r="C510" s="285" t="s">
        <v>1714</v>
      </c>
      <c r="D510" s="106">
        <v>1976</v>
      </c>
      <c r="E510" s="106" t="s">
        <v>1661</v>
      </c>
      <c r="F510" s="106" t="s">
        <v>1662</v>
      </c>
      <c r="G510" s="106">
        <v>316</v>
      </c>
      <c r="H510" s="106" t="s">
        <v>210</v>
      </c>
      <c r="I510" s="106" t="s">
        <v>14</v>
      </c>
      <c r="J510" s="106"/>
      <c r="K510" s="106">
        <v>230</v>
      </c>
    </row>
    <row r="511" customHeight="1" spans="1:11">
      <c r="A511" s="106"/>
      <c r="B511" s="285" t="s">
        <v>10</v>
      </c>
      <c r="C511" s="285" t="s">
        <v>1715</v>
      </c>
      <c r="D511" s="106">
        <v>1976</v>
      </c>
      <c r="E511" s="106" t="s">
        <v>1661</v>
      </c>
      <c r="F511" s="106" t="s">
        <v>1662</v>
      </c>
      <c r="G511" s="106">
        <v>316</v>
      </c>
      <c r="H511" s="106" t="s">
        <v>210</v>
      </c>
      <c r="I511" s="106" t="s">
        <v>14</v>
      </c>
      <c r="J511" s="106"/>
      <c r="K511" s="106">
        <v>230</v>
      </c>
    </row>
    <row r="512" customHeight="1" spans="1:11">
      <c r="A512" s="106"/>
      <c r="B512" s="285" t="s">
        <v>10</v>
      </c>
      <c r="C512" s="285" t="s">
        <v>1716</v>
      </c>
      <c r="D512" s="106">
        <v>1976</v>
      </c>
      <c r="E512" s="106" t="s">
        <v>1661</v>
      </c>
      <c r="F512" s="106" t="s">
        <v>1662</v>
      </c>
      <c r="G512" s="106">
        <v>316</v>
      </c>
      <c r="H512" s="106" t="s">
        <v>210</v>
      </c>
      <c r="I512" s="106" t="s">
        <v>14</v>
      </c>
      <c r="J512" s="106"/>
      <c r="K512" s="106">
        <v>230</v>
      </c>
    </row>
    <row r="513" customHeight="1" spans="1:11">
      <c r="A513" s="106"/>
      <c r="B513" s="285" t="s">
        <v>10</v>
      </c>
      <c r="C513" s="285" t="s">
        <v>1717</v>
      </c>
      <c r="D513" s="106">
        <v>1976</v>
      </c>
      <c r="E513" s="106" t="s">
        <v>1661</v>
      </c>
      <c r="F513" s="106" t="s">
        <v>1662</v>
      </c>
      <c r="G513" s="106">
        <v>316</v>
      </c>
      <c r="H513" s="106" t="s">
        <v>210</v>
      </c>
      <c r="I513" s="106" t="s">
        <v>14</v>
      </c>
      <c r="J513" s="106"/>
      <c r="K513" s="106">
        <v>230</v>
      </c>
    </row>
    <row r="514" customHeight="1" spans="1:11">
      <c r="A514" s="106"/>
      <c r="B514" s="285" t="s">
        <v>10</v>
      </c>
      <c r="C514" s="285" t="s">
        <v>1718</v>
      </c>
      <c r="D514" s="106">
        <v>1976</v>
      </c>
      <c r="E514" s="106" t="s">
        <v>1661</v>
      </c>
      <c r="F514" s="106" t="s">
        <v>1662</v>
      </c>
      <c r="G514" s="106">
        <v>316</v>
      </c>
      <c r="H514" s="106" t="s">
        <v>210</v>
      </c>
      <c r="I514" s="106" t="s">
        <v>14</v>
      </c>
      <c r="J514" s="106"/>
      <c r="K514" s="106">
        <v>230</v>
      </c>
    </row>
    <row r="515" customHeight="1" spans="1:11">
      <c r="A515" s="106"/>
      <c r="B515" s="285" t="s">
        <v>10</v>
      </c>
      <c r="C515" s="285" t="s">
        <v>1719</v>
      </c>
      <c r="D515" s="106">
        <v>1976</v>
      </c>
      <c r="E515" s="106" t="s">
        <v>1661</v>
      </c>
      <c r="F515" s="106" t="s">
        <v>1662</v>
      </c>
      <c r="G515" s="106">
        <v>316</v>
      </c>
      <c r="H515" s="106" t="s">
        <v>210</v>
      </c>
      <c r="I515" s="106" t="s">
        <v>14</v>
      </c>
      <c r="J515" s="106"/>
      <c r="K515" s="106">
        <v>230</v>
      </c>
    </row>
    <row r="516" customHeight="1" spans="1:11">
      <c r="A516" s="106"/>
      <c r="B516" s="285" t="s">
        <v>10</v>
      </c>
      <c r="C516" s="285" t="s">
        <v>1720</v>
      </c>
      <c r="D516" s="106">
        <v>1976</v>
      </c>
      <c r="E516" s="106" t="s">
        <v>1661</v>
      </c>
      <c r="F516" s="106" t="s">
        <v>1662</v>
      </c>
      <c r="G516" s="106">
        <v>316</v>
      </c>
      <c r="H516" s="106" t="s">
        <v>210</v>
      </c>
      <c r="I516" s="106" t="s">
        <v>14</v>
      </c>
      <c r="J516" s="106"/>
      <c r="K516" s="106">
        <v>230</v>
      </c>
    </row>
    <row r="517" customHeight="1" spans="1:11">
      <c r="A517" s="106"/>
      <c r="B517" s="285" t="s">
        <v>66</v>
      </c>
      <c r="C517" s="285" t="s">
        <v>1721</v>
      </c>
      <c r="D517" s="288">
        <v>2018</v>
      </c>
      <c r="E517" s="288" t="s">
        <v>970</v>
      </c>
      <c r="F517" s="289" t="s">
        <v>1035</v>
      </c>
      <c r="G517" s="288" t="s">
        <v>1722</v>
      </c>
      <c r="H517" s="288" t="s">
        <v>1723</v>
      </c>
      <c r="I517" s="288" t="s">
        <v>281</v>
      </c>
      <c r="J517" s="106"/>
      <c r="K517" s="106">
        <v>275</v>
      </c>
    </row>
    <row r="518" customHeight="1" spans="1:11">
      <c r="A518" s="106"/>
      <c r="B518" s="285" t="s">
        <v>66</v>
      </c>
      <c r="C518" s="285" t="s">
        <v>1724</v>
      </c>
      <c r="D518" s="288">
        <v>2020</v>
      </c>
      <c r="E518" s="288" t="s">
        <v>542</v>
      </c>
      <c r="F518" s="289" t="s">
        <v>1645</v>
      </c>
      <c r="G518" s="288" t="s">
        <v>1725</v>
      </c>
      <c r="H518" s="288" t="s">
        <v>1726</v>
      </c>
      <c r="I518" s="288" t="s">
        <v>1727</v>
      </c>
      <c r="J518" s="106"/>
      <c r="K518" s="106">
        <v>300</v>
      </c>
    </row>
    <row r="519" customHeight="1" spans="1:11">
      <c r="A519" s="106"/>
      <c r="B519" s="285" t="s">
        <v>10</v>
      </c>
      <c r="C519" s="285" t="s">
        <v>1728</v>
      </c>
      <c r="D519" s="106">
        <v>2000</v>
      </c>
      <c r="E519" s="106" t="s">
        <v>1729</v>
      </c>
      <c r="F519" s="106" t="s">
        <v>1730</v>
      </c>
      <c r="G519" s="106" t="s">
        <v>1731</v>
      </c>
      <c r="H519" s="106" t="s">
        <v>1732</v>
      </c>
      <c r="I519" s="106" t="s">
        <v>27</v>
      </c>
      <c r="J519" s="106"/>
      <c r="K519" s="106">
        <v>300</v>
      </c>
    </row>
    <row r="520" customHeight="1" spans="1:11">
      <c r="A520" s="106"/>
      <c r="B520" s="285" t="s">
        <v>66</v>
      </c>
      <c r="C520" s="106">
        <v>8262732</v>
      </c>
      <c r="D520" s="106">
        <v>2019</v>
      </c>
      <c r="E520" s="106" t="s">
        <v>72</v>
      </c>
      <c r="F520" s="106" t="s">
        <v>1042</v>
      </c>
      <c r="G520" s="106"/>
      <c r="H520" s="106" t="s">
        <v>1733</v>
      </c>
      <c r="I520" s="106" t="s">
        <v>146</v>
      </c>
      <c r="J520" s="106"/>
      <c r="K520" s="106">
        <v>300</v>
      </c>
    </row>
    <row r="521" customHeight="1" spans="1:11">
      <c r="A521" s="106"/>
      <c r="B521" s="285" t="s">
        <v>10</v>
      </c>
      <c r="C521" s="285" t="s">
        <v>1734</v>
      </c>
      <c r="D521" s="106">
        <v>2019</v>
      </c>
      <c r="E521" s="106" t="s">
        <v>1735</v>
      </c>
      <c r="F521" s="106" t="s">
        <v>1013</v>
      </c>
      <c r="G521" s="106">
        <v>100</v>
      </c>
      <c r="H521" s="106" t="s">
        <v>1736</v>
      </c>
      <c r="I521" s="106" t="s">
        <v>40</v>
      </c>
      <c r="J521" s="106"/>
      <c r="K521" s="106">
        <v>350</v>
      </c>
    </row>
    <row r="522" customHeight="1" spans="1:11">
      <c r="A522" s="106"/>
      <c r="B522" s="285" t="s">
        <v>10</v>
      </c>
      <c r="C522" s="285" t="s">
        <v>1737</v>
      </c>
      <c r="D522" s="106">
        <v>2019</v>
      </c>
      <c r="E522" s="106" t="s">
        <v>1735</v>
      </c>
      <c r="F522" s="106" t="s">
        <v>1013</v>
      </c>
      <c r="G522" s="106">
        <v>100</v>
      </c>
      <c r="H522" s="106" t="s">
        <v>1736</v>
      </c>
      <c r="I522" s="106" t="s">
        <v>40</v>
      </c>
      <c r="J522" s="106"/>
      <c r="K522" s="106">
        <v>350</v>
      </c>
    </row>
    <row r="523" customHeight="1" spans="1:11">
      <c r="A523" s="106"/>
      <c r="B523" s="285" t="s">
        <v>10</v>
      </c>
      <c r="C523" s="285" t="s">
        <v>1738</v>
      </c>
      <c r="D523" s="106">
        <v>2019</v>
      </c>
      <c r="E523" s="106" t="s">
        <v>1735</v>
      </c>
      <c r="F523" s="106" t="s">
        <v>1013</v>
      </c>
      <c r="G523" s="106">
        <v>100</v>
      </c>
      <c r="H523" s="106" t="s">
        <v>1736</v>
      </c>
      <c r="I523" s="106" t="s">
        <v>40</v>
      </c>
      <c r="J523" s="106"/>
      <c r="K523" s="106">
        <v>350</v>
      </c>
    </row>
    <row r="524" customHeight="1" spans="1:11">
      <c r="A524" s="106"/>
      <c r="B524" s="285" t="s">
        <v>10</v>
      </c>
      <c r="C524" s="285" t="s">
        <v>1739</v>
      </c>
      <c r="D524" s="106">
        <v>2019</v>
      </c>
      <c r="E524" s="106" t="s">
        <v>1735</v>
      </c>
      <c r="F524" s="106" t="s">
        <v>1013</v>
      </c>
      <c r="G524" s="106">
        <v>100</v>
      </c>
      <c r="H524" s="106" t="s">
        <v>1736</v>
      </c>
      <c r="I524" s="106" t="s">
        <v>40</v>
      </c>
      <c r="J524" s="106"/>
      <c r="K524" s="106">
        <v>350</v>
      </c>
    </row>
    <row r="525" customHeight="1" spans="1:11">
      <c r="A525" s="106"/>
      <c r="B525" s="285" t="s">
        <v>10</v>
      </c>
      <c r="C525" s="285" t="s">
        <v>1740</v>
      </c>
      <c r="D525" s="302">
        <v>2020</v>
      </c>
      <c r="E525" s="302" t="s">
        <v>970</v>
      </c>
      <c r="F525" s="302" t="s">
        <v>1609</v>
      </c>
      <c r="G525" s="302" t="s">
        <v>1610</v>
      </c>
      <c r="H525" s="302"/>
      <c r="I525" s="295" t="s">
        <v>40</v>
      </c>
      <c r="J525" s="106"/>
      <c r="K525" s="106">
        <v>400</v>
      </c>
    </row>
    <row r="526" customHeight="1" spans="1:11">
      <c r="A526" s="106"/>
      <c r="B526" s="285" t="s">
        <v>545</v>
      </c>
      <c r="C526" s="285" t="s">
        <v>1741</v>
      </c>
      <c r="D526" s="106">
        <v>1993</v>
      </c>
      <c r="E526" s="106" t="s">
        <v>26</v>
      </c>
      <c r="F526" s="106" t="s">
        <v>1113</v>
      </c>
      <c r="G526" s="106">
        <v>279</v>
      </c>
      <c r="H526" s="106"/>
      <c r="I526" s="106" t="s">
        <v>1742</v>
      </c>
      <c r="J526" s="106"/>
      <c r="K526" s="106">
        <v>525</v>
      </c>
    </row>
    <row r="527" customHeight="1" spans="1:11">
      <c r="A527" s="106"/>
      <c r="B527" s="285" t="s">
        <v>66</v>
      </c>
      <c r="C527" s="285" t="s">
        <v>1743</v>
      </c>
      <c r="D527" s="288">
        <v>2020</v>
      </c>
      <c r="E527" s="288" t="s">
        <v>1494</v>
      </c>
      <c r="F527" s="289" t="s">
        <v>1010</v>
      </c>
      <c r="G527" s="288" t="s">
        <v>1744</v>
      </c>
      <c r="H527" s="288" t="s">
        <v>1745</v>
      </c>
      <c r="I527" s="288" t="s">
        <v>281</v>
      </c>
      <c r="J527" s="106"/>
      <c r="K527" s="106">
        <v>750</v>
      </c>
    </row>
    <row r="528" customHeight="1" spans="1:11">
      <c r="A528" s="106"/>
      <c r="B528" s="285" t="s">
        <v>10</v>
      </c>
      <c r="C528" s="285" t="s">
        <v>1746</v>
      </c>
      <c r="D528" s="106">
        <v>2020</v>
      </c>
      <c r="E528" s="106" t="s">
        <v>1016</v>
      </c>
      <c r="F528" s="106" t="s">
        <v>1609</v>
      </c>
      <c r="G528" s="106" t="s">
        <v>1747</v>
      </c>
      <c r="H528" s="106" t="s">
        <v>1748</v>
      </c>
      <c r="I528" s="106" t="s">
        <v>1749</v>
      </c>
      <c r="J528" s="106"/>
      <c r="K528" s="106">
        <v>750</v>
      </c>
    </row>
    <row r="529" customHeight="1" spans="1:11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</row>
    <row r="530" customHeight="1" spans="1:11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</row>
    <row r="531" customHeight="1" spans="1:1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</row>
    <row r="532" customHeight="1" spans="1:11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</row>
    <row r="533" customHeight="1" spans="1:11">
      <c r="A533" s="106" t="s">
        <v>1750</v>
      </c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</row>
    <row r="534" customHeight="1" spans="1:11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</row>
    <row r="535" customHeight="1" spans="1:11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</row>
    <row r="536" customHeight="1" spans="1:11">
      <c r="A536" s="106"/>
      <c r="B536" s="106"/>
      <c r="C536" s="106"/>
      <c r="D536" s="106">
        <v>2019</v>
      </c>
      <c r="E536" s="106" t="s">
        <v>1751</v>
      </c>
      <c r="F536" s="106" t="s">
        <v>1013</v>
      </c>
      <c r="G536" s="106">
        <v>190</v>
      </c>
      <c r="H536" s="106" t="s">
        <v>181</v>
      </c>
      <c r="I536" s="106" t="s">
        <v>281</v>
      </c>
      <c r="J536" s="106"/>
      <c r="K536" s="106">
        <v>35</v>
      </c>
    </row>
    <row r="537" customHeight="1" spans="1:11">
      <c r="A537" s="106"/>
      <c r="B537" s="106"/>
      <c r="C537" s="106"/>
      <c r="D537" s="106">
        <v>2019</v>
      </c>
      <c r="E537" s="106" t="s">
        <v>1751</v>
      </c>
      <c r="F537" s="106" t="s">
        <v>1013</v>
      </c>
      <c r="G537" s="106">
        <v>190</v>
      </c>
      <c r="H537" s="106" t="s">
        <v>181</v>
      </c>
      <c r="I537" s="106" t="s">
        <v>277</v>
      </c>
      <c r="J537" s="106"/>
      <c r="K537" s="106">
        <v>30</v>
      </c>
    </row>
    <row r="538" customHeight="1" spans="1:11">
      <c r="A538" s="106"/>
      <c r="B538" s="106"/>
      <c r="C538" s="106"/>
      <c r="D538" s="106">
        <v>2019</v>
      </c>
      <c r="E538" s="106" t="s">
        <v>861</v>
      </c>
      <c r="F538" s="106" t="s">
        <v>1197</v>
      </c>
      <c r="G538" s="106" t="s">
        <v>1752</v>
      </c>
      <c r="H538" s="106" t="s">
        <v>1753</v>
      </c>
      <c r="I538" s="106" t="s">
        <v>152</v>
      </c>
      <c r="J538" s="106"/>
      <c r="K538" s="106">
        <v>20</v>
      </c>
    </row>
    <row r="539" customHeight="1" spans="1:11">
      <c r="A539" s="106"/>
      <c r="B539" s="106"/>
      <c r="C539" s="106"/>
      <c r="D539" s="106">
        <v>2020</v>
      </c>
      <c r="E539" s="106" t="s">
        <v>861</v>
      </c>
      <c r="F539" s="106" t="s">
        <v>1003</v>
      </c>
      <c r="G539" s="106">
        <v>60</v>
      </c>
      <c r="H539" s="106" t="s">
        <v>1572</v>
      </c>
      <c r="I539" s="106" t="s">
        <v>277</v>
      </c>
      <c r="J539" s="106"/>
      <c r="K539" s="106">
        <v>50</v>
      </c>
    </row>
    <row r="540" customHeight="1" spans="1:11">
      <c r="A540" s="106"/>
      <c r="B540" s="106"/>
      <c r="C540" s="106"/>
      <c r="D540" s="106">
        <v>2019</v>
      </c>
      <c r="E540" s="106" t="s">
        <v>1751</v>
      </c>
      <c r="F540" s="106" t="s">
        <v>1013</v>
      </c>
      <c r="G540" s="106" t="s">
        <v>1754</v>
      </c>
      <c r="H540" s="106" t="s">
        <v>1755</v>
      </c>
      <c r="I540" s="106" t="s">
        <v>281</v>
      </c>
      <c r="J540" s="106"/>
      <c r="K540" s="106">
        <v>30</v>
      </c>
    </row>
    <row r="541" customHeight="1" spans="1:11">
      <c r="A541" s="106"/>
      <c r="B541" s="106"/>
      <c r="C541" s="106"/>
      <c r="D541" s="106">
        <v>2019</v>
      </c>
      <c r="E541" s="106" t="s">
        <v>1751</v>
      </c>
      <c r="F541" s="106" t="s">
        <v>1013</v>
      </c>
      <c r="G541" s="106" t="s">
        <v>1756</v>
      </c>
      <c r="H541" s="106" t="s">
        <v>1757</v>
      </c>
      <c r="I541" s="106" t="s">
        <v>146</v>
      </c>
      <c r="J541" s="106"/>
      <c r="K541" s="106">
        <v>25</v>
      </c>
    </row>
    <row r="542" customHeight="1" spans="1:11">
      <c r="A542" s="106"/>
      <c r="B542" s="106"/>
      <c r="C542" s="106"/>
      <c r="D542" s="106">
        <v>2019</v>
      </c>
      <c r="E542" s="106" t="s">
        <v>1751</v>
      </c>
      <c r="F542" s="106" t="s">
        <v>1013</v>
      </c>
      <c r="G542" s="106">
        <v>190</v>
      </c>
      <c r="H542" s="106" t="s">
        <v>181</v>
      </c>
      <c r="I542" s="106" t="s">
        <v>281</v>
      </c>
      <c r="J542" s="106"/>
      <c r="K542" s="106">
        <v>35</v>
      </c>
    </row>
    <row r="543" customHeight="1" spans="1:11">
      <c r="A543" s="106"/>
      <c r="B543" s="106"/>
      <c r="C543" s="106"/>
      <c r="D543" s="106">
        <v>2020</v>
      </c>
      <c r="E543" s="106" t="s">
        <v>542</v>
      </c>
      <c r="F543" s="106" t="s">
        <v>1026</v>
      </c>
      <c r="G543" s="106">
        <v>27</v>
      </c>
      <c r="H543" s="106" t="s">
        <v>1758</v>
      </c>
      <c r="I543" s="106" t="s">
        <v>1759</v>
      </c>
      <c r="J543" s="106"/>
      <c r="K543" s="106"/>
    </row>
    <row r="544" customHeight="1" spans="1:11">
      <c r="A544" s="106"/>
      <c r="B544" s="106"/>
      <c r="C544" s="106"/>
      <c r="D544" s="106">
        <v>2020</v>
      </c>
      <c r="E544" s="106" t="s">
        <v>542</v>
      </c>
      <c r="F544" s="106" t="s">
        <v>1026</v>
      </c>
      <c r="G544" s="106">
        <v>27</v>
      </c>
      <c r="H544" s="106" t="s">
        <v>1758</v>
      </c>
      <c r="I544" s="106" t="s">
        <v>1759</v>
      </c>
      <c r="J544" s="106"/>
      <c r="K544" s="106"/>
    </row>
    <row r="545" customHeight="1" spans="1:11">
      <c r="A545" s="106"/>
      <c r="B545" s="106"/>
      <c r="C545" s="106"/>
      <c r="D545" s="106">
        <v>2020</v>
      </c>
      <c r="E545" s="106" t="s">
        <v>542</v>
      </c>
      <c r="F545" s="106" t="s">
        <v>1026</v>
      </c>
      <c r="G545" s="106">
        <v>27</v>
      </c>
      <c r="H545" s="106" t="s">
        <v>1758</v>
      </c>
      <c r="I545" s="106" t="s">
        <v>1759</v>
      </c>
      <c r="J545" s="106"/>
      <c r="K545" s="106"/>
    </row>
    <row r="546" customHeight="1" spans="1:11">
      <c r="A546" s="106"/>
      <c r="B546" s="106"/>
      <c r="C546" s="106"/>
      <c r="D546" s="106">
        <v>2020</v>
      </c>
      <c r="E546" s="106" t="s">
        <v>542</v>
      </c>
      <c r="F546" s="106" t="s">
        <v>1026</v>
      </c>
      <c r="G546" s="106">
        <v>27</v>
      </c>
      <c r="H546" s="106" t="s">
        <v>1758</v>
      </c>
      <c r="I546" s="106" t="s">
        <v>1759</v>
      </c>
      <c r="J546" s="106"/>
      <c r="K546" s="106"/>
    </row>
    <row r="547" customHeight="1" spans="1:11">
      <c r="A547" s="106"/>
      <c r="B547" s="106"/>
      <c r="C547" s="106"/>
      <c r="D547" s="106">
        <v>2020</v>
      </c>
      <c r="E547" s="106" t="s">
        <v>542</v>
      </c>
      <c r="F547" s="106" t="s">
        <v>1026</v>
      </c>
      <c r="G547" s="106">
        <v>27</v>
      </c>
      <c r="H547" s="106" t="s">
        <v>1758</v>
      </c>
      <c r="I547" s="106" t="s">
        <v>1759</v>
      </c>
      <c r="J547" s="106"/>
      <c r="K547" s="106"/>
    </row>
    <row r="548" customHeight="1" spans="1:11">
      <c r="A548" s="106"/>
      <c r="B548" s="106"/>
      <c r="C548" s="106"/>
      <c r="D548" s="106">
        <v>2020</v>
      </c>
      <c r="E548" s="106" t="s">
        <v>542</v>
      </c>
      <c r="F548" s="106" t="s">
        <v>1026</v>
      </c>
      <c r="G548" s="106">
        <v>27</v>
      </c>
      <c r="H548" s="106" t="s">
        <v>1758</v>
      </c>
      <c r="I548" s="106" t="s">
        <v>1759</v>
      </c>
      <c r="J548" s="106"/>
      <c r="K548" s="106"/>
    </row>
    <row r="549" customHeight="1" spans="1:11">
      <c r="A549" s="106"/>
      <c r="B549" s="106"/>
      <c r="C549" s="106"/>
      <c r="D549" s="106">
        <v>2020</v>
      </c>
      <c r="E549" s="106" t="s">
        <v>542</v>
      </c>
      <c r="F549" s="106" t="s">
        <v>1026</v>
      </c>
      <c r="G549" s="106">
        <v>27</v>
      </c>
      <c r="H549" s="106" t="s">
        <v>1758</v>
      </c>
      <c r="I549" s="106" t="s">
        <v>1759</v>
      </c>
      <c r="J549" s="106"/>
      <c r="K549" s="106"/>
    </row>
    <row r="550" customHeight="1" spans="1:11">
      <c r="A550" s="106"/>
      <c r="B550" s="106"/>
      <c r="C550" s="106"/>
      <c r="D550" s="106">
        <v>2020</v>
      </c>
      <c r="E550" s="106" t="s">
        <v>542</v>
      </c>
      <c r="F550" s="106" t="s">
        <v>1026</v>
      </c>
      <c r="G550" s="106">
        <v>27</v>
      </c>
      <c r="H550" s="106" t="s">
        <v>1758</v>
      </c>
      <c r="I550" s="106" t="s">
        <v>1759</v>
      </c>
      <c r="J550" s="106"/>
      <c r="K550" s="106"/>
    </row>
    <row r="551" customHeight="1" spans="1:11">
      <c r="A551" s="106"/>
      <c r="B551" s="106"/>
      <c r="C551" s="106"/>
      <c r="D551" s="106">
        <v>2020</v>
      </c>
      <c r="E551" s="106" t="s">
        <v>542</v>
      </c>
      <c r="F551" s="106" t="s">
        <v>1026</v>
      </c>
      <c r="G551" s="106">
        <v>27</v>
      </c>
      <c r="H551" s="106" t="s">
        <v>1758</v>
      </c>
      <c r="I551" s="106" t="s">
        <v>1759</v>
      </c>
      <c r="J551" s="106"/>
      <c r="K551" s="106"/>
    </row>
    <row r="552" customHeight="1" spans="1:11">
      <c r="A552" s="106"/>
      <c r="B552" s="106"/>
      <c r="C552" s="106"/>
      <c r="D552" s="106">
        <v>2020</v>
      </c>
      <c r="E552" s="106" t="s">
        <v>542</v>
      </c>
      <c r="F552" s="106" t="s">
        <v>1026</v>
      </c>
      <c r="G552" s="106">
        <v>27</v>
      </c>
      <c r="H552" s="106" t="s">
        <v>1758</v>
      </c>
      <c r="I552" s="106" t="s">
        <v>1759</v>
      </c>
      <c r="J552" s="106"/>
      <c r="K552" s="106"/>
    </row>
    <row r="553" customHeight="1" spans="1:11">
      <c r="A553" s="106"/>
      <c r="B553" s="106"/>
      <c r="C553" s="106"/>
      <c r="D553" s="106">
        <v>2020</v>
      </c>
      <c r="E553" s="106" t="s">
        <v>542</v>
      </c>
      <c r="F553" s="106" t="s">
        <v>1026</v>
      </c>
      <c r="G553" s="106">
        <v>27</v>
      </c>
      <c r="H553" s="106" t="s">
        <v>1758</v>
      </c>
      <c r="I553" s="106" t="s">
        <v>1759</v>
      </c>
      <c r="J553" s="106"/>
      <c r="K553" s="106"/>
    </row>
    <row r="554" customHeight="1" spans="1:11">
      <c r="A554" s="106"/>
      <c r="B554" s="106"/>
      <c r="C554" s="106"/>
      <c r="D554" s="106">
        <v>2020</v>
      </c>
      <c r="E554" s="106" t="s">
        <v>542</v>
      </c>
      <c r="F554" s="106" t="s">
        <v>1026</v>
      </c>
      <c r="G554" s="106">
        <v>27</v>
      </c>
      <c r="H554" s="106" t="s">
        <v>1758</v>
      </c>
      <c r="I554" s="106" t="s">
        <v>1759</v>
      </c>
      <c r="J554" s="106"/>
      <c r="K554" s="106"/>
    </row>
    <row r="555" customHeight="1" spans="1:11">
      <c r="A555" s="106"/>
      <c r="B555" s="106"/>
      <c r="C555" s="106"/>
      <c r="D555" s="106">
        <v>2020</v>
      </c>
      <c r="E555" s="106" t="s">
        <v>542</v>
      </c>
      <c r="F555" s="106" t="s">
        <v>1026</v>
      </c>
      <c r="G555" s="106">
        <v>27</v>
      </c>
      <c r="H555" s="106" t="s">
        <v>1758</v>
      </c>
      <c r="I555" s="106" t="s">
        <v>1759</v>
      </c>
      <c r="J555" s="106"/>
      <c r="K555" s="106"/>
    </row>
    <row r="556" customHeight="1" spans="1:11">
      <c r="A556" s="106"/>
      <c r="B556" s="106"/>
      <c r="C556" s="106"/>
      <c r="D556" s="106">
        <v>2020</v>
      </c>
      <c r="E556" s="106" t="s">
        <v>542</v>
      </c>
      <c r="F556" s="106" t="s">
        <v>1026</v>
      </c>
      <c r="G556" s="106">
        <v>27</v>
      </c>
      <c r="H556" s="106" t="s">
        <v>1758</v>
      </c>
      <c r="I556" s="106" t="s">
        <v>1759</v>
      </c>
      <c r="J556" s="106"/>
      <c r="K556" s="106"/>
    </row>
    <row r="557" customHeight="1" spans="1:11">
      <c r="A557" s="106"/>
      <c r="B557" s="106"/>
      <c r="C557" s="106"/>
      <c r="D557" s="106">
        <v>2020</v>
      </c>
      <c r="E557" s="106" t="s">
        <v>542</v>
      </c>
      <c r="F557" s="106" t="s">
        <v>1026</v>
      </c>
      <c r="G557" s="106">
        <v>27</v>
      </c>
      <c r="H557" s="106" t="s">
        <v>1758</v>
      </c>
      <c r="I557" s="106" t="s">
        <v>1759</v>
      </c>
      <c r="J557" s="106"/>
      <c r="K557" s="106"/>
    </row>
    <row r="558" customHeight="1" spans="1:11">
      <c r="A558" s="106"/>
      <c r="B558" s="106"/>
      <c r="C558" s="106"/>
      <c r="D558" s="106">
        <v>2020</v>
      </c>
      <c r="E558" s="106" t="s">
        <v>542</v>
      </c>
      <c r="F558" s="106" t="s">
        <v>1026</v>
      </c>
      <c r="G558" s="106">
        <v>27</v>
      </c>
      <c r="H558" s="106" t="s">
        <v>1758</v>
      </c>
      <c r="I558" s="106" t="s">
        <v>1759</v>
      </c>
      <c r="J558" s="106"/>
      <c r="K558" s="106"/>
    </row>
    <row r="559" customHeight="1" spans="1:11">
      <c r="A559" s="106"/>
      <c r="B559" s="106"/>
      <c r="C559" s="106"/>
      <c r="D559" s="106">
        <v>2020</v>
      </c>
      <c r="E559" s="106" t="s">
        <v>542</v>
      </c>
      <c r="F559" s="106" t="s">
        <v>1026</v>
      </c>
      <c r="G559" s="106">
        <v>27</v>
      </c>
      <c r="H559" s="106" t="s">
        <v>1758</v>
      </c>
      <c r="I559" s="106" t="s">
        <v>1759</v>
      </c>
      <c r="J559" s="106"/>
      <c r="K559" s="106"/>
    </row>
    <row r="560" customHeight="1" spans="1:11">
      <c r="A560" s="106"/>
      <c r="B560" s="106"/>
      <c r="C560" s="106"/>
      <c r="D560" s="106">
        <v>2020</v>
      </c>
      <c r="E560" s="106" t="s">
        <v>542</v>
      </c>
      <c r="F560" s="106" t="s">
        <v>1026</v>
      </c>
      <c r="G560" s="106">
        <v>27</v>
      </c>
      <c r="H560" s="106" t="s">
        <v>1758</v>
      </c>
      <c r="I560" s="106" t="s">
        <v>1759</v>
      </c>
      <c r="J560" s="106"/>
      <c r="K560" s="106"/>
    </row>
    <row r="561" customHeight="1" spans="1:11">
      <c r="A561" s="106"/>
      <c r="B561" s="106"/>
      <c r="C561" s="106"/>
      <c r="D561" s="106">
        <v>2020</v>
      </c>
      <c r="E561" s="106" t="s">
        <v>542</v>
      </c>
      <c r="F561" s="106" t="s">
        <v>1026</v>
      </c>
      <c r="G561" s="106">
        <v>27</v>
      </c>
      <c r="H561" s="106" t="s">
        <v>1758</v>
      </c>
      <c r="I561" s="106" t="s">
        <v>1759</v>
      </c>
      <c r="J561" s="106"/>
      <c r="K561" s="106"/>
    </row>
    <row r="562" customHeight="1" spans="1:11">
      <c r="A562" s="106"/>
      <c r="B562" s="106"/>
      <c r="C562" s="106"/>
      <c r="D562" s="106">
        <v>2020</v>
      </c>
      <c r="E562" s="106" t="s">
        <v>542</v>
      </c>
      <c r="F562" s="106" t="s">
        <v>1026</v>
      </c>
      <c r="G562" s="106">
        <v>27</v>
      </c>
      <c r="H562" s="106" t="s">
        <v>1758</v>
      </c>
      <c r="I562" s="106" t="s">
        <v>1759</v>
      </c>
      <c r="J562" s="106"/>
      <c r="K562" s="106"/>
    </row>
    <row r="563" customHeight="1" spans="1:11">
      <c r="A563" s="106"/>
      <c r="B563" s="106"/>
      <c r="C563" s="106"/>
      <c r="D563" s="106">
        <v>2020</v>
      </c>
      <c r="E563" s="106" t="s">
        <v>542</v>
      </c>
      <c r="F563" s="106" t="s">
        <v>1026</v>
      </c>
      <c r="G563" s="106">
        <v>27</v>
      </c>
      <c r="H563" s="106" t="s">
        <v>1758</v>
      </c>
      <c r="I563" s="106" t="s">
        <v>1759</v>
      </c>
      <c r="J563" s="106"/>
      <c r="K563" s="106"/>
    </row>
    <row r="564" customHeight="1" spans="1:11">
      <c r="A564" s="106"/>
      <c r="B564" s="106"/>
      <c r="C564" s="106"/>
      <c r="D564" s="106">
        <v>2020</v>
      </c>
      <c r="E564" s="106" t="s">
        <v>542</v>
      </c>
      <c r="F564" s="106" t="s">
        <v>1026</v>
      </c>
      <c r="G564" s="106">
        <v>27</v>
      </c>
      <c r="H564" s="106" t="s">
        <v>1758</v>
      </c>
      <c r="I564" s="106" t="s">
        <v>1759</v>
      </c>
      <c r="J564" s="106"/>
      <c r="K564" s="106"/>
    </row>
    <row r="565" customHeight="1" spans="1:11">
      <c r="A565" s="106"/>
      <c r="B565" s="106"/>
      <c r="C565" s="106"/>
      <c r="D565" s="106">
        <v>2017</v>
      </c>
      <c r="E565" s="106" t="s">
        <v>1760</v>
      </c>
      <c r="F565" s="106" t="s">
        <v>1761</v>
      </c>
      <c r="G565" s="106">
        <v>647</v>
      </c>
      <c r="H565" s="106" t="s">
        <v>181</v>
      </c>
      <c r="I565" s="106" t="s">
        <v>40</v>
      </c>
      <c r="J565" s="106"/>
      <c r="K565" s="106"/>
    </row>
    <row r="566" customHeight="1" spans="1:11">
      <c r="A566" s="106"/>
      <c r="B566" s="106"/>
      <c r="C566" s="106"/>
      <c r="D566" s="106">
        <v>2017</v>
      </c>
      <c r="E566" s="106" t="s">
        <v>1760</v>
      </c>
      <c r="F566" s="106" t="s">
        <v>1761</v>
      </c>
      <c r="G566" s="106">
        <v>487</v>
      </c>
      <c r="H566" s="106" t="s">
        <v>181</v>
      </c>
      <c r="I566" s="106" t="s">
        <v>40</v>
      </c>
      <c r="J566" s="106"/>
      <c r="K566" s="106"/>
    </row>
    <row r="567" customHeight="1" spans="1:11">
      <c r="A567" s="106"/>
      <c r="B567" s="106"/>
      <c r="C567" s="106"/>
      <c r="D567" s="106">
        <v>2017</v>
      </c>
      <c r="E567" s="106" t="s">
        <v>1760</v>
      </c>
      <c r="F567" s="106" t="s">
        <v>1761</v>
      </c>
      <c r="G567" s="106">
        <v>585</v>
      </c>
      <c r="H567" s="106" t="s">
        <v>181</v>
      </c>
      <c r="I567" s="106" t="s">
        <v>40</v>
      </c>
      <c r="J567" s="106"/>
      <c r="K567" s="106"/>
    </row>
    <row r="568" customHeight="1" spans="1:11">
      <c r="A568" s="106"/>
      <c r="B568" s="106"/>
      <c r="C568" s="106"/>
      <c r="D568" s="106">
        <v>2017</v>
      </c>
      <c r="E568" s="106" t="s">
        <v>1760</v>
      </c>
      <c r="F568" s="106" t="s">
        <v>1761</v>
      </c>
      <c r="G568" s="106">
        <v>804</v>
      </c>
      <c r="H568" s="106" t="s">
        <v>181</v>
      </c>
      <c r="I568" s="106" t="s">
        <v>40</v>
      </c>
      <c r="J568" s="106"/>
      <c r="K568" s="106"/>
    </row>
    <row r="569" customHeight="1" spans="1:11">
      <c r="A569" s="106"/>
      <c r="B569" s="106"/>
      <c r="C569" s="106"/>
      <c r="D569" s="106">
        <v>2017</v>
      </c>
      <c r="E569" s="106" t="s">
        <v>1760</v>
      </c>
      <c r="F569" s="106" t="s">
        <v>1761</v>
      </c>
      <c r="G569" s="106">
        <v>801</v>
      </c>
      <c r="H569" s="106" t="s">
        <v>181</v>
      </c>
      <c r="I569" s="106" t="s">
        <v>1759</v>
      </c>
      <c r="J569" s="106"/>
      <c r="K569" s="106"/>
    </row>
    <row r="570" customHeight="1" spans="1:11">
      <c r="A570" s="106"/>
      <c r="B570" s="106"/>
      <c r="C570" s="106"/>
      <c r="D570" s="106">
        <v>2017</v>
      </c>
      <c r="E570" s="106" t="s">
        <v>1760</v>
      </c>
      <c r="F570" s="106" t="s">
        <v>1761</v>
      </c>
      <c r="G570" s="106">
        <v>770</v>
      </c>
      <c r="H570" s="106" t="s">
        <v>181</v>
      </c>
      <c r="I570" s="106" t="s">
        <v>1759</v>
      </c>
      <c r="J570" s="106"/>
      <c r="K570" s="106"/>
    </row>
    <row r="571" customHeight="1" spans="1:11">
      <c r="A571" s="106"/>
      <c r="B571" s="106"/>
      <c r="C571" s="106"/>
      <c r="D571" s="106">
        <v>2017</v>
      </c>
      <c r="E571" s="106" t="s">
        <v>1760</v>
      </c>
      <c r="F571" s="106" t="s">
        <v>1761</v>
      </c>
      <c r="G571" s="106">
        <v>639</v>
      </c>
      <c r="H571" s="106" t="s">
        <v>181</v>
      </c>
      <c r="I571" s="106" t="s">
        <v>1759</v>
      </c>
      <c r="J571" s="106"/>
      <c r="K571" s="106"/>
    </row>
    <row r="572" customHeight="1" spans="1:11">
      <c r="A572" s="106"/>
      <c r="B572" s="106"/>
      <c r="C572" s="106"/>
      <c r="D572" s="106">
        <v>2017</v>
      </c>
      <c r="E572" s="106" t="s">
        <v>1760</v>
      </c>
      <c r="F572" s="106" t="s">
        <v>1761</v>
      </c>
      <c r="G572" s="106">
        <v>487</v>
      </c>
      <c r="H572" s="106" t="s">
        <v>181</v>
      </c>
      <c r="I572" s="106" t="s">
        <v>1759</v>
      </c>
      <c r="J572" s="106"/>
      <c r="K572" s="106"/>
    </row>
    <row r="573" customHeight="1" spans="1:11">
      <c r="A573" s="106"/>
      <c r="B573" s="106"/>
      <c r="C573" s="106"/>
      <c r="D573" s="106">
        <v>2017</v>
      </c>
      <c r="E573" s="106" t="s">
        <v>1760</v>
      </c>
      <c r="F573" s="106" t="s">
        <v>1761</v>
      </c>
      <c r="G573" s="106">
        <v>639</v>
      </c>
      <c r="H573" s="106" t="s">
        <v>181</v>
      </c>
      <c r="I573" s="106" t="s">
        <v>1759</v>
      </c>
      <c r="J573" s="106"/>
      <c r="K573" s="106"/>
    </row>
    <row r="574" customHeight="1" spans="1:11">
      <c r="A574" s="106"/>
      <c r="B574" s="106"/>
      <c r="C574" s="106"/>
      <c r="D574" s="106">
        <v>2017</v>
      </c>
      <c r="E574" s="106" t="s">
        <v>1760</v>
      </c>
      <c r="F574" s="106" t="s">
        <v>1761</v>
      </c>
      <c r="G574" s="106">
        <v>727</v>
      </c>
      <c r="H574" s="106" t="s">
        <v>181</v>
      </c>
      <c r="I574" s="106" t="s">
        <v>1759</v>
      </c>
      <c r="J574" s="106"/>
      <c r="K574" s="106"/>
    </row>
    <row r="575" customHeight="1" spans="1:11">
      <c r="A575" s="106"/>
      <c r="B575" s="106"/>
      <c r="C575" s="106"/>
      <c r="D575" s="106">
        <v>2017</v>
      </c>
      <c r="E575" s="106" t="s">
        <v>1760</v>
      </c>
      <c r="F575" s="106" t="s">
        <v>1761</v>
      </c>
      <c r="G575" s="106">
        <v>674</v>
      </c>
      <c r="H575" s="106" t="s">
        <v>181</v>
      </c>
      <c r="I575" s="106" t="s">
        <v>1759</v>
      </c>
      <c r="J575" s="106"/>
      <c r="K575" s="106"/>
    </row>
    <row r="576" customHeight="1" spans="1:11">
      <c r="A576" s="106"/>
      <c r="B576" s="106"/>
      <c r="C576" s="106"/>
      <c r="D576" s="106">
        <v>2017</v>
      </c>
      <c r="E576" s="106" t="s">
        <v>1760</v>
      </c>
      <c r="F576" s="106" t="s">
        <v>1761</v>
      </c>
      <c r="G576" s="106">
        <v>570</v>
      </c>
      <c r="H576" s="106" t="s">
        <v>181</v>
      </c>
      <c r="I576" s="106" t="s">
        <v>1759</v>
      </c>
      <c r="J576" s="106"/>
      <c r="K576" s="106"/>
    </row>
    <row r="577" customHeight="1" spans="1:11">
      <c r="A577" s="106"/>
      <c r="B577" s="106"/>
      <c r="C577" s="106"/>
      <c r="D577" s="106">
        <v>2017</v>
      </c>
      <c r="E577" s="106" t="s">
        <v>1760</v>
      </c>
      <c r="F577" s="106" t="s">
        <v>1761</v>
      </c>
      <c r="G577" s="106">
        <v>647</v>
      </c>
      <c r="H577" s="106" t="s">
        <v>181</v>
      </c>
      <c r="I577" s="106" t="s">
        <v>1759</v>
      </c>
      <c r="J577" s="106"/>
      <c r="K577" s="106"/>
    </row>
    <row r="578" customHeight="1" spans="1:11">
      <c r="A578" s="106"/>
      <c r="B578" s="106"/>
      <c r="C578" s="106"/>
      <c r="D578" s="106">
        <v>2017</v>
      </c>
      <c r="E578" s="106" t="s">
        <v>1760</v>
      </c>
      <c r="F578" s="106" t="s">
        <v>1761</v>
      </c>
      <c r="G578" s="106">
        <v>776</v>
      </c>
      <c r="H578" s="106" t="s">
        <v>181</v>
      </c>
      <c r="I578" s="106" t="s">
        <v>1759</v>
      </c>
      <c r="J578" s="106"/>
      <c r="K578" s="106"/>
    </row>
    <row r="579" customHeight="1" spans="1:11">
      <c r="A579" s="106"/>
      <c r="B579" s="106"/>
      <c r="C579" s="106"/>
      <c r="D579" s="106">
        <v>2017</v>
      </c>
      <c r="E579" s="106" t="s">
        <v>1760</v>
      </c>
      <c r="F579" s="106" t="s">
        <v>1761</v>
      </c>
      <c r="G579" s="106">
        <v>605</v>
      </c>
      <c r="H579" s="106" t="s">
        <v>181</v>
      </c>
      <c r="I579" s="106" t="s">
        <v>1759</v>
      </c>
      <c r="J579" s="106"/>
      <c r="K579" s="106"/>
    </row>
    <row r="580" customHeight="1" spans="1:11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</row>
    <row r="581" customHeight="1" spans="1:1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</row>
    <row r="582" customHeight="1" spans="1:11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</row>
    <row r="583" customHeight="1" spans="1:11">
      <c r="A583" s="106" t="s">
        <v>1762</v>
      </c>
      <c r="B583" s="106"/>
      <c r="C583" s="106"/>
      <c r="D583" s="294">
        <v>2018</v>
      </c>
      <c r="E583" s="294" t="s">
        <v>861</v>
      </c>
      <c r="F583" s="294" t="s">
        <v>1763</v>
      </c>
      <c r="G583" s="294" t="s">
        <v>1764</v>
      </c>
      <c r="H583" s="294"/>
      <c r="I583" s="294" t="s">
        <v>281</v>
      </c>
      <c r="J583" s="106"/>
      <c r="K583" s="294">
        <v>130</v>
      </c>
    </row>
    <row r="584" customHeight="1" spans="1:11">
      <c r="A584" s="106"/>
      <c r="B584" s="106"/>
      <c r="C584" s="106"/>
      <c r="D584" s="294">
        <v>2018</v>
      </c>
      <c r="E584" s="294" t="s">
        <v>1046</v>
      </c>
      <c r="F584" s="294" t="s">
        <v>1763</v>
      </c>
      <c r="G584" s="294" t="s">
        <v>1765</v>
      </c>
      <c r="H584" s="294"/>
      <c r="I584" s="294" t="s">
        <v>281</v>
      </c>
      <c r="J584" s="106"/>
      <c r="K584" s="294">
        <v>115</v>
      </c>
    </row>
    <row r="585" customHeight="1" spans="1:11">
      <c r="A585" s="106"/>
      <c r="B585" s="106"/>
      <c r="C585" s="106"/>
      <c r="D585" s="294">
        <v>2018</v>
      </c>
      <c r="E585" s="294" t="s">
        <v>1046</v>
      </c>
      <c r="F585" s="294" t="s">
        <v>1763</v>
      </c>
      <c r="G585" s="294" t="s">
        <v>1482</v>
      </c>
      <c r="H585" s="294"/>
      <c r="I585" s="294" t="s">
        <v>281</v>
      </c>
      <c r="J585" s="106"/>
      <c r="K585" s="294">
        <v>100</v>
      </c>
    </row>
    <row r="586" customHeight="1" spans="1:11">
      <c r="A586" s="106"/>
      <c r="B586" s="106"/>
      <c r="C586" s="106"/>
      <c r="D586" s="106">
        <v>2019</v>
      </c>
      <c r="E586" s="106" t="s">
        <v>1016</v>
      </c>
      <c r="F586" s="106" t="s">
        <v>1766</v>
      </c>
      <c r="G586" s="106">
        <v>1</v>
      </c>
      <c r="H586" s="106" t="s">
        <v>1767</v>
      </c>
      <c r="I586" s="106" t="s">
        <v>14</v>
      </c>
      <c r="J586" s="106"/>
      <c r="K586" s="106">
        <v>150</v>
      </c>
    </row>
    <row r="587" customHeight="1" spans="1:11">
      <c r="A587" s="106"/>
      <c r="B587" s="106"/>
      <c r="C587" s="106"/>
      <c r="D587" s="294">
        <v>2018</v>
      </c>
      <c r="E587" s="294" t="s">
        <v>861</v>
      </c>
      <c r="F587" s="294" t="s">
        <v>1763</v>
      </c>
      <c r="G587" s="294">
        <v>150</v>
      </c>
      <c r="H587" s="106"/>
      <c r="I587" s="294" t="s">
        <v>281</v>
      </c>
      <c r="J587" s="106"/>
      <c r="K587" s="106">
        <v>150</v>
      </c>
    </row>
    <row r="588" customHeight="1" spans="1:11">
      <c r="A588" s="106"/>
      <c r="B588" s="106"/>
      <c r="C588" s="106"/>
      <c r="D588" s="294">
        <v>2018</v>
      </c>
      <c r="E588" s="294" t="s">
        <v>1046</v>
      </c>
      <c r="F588" s="294" t="s">
        <v>1763</v>
      </c>
      <c r="G588" s="294" t="s">
        <v>1482</v>
      </c>
      <c r="H588" s="294"/>
      <c r="I588" s="294" t="s">
        <v>281</v>
      </c>
      <c r="J588" s="106"/>
      <c r="K588" s="294">
        <v>100</v>
      </c>
    </row>
    <row r="589" customHeight="1" spans="1:11">
      <c r="A589" s="106"/>
      <c r="B589" s="106"/>
      <c r="C589" s="106"/>
      <c r="D589" s="106">
        <v>2001</v>
      </c>
      <c r="E589" s="106" t="s">
        <v>1072</v>
      </c>
      <c r="F589" s="106" t="s">
        <v>1768</v>
      </c>
      <c r="G589" s="106">
        <v>451</v>
      </c>
      <c r="H589" s="106"/>
      <c r="I589" s="106" t="s">
        <v>984</v>
      </c>
      <c r="J589" s="106"/>
      <c r="K589" s="106">
        <v>75</v>
      </c>
    </row>
    <row r="590" customHeight="1" spans="1:11">
      <c r="A590" s="106"/>
      <c r="B590" s="106"/>
      <c r="C590" s="106"/>
      <c r="D590" s="106">
        <v>2019</v>
      </c>
      <c r="E590" s="106" t="s">
        <v>1769</v>
      </c>
      <c r="F590" s="106" t="s">
        <v>1766</v>
      </c>
      <c r="G590" s="106">
        <v>504</v>
      </c>
      <c r="H590" s="106"/>
      <c r="I590" s="106" t="s">
        <v>40</v>
      </c>
      <c r="J590" s="106"/>
      <c r="K590" s="106">
        <v>80</v>
      </c>
    </row>
    <row r="591" customHeight="1" spans="1:11">
      <c r="A591" s="106"/>
      <c r="B591" s="106"/>
      <c r="C591" s="106"/>
      <c r="D591" s="106">
        <v>2019</v>
      </c>
      <c r="E591" s="106" t="s">
        <v>1769</v>
      </c>
      <c r="F591" s="106" t="s">
        <v>1766</v>
      </c>
      <c r="G591" s="106">
        <v>504</v>
      </c>
      <c r="H591" s="106"/>
      <c r="I591" s="106" t="s">
        <v>40</v>
      </c>
      <c r="J591" s="106"/>
      <c r="K591" s="106">
        <v>80</v>
      </c>
    </row>
    <row r="592" customHeight="1" spans="1:11">
      <c r="A592" s="106"/>
      <c r="B592" s="106"/>
      <c r="C592" s="106"/>
      <c r="D592" s="106">
        <v>2019</v>
      </c>
      <c r="E592" s="106" t="s">
        <v>1769</v>
      </c>
      <c r="F592" s="106" t="s">
        <v>1766</v>
      </c>
      <c r="G592" s="106">
        <v>504</v>
      </c>
      <c r="H592" s="106"/>
      <c r="I592" s="106" t="s">
        <v>40</v>
      </c>
      <c r="J592" s="106"/>
      <c r="K592" s="106">
        <v>80</v>
      </c>
    </row>
    <row r="593" customHeight="1" spans="1:11">
      <c r="A593" s="106"/>
      <c r="B593" s="106"/>
      <c r="C593" s="106"/>
      <c r="D593" s="106">
        <v>2019</v>
      </c>
      <c r="E593" s="106" t="s">
        <v>1769</v>
      </c>
      <c r="F593" s="106" t="s">
        <v>1766</v>
      </c>
      <c r="G593" s="106">
        <v>504</v>
      </c>
      <c r="H593" s="106"/>
      <c r="I593" s="106" t="s">
        <v>40</v>
      </c>
      <c r="J593" s="106"/>
      <c r="K593" s="106">
        <v>80</v>
      </c>
    </row>
    <row r="594" customHeight="1" spans="1:11">
      <c r="A594" s="106"/>
      <c r="B594" s="106"/>
      <c r="C594" s="106"/>
      <c r="D594" s="106">
        <v>2019</v>
      </c>
      <c r="E594" s="106" t="s">
        <v>1769</v>
      </c>
      <c r="F594" s="106" t="s">
        <v>1766</v>
      </c>
      <c r="G594" s="106">
        <v>504</v>
      </c>
      <c r="H594" s="106"/>
      <c r="I594" s="106" t="s">
        <v>40</v>
      </c>
      <c r="J594" s="106"/>
      <c r="K594" s="106">
        <v>80</v>
      </c>
    </row>
    <row r="595" customHeight="1" spans="1:11">
      <c r="A595" s="106"/>
      <c r="B595" s="106"/>
      <c r="C595" s="106"/>
      <c r="D595" s="106">
        <v>2019</v>
      </c>
      <c r="E595" s="106" t="s">
        <v>1769</v>
      </c>
      <c r="F595" s="106" t="s">
        <v>1766</v>
      </c>
      <c r="G595" s="106">
        <v>504</v>
      </c>
      <c r="H595" s="106"/>
      <c r="I595" s="106" t="s">
        <v>40</v>
      </c>
      <c r="J595" s="106"/>
      <c r="K595" s="106">
        <v>80</v>
      </c>
    </row>
    <row r="596" customHeight="1" spans="1:11">
      <c r="A596" s="106"/>
      <c r="B596" s="106"/>
      <c r="C596" s="106"/>
      <c r="D596" s="106">
        <v>2018</v>
      </c>
      <c r="E596" s="106" t="s">
        <v>166</v>
      </c>
      <c r="F596" s="106" t="s">
        <v>1763</v>
      </c>
      <c r="G596" s="106">
        <v>700</v>
      </c>
      <c r="H596" s="106" t="s">
        <v>1770</v>
      </c>
      <c r="I596" s="106" t="s">
        <v>14</v>
      </c>
      <c r="J596" s="106"/>
      <c r="K596" s="106">
        <v>75</v>
      </c>
    </row>
    <row r="597" customHeight="1" spans="1:11">
      <c r="A597" s="106"/>
      <c r="B597" s="106"/>
      <c r="C597" s="106"/>
      <c r="D597" s="106">
        <v>2018</v>
      </c>
      <c r="E597" s="106" t="s">
        <v>1046</v>
      </c>
      <c r="F597" s="106" t="s">
        <v>1763</v>
      </c>
      <c r="G597" s="106">
        <v>285</v>
      </c>
      <c r="H597" s="106"/>
      <c r="I597" s="106" t="s">
        <v>277</v>
      </c>
      <c r="J597" s="106"/>
      <c r="K597" s="106">
        <v>60</v>
      </c>
    </row>
    <row r="598" customHeight="1" spans="1:11">
      <c r="A598" s="106"/>
      <c r="B598" s="106"/>
      <c r="C598" s="106"/>
      <c r="D598" s="106">
        <v>2018</v>
      </c>
      <c r="E598" s="106" t="s">
        <v>1760</v>
      </c>
      <c r="F598" s="106" t="s">
        <v>1763</v>
      </c>
      <c r="G598" s="106">
        <v>53</v>
      </c>
      <c r="H598" s="106"/>
      <c r="I598" s="106" t="s">
        <v>40</v>
      </c>
      <c r="J598" s="106"/>
      <c r="K598" s="106">
        <v>120</v>
      </c>
    </row>
    <row r="599" customHeight="1" spans="1:11">
      <c r="A599" s="106"/>
      <c r="B599" s="106"/>
      <c r="C599" s="106"/>
      <c r="D599" s="106">
        <v>2018</v>
      </c>
      <c r="E599" s="106" t="s">
        <v>1760</v>
      </c>
      <c r="F599" s="106" t="s">
        <v>1763</v>
      </c>
      <c r="G599" s="106">
        <v>53</v>
      </c>
      <c r="H599" s="106"/>
      <c r="I599" s="106" t="s">
        <v>40</v>
      </c>
      <c r="J599" s="106"/>
      <c r="K599" s="106">
        <v>120</v>
      </c>
    </row>
    <row r="600" customHeight="1" spans="1:11">
      <c r="A600" s="106"/>
      <c r="B600" s="106"/>
      <c r="C600" s="106"/>
      <c r="D600" s="106">
        <v>2018</v>
      </c>
      <c r="E600" s="106" t="s">
        <v>1760</v>
      </c>
      <c r="F600" s="106" t="s">
        <v>1763</v>
      </c>
      <c r="G600" s="106">
        <v>53</v>
      </c>
      <c r="H600" s="106"/>
      <c r="I600" s="106" t="s">
        <v>40</v>
      </c>
      <c r="J600" s="106"/>
      <c r="K600" s="106">
        <v>120</v>
      </c>
    </row>
    <row r="601" customHeight="1" spans="1:11">
      <c r="A601" s="106"/>
      <c r="B601" s="106"/>
      <c r="C601" s="106"/>
      <c r="D601" s="106">
        <v>2018</v>
      </c>
      <c r="E601" s="106" t="s">
        <v>1760</v>
      </c>
      <c r="F601" s="106" t="s">
        <v>1763</v>
      </c>
      <c r="G601" s="106">
        <v>53</v>
      </c>
      <c r="H601" s="106"/>
      <c r="I601" s="106" t="s">
        <v>40</v>
      </c>
      <c r="J601" s="106"/>
      <c r="K601" s="106">
        <v>120</v>
      </c>
    </row>
    <row r="602" customHeight="1" spans="1:11">
      <c r="A602" s="106"/>
      <c r="B602" s="106"/>
      <c r="C602" s="106"/>
      <c r="D602" s="106">
        <v>2018</v>
      </c>
      <c r="E602" s="106" t="s">
        <v>1760</v>
      </c>
      <c r="F602" s="106" t="s">
        <v>1763</v>
      </c>
      <c r="G602" s="106">
        <v>53</v>
      </c>
      <c r="H602" s="106"/>
      <c r="I602" s="106" t="s">
        <v>40</v>
      </c>
      <c r="J602" s="106"/>
      <c r="K602" s="106">
        <v>120</v>
      </c>
    </row>
    <row r="603" customHeight="1" spans="1:11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</row>
    <row r="604" customHeight="1" spans="1:11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</row>
    <row r="605" customHeight="1" spans="1:11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</row>
    <row r="606" customHeight="1" spans="1:11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</row>
    <row r="607" customHeight="1" spans="1:11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</row>
    <row r="608" customHeight="1" spans="1:11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</row>
    <row r="609" customHeight="1" spans="1:11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</row>
    <row r="610" customHeight="1" spans="1:11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</row>
    <row r="611" customHeight="1" spans="1:1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</row>
    <row r="612" customHeight="1" spans="1:11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</row>
    <row r="613" customHeight="1" spans="1:11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</row>
    <row r="614" customHeight="1" spans="1:11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</row>
    <row r="615" customHeight="1" spans="1:11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</row>
    <row r="616" customHeight="1" spans="1:11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</row>
    <row r="617" customHeight="1" spans="1:11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</row>
    <row r="618" customHeight="1" spans="1:11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</row>
    <row r="619" customHeight="1" spans="1:11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</row>
    <row r="620" customHeight="1" spans="1:11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</row>
    <row r="621" customHeight="1" spans="1:1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</row>
    <row r="622" customHeight="1" spans="1:11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</row>
    <row r="623" customHeight="1" spans="1:11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</row>
    <row r="624" customHeight="1" spans="1:11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</row>
    <row r="625" customHeight="1" spans="1:11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</row>
    <row r="626" customHeight="1" spans="1:11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</row>
    <row r="627" customHeight="1" spans="1:11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</row>
    <row r="628" customHeight="1" spans="1:11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</row>
    <row r="629" customHeight="1" spans="1:11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</row>
    <row r="630" customHeight="1" spans="1:11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</row>
    <row r="631" customHeight="1" spans="1:1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</row>
    <row r="632" customHeight="1" spans="1:11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</row>
    <row r="633" customHeight="1" spans="1:11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</row>
    <row r="634" customHeight="1" spans="1:11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</row>
    <row r="635" customHeight="1" spans="1:11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</row>
    <row r="636" customHeight="1" spans="1:11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</row>
    <row r="637" customHeight="1" spans="1:11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</row>
    <row r="638" customHeight="1" spans="1:11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</row>
    <row r="639" customHeight="1" spans="1:11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</row>
    <row r="640" customHeight="1" spans="1:11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</row>
    <row r="641" customHeight="1" spans="1:1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</row>
    <row r="642" customHeight="1" spans="1:11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</row>
    <row r="643" customHeight="1" spans="1:11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</row>
    <row r="644" customHeight="1" spans="1:11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</row>
    <row r="645" customHeight="1" spans="1:11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</row>
    <row r="646" customHeight="1" spans="1:11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</row>
    <row r="647" customHeight="1" spans="1:11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</row>
    <row r="648" customHeight="1" spans="1:11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</row>
    <row r="649" customHeight="1" spans="1:11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</row>
    <row r="650" customHeight="1" spans="1:11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</row>
    <row r="651" customHeight="1" spans="1:1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</row>
    <row r="652" customHeight="1" spans="1:11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</row>
    <row r="653" customHeight="1" spans="1:11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</row>
    <row r="654" customHeight="1" spans="1:11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</row>
    <row r="655" customHeight="1" spans="1:11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</row>
    <row r="656" customHeight="1" spans="1:11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</row>
    <row r="657" customHeight="1" spans="1:11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</row>
    <row r="658" customHeight="1" spans="1:11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</row>
    <row r="659" customHeight="1" spans="1:11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</row>
    <row r="660" customHeight="1" spans="1:11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</row>
    <row r="661" customHeight="1" spans="1:1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</row>
    <row r="662" customHeight="1" spans="1:11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</row>
    <row r="663" customHeight="1" spans="1:11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</row>
    <row r="664" customHeight="1" spans="1:11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</row>
    <row r="665" customHeight="1" spans="1:11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</row>
    <row r="666" customHeight="1" spans="1:11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</row>
    <row r="667" customHeight="1" spans="1:11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</row>
    <row r="668" customHeight="1" spans="1:11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</row>
    <row r="669" customHeight="1" spans="1:11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</row>
    <row r="670" customHeight="1" spans="1:11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</row>
    <row r="671" customHeight="1" spans="1:1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</row>
    <row r="672" customHeight="1" spans="1:11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</row>
    <row r="673" customHeight="1" spans="1:11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</row>
    <row r="674" customHeight="1" spans="1:11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</row>
    <row r="675" customHeight="1" spans="1:11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</row>
    <row r="676" customHeight="1" spans="1:11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</row>
    <row r="677" customHeight="1" spans="1:11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</row>
    <row r="678" customHeight="1" spans="1:11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</row>
    <row r="679" customHeight="1" spans="1:11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</row>
    <row r="680" customHeight="1" spans="1:11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</row>
    <row r="681" customHeight="1" spans="1:1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</row>
    <row r="682" customHeight="1" spans="1:11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</row>
    <row r="683" customHeight="1" spans="1:11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</row>
    <row r="684" customHeight="1" spans="1:11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</row>
    <row r="685" customHeight="1" spans="1:11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</row>
    <row r="686" customHeight="1" spans="1:11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</row>
    <row r="687" customHeight="1" spans="1:11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</row>
    <row r="688" customHeight="1" spans="1:11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</row>
    <row r="689" customHeight="1" spans="1:11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</row>
    <row r="690" customHeight="1" spans="1:11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</row>
    <row r="691" customHeight="1" spans="1:1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</row>
    <row r="692" customHeight="1" spans="1:11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</row>
    <row r="693" customHeight="1" spans="1:11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</row>
    <row r="694" customHeight="1" spans="1:11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</row>
    <row r="695" customHeight="1" spans="1:11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</row>
    <row r="696" customHeight="1" spans="1:11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</row>
    <row r="697" customHeight="1" spans="1:11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</row>
    <row r="698" customHeight="1" spans="1:11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</row>
    <row r="699" customHeight="1" spans="1:11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</row>
    <row r="700" customHeight="1" spans="1:11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</row>
    <row r="701" customHeight="1" spans="1:1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</row>
    <row r="702" customHeight="1" spans="1:11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</row>
    <row r="703" customHeight="1" spans="1:11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</row>
    <row r="704" customHeight="1" spans="1:11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</row>
    <row r="705" customHeight="1" spans="1:11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</row>
    <row r="706" customHeight="1" spans="1:11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</row>
    <row r="707" customHeight="1" spans="1:11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</row>
    <row r="708" customHeight="1" spans="1:11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</row>
    <row r="709" customHeight="1" spans="1:11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</row>
    <row r="710" customHeight="1" spans="1:11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</row>
    <row r="711" customHeight="1" spans="1:1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</row>
    <row r="712" customHeight="1" spans="1:11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</row>
    <row r="713" customHeight="1" spans="1:11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</row>
    <row r="714" customHeight="1" spans="1:11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</row>
    <row r="715" customHeight="1" spans="1:11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</row>
    <row r="716" customHeight="1" spans="1:11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</row>
    <row r="717" customHeight="1" spans="1:11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</row>
    <row r="718" customHeight="1" spans="1:11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</row>
    <row r="719" customHeight="1" spans="1:11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</row>
    <row r="720" customHeight="1" spans="1:11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</row>
    <row r="721" customHeight="1" spans="1:1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</row>
    <row r="722" customHeight="1" spans="1:11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</row>
    <row r="723" customHeight="1" spans="1:11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</row>
    <row r="724" customHeight="1" spans="1:11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</row>
    <row r="725" customHeight="1" spans="1:11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</row>
    <row r="726" customHeight="1" spans="1:11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</row>
    <row r="727" customHeight="1" spans="1:11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</row>
    <row r="728" customHeight="1" spans="1:11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</row>
    <row r="729" customHeight="1" spans="1:11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</row>
    <row r="730" customHeight="1" spans="1:11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</row>
    <row r="731" customHeight="1" spans="1:1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</row>
    <row r="732" customHeight="1" spans="1:11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</row>
    <row r="733" customHeight="1" spans="1:11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</row>
    <row r="734" customHeight="1" spans="1:11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</row>
    <row r="735" customHeight="1" spans="1:11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</row>
    <row r="736" customHeight="1" spans="1:11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</row>
    <row r="737" customHeight="1" spans="1:11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</row>
    <row r="738" customHeight="1" spans="1:11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</row>
    <row r="739" customHeight="1" spans="1:11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</row>
    <row r="740" customHeight="1" spans="1:11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</row>
    <row r="741" customHeight="1" spans="1:1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</row>
    <row r="742" customHeight="1" spans="1:11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</row>
    <row r="743" customHeight="1" spans="1:11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</row>
    <row r="744" customHeight="1" spans="1:11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</row>
    <row r="745" customHeight="1" spans="1:11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</row>
    <row r="746" customHeight="1" spans="1:11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</row>
    <row r="747" customHeight="1" spans="1:11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</row>
    <row r="748" customHeight="1" spans="1:11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</row>
    <row r="749" customHeight="1" spans="1:11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</row>
    <row r="750" customHeight="1" spans="1:11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</row>
    <row r="751" customHeight="1" spans="1:1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</row>
    <row r="752" customHeight="1" spans="1:11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</row>
    <row r="753" customHeight="1" spans="1:11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</row>
    <row r="754" customHeight="1" spans="1:11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</row>
    <row r="755" customHeight="1" spans="1:11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</row>
    <row r="756" customHeight="1" spans="1:11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</row>
    <row r="757" customHeight="1" spans="1:11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</row>
    <row r="758" customHeight="1" spans="1:11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</row>
    <row r="759" customHeight="1" spans="1:11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</row>
    <row r="760" customHeight="1" spans="1:11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</row>
    <row r="761" customHeight="1" spans="1:1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</row>
    <row r="762" customHeight="1" spans="1:11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</row>
    <row r="763" customHeight="1" spans="1:11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</row>
    <row r="764" customHeight="1" spans="1:11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</row>
    <row r="765" customHeight="1" spans="1:11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</row>
    <row r="766" customHeight="1" spans="1:11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</row>
    <row r="767" customHeight="1" spans="1:11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</row>
    <row r="768" customHeight="1" spans="1:11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</row>
    <row r="769" customHeight="1" spans="1:11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</row>
    <row r="770" customHeight="1" spans="1:11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</row>
    <row r="771" customHeight="1" spans="1:1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</row>
    <row r="772" customHeight="1" spans="1:11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</row>
    <row r="773" customHeight="1" spans="1:11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</row>
    <row r="774" customHeight="1" spans="1:11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</row>
    <row r="775" customHeight="1" spans="1:11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</row>
    <row r="776" customHeight="1" spans="1:11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</row>
    <row r="777" customHeight="1" spans="1:11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</row>
    <row r="778" customHeight="1" spans="1:11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</row>
    <row r="779" customHeight="1" spans="1:11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</row>
    <row r="780" customHeight="1" spans="1:11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</row>
    <row r="781" customHeight="1" spans="1:1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</row>
    <row r="782" customHeight="1" spans="1:11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</row>
    <row r="783" customHeight="1" spans="1:11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</row>
    <row r="784" customHeight="1" spans="1:11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</row>
    <row r="785" customHeight="1" spans="1:11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</row>
    <row r="786" customHeight="1" spans="1:11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</row>
    <row r="787" customHeight="1" spans="1:11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</row>
    <row r="788" customHeight="1" spans="1:11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</row>
    <row r="789" customHeight="1" spans="1:11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</row>
    <row r="790" customHeight="1" spans="1:11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</row>
    <row r="791" customHeight="1" spans="1:1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</row>
    <row r="792" customHeight="1" spans="1:11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</row>
    <row r="793" customHeight="1" spans="1:11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</row>
    <row r="794" customHeight="1" spans="1:11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</row>
    <row r="795" customHeight="1" spans="1:11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</row>
    <row r="796" customHeight="1" spans="1:11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</row>
    <row r="797" customHeight="1" spans="1:11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</row>
    <row r="798" customHeight="1" spans="1:11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</row>
    <row r="799" customHeight="1" spans="1:11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</row>
    <row r="800" customHeight="1" spans="1:11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</row>
    <row r="801" customHeight="1" spans="1:1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</row>
    <row r="802" customHeight="1" spans="1:11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</row>
    <row r="803" customHeight="1" spans="1:11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</row>
    <row r="804" customHeight="1" spans="1:11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</row>
    <row r="805" customHeight="1" spans="1:11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</row>
    <row r="806" customHeight="1" spans="1:11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</row>
    <row r="807" customHeight="1" spans="1:11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</row>
    <row r="808" customHeight="1" spans="1:11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</row>
    <row r="809" customHeight="1" spans="1:11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</row>
    <row r="810" customHeight="1" spans="1:11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</row>
    <row r="811" customHeight="1" spans="1:1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</row>
    <row r="812" customHeight="1" spans="1:11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</row>
    <row r="813" customHeight="1" spans="1:11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</row>
    <row r="814" customHeight="1" spans="1:11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</row>
    <row r="815" customHeight="1" spans="1:11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</row>
    <row r="816" customHeight="1" spans="1:11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</row>
    <row r="817" customHeight="1" spans="1:11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</row>
    <row r="818" customHeight="1" spans="1:11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</row>
    <row r="819" customHeight="1" spans="1:11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</row>
    <row r="820" customHeight="1" spans="1:11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</row>
    <row r="821" customHeight="1" spans="1:1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</row>
    <row r="822" customHeight="1" spans="1:11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</row>
    <row r="823" customHeight="1" spans="1:11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</row>
    <row r="824" customHeight="1" spans="1:11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</row>
    <row r="825" customHeight="1" spans="1:11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</row>
    <row r="826" customHeight="1" spans="1:11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</row>
    <row r="827" customHeight="1" spans="1:11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</row>
    <row r="828" customHeight="1" spans="1:11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</row>
    <row r="829" customHeight="1" spans="1:11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</row>
    <row r="830" customHeight="1" spans="1:11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</row>
    <row r="831" customHeight="1" spans="1:1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</row>
    <row r="832" customHeight="1" spans="1:11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</row>
    <row r="833" customHeight="1" spans="1:11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</row>
    <row r="834" customHeight="1" spans="1:11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</row>
    <row r="835" customHeight="1" spans="1:11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</row>
    <row r="836" customHeight="1" spans="1:11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</row>
    <row r="837" customHeight="1" spans="1:11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</row>
    <row r="838" customHeight="1" spans="1:11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</row>
    <row r="839" customHeight="1" spans="1:11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</row>
    <row r="840" customHeight="1" spans="1:11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</row>
    <row r="841" customHeight="1" spans="1:1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</row>
    <row r="842" customHeight="1" spans="1:11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</row>
    <row r="843" customHeight="1" spans="1:11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</row>
    <row r="844" customHeight="1" spans="1:11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</row>
    <row r="845" customHeight="1" spans="1:11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</row>
    <row r="846" customHeight="1" spans="1:11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</row>
    <row r="847" customHeight="1" spans="1:11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</row>
    <row r="848" customHeight="1" spans="1:11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</row>
    <row r="849" customHeight="1" spans="1:11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</row>
    <row r="850" customHeight="1" spans="1:11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</row>
    <row r="851" customHeight="1" spans="1:1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</row>
    <row r="852" customHeight="1" spans="1:11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</row>
    <row r="853" customHeight="1" spans="1:11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</row>
    <row r="854" customHeight="1" spans="1:11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</row>
    <row r="855" customHeight="1" spans="1:11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</row>
    <row r="856" customHeight="1" spans="1:11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</row>
    <row r="857" customHeight="1" spans="1:11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</row>
    <row r="858" customHeight="1" spans="1:11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</row>
    <row r="859" customHeight="1" spans="1:11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</row>
    <row r="860" customHeight="1" spans="1:11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</row>
    <row r="861" customHeight="1" spans="1:1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</row>
    <row r="862" customHeight="1" spans="1:11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</row>
    <row r="863" customHeight="1" spans="1:11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</row>
    <row r="864" customHeight="1" spans="1:11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</row>
    <row r="865" customHeight="1" spans="1:11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</row>
    <row r="866" customHeight="1" spans="1:11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</row>
    <row r="867" customHeight="1" spans="1:11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</row>
    <row r="868" customHeight="1" spans="1:11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</row>
    <row r="869" customHeight="1" spans="1:11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</row>
    <row r="870" customHeight="1" spans="1:11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</row>
    <row r="871" customHeight="1" spans="1:1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</row>
    <row r="872" customHeight="1" spans="1:11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</row>
    <row r="873" customHeight="1" spans="1:11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</row>
    <row r="874" customHeight="1" spans="1:11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</row>
    <row r="875" customHeight="1" spans="1:11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</row>
    <row r="876" customHeight="1" spans="1:11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</row>
    <row r="877" customHeight="1" spans="1:11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</row>
    <row r="878" customHeight="1" spans="1:11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</row>
    <row r="879" customHeight="1" spans="1:11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</row>
    <row r="880" customHeight="1" spans="1:11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</row>
    <row r="881" customHeight="1" spans="1:1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</row>
    <row r="882" customHeight="1" spans="1:11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</row>
    <row r="883" customHeight="1" spans="1:11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</row>
    <row r="884" customHeight="1" spans="1:11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</row>
    <row r="885" customHeight="1" spans="1:11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</row>
    <row r="886" customHeight="1" spans="1:11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</row>
    <row r="887" customHeight="1" spans="1:11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</row>
    <row r="888" customHeight="1" spans="1:11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</row>
    <row r="889" customHeight="1" spans="1:11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</row>
    <row r="890" customHeight="1" spans="1:11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</row>
    <row r="891" customHeight="1" spans="1:1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</row>
    <row r="892" customHeight="1" spans="1:11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</row>
    <row r="893" customHeight="1" spans="1:11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</row>
    <row r="894" customHeight="1" spans="1:11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</row>
    <row r="895" customHeight="1" spans="1:11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</row>
    <row r="896" customHeight="1" spans="1:11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</row>
    <row r="897" customHeight="1" spans="1:11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</row>
    <row r="898" customHeight="1" spans="1:11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</row>
    <row r="899" customHeight="1" spans="1:11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</row>
    <row r="900" customHeight="1" spans="1:11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</row>
    <row r="901" customHeight="1" spans="1:1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</row>
    <row r="902" customHeight="1" spans="1:11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</row>
    <row r="903" customHeight="1" spans="1:11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</row>
    <row r="904" customHeight="1" spans="1:11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</row>
    <row r="905" customHeight="1" spans="1:11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</row>
    <row r="906" customHeight="1" spans="1:11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</row>
    <row r="907" customHeight="1" spans="1:11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</row>
    <row r="908" customHeight="1" spans="1:11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</row>
    <row r="909" customHeight="1" spans="1:11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</row>
    <row r="910" customHeight="1" spans="1:11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</row>
    <row r="911" customHeight="1" spans="1:1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</row>
    <row r="912" customHeight="1" spans="1:11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</row>
    <row r="913" customHeight="1" spans="1:11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</row>
    <row r="914" customHeight="1" spans="1:11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</row>
    <row r="915" customHeight="1" spans="1:11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</row>
    <row r="916" customHeight="1" spans="1:11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</row>
    <row r="917" customHeight="1" spans="1:11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</row>
    <row r="918" customHeight="1" spans="1:11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</row>
    <row r="919" customHeight="1" spans="1:11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</row>
    <row r="920" customHeight="1" spans="1:11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</row>
    <row r="921" customHeight="1" spans="1:1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</row>
    <row r="922" customHeight="1" spans="1:11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</row>
    <row r="923" customHeight="1" spans="1:11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</row>
    <row r="924" customHeight="1" spans="1:11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</row>
    <row r="925" customHeight="1" spans="1:11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</row>
    <row r="926" customHeight="1" spans="1:11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</row>
    <row r="927" customHeight="1" spans="1:11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</row>
    <row r="928" customHeight="1" spans="1:11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</row>
    <row r="929" customHeight="1" spans="1:11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</row>
    <row r="930" customHeight="1" spans="1:11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</row>
    <row r="931" customHeight="1" spans="1:1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</row>
    <row r="932" customHeight="1" spans="1:11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</row>
    <row r="933" customHeight="1" spans="1:11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</row>
    <row r="934" customHeight="1" spans="1:11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</row>
    <row r="935" customHeight="1" spans="1:11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</row>
    <row r="936" customHeight="1" spans="1:11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</row>
    <row r="937" customHeight="1" spans="1:11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</row>
    <row r="938" customHeight="1" spans="1:11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</row>
    <row r="939" customHeight="1" spans="1:11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</row>
    <row r="940" customHeight="1" spans="1:11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</row>
    <row r="941" customHeight="1" spans="1:1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</row>
    <row r="942" customHeight="1" spans="1:11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</row>
    <row r="943" customHeight="1" spans="1:11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</row>
    <row r="944" customHeight="1" spans="1:11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</row>
    <row r="945" customHeight="1" spans="1:11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</row>
    <row r="946" customHeight="1" spans="1:11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</row>
    <row r="947" customHeight="1" spans="1:11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</row>
    <row r="948" customHeight="1" spans="1:11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</row>
    <row r="949" customHeight="1" spans="1:11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</row>
    <row r="950" customHeight="1" spans="1:11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</row>
    <row r="951" customHeight="1" spans="1:1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</row>
    <row r="952" customHeight="1" spans="1:11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</row>
    <row r="953" customHeight="1" spans="1:11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</row>
    <row r="954" customHeight="1" spans="1:11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</row>
    <row r="955" customHeight="1" spans="1:11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</row>
    <row r="956" customHeight="1" spans="1:11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</row>
    <row r="957" customHeight="1" spans="1:11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</row>
    <row r="958" customHeight="1" spans="1:11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</row>
    <row r="959" customHeight="1" spans="1:11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</row>
    <row r="960" customHeight="1" spans="1:11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</row>
    <row r="961" customHeight="1" spans="1:1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</row>
    <row r="962" customHeight="1" spans="1:11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</row>
    <row r="963" customHeight="1" spans="1:11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</row>
    <row r="964" customHeight="1" spans="1:11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</row>
    <row r="965" customHeight="1" spans="1:11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</row>
    <row r="966" customHeight="1" spans="1:11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</row>
    <row r="967" customHeight="1" spans="1:11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</row>
    <row r="968" customHeight="1" spans="1:11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</row>
    <row r="969" customHeight="1" spans="1:11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</row>
    <row r="970" customHeight="1" spans="1:11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</row>
    <row r="971" customHeight="1" spans="1:1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</row>
    <row r="972" customHeight="1" spans="1:11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</row>
    <row r="973" customHeight="1" spans="1:11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</row>
    <row r="974" customHeight="1" spans="1:11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</row>
    <row r="975" customHeight="1" spans="1:11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</row>
    <row r="976" customHeight="1" spans="1:11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</row>
    <row r="977" customHeight="1" spans="1:11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</row>
    <row r="978" customHeight="1" spans="1:11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</row>
    <row r="979" customHeight="1" spans="1:11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</row>
    <row r="980" customHeight="1" spans="1:11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</row>
    <row r="981" customHeight="1" spans="1:1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</row>
    <row r="982" customHeight="1" spans="1:11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</row>
    <row r="983" customHeight="1" spans="1:11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</row>
    <row r="984" customHeight="1" spans="1:11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</row>
    <row r="985" customHeight="1" spans="1:11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</row>
    <row r="986" customHeight="1" spans="1:11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</row>
    <row r="987" customHeight="1" spans="1:11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</row>
    <row r="988" customHeight="1" spans="1:11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</row>
    <row r="989" customHeight="1" spans="1:11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</row>
    <row r="990" customHeight="1" spans="1:11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</row>
    <row r="991" customHeight="1" spans="1:1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</row>
    <row r="992" customHeight="1" spans="1:11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</row>
    <row r="993" customHeight="1" spans="1:11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</row>
    <row r="994" customHeight="1" spans="1:11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</row>
    <row r="995" customHeight="1" spans="1:11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</row>
    <row r="996" customHeight="1" spans="1:11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</row>
    <row r="997" customHeight="1" spans="1:11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</row>
    <row r="998" customHeight="1" spans="1:11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</row>
    <row r="999" customHeight="1" spans="1:11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</row>
    <row r="1000" customHeight="1" spans="1:11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</row>
    <row r="1001" customHeight="1" spans="1:11">
      <c r="A1001" s="106"/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106"/>
    </row>
    <row r="1002" customHeight="1" spans="1:11">
      <c r="A1002" s="106"/>
      <c r="B1002" s="106"/>
      <c r="C1002" s="106"/>
      <c r="D1002" s="106"/>
      <c r="E1002" s="106"/>
      <c r="F1002" s="106"/>
      <c r="G1002" s="106"/>
      <c r="H1002" s="106"/>
      <c r="I1002" s="106"/>
      <c r="J1002" s="106"/>
      <c r="K1002" s="106"/>
    </row>
    <row r="1003" customHeight="1" spans="1:11">
      <c r="A1003" s="106"/>
      <c r="B1003" s="106"/>
      <c r="C1003" s="106"/>
      <c r="D1003" s="106"/>
      <c r="E1003" s="106"/>
      <c r="F1003" s="106"/>
      <c r="G1003" s="106"/>
      <c r="H1003" s="106"/>
      <c r="I1003" s="106"/>
      <c r="J1003" s="106"/>
      <c r="K1003" s="106"/>
    </row>
    <row r="1004" customHeight="1" spans="1:11">
      <c r="A1004" s="106"/>
      <c r="B1004" s="106"/>
      <c r="C1004" s="106"/>
      <c r="D1004" s="106"/>
      <c r="E1004" s="106"/>
      <c r="F1004" s="106"/>
      <c r="G1004" s="106"/>
      <c r="H1004" s="106"/>
      <c r="I1004" s="106"/>
      <c r="J1004" s="106"/>
      <c r="K1004" s="106"/>
    </row>
    <row r="1005" customHeight="1" spans="1:11">
      <c r="A1005" s="106"/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06"/>
    </row>
    <row r="1006" customHeight="1" spans="1:11">
      <c r="A1006" s="106"/>
      <c r="B1006" s="106"/>
      <c r="C1006" s="106"/>
      <c r="D1006" s="106"/>
      <c r="E1006" s="106"/>
      <c r="F1006" s="106"/>
      <c r="G1006" s="106"/>
      <c r="H1006" s="106"/>
      <c r="I1006" s="106"/>
      <c r="J1006" s="106"/>
      <c r="K1006" s="106"/>
    </row>
    <row r="1007" customHeight="1" spans="1:11">
      <c r="A1007" s="106"/>
      <c r="B1007" s="106"/>
      <c r="C1007" s="106"/>
      <c r="D1007" s="106"/>
      <c r="E1007" s="106"/>
      <c r="F1007" s="106"/>
      <c r="G1007" s="106"/>
      <c r="H1007" s="106"/>
      <c r="I1007" s="106"/>
      <c r="J1007" s="106"/>
      <c r="K1007" s="106"/>
    </row>
    <row r="1008" customHeight="1" spans="1:11">
      <c r="A1008" s="106"/>
      <c r="B1008" s="106"/>
      <c r="C1008" s="106"/>
      <c r="D1008" s="106"/>
      <c r="E1008" s="106"/>
      <c r="F1008" s="106"/>
      <c r="G1008" s="106"/>
      <c r="H1008" s="106"/>
      <c r="I1008" s="106"/>
      <c r="J1008" s="106"/>
      <c r="K1008" s="106"/>
    </row>
    <row r="1009" customHeight="1" spans="1:11">
      <c r="A1009" s="106"/>
      <c r="B1009" s="106"/>
      <c r="C1009" s="106"/>
      <c r="D1009" s="106"/>
      <c r="E1009" s="106"/>
      <c r="F1009" s="106"/>
      <c r="G1009" s="106"/>
      <c r="H1009" s="106"/>
      <c r="I1009" s="106"/>
      <c r="J1009" s="106"/>
      <c r="K1009" s="106"/>
    </row>
    <row r="1010" customHeight="1" spans="1:11">
      <c r="A1010" s="106"/>
      <c r="B1010" s="106"/>
      <c r="C1010" s="106"/>
      <c r="D1010" s="106"/>
      <c r="E1010" s="106"/>
      <c r="F1010" s="106"/>
      <c r="G1010" s="106"/>
      <c r="H1010" s="106"/>
      <c r="I1010" s="106"/>
      <c r="J1010" s="106"/>
      <c r="K1010" s="106"/>
    </row>
    <row r="1011" customHeight="1" spans="1:11">
      <c r="A1011" s="106"/>
      <c r="B1011" s="106"/>
      <c r="C1011" s="106"/>
      <c r="D1011" s="106"/>
      <c r="E1011" s="106"/>
      <c r="F1011" s="106"/>
      <c r="G1011" s="106"/>
      <c r="H1011" s="106"/>
      <c r="I1011" s="106"/>
      <c r="J1011" s="106"/>
      <c r="K1011" s="106"/>
    </row>
    <row r="1012" customHeight="1" spans="1:11">
      <c r="A1012" s="106"/>
      <c r="B1012" s="106"/>
      <c r="C1012" s="106"/>
      <c r="D1012" s="106"/>
      <c r="E1012" s="106"/>
      <c r="F1012" s="106"/>
      <c r="G1012" s="106"/>
      <c r="H1012" s="106"/>
      <c r="I1012" s="106"/>
      <c r="J1012" s="106"/>
      <c r="K1012" s="106"/>
    </row>
    <row r="1013" customHeight="1" spans="1:11">
      <c r="A1013" s="106"/>
      <c r="B1013" s="106"/>
      <c r="C1013" s="106"/>
      <c r="D1013" s="106"/>
      <c r="E1013" s="106"/>
      <c r="F1013" s="106"/>
      <c r="G1013" s="106"/>
      <c r="H1013" s="106"/>
      <c r="I1013" s="106"/>
      <c r="J1013" s="106"/>
      <c r="K1013" s="106"/>
    </row>
    <row r="1014" customHeight="1" spans="1:11">
      <c r="A1014" s="106"/>
      <c r="B1014" s="106"/>
      <c r="C1014" s="106"/>
      <c r="D1014" s="106"/>
      <c r="E1014" s="106"/>
      <c r="F1014" s="106"/>
      <c r="G1014" s="106"/>
      <c r="H1014" s="106"/>
      <c r="I1014" s="106"/>
      <c r="J1014" s="106"/>
      <c r="K1014" s="106"/>
    </row>
    <row r="1015" customHeight="1" spans="1:11">
      <c r="A1015" s="106"/>
      <c r="B1015" s="106"/>
      <c r="C1015" s="106"/>
      <c r="D1015" s="106"/>
      <c r="E1015" s="106"/>
      <c r="F1015" s="106"/>
      <c r="G1015" s="106"/>
      <c r="H1015" s="106"/>
      <c r="I1015" s="106"/>
      <c r="J1015" s="106"/>
      <c r="K1015" s="106"/>
    </row>
    <row r="1016" customHeight="1" spans="1:11">
      <c r="A1016" s="106"/>
      <c r="B1016" s="106"/>
      <c r="C1016" s="106"/>
      <c r="D1016" s="106"/>
      <c r="E1016" s="106"/>
      <c r="F1016" s="106"/>
      <c r="G1016" s="106"/>
      <c r="H1016" s="106"/>
      <c r="I1016" s="106"/>
      <c r="J1016" s="106"/>
      <c r="K1016" s="106"/>
    </row>
    <row r="1017" customHeight="1" spans="1:11">
      <c r="A1017" s="106"/>
      <c r="B1017" s="106"/>
      <c r="C1017" s="106"/>
      <c r="D1017" s="106"/>
      <c r="E1017" s="106"/>
      <c r="F1017" s="106"/>
      <c r="G1017" s="106"/>
      <c r="H1017" s="106"/>
      <c r="I1017" s="106"/>
      <c r="J1017" s="106"/>
      <c r="K1017" s="106"/>
    </row>
    <row r="1018" customHeight="1" spans="1:11">
      <c r="A1018" s="106"/>
      <c r="B1018" s="106"/>
      <c r="C1018" s="106"/>
      <c r="D1018" s="106"/>
      <c r="E1018" s="106"/>
      <c r="F1018" s="106"/>
      <c r="G1018" s="106"/>
      <c r="H1018" s="106"/>
      <c r="I1018" s="106"/>
      <c r="J1018" s="106"/>
      <c r="K1018" s="106"/>
    </row>
    <row r="1019" customHeight="1" spans="1:11">
      <c r="A1019" s="106"/>
      <c r="B1019" s="106"/>
      <c r="C1019" s="106"/>
      <c r="D1019" s="106"/>
      <c r="E1019" s="106"/>
      <c r="F1019" s="106"/>
      <c r="G1019" s="106"/>
      <c r="H1019" s="106"/>
      <c r="I1019" s="106"/>
      <c r="J1019" s="106"/>
      <c r="K1019" s="106"/>
    </row>
    <row r="1020" customHeight="1" spans="1:11">
      <c r="A1020" s="106"/>
      <c r="B1020" s="106"/>
      <c r="C1020" s="106"/>
      <c r="D1020" s="106"/>
      <c r="E1020" s="106"/>
      <c r="F1020" s="106"/>
      <c r="G1020" s="106"/>
      <c r="H1020" s="106"/>
      <c r="I1020" s="106"/>
      <c r="J1020" s="106"/>
      <c r="K1020" s="106"/>
    </row>
    <row r="1021" customHeight="1" spans="1:11">
      <c r="A1021" s="106"/>
      <c r="B1021" s="106"/>
      <c r="C1021" s="106"/>
      <c r="D1021" s="106"/>
      <c r="E1021" s="106"/>
      <c r="F1021" s="106"/>
      <c r="G1021" s="106"/>
      <c r="H1021" s="106"/>
      <c r="I1021" s="106"/>
      <c r="J1021" s="106"/>
      <c r="K1021" s="106"/>
    </row>
    <row r="1022" customHeight="1" spans="1:11">
      <c r="A1022" s="106"/>
      <c r="B1022" s="106"/>
      <c r="C1022" s="106"/>
      <c r="D1022" s="106"/>
      <c r="E1022" s="106"/>
      <c r="F1022" s="106"/>
      <c r="G1022" s="106"/>
      <c r="H1022" s="106"/>
      <c r="I1022" s="106"/>
      <c r="J1022" s="106"/>
      <c r="K1022" s="106"/>
    </row>
    <row r="1023" customHeight="1" spans="1:11">
      <c r="A1023" s="106"/>
      <c r="B1023" s="106"/>
      <c r="C1023" s="106"/>
      <c r="D1023" s="106"/>
      <c r="E1023" s="106"/>
      <c r="F1023" s="106"/>
      <c r="G1023" s="106"/>
      <c r="H1023" s="106"/>
      <c r="I1023" s="106"/>
      <c r="J1023" s="106"/>
      <c r="K1023" s="106"/>
    </row>
    <row r="1024" customHeight="1" spans="1:11">
      <c r="A1024" s="106"/>
      <c r="B1024" s="106"/>
      <c r="C1024" s="106"/>
      <c r="D1024" s="106"/>
      <c r="E1024" s="106"/>
      <c r="F1024" s="106"/>
      <c r="G1024" s="106"/>
      <c r="H1024" s="106"/>
      <c r="I1024" s="106"/>
      <c r="J1024" s="106"/>
      <c r="K1024" s="106"/>
    </row>
    <row r="1025" customHeight="1" spans="1:11">
      <c r="A1025" s="106"/>
      <c r="B1025" s="106"/>
      <c r="C1025" s="106"/>
      <c r="D1025" s="106"/>
      <c r="E1025" s="106"/>
      <c r="F1025" s="106"/>
      <c r="G1025" s="106"/>
      <c r="H1025" s="106"/>
      <c r="I1025" s="106"/>
      <c r="J1025" s="106"/>
      <c r="K1025" s="106"/>
    </row>
    <row r="1026" customHeight="1" spans="1:11">
      <c r="A1026" s="106"/>
      <c r="B1026" s="106"/>
      <c r="C1026" s="106"/>
      <c r="D1026" s="106"/>
      <c r="E1026" s="106"/>
      <c r="F1026" s="106"/>
      <c r="G1026" s="106"/>
      <c r="H1026" s="106"/>
      <c r="I1026" s="106"/>
      <c r="J1026" s="106"/>
      <c r="K1026" s="106"/>
    </row>
    <row r="1027" customHeight="1" spans="1:11">
      <c r="A1027" s="106"/>
      <c r="B1027" s="106"/>
      <c r="C1027" s="106"/>
      <c r="D1027" s="106"/>
      <c r="E1027" s="106"/>
      <c r="F1027" s="106"/>
      <c r="G1027" s="106"/>
      <c r="H1027" s="106"/>
      <c r="I1027" s="106"/>
      <c r="J1027" s="106"/>
      <c r="K1027" s="106"/>
    </row>
    <row r="1028" customHeight="1" spans="1:11">
      <c r="A1028" s="106"/>
      <c r="B1028" s="106"/>
      <c r="C1028" s="106"/>
      <c r="D1028" s="106"/>
      <c r="E1028" s="106"/>
      <c r="F1028" s="106"/>
      <c r="G1028" s="106"/>
      <c r="H1028" s="106"/>
      <c r="I1028" s="106"/>
      <c r="J1028" s="106"/>
      <c r="K1028" s="106"/>
    </row>
    <row r="1029" customHeight="1" spans="1:11">
      <c r="A1029" s="106"/>
      <c r="B1029" s="106"/>
      <c r="C1029" s="106"/>
      <c r="D1029" s="106"/>
      <c r="E1029" s="106"/>
      <c r="F1029" s="106"/>
      <c r="G1029" s="106"/>
      <c r="H1029" s="106"/>
      <c r="I1029" s="106"/>
      <c r="J1029" s="106"/>
      <c r="K1029" s="106"/>
    </row>
    <row r="1030" customHeight="1" spans="1:11">
      <c r="A1030" s="106"/>
      <c r="B1030" s="106"/>
      <c r="C1030" s="106"/>
      <c r="D1030" s="106"/>
      <c r="E1030" s="106"/>
      <c r="F1030" s="106"/>
      <c r="G1030" s="106"/>
      <c r="H1030" s="106"/>
      <c r="I1030" s="106"/>
      <c r="J1030" s="106"/>
      <c r="K1030" s="106"/>
    </row>
    <row r="1031" customHeight="1" spans="1:11">
      <c r="A1031" s="106"/>
      <c r="B1031" s="106"/>
      <c r="C1031" s="106"/>
      <c r="D1031" s="106"/>
      <c r="E1031" s="106"/>
      <c r="F1031" s="106"/>
      <c r="G1031" s="106"/>
      <c r="H1031" s="106"/>
      <c r="I1031" s="106"/>
      <c r="J1031" s="106"/>
      <c r="K1031" s="106"/>
    </row>
    <row r="1032" customHeight="1" spans="1:11">
      <c r="A1032" s="106"/>
      <c r="B1032" s="106"/>
      <c r="C1032" s="106"/>
      <c r="D1032" s="106"/>
      <c r="E1032" s="106"/>
      <c r="F1032" s="106"/>
      <c r="G1032" s="106"/>
      <c r="H1032" s="106"/>
      <c r="I1032" s="106"/>
      <c r="J1032" s="106"/>
      <c r="K1032" s="106"/>
    </row>
    <row r="1033" customHeight="1" spans="1:11">
      <c r="A1033" s="106"/>
      <c r="B1033" s="106"/>
      <c r="C1033" s="106"/>
      <c r="D1033" s="106"/>
      <c r="E1033" s="106"/>
      <c r="F1033" s="106"/>
      <c r="G1033" s="106"/>
      <c r="H1033" s="106"/>
      <c r="I1033" s="106"/>
      <c r="J1033" s="106"/>
      <c r="K1033" s="106"/>
    </row>
    <row r="1034" customHeight="1" spans="1:11">
      <c r="A1034" s="106"/>
      <c r="B1034" s="106"/>
      <c r="C1034" s="106"/>
      <c r="D1034" s="106"/>
      <c r="E1034" s="106"/>
      <c r="F1034" s="106"/>
      <c r="G1034" s="106"/>
      <c r="H1034" s="106"/>
      <c r="I1034" s="106"/>
      <c r="J1034" s="106"/>
      <c r="K1034" s="106"/>
    </row>
    <row r="1035" customHeight="1" spans="1:11">
      <c r="A1035" s="106"/>
      <c r="B1035" s="106"/>
      <c r="C1035" s="106"/>
      <c r="D1035" s="106"/>
      <c r="E1035" s="106"/>
      <c r="F1035" s="106"/>
      <c r="G1035" s="106"/>
      <c r="H1035" s="106"/>
      <c r="I1035" s="106"/>
      <c r="J1035" s="106"/>
      <c r="K1035" s="106"/>
    </row>
    <row r="1036" customHeight="1" spans="1:11">
      <c r="A1036" s="106"/>
      <c r="B1036" s="106"/>
      <c r="C1036" s="106"/>
      <c r="D1036" s="106"/>
      <c r="E1036" s="106"/>
      <c r="F1036" s="106"/>
      <c r="G1036" s="106"/>
      <c r="H1036" s="106"/>
      <c r="I1036" s="106"/>
      <c r="J1036" s="106"/>
      <c r="K1036" s="106"/>
    </row>
    <row r="1037" customHeight="1" spans="1:11">
      <c r="A1037" s="106"/>
      <c r="B1037" s="106"/>
      <c r="C1037" s="106"/>
      <c r="D1037" s="106"/>
      <c r="E1037" s="106"/>
      <c r="F1037" s="106"/>
      <c r="G1037" s="106"/>
      <c r="H1037" s="106"/>
      <c r="I1037" s="106"/>
      <c r="J1037" s="106"/>
      <c r="K1037" s="106"/>
    </row>
    <row r="1038" customHeight="1" spans="1:11">
      <c r="A1038" s="106"/>
      <c r="B1038" s="106"/>
      <c r="C1038" s="106"/>
      <c r="D1038" s="106"/>
      <c r="E1038" s="106"/>
      <c r="F1038" s="106"/>
      <c r="G1038" s="106"/>
      <c r="H1038" s="106"/>
      <c r="I1038" s="106"/>
      <c r="J1038" s="106"/>
      <c r="K1038" s="106"/>
    </row>
  </sheetData>
  <conditionalFormatting sqref="I139:I151">
    <cfRule type="containsText" dxfId="0" priority="1" operator="between" text="football">
      <formula>NOT(ISERROR(SEARCH("football",I139)))</formula>
    </cfRule>
    <cfRule type="containsText" dxfId="1" priority="2" operator="between" text="baseball">
      <formula>NOT(ISERROR(SEARCH("baseball",I139)))</formula>
    </cfRule>
    <cfRule type="containsText" dxfId="2" priority="3" operator="between" text="basketball">
      <formula>NOT(ISERROR(SEARCH("basketball",I139)))</formula>
    </cfRule>
    <cfRule type="containsText" dxfId="3" priority="4" operator="between" text="pokemon">
      <formula>NOT(ISERROR(SEARCH("pokemon",I139)))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EA9999"/>
    <outlinePr summaryBelow="0" summaryRight="0"/>
  </sheetPr>
  <dimension ref="A1:Q1086"/>
  <sheetViews>
    <sheetView workbookViewId="0">
      <selection activeCell="A1" sqref="A1"/>
    </sheetView>
  </sheetViews>
  <sheetFormatPr defaultColWidth="12.6285714285714" defaultRowHeight="15.75" customHeight="1"/>
  <cols>
    <col min="5" max="5" width="18.1333333333333" customWidth="1"/>
    <col min="8" max="8" width="16.8761904761905" customWidth="1"/>
  </cols>
  <sheetData>
    <row r="1" customHeight="1" spans="1:17">
      <c r="A1" s="53" t="s">
        <v>995</v>
      </c>
      <c r="B1" s="283" t="s">
        <v>996</v>
      </c>
      <c r="C1" s="283" t="s">
        <v>997</v>
      </c>
      <c r="D1" s="53" t="s">
        <v>1</v>
      </c>
      <c r="E1" s="53" t="s">
        <v>2</v>
      </c>
      <c r="F1" s="53" t="s">
        <v>3</v>
      </c>
      <c r="G1" s="53" t="s">
        <v>4</v>
      </c>
      <c r="H1" s="53" t="s">
        <v>5</v>
      </c>
      <c r="I1" s="53" t="s">
        <v>6</v>
      </c>
      <c r="J1" s="106"/>
      <c r="K1" s="106" t="s">
        <v>998</v>
      </c>
      <c r="L1" s="106" t="s">
        <v>1771</v>
      </c>
      <c r="M1" s="106"/>
      <c r="N1" s="11" t="s">
        <v>1772</v>
      </c>
      <c r="O1" s="22" t="s">
        <v>1773</v>
      </c>
      <c r="P1" s="12" t="s">
        <v>1774</v>
      </c>
      <c r="Q1" s="1" t="s">
        <v>1775</v>
      </c>
    </row>
    <row r="2" customHeight="1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</row>
    <row r="3" customHeight="1" spans="1:13">
      <c r="A3" s="284" t="s">
        <v>9</v>
      </c>
      <c r="B3" s="112">
        <f>COUNTA(D5:D491)</f>
        <v>487</v>
      </c>
      <c r="C3" s="106"/>
      <c r="D3" s="106"/>
      <c r="E3" s="106" t="s">
        <v>1776</v>
      </c>
      <c r="F3" s="106">
        <f>B3+B493+B622+B685</f>
        <v>705</v>
      </c>
      <c r="G3" s="106"/>
      <c r="H3" s="106"/>
      <c r="I3" s="106"/>
      <c r="J3" s="106"/>
      <c r="K3" s="106"/>
      <c r="L3" s="106"/>
      <c r="M3" s="106"/>
    </row>
    <row r="4" customHeight="1" spans="1:13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</row>
    <row r="5" customHeight="1" spans="1:13">
      <c r="A5" s="106"/>
      <c r="B5" s="285" t="s">
        <v>10</v>
      </c>
      <c r="C5" s="285" t="s">
        <v>1777</v>
      </c>
      <c r="D5" s="125">
        <v>2019</v>
      </c>
      <c r="E5" s="125" t="s">
        <v>398</v>
      </c>
      <c r="F5" s="125" t="s">
        <v>1778</v>
      </c>
      <c r="G5" s="125">
        <v>158</v>
      </c>
      <c r="H5" s="125"/>
      <c r="I5" s="125" t="s">
        <v>14</v>
      </c>
      <c r="J5" s="125"/>
      <c r="K5" s="106">
        <v>22</v>
      </c>
      <c r="L5" s="106"/>
      <c r="M5" s="106"/>
    </row>
    <row r="6" customHeight="1" spans="1:13">
      <c r="A6" s="106"/>
      <c r="B6" s="285" t="s">
        <v>10</v>
      </c>
      <c r="C6" s="285" t="s">
        <v>1779</v>
      </c>
      <c r="D6" s="125">
        <v>2019</v>
      </c>
      <c r="E6" s="125" t="s">
        <v>398</v>
      </c>
      <c r="F6" s="125" t="s">
        <v>1778</v>
      </c>
      <c r="G6" s="125">
        <v>158</v>
      </c>
      <c r="H6" s="125"/>
      <c r="I6" s="125" t="s">
        <v>14</v>
      </c>
      <c r="J6" s="125"/>
      <c r="K6" s="106">
        <v>22</v>
      </c>
      <c r="L6" s="106"/>
      <c r="M6" s="106"/>
    </row>
    <row r="7" customHeight="1" spans="1:13">
      <c r="A7" s="106"/>
      <c r="B7" s="285" t="s">
        <v>10</v>
      </c>
      <c r="C7" s="285" t="s">
        <v>1780</v>
      </c>
      <c r="D7" s="125">
        <v>2019</v>
      </c>
      <c r="E7" s="125" t="s">
        <v>398</v>
      </c>
      <c r="F7" s="125" t="s">
        <v>1778</v>
      </c>
      <c r="G7" s="125">
        <v>158</v>
      </c>
      <c r="H7" s="125"/>
      <c r="I7" s="125" t="s">
        <v>14</v>
      </c>
      <c r="J7" s="125"/>
      <c r="K7" s="106">
        <v>22</v>
      </c>
      <c r="L7" s="106"/>
      <c r="M7" s="106"/>
    </row>
    <row r="8" customHeight="1" spans="1:13">
      <c r="A8" s="106"/>
      <c r="B8" s="285" t="s">
        <v>10</v>
      </c>
      <c r="C8" s="285" t="s">
        <v>1781</v>
      </c>
      <c r="D8" s="125">
        <v>2019</v>
      </c>
      <c r="E8" s="125" t="s">
        <v>398</v>
      </c>
      <c r="F8" s="125" t="s">
        <v>1778</v>
      </c>
      <c r="G8" s="125">
        <v>158</v>
      </c>
      <c r="H8" s="125"/>
      <c r="I8" s="125" t="s">
        <v>14</v>
      </c>
      <c r="J8" s="125"/>
      <c r="K8" s="106">
        <v>22</v>
      </c>
      <c r="L8" s="106"/>
      <c r="M8" s="106"/>
    </row>
    <row r="9" customHeight="1" spans="1:13">
      <c r="A9" s="106"/>
      <c r="B9" s="285" t="s">
        <v>10</v>
      </c>
      <c r="C9" s="285" t="s">
        <v>1782</v>
      </c>
      <c r="D9" s="125">
        <v>2019</v>
      </c>
      <c r="E9" s="125" t="s">
        <v>68</v>
      </c>
      <c r="F9" s="125" t="s">
        <v>1778</v>
      </c>
      <c r="G9" s="125">
        <v>209</v>
      </c>
      <c r="H9" s="125"/>
      <c r="I9" s="125" t="s">
        <v>40</v>
      </c>
      <c r="J9" s="125"/>
      <c r="K9" s="106">
        <v>33</v>
      </c>
      <c r="L9" s="106"/>
      <c r="M9" s="106"/>
    </row>
    <row r="10" customHeight="1" spans="1:13">
      <c r="A10" s="106"/>
      <c r="B10" s="285" t="s">
        <v>10</v>
      </c>
      <c r="C10" s="285" t="s">
        <v>1783</v>
      </c>
      <c r="D10" s="125">
        <v>2019</v>
      </c>
      <c r="E10" s="125" t="s">
        <v>68</v>
      </c>
      <c r="F10" s="125" t="s">
        <v>1778</v>
      </c>
      <c r="G10" s="125">
        <v>209</v>
      </c>
      <c r="H10" s="125"/>
      <c r="I10" s="125" t="s">
        <v>40</v>
      </c>
      <c r="J10" s="125"/>
      <c r="K10" s="106">
        <v>33</v>
      </c>
      <c r="L10" s="106"/>
      <c r="M10" s="106"/>
    </row>
    <row r="11" customHeight="1" spans="1:13">
      <c r="A11" s="106"/>
      <c r="B11" s="285" t="s">
        <v>10</v>
      </c>
      <c r="C11" s="285" t="s">
        <v>1784</v>
      </c>
      <c r="D11" s="125">
        <v>2019</v>
      </c>
      <c r="E11" s="125" t="s">
        <v>68</v>
      </c>
      <c r="F11" s="125" t="s">
        <v>1778</v>
      </c>
      <c r="G11" s="125">
        <v>209</v>
      </c>
      <c r="H11" s="125"/>
      <c r="I11" s="125" t="s">
        <v>40</v>
      </c>
      <c r="J11" s="125"/>
      <c r="K11" s="106">
        <v>33</v>
      </c>
      <c r="L11" s="106"/>
      <c r="M11" s="106"/>
    </row>
    <row r="12" customHeight="1" spans="1:13">
      <c r="A12" s="106"/>
      <c r="B12" s="285" t="s">
        <v>10</v>
      </c>
      <c r="C12" s="285" t="s">
        <v>1785</v>
      </c>
      <c r="D12" s="125">
        <v>2019</v>
      </c>
      <c r="E12" s="125" t="s">
        <v>68</v>
      </c>
      <c r="F12" s="125" t="s">
        <v>1778</v>
      </c>
      <c r="G12" s="125">
        <v>209</v>
      </c>
      <c r="H12" s="125"/>
      <c r="I12" s="125" t="s">
        <v>40</v>
      </c>
      <c r="J12" s="125"/>
      <c r="K12" s="106">
        <v>33</v>
      </c>
      <c r="L12" s="106"/>
      <c r="M12" s="106"/>
    </row>
    <row r="13" customHeight="1" spans="1:13">
      <c r="A13" s="106"/>
      <c r="B13" s="285" t="s">
        <v>10</v>
      </c>
      <c r="C13" s="286" t="s">
        <v>1786</v>
      </c>
      <c r="D13" s="125">
        <v>2007</v>
      </c>
      <c r="E13" s="125" t="s">
        <v>166</v>
      </c>
      <c r="F13" s="125" t="s">
        <v>1787</v>
      </c>
      <c r="G13" s="125">
        <v>112</v>
      </c>
      <c r="H13" s="287" t="s">
        <v>1788</v>
      </c>
      <c r="I13" s="125" t="s">
        <v>1789</v>
      </c>
      <c r="J13" s="125"/>
      <c r="K13" s="106">
        <v>40</v>
      </c>
      <c r="L13" s="106"/>
      <c r="M13" s="106"/>
    </row>
    <row r="14" customHeight="1" spans="1:13">
      <c r="A14" s="106"/>
      <c r="B14" s="285" t="s">
        <v>10</v>
      </c>
      <c r="C14" s="285" t="s">
        <v>1790</v>
      </c>
      <c r="D14" s="125">
        <v>2003</v>
      </c>
      <c r="E14" s="125" t="s">
        <v>166</v>
      </c>
      <c r="F14" s="125" t="s">
        <v>1791</v>
      </c>
      <c r="G14" s="125">
        <v>223</v>
      </c>
      <c r="H14" s="125"/>
      <c r="I14" s="125" t="s">
        <v>14</v>
      </c>
      <c r="J14" s="125"/>
      <c r="K14" s="106">
        <v>35</v>
      </c>
      <c r="L14" s="106"/>
      <c r="M14" s="106"/>
    </row>
    <row r="15" customHeight="1" spans="1:13">
      <c r="A15" s="106"/>
      <c r="B15" s="285" t="s">
        <v>10</v>
      </c>
      <c r="C15" s="285" t="s">
        <v>1792</v>
      </c>
      <c r="D15" s="125">
        <v>2007</v>
      </c>
      <c r="E15" s="125" t="s">
        <v>166</v>
      </c>
      <c r="F15" s="125" t="s">
        <v>1787</v>
      </c>
      <c r="G15" s="125">
        <v>112</v>
      </c>
      <c r="H15" s="287" t="s">
        <v>1788</v>
      </c>
      <c r="I15" s="125" t="s">
        <v>170</v>
      </c>
      <c r="J15" s="125"/>
      <c r="K15" s="106">
        <v>45</v>
      </c>
      <c r="L15" s="106"/>
      <c r="M15" s="106"/>
    </row>
    <row r="16" customHeight="1" spans="1:13">
      <c r="A16" s="106"/>
      <c r="B16" s="285" t="s">
        <v>10</v>
      </c>
      <c r="C16" s="285" t="s">
        <v>1793</v>
      </c>
      <c r="D16" s="125">
        <v>2007</v>
      </c>
      <c r="E16" s="125" t="s">
        <v>1794</v>
      </c>
      <c r="F16" s="125" t="s">
        <v>1787</v>
      </c>
      <c r="G16" s="125">
        <v>234</v>
      </c>
      <c r="H16" s="125"/>
      <c r="I16" s="125" t="s">
        <v>27</v>
      </c>
      <c r="J16" s="125"/>
      <c r="K16" s="106">
        <v>40</v>
      </c>
      <c r="L16" s="106"/>
      <c r="M16" s="106"/>
    </row>
    <row r="17" customHeight="1" spans="1:13">
      <c r="A17" s="106"/>
      <c r="B17" s="285" t="s">
        <v>10</v>
      </c>
      <c r="C17" s="285" t="s">
        <v>1795</v>
      </c>
      <c r="D17" s="125">
        <v>2009</v>
      </c>
      <c r="E17" s="125" t="s">
        <v>1794</v>
      </c>
      <c r="F17" s="125" t="s">
        <v>1796</v>
      </c>
      <c r="G17" s="125">
        <v>227</v>
      </c>
      <c r="H17" s="125"/>
      <c r="I17" s="125" t="s">
        <v>14</v>
      </c>
      <c r="J17" s="125"/>
      <c r="K17" s="106">
        <v>25</v>
      </c>
      <c r="L17" s="106"/>
      <c r="M17" s="106"/>
    </row>
    <row r="18" customHeight="1" spans="1:13">
      <c r="A18" s="106"/>
      <c r="B18" s="285" t="s">
        <v>10</v>
      </c>
      <c r="C18" s="285" t="s">
        <v>1797</v>
      </c>
      <c r="D18" s="125">
        <v>2012</v>
      </c>
      <c r="E18" s="125" t="s">
        <v>574</v>
      </c>
      <c r="F18" s="125" t="s">
        <v>1798</v>
      </c>
      <c r="G18" s="125">
        <v>162</v>
      </c>
      <c r="H18" s="125"/>
      <c r="I18" s="125" t="s">
        <v>14</v>
      </c>
      <c r="J18" s="125"/>
      <c r="K18" s="106">
        <v>35</v>
      </c>
      <c r="L18" s="106"/>
      <c r="M18" s="106"/>
    </row>
    <row r="19" customHeight="1" spans="1:13">
      <c r="A19" s="106"/>
      <c r="B19" s="285" t="s">
        <v>10</v>
      </c>
      <c r="C19" s="285" t="s">
        <v>1799</v>
      </c>
      <c r="D19" s="125">
        <v>2016</v>
      </c>
      <c r="E19" s="125" t="s">
        <v>72</v>
      </c>
      <c r="F19" s="125" t="s">
        <v>1800</v>
      </c>
      <c r="G19" s="125">
        <v>131</v>
      </c>
      <c r="H19" s="125"/>
      <c r="I19" s="125" t="s">
        <v>14</v>
      </c>
      <c r="J19" s="125"/>
      <c r="K19" s="106">
        <v>20</v>
      </c>
      <c r="L19" s="106"/>
      <c r="M19" s="106"/>
    </row>
    <row r="20" customHeight="1" spans="1:13">
      <c r="A20" s="106"/>
      <c r="B20" s="285" t="s">
        <v>10</v>
      </c>
      <c r="C20" s="285" t="s">
        <v>1801</v>
      </c>
      <c r="D20" s="125">
        <v>2017</v>
      </c>
      <c r="E20" s="125" t="s">
        <v>398</v>
      </c>
      <c r="F20" s="125" t="s">
        <v>1802</v>
      </c>
      <c r="G20" s="125">
        <v>199</v>
      </c>
      <c r="H20" s="125" t="s">
        <v>1803</v>
      </c>
      <c r="I20" s="125" t="s">
        <v>14</v>
      </c>
      <c r="J20" s="125"/>
      <c r="K20" s="106">
        <v>20</v>
      </c>
      <c r="L20" s="106"/>
      <c r="M20" s="106"/>
    </row>
    <row r="21" customHeight="1" spans="1:13">
      <c r="A21" s="106"/>
      <c r="B21" s="285" t="s">
        <v>10</v>
      </c>
      <c r="C21" s="285" t="s">
        <v>1804</v>
      </c>
      <c r="D21" s="125">
        <v>2019</v>
      </c>
      <c r="E21" s="125" t="s">
        <v>72</v>
      </c>
      <c r="F21" s="125" t="s">
        <v>1805</v>
      </c>
      <c r="G21" s="125">
        <v>135</v>
      </c>
      <c r="H21" s="125" t="s">
        <v>86</v>
      </c>
      <c r="I21" s="125" t="s">
        <v>170</v>
      </c>
      <c r="J21" s="125"/>
      <c r="K21" s="106">
        <v>20</v>
      </c>
      <c r="L21" s="106"/>
      <c r="M21" s="106"/>
    </row>
    <row r="22" customHeight="1" spans="1:13">
      <c r="A22" s="106"/>
      <c r="B22" s="285" t="s">
        <v>10</v>
      </c>
      <c r="C22" s="285" t="s">
        <v>1806</v>
      </c>
      <c r="D22" s="125">
        <v>2019</v>
      </c>
      <c r="E22" s="125" t="s">
        <v>302</v>
      </c>
      <c r="F22" s="125" t="s">
        <v>1807</v>
      </c>
      <c r="G22" s="125">
        <v>13</v>
      </c>
      <c r="H22" s="125"/>
      <c r="I22" s="125" t="s">
        <v>14</v>
      </c>
      <c r="J22" s="125"/>
      <c r="K22" s="106">
        <v>20</v>
      </c>
      <c r="L22" s="106"/>
      <c r="M22" s="106"/>
    </row>
    <row r="23" customHeight="1" spans="1:13">
      <c r="A23" s="106"/>
      <c r="B23" s="285" t="s">
        <v>10</v>
      </c>
      <c r="C23" s="285" t="s">
        <v>1808</v>
      </c>
      <c r="D23" s="125">
        <v>2019</v>
      </c>
      <c r="E23" s="125" t="s">
        <v>68</v>
      </c>
      <c r="F23" s="125" t="s">
        <v>1809</v>
      </c>
      <c r="G23" s="125">
        <v>260</v>
      </c>
      <c r="H23" s="125"/>
      <c r="I23" s="125" t="s">
        <v>14</v>
      </c>
      <c r="J23" s="125"/>
      <c r="K23" s="106">
        <v>20</v>
      </c>
      <c r="L23" s="106"/>
      <c r="M23" s="106"/>
    </row>
    <row r="24" customHeight="1" spans="1:13">
      <c r="A24" s="106"/>
      <c r="B24" s="285" t="s">
        <v>10</v>
      </c>
      <c r="C24" s="285" t="s">
        <v>1810</v>
      </c>
      <c r="D24" s="125">
        <v>2019</v>
      </c>
      <c r="E24" s="125" t="s">
        <v>303</v>
      </c>
      <c r="F24" s="125" t="s">
        <v>1807</v>
      </c>
      <c r="G24" s="125">
        <v>1</v>
      </c>
      <c r="H24" s="125" t="s">
        <v>1811</v>
      </c>
      <c r="I24" s="125" t="s">
        <v>14</v>
      </c>
      <c r="J24" s="125"/>
      <c r="K24" s="106">
        <v>20</v>
      </c>
      <c r="L24" s="106"/>
      <c r="M24" s="106"/>
    </row>
    <row r="25" customHeight="1" spans="1:13">
      <c r="A25" s="106"/>
      <c r="B25" s="285" t="s">
        <v>10</v>
      </c>
      <c r="C25" s="285" t="s">
        <v>1812</v>
      </c>
      <c r="D25" s="125">
        <v>2019</v>
      </c>
      <c r="E25" s="125" t="s">
        <v>150</v>
      </c>
      <c r="F25" s="125" t="s">
        <v>1813</v>
      </c>
      <c r="G25" s="125">
        <v>112</v>
      </c>
      <c r="H25" s="125"/>
      <c r="I25" s="125" t="s">
        <v>40</v>
      </c>
      <c r="J25" s="125"/>
      <c r="K25" s="106">
        <v>20</v>
      </c>
      <c r="L25" s="106"/>
      <c r="M25" s="106"/>
    </row>
    <row r="26" customHeight="1" spans="1:13">
      <c r="A26" s="106"/>
      <c r="B26" s="285" t="s">
        <v>10</v>
      </c>
      <c r="C26" s="285" t="s">
        <v>1814</v>
      </c>
      <c r="D26" s="125">
        <v>2019</v>
      </c>
      <c r="E26" s="125" t="s">
        <v>72</v>
      </c>
      <c r="F26" s="125" t="s">
        <v>1815</v>
      </c>
      <c r="G26" s="125">
        <v>129</v>
      </c>
      <c r="H26" s="125"/>
      <c r="I26" s="125" t="s">
        <v>40</v>
      </c>
      <c r="J26" s="125"/>
      <c r="K26" s="106">
        <v>20</v>
      </c>
      <c r="L26" s="106"/>
      <c r="M26" s="106"/>
    </row>
    <row r="27" customHeight="1" spans="1:13">
      <c r="A27" s="106"/>
      <c r="B27" s="285" t="s">
        <v>10</v>
      </c>
      <c r="C27" s="285" t="s">
        <v>1816</v>
      </c>
      <c r="D27" s="288">
        <v>1994</v>
      </c>
      <c r="E27" s="288" t="s">
        <v>1817</v>
      </c>
      <c r="F27" s="289" t="s">
        <v>1818</v>
      </c>
      <c r="G27" s="106" t="s">
        <v>1819</v>
      </c>
      <c r="H27" s="288" t="s">
        <v>1820</v>
      </c>
      <c r="I27" s="288" t="s">
        <v>27</v>
      </c>
      <c r="J27" s="106"/>
      <c r="K27" s="106">
        <v>20</v>
      </c>
      <c r="L27" s="106"/>
      <c r="M27" s="106"/>
    </row>
    <row r="28" customHeight="1" spans="1:13">
      <c r="A28" s="106"/>
      <c r="B28" s="285" t="s">
        <v>10</v>
      </c>
      <c r="C28" s="285" t="s">
        <v>1821</v>
      </c>
      <c r="D28" s="125">
        <v>2019</v>
      </c>
      <c r="E28" s="125" t="s">
        <v>1822</v>
      </c>
      <c r="F28" s="290" t="s">
        <v>1778</v>
      </c>
      <c r="G28" s="125">
        <v>2</v>
      </c>
      <c r="H28" s="125" t="s">
        <v>986</v>
      </c>
      <c r="I28" s="125" t="s">
        <v>14</v>
      </c>
      <c r="J28" s="106"/>
      <c r="K28" s="106">
        <v>20</v>
      </c>
      <c r="L28" s="106"/>
      <c r="M28" s="106"/>
    </row>
    <row r="29" customHeight="1" spans="1:13">
      <c r="A29" s="106"/>
      <c r="B29" s="285" t="s">
        <v>10</v>
      </c>
      <c r="C29" s="285" t="s">
        <v>1823</v>
      </c>
      <c r="D29" s="106">
        <v>2019</v>
      </c>
      <c r="E29" s="106" t="s">
        <v>365</v>
      </c>
      <c r="F29" s="106" t="s">
        <v>1824</v>
      </c>
      <c r="G29" s="106">
        <v>259</v>
      </c>
      <c r="H29" s="106" t="s">
        <v>86</v>
      </c>
      <c r="I29" s="106" t="s">
        <v>14</v>
      </c>
      <c r="J29" s="106"/>
      <c r="K29" s="106">
        <v>20</v>
      </c>
      <c r="L29" s="106"/>
      <c r="M29" s="106"/>
    </row>
    <row r="30" customHeight="1" spans="1:13">
      <c r="A30" s="106"/>
      <c r="B30" s="285" t="s">
        <v>10</v>
      </c>
      <c r="C30" s="285" t="s">
        <v>1825</v>
      </c>
      <c r="D30" s="106">
        <v>2019</v>
      </c>
      <c r="E30" s="106" t="s">
        <v>365</v>
      </c>
      <c r="F30" s="106" t="s">
        <v>1824</v>
      </c>
      <c r="G30" s="106">
        <v>259</v>
      </c>
      <c r="H30" s="106" t="s">
        <v>86</v>
      </c>
      <c r="I30" s="106" t="s">
        <v>14</v>
      </c>
      <c r="J30" s="106"/>
      <c r="K30" s="106">
        <v>20</v>
      </c>
      <c r="L30" s="106"/>
      <c r="M30" s="106"/>
    </row>
    <row r="31" customHeight="1" spans="1:13">
      <c r="A31" s="106"/>
      <c r="B31" s="285" t="s">
        <v>10</v>
      </c>
      <c r="C31" s="285" t="s">
        <v>1826</v>
      </c>
      <c r="D31" s="106">
        <v>2019</v>
      </c>
      <c r="E31" s="106" t="s">
        <v>1827</v>
      </c>
      <c r="F31" s="106" t="s">
        <v>1828</v>
      </c>
      <c r="G31" s="106">
        <v>73</v>
      </c>
      <c r="H31" s="106" t="s">
        <v>1829</v>
      </c>
      <c r="I31" s="106" t="s">
        <v>40</v>
      </c>
      <c r="J31" s="106"/>
      <c r="K31" s="106">
        <v>20</v>
      </c>
      <c r="L31" s="106"/>
      <c r="M31" s="106"/>
    </row>
    <row r="32" customHeight="1" spans="1:13">
      <c r="A32" s="106"/>
      <c r="B32" s="285" t="s">
        <v>10</v>
      </c>
      <c r="C32" s="285" t="s">
        <v>1830</v>
      </c>
      <c r="D32" s="106">
        <v>2019</v>
      </c>
      <c r="E32" s="106" t="s">
        <v>365</v>
      </c>
      <c r="F32" s="106" t="s">
        <v>1824</v>
      </c>
      <c r="G32" s="106">
        <v>259</v>
      </c>
      <c r="H32" s="106" t="s">
        <v>86</v>
      </c>
      <c r="I32" s="106" t="s">
        <v>14</v>
      </c>
      <c r="J32" s="106"/>
      <c r="K32" s="106">
        <v>20</v>
      </c>
      <c r="L32" s="106"/>
      <c r="M32" s="106"/>
    </row>
    <row r="33" customHeight="1" spans="1:13">
      <c r="A33" s="106"/>
      <c r="B33" s="285" t="s">
        <v>66</v>
      </c>
      <c r="C33" s="285" t="s">
        <v>1831</v>
      </c>
      <c r="D33" s="106">
        <v>2019</v>
      </c>
      <c r="E33" s="106" t="s">
        <v>93</v>
      </c>
      <c r="F33" s="106" t="s">
        <v>1832</v>
      </c>
      <c r="G33" s="106">
        <v>75</v>
      </c>
      <c r="H33" s="106"/>
      <c r="I33" s="106" t="s">
        <v>281</v>
      </c>
      <c r="J33" s="106"/>
      <c r="K33" s="106">
        <v>20</v>
      </c>
      <c r="L33" s="106"/>
      <c r="M33" s="106"/>
    </row>
    <row r="34" customHeight="1" spans="1:13">
      <c r="A34" s="106"/>
      <c r="B34" s="285" t="s">
        <v>545</v>
      </c>
      <c r="C34" s="285" t="s">
        <v>1833</v>
      </c>
      <c r="D34" s="106">
        <v>2017</v>
      </c>
      <c r="E34" s="106" t="s">
        <v>1834</v>
      </c>
      <c r="F34" s="106" t="s">
        <v>1835</v>
      </c>
      <c r="G34" s="106">
        <v>138</v>
      </c>
      <c r="H34" s="106" t="s">
        <v>33</v>
      </c>
      <c r="I34" s="106" t="s">
        <v>548</v>
      </c>
      <c r="J34" s="106"/>
      <c r="K34" s="106">
        <v>20</v>
      </c>
      <c r="L34" s="106"/>
      <c r="M34" s="106"/>
    </row>
    <row r="35" customHeight="1" spans="1:13">
      <c r="A35" s="106"/>
      <c r="B35" s="285" t="s">
        <v>66</v>
      </c>
      <c r="C35" s="106">
        <v>6081851</v>
      </c>
      <c r="D35" s="106">
        <v>2020</v>
      </c>
      <c r="E35" s="106" t="s">
        <v>72</v>
      </c>
      <c r="F35" s="106" t="s">
        <v>1809</v>
      </c>
      <c r="G35" s="106" t="s">
        <v>1836</v>
      </c>
      <c r="H35" s="106"/>
      <c r="I35" s="106" t="s">
        <v>281</v>
      </c>
      <c r="J35" s="106"/>
      <c r="K35" s="106">
        <v>20</v>
      </c>
      <c r="L35" s="106"/>
      <c r="M35" s="106"/>
    </row>
    <row r="36" customHeight="1" spans="1:13">
      <c r="A36" s="106"/>
      <c r="B36" s="285" t="s">
        <v>66</v>
      </c>
      <c r="C36" s="106">
        <v>2768316</v>
      </c>
      <c r="D36" s="106">
        <v>2020</v>
      </c>
      <c r="E36" s="106" t="s">
        <v>72</v>
      </c>
      <c r="F36" s="106" t="s">
        <v>1837</v>
      </c>
      <c r="G36" s="106" t="s">
        <v>1836</v>
      </c>
      <c r="H36" s="106" t="s">
        <v>1838</v>
      </c>
      <c r="I36" s="106" t="s">
        <v>281</v>
      </c>
      <c r="J36" s="106"/>
      <c r="K36" s="106">
        <v>20</v>
      </c>
      <c r="L36" s="106"/>
      <c r="M36" s="106"/>
    </row>
    <row r="37" customHeight="1" spans="1:13">
      <c r="A37" s="106"/>
      <c r="B37" s="285" t="s">
        <v>10</v>
      </c>
      <c r="C37" s="285" t="s">
        <v>1839</v>
      </c>
      <c r="D37" s="106">
        <v>2019</v>
      </c>
      <c r="E37" s="106" t="s">
        <v>1840</v>
      </c>
      <c r="F37" s="106" t="s">
        <v>1841</v>
      </c>
      <c r="G37" s="106">
        <v>2</v>
      </c>
      <c r="H37" s="106"/>
      <c r="I37" s="106" t="s">
        <v>14</v>
      </c>
      <c r="J37" s="106"/>
      <c r="K37" s="106">
        <v>20</v>
      </c>
      <c r="L37" s="106"/>
      <c r="M37" s="106"/>
    </row>
    <row r="38" customHeight="1" spans="1:13">
      <c r="A38" s="106"/>
      <c r="B38" s="285" t="s">
        <v>10</v>
      </c>
      <c r="C38" s="285" t="s">
        <v>1842</v>
      </c>
      <c r="D38" s="106">
        <v>2019</v>
      </c>
      <c r="E38" s="106" t="s">
        <v>68</v>
      </c>
      <c r="F38" s="106" t="s">
        <v>1778</v>
      </c>
      <c r="G38" s="106">
        <v>269</v>
      </c>
      <c r="H38" s="106" t="s">
        <v>1843</v>
      </c>
      <c r="I38" s="106" t="s">
        <v>14</v>
      </c>
      <c r="J38" s="106"/>
      <c r="K38" s="106">
        <v>20</v>
      </c>
      <c r="L38" s="106"/>
      <c r="M38" s="106"/>
    </row>
    <row r="39" customHeight="1" spans="1:13">
      <c r="A39" s="106"/>
      <c r="B39" s="285" t="s">
        <v>10</v>
      </c>
      <c r="C39" s="285" t="s">
        <v>1844</v>
      </c>
      <c r="D39" s="106">
        <v>2019</v>
      </c>
      <c r="E39" s="106" t="s">
        <v>1845</v>
      </c>
      <c r="F39" s="106" t="s">
        <v>1778</v>
      </c>
      <c r="G39" s="106">
        <v>296</v>
      </c>
      <c r="H39" s="106" t="s">
        <v>944</v>
      </c>
      <c r="I39" s="106" t="s">
        <v>14</v>
      </c>
      <c r="J39" s="106"/>
      <c r="K39" s="106">
        <v>20</v>
      </c>
      <c r="L39" s="106"/>
      <c r="M39" s="106"/>
    </row>
    <row r="40" customHeight="1" spans="1:13">
      <c r="A40" s="106"/>
      <c r="B40" s="285" t="s">
        <v>10</v>
      </c>
      <c r="C40" s="285" t="s">
        <v>1846</v>
      </c>
      <c r="D40" s="106">
        <v>2019</v>
      </c>
      <c r="E40" s="106" t="s">
        <v>68</v>
      </c>
      <c r="F40" s="106" t="s">
        <v>1778</v>
      </c>
      <c r="G40" s="106">
        <v>269</v>
      </c>
      <c r="H40" s="106" t="s">
        <v>1843</v>
      </c>
      <c r="I40" s="106" t="s">
        <v>14</v>
      </c>
      <c r="J40" s="106"/>
      <c r="K40" s="106">
        <v>20</v>
      </c>
      <c r="L40" s="106"/>
      <c r="M40" s="106"/>
    </row>
    <row r="41" customHeight="1" spans="1:13">
      <c r="A41" s="106"/>
      <c r="B41" s="291" t="s">
        <v>10</v>
      </c>
      <c r="C41" s="291" t="s">
        <v>1847</v>
      </c>
      <c r="D41" s="292">
        <v>2019</v>
      </c>
      <c r="E41" s="292" t="s">
        <v>398</v>
      </c>
      <c r="F41" s="292" t="s">
        <v>658</v>
      </c>
      <c r="G41" s="292">
        <v>172</v>
      </c>
      <c r="H41" s="292"/>
      <c r="I41" s="292" t="s">
        <v>14</v>
      </c>
      <c r="J41" s="106"/>
      <c r="K41" s="106">
        <v>20</v>
      </c>
      <c r="L41" s="106"/>
      <c r="M41" s="106"/>
    </row>
    <row r="42" customHeight="1" spans="1:13">
      <c r="A42" s="106"/>
      <c r="B42" s="291" t="s">
        <v>10</v>
      </c>
      <c r="C42" s="291" t="s">
        <v>1848</v>
      </c>
      <c r="D42" s="292">
        <v>2019</v>
      </c>
      <c r="E42" s="292" t="s">
        <v>398</v>
      </c>
      <c r="F42" s="292" t="s">
        <v>658</v>
      </c>
      <c r="G42" s="292">
        <v>172</v>
      </c>
      <c r="H42" s="292"/>
      <c r="I42" s="292" t="s">
        <v>14</v>
      </c>
      <c r="J42" s="106"/>
      <c r="K42" s="106">
        <v>20</v>
      </c>
      <c r="L42" s="106"/>
      <c r="M42" s="106"/>
    </row>
    <row r="43" customHeight="1" spans="1:13">
      <c r="A43" s="106"/>
      <c r="B43" s="285" t="s">
        <v>10</v>
      </c>
      <c r="C43" s="285" t="s">
        <v>1849</v>
      </c>
      <c r="D43" s="106">
        <v>2019</v>
      </c>
      <c r="E43" s="106" t="s">
        <v>93</v>
      </c>
      <c r="F43" s="106" t="s">
        <v>1832</v>
      </c>
      <c r="G43" s="106"/>
      <c r="H43" s="106">
        <v>75</v>
      </c>
      <c r="I43" s="106" t="s">
        <v>40</v>
      </c>
      <c r="J43" s="106"/>
      <c r="K43" s="106">
        <v>20</v>
      </c>
      <c r="L43" s="106"/>
      <c r="M43" s="106"/>
    </row>
    <row r="44" customHeight="1" spans="1:13">
      <c r="A44" s="106"/>
      <c r="B44" s="285" t="s">
        <v>10</v>
      </c>
      <c r="C44" s="285" t="s">
        <v>1850</v>
      </c>
      <c r="D44" s="106">
        <v>2019</v>
      </c>
      <c r="E44" s="106" t="s">
        <v>1851</v>
      </c>
      <c r="F44" s="106" t="s">
        <v>1852</v>
      </c>
      <c r="G44" s="106" t="s">
        <v>1853</v>
      </c>
      <c r="H44" s="106">
        <v>25</v>
      </c>
      <c r="I44" s="106" t="s">
        <v>40</v>
      </c>
      <c r="J44" s="106"/>
      <c r="K44" s="106">
        <v>20</v>
      </c>
      <c r="L44" s="106"/>
      <c r="M44" s="106"/>
    </row>
    <row r="45" customHeight="1" spans="1:13">
      <c r="A45" s="106"/>
      <c r="B45" s="285" t="s">
        <v>10</v>
      </c>
      <c r="C45" s="285" t="s">
        <v>1854</v>
      </c>
      <c r="D45" s="106">
        <v>2019</v>
      </c>
      <c r="E45" s="106" t="s">
        <v>93</v>
      </c>
      <c r="F45" s="106" t="s">
        <v>1855</v>
      </c>
      <c r="G45" s="106"/>
      <c r="H45" s="106">
        <v>257</v>
      </c>
      <c r="I45" s="106" t="s">
        <v>40</v>
      </c>
      <c r="J45" s="106"/>
      <c r="K45" s="106">
        <v>20</v>
      </c>
      <c r="L45" s="106"/>
      <c r="M45" s="106"/>
    </row>
    <row r="46" customHeight="1" spans="1:13">
      <c r="A46" s="106"/>
      <c r="B46" s="285" t="s">
        <v>10</v>
      </c>
      <c r="C46" s="285" t="s">
        <v>1856</v>
      </c>
      <c r="D46" s="106">
        <v>1988</v>
      </c>
      <c r="E46" s="106" t="s">
        <v>1072</v>
      </c>
      <c r="F46" s="106" t="s">
        <v>1857</v>
      </c>
      <c r="G46" s="106" t="s">
        <v>1858</v>
      </c>
      <c r="H46" s="106">
        <v>129</v>
      </c>
      <c r="I46" s="106" t="s">
        <v>27</v>
      </c>
      <c r="J46" s="106"/>
      <c r="K46" s="106">
        <v>20</v>
      </c>
      <c r="L46" s="106"/>
      <c r="M46" s="106"/>
    </row>
    <row r="47" customHeight="1" spans="1:13">
      <c r="A47" s="106"/>
      <c r="B47" s="285" t="s">
        <v>10</v>
      </c>
      <c r="C47" s="285" t="s">
        <v>1859</v>
      </c>
      <c r="D47" s="106">
        <v>1988</v>
      </c>
      <c r="E47" s="106" t="s">
        <v>1072</v>
      </c>
      <c r="F47" s="106" t="s">
        <v>1857</v>
      </c>
      <c r="G47" s="106" t="s">
        <v>1858</v>
      </c>
      <c r="H47" s="106">
        <v>129</v>
      </c>
      <c r="I47" s="106" t="s">
        <v>27</v>
      </c>
      <c r="J47" s="106"/>
      <c r="K47" s="106">
        <v>20</v>
      </c>
      <c r="L47" s="106"/>
      <c r="M47" s="106"/>
    </row>
    <row r="48" customHeight="1" spans="1:13">
      <c r="A48" s="106"/>
      <c r="B48" s="285" t="s">
        <v>10</v>
      </c>
      <c r="C48" s="285" t="s">
        <v>1860</v>
      </c>
      <c r="D48" s="106">
        <v>1988</v>
      </c>
      <c r="E48" s="106" t="s">
        <v>1072</v>
      </c>
      <c r="F48" s="106" t="s">
        <v>1861</v>
      </c>
      <c r="G48" s="106" t="s">
        <v>1858</v>
      </c>
      <c r="H48" s="106">
        <v>127</v>
      </c>
      <c r="I48" s="106" t="s">
        <v>27</v>
      </c>
      <c r="J48" s="106"/>
      <c r="K48" s="106">
        <v>20</v>
      </c>
      <c r="L48" s="106"/>
      <c r="M48" s="106"/>
    </row>
    <row r="49" customHeight="1" spans="1:13">
      <c r="A49" s="106"/>
      <c r="B49" s="285" t="s">
        <v>10</v>
      </c>
      <c r="C49" s="285" t="s">
        <v>1862</v>
      </c>
      <c r="D49" s="106">
        <v>1988</v>
      </c>
      <c r="E49" s="106" t="s">
        <v>1072</v>
      </c>
      <c r="F49" s="106" t="s">
        <v>1861</v>
      </c>
      <c r="G49" s="106" t="s">
        <v>1858</v>
      </c>
      <c r="H49" s="106">
        <v>127</v>
      </c>
      <c r="I49" s="106" t="s">
        <v>27</v>
      </c>
      <c r="J49" s="106"/>
      <c r="K49" s="106">
        <v>20</v>
      </c>
      <c r="L49" s="106"/>
      <c r="M49" s="106"/>
    </row>
    <row r="50" customHeight="1" spans="1:13">
      <c r="A50" s="106"/>
      <c r="B50" s="285" t="s">
        <v>10</v>
      </c>
      <c r="C50" s="285" t="s">
        <v>1863</v>
      </c>
      <c r="D50" s="106">
        <v>1988</v>
      </c>
      <c r="E50" s="106" t="s">
        <v>1072</v>
      </c>
      <c r="F50" s="106" t="s">
        <v>1861</v>
      </c>
      <c r="G50" s="106" t="s">
        <v>1858</v>
      </c>
      <c r="H50" s="106">
        <v>127</v>
      </c>
      <c r="I50" s="106" t="s">
        <v>27</v>
      </c>
      <c r="J50" s="106"/>
      <c r="K50" s="106">
        <v>20</v>
      </c>
      <c r="L50" s="106"/>
      <c r="M50" s="106"/>
    </row>
    <row r="51" customHeight="1" spans="1:13">
      <c r="A51" s="106"/>
      <c r="B51" s="285" t="s">
        <v>10</v>
      </c>
      <c r="C51" s="285" t="s">
        <v>1864</v>
      </c>
      <c r="D51" s="106">
        <v>1988</v>
      </c>
      <c r="E51" s="106" t="s">
        <v>1072</v>
      </c>
      <c r="F51" s="106" t="s">
        <v>1861</v>
      </c>
      <c r="G51" s="106" t="s">
        <v>1858</v>
      </c>
      <c r="H51" s="106">
        <v>127</v>
      </c>
      <c r="I51" s="106" t="s">
        <v>27</v>
      </c>
      <c r="J51" s="106"/>
      <c r="K51" s="106">
        <v>20</v>
      </c>
      <c r="L51" s="106"/>
      <c r="M51" s="106"/>
    </row>
    <row r="52" customHeight="1" spans="1:13">
      <c r="A52" s="106"/>
      <c r="B52" s="285" t="s">
        <v>10</v>
      </c>
      <c r="C52" s="285" t="s">
        <v>1865</v>
      </c>
      <c r="D52" s="106">
        <v>1988</v>
      </c>
      <c r="E52" s="106" t="s">
        <v>1072</v>
      </c>
      <c r="F52" s="106" t="s">
        <v>1861</v>
      </c>
      <c r="G52" s="106" t="s">
        <v>1858</v>
      </c>
      <c r="H52" s="106">
        <v>127</v>
      </c>
      <c r="I52" s="106" t="s">
        <v>27</v>
      </c>
      <c r="J52" s="106"/>
      <c r="K52" s="106">
        <v>20</v>
      </c>
      <c r="L52" s="106"/>
      <c r="M52" s="106"/>
    </row>
    <row r="53" customHeight="1" spans="1:13">
      <c r="A53" s="106"/>
      <c r="B53" s="285" t="s">
        <v>10</v>
      </c>
      <c r="C53" s="285" t="s">
        <v>1866</v>
      </c>
      <c r="D53" s="106">
        <v>1988</v>
      </c>
      <c r="E53" s="106" t="s">
        <v>1072</v>
      </c>
      <c r="F53" s="106" t="s">
        <v>1861</v>
      </c>
      <c r="G53" s="106" t="s">
        <v>1858</v>
      </c>
      <c r="H53" s="106">
        <v>127</v>
      </c>
      <c r="I53" s="106" t="s">
        <v>27</v>
      </c>
      <c r="J53" s="106"/>
      <c r="K53" s="106">
        <v>20</v>
      </c>
      <c r="L53" s="106"/>
      <c r="M53" s="106"/>
    </row>
    <row r="54" customHeight="1" spans="1:13">
      <c r="A54" s="106"/>
      <c r="B54" s="285" t="s">
        <v>10</v>
      </c>
      <c r="C54" s="285" t="s">
        <v>1867</v>
      </c>
      <c r="D54" s="106">
        <v>1988</v>
      </c>
      <c r="E54" s="106" t="s">
        <v>1072</v>
      </c>
      <c r="F54" s="106" t="s">
        <v>1861</v>
      </c>
      <c r="G54" s="106" t="s">
        <v>1858</v>
      </c>
      <c r="H54" s="106">
        <v>127</v>
      </c>
      <c r="I54" s="106" t="s">
        <v>27</v>
      </c>
      <c r="J54" s="106"/>
      <c r="K54" s="106">
        <v>20</v>
      </c>
      <c r="L54" s="106"/>
      <c r="M54" s="106"/>
    </row>
    <row r="55" customHeight="1" spans="1:13">
      <c r="A55" s="106"/>
      <c r="B55" s="285" t="s">
        <v>10</v>
      </c>
      <c r="C55" s="285" t="s">
        <v>1868</v>
      </c>
      <c r="D55" s="106">
        <v>1988</v>
      </c>
      <c r="E55" s="106" t="s">
        <v>1072</v>
      </c>
      <c r="F55" s="106" t="s">
        <v>1861</v>
      </c>
      <c r="G55" s="106" t="s">
        <v>1858</v>
      </c>
      <c r="H55" s="106">
        <v>127</v>
      </c>
      <c r="I55" s="106" t="s">
        <v>27</v>
      </c>
      <c r="J55" s="106"/>
      <c r="K55" s="106">
        <v>20</v>
      </c>
      <c r="L55" s="106"/>
      <c r="M55" s="106"/>
    </row>
    <row r="56" customHeight="1" spans="1:13">
      <c r="A56" s="106"/>
      <c r="B56" s="285" t="s">
        <v>10</v>
      </c>
      <c r="C56" s="285" t="s">
        <v>1869</v>
      </c>
      <c r="D56" s="106">
        <v>1988</v>
      </c>
      <c r="E56" s="106" t="s">
        <v>1072</v>
      </c>
      <c r="F56" s="106" t="s">
        <v>1861</v>
      </c>
      <c r="G56" s="106" t="s">
        <v>1858</v>
      </c>
      <c r="H56" s="106">
        <v>127</v>
      </c>
      <c r="I56" s="106" t="s">
        <v>27</v>
      </c>
      <c r="J56" s="106"/>
      <c r="K56" s="106">
        <v>20</v>
      </c>
      <c r="L56" s="106"/>
      <c r="M56" s="106"/>
    </row>
    <row r="57" customHeight="1" spans="1:13">
      <c r="A57" s="106"/>
      <c r="B57" s="285" t="s">
        <v>10</v>
      </c>
      <c r="C57" s="285" t="s">
        <v>1870</v>
      </c>
      <c r="D57" s="106">
        <v>1988</v>
      </c>
      <c r="E57" s="106" t="s">
        <v>1072</v>
      </c>
      <c r="F57" s="106" t="s">
        <v>1861</v>
      </c>
      <c r="G57" s="106" t="s">
        <v>1858</v>
      </c>
      <c r="H57" s="106">
        <v>127</v>
      </c>
      <c r="I57" s="106" t="s">
        <v>27</v>
      </c>
      <c r="J57" s="106"/>
      <c r="K57" s="106">
        <v>20</v>
      </c>
      <c r="L57" s="106"/>
      <c r="M57" s="106"/>
    </row>
    <row r="58" customHeight="1" spans="1:13">
      <c r="A58" s="106"/>
      <c r="B58" s="285" t="s">
        <v>10</v>
      </c>
      <c r="C58" s="285" t="s">
        <v>1871</v>
      </c>
      <c r="D58" s="106">
        <v>1988</v>
      </c>
      <c r="E58" s="106" t="s">
        <v>1072</v>
      </c>
      <c r="F58" s="106" t="s">
        <v>1861</v>
      </c>
      <c r="G58" s="106" t="s">
        <v>1858</v>
      </c>
      <c r="H58" s="106">
        <v>127</v>
      </c>
      <c r="I58" s="106" t="s">
        <v>27</v>
      </c>
      <c r="J58" s="106"/>
      <c r="K58" s="106">
        <v>20</v>
      </c>
      <c r="L58" s="106"/>
      <c r="M58" s="106"/>
    </row>
    <row r="59" customHeight="1" spans="1:13">
      <c r="A59" s="106"/>
      <c r="B59" s="285" t="s">
        <v>10</v>
      </c>
      <c r="C59" s="285" t="s">
        <v>1872</v>
      </c>
      <c r="D59" s="106">
        <v>1988</v>
      </c>
      <c r="E59" s="106" t="s">
        <v>1072</v>
      </c>
      <c r="F59" s="106" t="s">
        <v>1861</v>
      </c>
      <c r="G59" s="106" t="s">
        <v>1858</v>
      </c>
      <c r="H59" s="106">
        <v>127</v>
      </c>
      <c r="I59" s="106" t="s">
        <v>27</v>
      </c>
      <c r="J59" s="106"/>
      <c r="K59" s="106">
        <v>20</v>
      </c>
      <c r="L59" s="106"/>
      <c r="M59" s="106"/>
    </row>
    <row r="60" customHeight="1" spans="1:13">
      <c r="A60" s="106"/>
      <c r="B60" s="285" t="s">
        <v>10</v>
      </c>
      <c r="C60" s="285" t="s">
        <v>1873</v>
      </c>
      <c r="D60" s="106">
        <v>1988</v>
      </c>
      <c r="E60" s="106" t="s">
        <v>1072</v>
      </c>
      <c r="F60" s="106" t="s">
        <v>1861</v>
      </c>
      <c r="G60" s="106" t="s">
        <v>1858</v>
      </c>
      <c r="H60" s="106">
        <v>127</v>
      </c>
      <c r="I60" s="106" t="s">
        <v>27</v>
      </c>
      <c r="J60" s="106"/>
      <c r="K60" s="106">
        <v>20</v>
      </c>
      <c r="L60" s="106"/>
      <c r="M60" s="106"/>
    </row>
    <row r="61" customHeight="1" spans="1:13">
      <c r="A61" s="106"/>
      <c r="B61" s="285" t="s">
        <v>10</v>
      </c>
      <c r="C61" s="285" t="s">
        <v>1874</v>
      </c>
      <c r="D61" s="106">
        <v>1988</v>
      </c>
      <c r="E61" s="106" t="s">
        <v>1072</v>
      </c>
      <c r="F61" s="106" t="s">
        <v>1875</v>
      </c>
      <c r="G61" s="106"/>
      <c r="H61" s="106">
        <v>92</v>
      </c>
      <c r="I61" s="106" t="s">
        <v>27</v>
      </c>
      <c r="J61" s="106"/>
      <c r="K61" s="106">
        <v>20</v>
      </c>
      <c r="L61" s="106"/>
      <c r="M61" s="106"/>
    </row>
    <row r="62" customHeight="1" spans="1:13">
      <c r="A62" s="106"/>
      <c r="B62" s="285" t="s">
        <v>10</v>
      </c>
      <c r="C62" s="285" t="s">
        <v>1876</v>
      </c>
      <c r="D62" s="106">
        <v>2019</v>
      </c>
      <c r="E62" s="106" t="s">
        <v>131</v>
      </c>
      <c r="F62" s="106" t="s">
        <v>1778</v>
      </c>
      <c r="G62" s="106"/>
      <c r="H62" s="106">
        <v>158</v>
      </c>
      <c r="I62" s="106" t="s">
        <v>14</v>
      </c>
      <c r="J62" s="106"/>
      <c r="K62" s="106">
        <v>20</v>
      </c>
      <c r="L62" s="106"/>
      <c r="M62" s="106"/>
    </row>
    <row r="63" customHeight="1" spans="1:13">
      <c r="A63" s="106"/>
      <c r="B63" s="285" t="s">
        <v>10</v>
      </c>
      <c r="C63" s="285" t="s">
        <v>1877</v>
      </c>
      <c r="D63" s="106">
        <v>2019</v>
      </c>
      <c r="E63" s="106" t="s">
        <v>131</v>
      </c>
      <c r="F63" s="106" t="s">
        <v>1778</v>
      </c>
      <c r="G63" s="106"/>
      <c r="H63" s="106">
        <v>158</v>
      </c>
      <c r="I63" s="106" t="s">
        <v>14</v>
      </c>
      <c r="J63" s="106"/>
      <c r="K63" s="106">
        <v>20</v>
      </c>
      <c r="L63" s="106"/>
      <c r="M63" s="106"/>
    </row>
    <row r="64" customHeight="1" spans="1:13">
      <c r="A64" s="106"/>
      <c r="B64" s="285" t="s">
        <v>10</v>
      </c>
      <c r="C64" s="285" t="s">
        <v>1878</v>
      </c>
      <c r="D64" s="106">
        <v>2019</v>
      </c>
      <c r="E64" s="106" t="s">
        <v>131</v>
      </c>
      <c r="F64" s="106" t="s">
        <v>1778</v>
      </c>
      <c r="G64" s="106"/>
      <c r="H64" s="106">
        <v>158</v>
      </c>
      <c r="I64" s="106" t="s">
        <v>14</v>
      </c>
      <c r="J64" s="106"/>
      <c r="K64" s="106">
        <v>20</v>
      </c>
      <c r="L64" s="106"/>
      <c r="M64" s="106"/>
    </row>
    <row r="65" customHeight="1" spans="1:13">
      <c r="A65" s="106"/>
      <c r="B65" s="285" t="s">
        <v>10</v>
      </c>
      <c r="C65" s="285" t="s">
        <v>1879</v>
      </c>
      <c r="D65" s="106">
        <v>2019</v>
      </c>
      <c r="E65" s="106" t="s">
        <v>131</v>
      </c>
      <c r="F65" s="106" t="s">
        <v>1778</v>
      </c>
      <c r="G65" s="106"/>
      <c r="H65" s="106">
        <v>158</v>
      </c>
      <c r="I65" s="106" t="s">
        <v>14</v>
      </c>
      <c r="J65" s="106"/>
      <c r="K65" s="106">
        <v>20</v>
      </c>
      <c r="L65" s="106"/>
      <c r="M65" s="106"/>
    </row>
    <row r="66" customHeight="1" spans="1:13">
      <c r="A66" s="106"/>
      <c r="B66" s="285" t="s">
        <v>10</v>
      </c>
      <c r="C66" s="285" t="s">
        <v>1880</v>
      </c>
      <c r="D66" s="106">
        <v>2019</v>
      </c>
      <c r="E66" s="106" t="s">
        <v>131</v>
      </c>
      <c r="F66" s="106" t="s">
        <v>1778</v>
      </c>
      <c r="G66" s="106"/>
      <c r="H66" s="106">
        <v>158</v>
      </c>
      <c r="I66" s="106" t="s">
        <v>14</v>
      </c>
      <c r="J66" s="106"/>
      <c r="K66" s="106">
        <v>20</v>
      </c>
      <c r="L66" s="106"/>
      <c r="M66" s="106"/>
    </row>
    <row r="67" customHeight="1" spans="1:13">
      <c r="A67" s="106"/>
      <c r="B67" s="285" t="s">
        <v>10</v>
      </c>
      <c r="C67" s="285" t="s">
        <v>1881</v>
      </c>
      <c r="D67" s="106">
        <v>2019</v>
      </c>
      <c r="E67" s="106" t="s">
        <v>131</v>
      </c>
      <c r="F67" s="106" t="s">
        <v>1778</v>
      </c>
      <c r="G67" s="106"/>
      <c r="H67" s="106">
        <v>158</v>
      </c>
      <c r="I67" s="106" t="s">
        <v>14</v>
      </c>
      <c r="J67" s="106"/>
      <c r="K67" s="106">
        <v>20</v>
      </c>
      <c r="L67" s="106"/>
      <c r="M67" s="106"/>
    </row>
    <row r="68" customHeight="1" spans="1:13">
      <c r="A68" s="106"/>
      <c r="B68" s="285" t="s">
        <v>10</v>
      </c>
      <c r="C68" s="285" t="s">
        <v>1882</v>
      </c>
      <c r="D68" s="106">
        <v>2019</v>
      </c>
      <c r="E68" s="106" t="s">
        <v>131</v>
      </c>
      <c r="F68" s="106" t="s">
        <v>1778</v>
      </c>
      <c r="G68" s="106"/>
      <c r="H68" s="106">
        <v>158</v>
      </c>
      <c r="I68" s="106" t="s">
        <v>14</v>
      </c>
      <c r="J68" s="106"/>
      <c r="K68" s="106">
        <v>20</v>
      </c>
      <c r="L68" s="106"/>
      <c r="M68" s="106"/>
    </row>
    <row r="69" customHeight="1" spans="1:13">
      <c r="A69" s="106"/>
      <c r="B69" s="285" t="s">
        <v>10</v>
      </c>
      <c r="C69" s="285" t="s">
        <v>1883</v>
      </c>
      <c r="D69" s="106">
        <v>2019</v>
      </c>
      <c r="E69" s="106" t="s">
        <v>131</v>
      </c>
      <c r="F69" s="106" t="s">
        <v>1778</v>
      </c>
      <c r="G69" s="106"/>
      <c r="H69" s="106">
        <v>158</v>
      </c>
      <c r="I69" s="106" t="s">
        <v>14</v>
      </c>
      <c r="J69" s="106"/>
      <c r="K69" s="106">
        <v>20</v>
      </c>
      <c r="L69" s="106"/>
      <c r="M69" s="106"/>
    </row>
    <row r="70" customHeight="1" spans="1:13">
      <c r="A70" s="106"/>
      <c r="B70" s="285" t="s">
        <v>10</v>
      </c>
      <c r="C70" s="285" t="s">
        <v>1884</v>
      </c>
      <c r="D70" s="106">
        <v>2019</v>
      </c>
      <c r="E70" s="106" t="s">
        <v>131</v>
      </c>
      <c r="F70" s="106" t="s">
        <v>1778</v>
      </c>
      <c r="G70" s="106"/>
      <c r="H70" s="106">
        <v>158</v>
      </c>
      <c r="I70" s="106" t="s">
        <v>14</v>
      </c>
      <c r="J70" s="106"/>
      <c r="K70" s="106">
        <v>20</v>
      </c>
      <c r="L70" s="106"/>
      <c r="M70" s="106"/>
    </row>
    <row r="71" customHeight="1" spans="1:13">
      <c r="A71" s="106"/>
      <c r="B71" s="285" t="s">
        <v>66</v>
      </c>
      <c r="C71" s="285" t="s">
        <v>1885</v>
      </c>
      <c r="D71" s="106">
        <v>2019</v>
      </c>
      <c r="E71" s="106" t="s">
        <v>365</v>
      </c>
      <c r="F71" s="106" t="s">
        <v>1778</v>
      </c>
      <c r="G71" s="106"/>
      <c r="H71" s="106">
        <v>209</v>
      </c>
      <c r="I71" s="106" t="s">
        <v>277</v>
      </c>
      <c r="J71" s="106"/>
      <c r="K71" s="106">
        <v>20</v>
      </c>
      <c r="L71" s="106"/>
      <c r="M71" s="106"/>
    </row>
    <row r="72" customHeight="1" spans="1:13">
      <c r="A72" s="106"/>
      <c r="B72" s="285" t="s">
        <v>66</v>
      </c>
      <c r="C72" s="285" t="s">
        <v>1886</v>
      </c>
      <c r="D72" s="106">
        <v>2019</v>
      </c>
      <c r="E72" s="106" t="s">
        <v>365</v>
      </c>
      <c r="F72" s="106" t="s">
        <v>1778</v>
      </c>
      <c r="G72" s="106"/>
      <c r="H72" s="106">
        <v>209</v>
      </c>
      <c r="I72" s="106" t="s">
        <v>277</v>
      </c>
      <c r="J72" s="106"/>
      <c r="K72" s="106">
        <v>20</v>
      </c>
      <c r="L72" s="106"/>
      <c r="M72" s="106"/>
    </row>
    <row r="73" customHeight="1" spans="1:13">
      <c r="A73" s="106"/>
      <c r="B73" s="285" t="s">
        <v>66</v>
      </c>
      <c r="C73" s="285" t="s">
        <v>1887</v>
      </c>
      <c r="D73" s="106">
        <v>2019</v>
      </c>
      <c r="E73" s="106" t="s">
        <v>365</v>
      </c>
      <c r="F73" s="106" t="s">
        <v>1778</v>
      </c>
      <c r="G73" s="106"/>
      <c r="H73" s="106">
        <v>269</v>
      </c>
      <c r="I73" s="106" t="s">
        <v>281</v>
      </c>
      <c r="J73" s="106"/>
      <c r="K73" s="106">
        <v>20</v>
      </c>
      <c r="L73" s="106"/>
      <c r="M73" s="106"/>
    </row>
    <row r="74" customHeight="1" spans="1:13">
      <c r="A74" s="106"/>
      <c r="B74" s="285" t="s">
        <v>66</v>
      </c>
      <c r="C74" s="285" t="s">
        <v>1888</v>
      </c>
      <c r="D74" s="106">
        <v>2019</v>
      </c>
      <c r="E74" s="106" t="s">
        <v>365</v>
      </c>
      <c r="F74" s="106" t="s">
        <v>1778</v>
      </c>
      <c r="G74" s="106"/>
      <c r="H74" s="106">
        <v>269</v>
      </c>
      <c r="I74" s="106" t="s">
        <v>281</v>
      </c>
      <c r="J74" s="106"/>
      <c r="K74" s="106">
        <v>20</v>
      </c>
      <c r="L74" s="106"/>
      <c r="M74" s="106"/>
    </row>
    <row r="75" customHeight="1" spans="1:13">
      <c r="A75" s="106"/>
      <c r="B75" s="285" t="s">
        <v>10</v>
      </c>
      <c r="C75" s="285" t="s">
        <v>1889</v>
      </c>
      <c r="D75" s="106">
        <v>2019</v>
      </c>
      <c r="E75" s="106" t="s">
        <v>150</v>
      </c>
      <c r="F75" s="106" t="s">
        <v>1841</v>
      </c>
      <c r="G75" s="106">
        <v>253</v>
      </c>
      <c r="H75" s="106" t="s">
        <v>181</v>
      </c>
      <c r="I75" s="106" t="s">
        <v>14</v>
      </c>
      <c r="J75" s="106"/>
      <c r="K75" s="106">
        <v>20</v>
      </c>
      <c r="L75" s="106"/>
      <c r="M75" s="106"/>
    </row>
    <row r="76" customHeight="1" spans="1:13">
      <c r="A76" s="106"/>
      <c r="B76" s="285" t="s">
        <v>10</v>
      </c>
      <c r="C76" s="285" t="s">
        <v>1890</v>
      </c>
      <c r="D76" s="106">
        <v>2019</v>
      </c>
      <c r="E76" s="106" t="s">
        <v>150</v>
      </c>
      <c r="F76" s="106" t="s">
        <v>1841</v>
      </c>
      <c r="G76" s="106">
        <v>84</v>
      </c>
      <c r="H76" s="106" t="s">
        <v>210</v>
      </c>
      <c r="I76" s="106" t="s">
        <v>14</v>
      </c>
      <c r="J76" s="106"/>
      <c r="K76" s="106">
        <v>20</v>
      </c>
      <c r="L76" s="106"/>
      <c r="M76" s="106"/>
    </row>
    <row r="77" customHeight="1" spans="1:13">
      <c r="A77" s="106"/>
      <c r="B77" s="285" t="s">
        <v>10</v>
      </c>
      <c r="C77" s="285" t="s">
        <v>1891</v>
      </c>
      <c r="D77" s="106">
        <v>2019</v>
      </c>
      <c r="E77" s="106" t="s">
        <v>1845</v>
      </c>
      <c r="F77" s="106" t="s">
        <v>1778</v>
      </c>
      <c r="G77" s="106">
        <v>258</v>
      </c>
      <c r="H77" s="106" t="s">
        <v>210</v>
      </c>
      <c r="I77" s="106" t="s">
        <v>14</v>
      </c>
      <c r="J77" s="106"/>
      <c r="K77" s="106">
        <v>20</v>
      </c>
      <c r="L77" s="106"/>
      <c r="M77" s="106"/>
    </row>
    <row r="78" customHeight="1" spans="1:13">
      <c r="A78" s="106"/>
      <c r="B78" s="285"/>
      <c r="C78" s="285" t="s">
        <v>1892</v>
      </c>
      <c r="D78" s="106">
        <v>1998</v>
      </c>
      <c r="E78" s="106" t="s">
        <v>166</v>
      </c>
      <c r="F78" s="106" t="s">
        <v>1893</v>
      </c>
      <c r="G78" s="106">
        <v>199</v>
      </c>
      <c r="H78" s="106" t="s">
        <v>181</v>
      </c>
      <c r="I78" s="106" t="s">
        <v>14</v>
      </c>
      <c r="J78" s="106"/>
      <c r="K78" s="106">
        <v>20</v>
      </c>
      <c r="L78" s="106"/>
      <c r="M78" s="106"/>
    </row>
    <row r="79" customHeight="1" spans="1:13">
      <c r="A79" s="106"/>
      <c r="B79" s="285"/>
      <c r="C79" s="285" t="s">
        <v>1894</v>
      </c>
      <c r="D79" s="106">
        <v>1998</v>
      </c>
      <c r="E79" s="106" t="s">
        <v>166</v>
      </c>
      <c r="F79" s="106" t="s">
        <v>1893</v>
      </c>
      <c r="G79" s="106">
        <v>199</v>
      </c>
      <c r="H79" s="106" t="s">
        <v>181</v>
      </c>
      <c r="I79" s="106" t="s">
        <v>14</v>
      </c>
      <c r="J79" s="106"/>
      <c r="K79" s="106">
        <v>20</v>
      </c>
      <c r="L79" s="106"/>
      <c r="M79" s="106"/>
    </row>
    <row r="80" customHeight="1" spans="1:13">
      <c r="A80" s="106"/>
      <c r="B80" s="285"/>
      <c r="C80" s="285" t="s">
        <v>1895</v>
      </c>
      <c r="D80" s="106">
        <v>1992</v>
      </c>
      <c r="E80" s="106" t="s">
        <v>1099</v>
      </c>
      <c r="F80" s="106" t="s">
        <v>1896</v>
      </c>
      <c r="G80" s="106">
        <v>247</v>
      </c>
      <c r="H80" s="106" t="s">
        <v>181</v>
      </c>
      <c r="I80" s="106" t="s">
        <v>14</v>
      </c>
      <c r="J80" s="106"/>
      <c r="K80" s="106">
        <v>20</v>
      </c>
      <c r="L80" s="106"/>
      <c r="M80" s="106"/>
    </row>
    <row r="81" customHeight="1" spans="1:13">
      <c r="A81" s="106"/>
      <c r="B81" s="285"/>
      <c r="C81" s="285" t="s">
        <v>1897</v>
      </c>
      <c r="D81" s="106">
        <v>1992</v>
      </c>
      <c r="E81" s="106" t="s">
        <v>1099</v>
      </c>
      <c r="F81" s="106" t="s">
        <v>1896</v>
      </c>
      <c r="G81" s="106">
        <v>247</v>
      </c>
      <c r="H81" s="106" t="s">
        <v>181</v>
      </c>
      <c r="I81" s="106" t="s">
        <v>14</v>
      </c>
      <c r="J81" s="106"/>
      <c r="K81" s="106">
        <v>20</v>
      </c>
      <c r="L81" s="106"/>
      <c r="M81" s="106"/>
    </row>
    <row r="82" customHeight="1" spans="1:13">
      <c r="A82" s="106"/>
      <c r="B82" s="285"/>
      <c r="C82" s="285" t="s">
        <v>1898</v>
      </c>
      <c r="D82" s="106">
        <v>1992</v>
      </c>
      <c r="E82" s="106" t="s">
        <v>1099</v>
      </c>
      <c r="F82" s="106" t="s">
        <v>1896</v>
      </c>
      <c r="G82" s="106">
        <v>247</v>
      </c>
      <c r="H82" s="106" t="s">
        <v>181</v>
      </c>
      <c r="I82" s="106" t="s">
        <v>14</v>
      </c>
      <c r="J82" s="106"/>
      <c r="K82" s="106">
        <v>20</v>
      </c>
      <c r="L82" s="106"/>
      <c r="M82" s="106"/>
    </row>
    <row r="83" customHeight="1" spans="1:13">
      <c r="A83" s="106"/>
      <c r="B83" s="285"/>
      <c r="C83" s="285" t="s">
        <v>1899</v>
      </c>
      <c r="D83" s="106">
        <v>1992</v>
      </c>
      <c r="E83" s="106" t="s">
        <v>1794</v>
      </c>
      <c r="F83" s="106" t="s">
        <v>1896</v>
      </c>
      <c r="G83" s="106" t="s">
        <v>1900</v>
      </c>
      <c r="H83" s="106" t="s">
        <v>1901</v>
      </c>
      <c r="I83" s="106" t="s">
        <v>27</v>
      </c>
      <c r="J83" s="106"/>
      <c r="K83" s="106">
        <v>20</v>
      </c>
      <c r="L83" s="106"/>
      <c r="M83" s="106"/>
    </row>
    <row r="84" customHeight="1" spans="1:13">
      <c r="A84" s="106"/>
      <c r="B84" s="285"/>
      <c r="C84" s="285" t="s">
        <v>1902</v>
      </c>
      <c r="D84" s="106">
        <v>1992</v>
      </c>
      <c r="E84" s="106" t="s">
        <v>166</v>
      </c>
      <c r="F84" s="106" t="s">
        <v>1896</v>
      </c>
      <c r="G84" s="106">
        <v>362</v>
      </c>
      <c r="H84" s="106" t="s">
        <v>181</v>
      </c>
      <c r="I84" s="106" t="s">
        <v>27</v>
      </c>
      <c r="J84" s="106"/>
      <c r="K84" s="106">
        <v>20</v>
      </c>
      <c r="L84" s="106"/>
      <c r="M84" s="106"/>
    </row>
    <row r="85" customHeight="1" spans="1:13">
      <c r="A85" s="106"/>
      <c r="B85" s="285"/>
      <c r="C85" s="285" t="s">
        <v>1903</v>
      </c>
      <c r="D85" s="106">
        <v>1992</v>
      </c>
      <c r="E85" s="106" t="s">
        <v>166</v>
      </c>
      <c r="F85" s="106" t="s">
        <v>1896</v>
      </c>
      <c r="G85" s="106">
        <v>362</v>
      </c>
      <c r="H85" s="106" t="s">
        <v>181</v>
      </c>
      <c r="I85" s="106" t="s">
        <v>27</v>
      </c>
      <c r="J85" s="106"/>
      <c r="K85" s="106">
        <v>20</v>
      </c>
      <c r="L85" s="106"/>
      <c r="M85" s="106"/>
    </row>
    <row r="86" customHeight="1" spans="1:13">
      <c r="A86" s="106"/>
      <c r="B86" s="285"/>
      <c r="C86" s="285" t="s">
        <v>1904</v>
      </c>
      <c r="D86" s="106">
        <v>1992</v>
      </c>
      <c r="E86" s="106" t="s">
        <v>166</v>
      </c>
      <c r="F86" s="106" t="s">
        <v>1896</v>
      </c>
      <c r="G86" s="106">
        <v>362</v>
      </c>
      <c r="H86" s="106" t="s">
        <v>181</v>
      </c>
      <c r="I86" s="106" t="s">
        <v>27</v>
      </c>
      <c r="J86" s="106"/>
      <c r="K86" s="106">
        <v>20</v>
      </c>
      <c r="L86" s="106"/>
      <c r="M86" s="106"/>
    </row>
    <row r="87" customHeight="1" spans="1:13">
      <c r="A87" s="106"/>
      <c r="B87" s="285"/>
      <c r="C87" s="285" t="s">
        <v>1905</v>
      </c>
      <c r="D87" s="106">
        <v>1992</v>
      </c>
      <c r="E87" s="106" t="s">
        <v>166</v>
      </c>
      <c r="F87" s="106" t="s">
        <v>1896</v>
      </c>
      <c r="G87" s="106">
        <v>362</v>
      </c>
      <c r="H87" s="106" t="s">
        <v>181</v>
      </c>
      <c r="I87" s="106" t="s">
        <v>27</v>
      </c>
      <c r="J87" s="106"/>
      <c r="K87" s="106">
        <v>20</v>
      </c>
      <c r="L87" s="106"/>
      <c r="M87" s="106"/>
    </row>
    <row r="88" customHeight="1" spans="1:13">
      <c r="A88" s="106"/>
      <c r="B88" s="285"/>
      <c r="C88" s="285" t="s">
        <v>1906</v>
      </c>
      <c r="D88" s="106">
        <v>1992</v>
      </c>
      <c r="E88" s="106" t="s">
        <v>166</v>
      </c>
      <c r="F88" s="106" t="s">
        <v>1896</v>
      </c>
      <c r="G88" s="106">
        <v>362</v>
      </c>
      <c r="H88" s="106" t="s">
        <v>181</v>
      </c>
      <c r="I88" s="106" t="s">
        <v>27</v>
      </c>
      <c r="J88" s="106"/>
      <c r="K88" s="106">
        <v>20</v>
      </c>
      <c r="L88" s="106"/>
      <c r="M88" s="106"/>
    </row>
    <row r="89" customHeight="1" spans="1:13">
      <c r="A89" s="106"/>
      <c r="B89" s="285"/>
      <c r="C89" s="285" t="s">
        <v>1907</v>
      </c>
      <c r="D89" s="106">
        <v>1992</v>
      </c>
      <c r="E89" s="106" t="s">
        <v>166</v>
      </c>
      <c r="F89" s="106" t="s">
        <v>1896</v>
      </c>
      <c r="G89" s="106">
        <v>362</v>
      </c>
      <c r="H89" s="106" t="s">
        <v>181</v>
      </c>
      <c r="I89" s="106" t="s">
        <v>27</v>
      </c>
      <c r="J89" s="106"/>
      <c r="K89" s="106">
        <v>20</v>
      </c>
      <c r="L89" s="106"/>
      <c r="M89" s="106"/>
    </row>
    <row r="90" customHeight="1" spans="1:13">
      <c r="A90" s="106"/>
      <c r="B90" s="285"/>
      <c r="C90" s="285" t="s">
        <v>1908</v>
      </c>
      <c r="D90" s="106">
        <v>1992</v>
      </c>
      <c r="E90" s="106" t="s">
        <v>166</v>
      </c>
      <c r="F90" s="106" t="s">
        <v>1896</v>
      </c>
      <c r="G90" s="106">
        <v>362</v>
      </c>
      <c r="H90" s="106" t="s">
        <v>181</v>
      </c>
      <c r="I90" s="106" t="s">
        <v>27</v>
      </c>
      <c r="J90" s="106"/>
      <c r="K90" s="106">
        <v>20</v>
      </c>
      <c r="L90" s="106"/>
      <c r="M90" s="106"/>
    </row>
    <row r="91" customHeight="1" spans="1:13">
      <c r="A91" s="106"/>
      <c r="B91" s="285"/>
      <c r="C91" s="285" t="s">
        <v>1909</v>
      </c>
      <c r="D91" s="106">
        <v>1987</v>
      </c>
      <c r="E91" s="106" t="s">
        <v>1072</v>
      </c>
      <c r="F91" s="106" t="s">
        <v>1910</v>
      </c>
      <c r="G91" s="106">
        <v>37</v>
      </c>
      <c r="H91" s="106" t="s">
        <v>181</v>
      </c>
      <c r="I91" s="106" t="s">
        <v>27</v>
      </c>
      <c r="J91" s="106"/>
      <c r="K91" s="106">
        <v>20</v>
      </c>
      <c r="L91" s="106"/>
      <c r="M91" s="106"/>
    </row>
    <row r="92" customHeight="1" spans="1:13">
      <c r="A92" s="106"/>
      <c r="B92" s="285" t="s">
        <v>66</v>
      </c>
      <c r="C92" s="285" t="s">
        <v>1911</v>
      </c>
      <c r="D92" s="106">
        <v>1987</v>
      </c>
      <c r="E92" s="106" t="s">
        <v>1072</v>
      </c>
      <c r="F92" s="106" t="s">
        <v>1857</v>
      </c>
      <c r="G92" s="106">
        <v>9</v>
      </c>
      <c r="H92" s="106" t="s">
        <v>181</v>
      </c>
      <c r="I92" s="106" t="s">
        <v>1912</v>
      </c>
      <c r="J92" s="106"/>
      <c r="K92" s="106">
        <v>20</v>
      </c>
      <c r="L92" s="106"/>
      <c r="M92" s="106"/>
    </row>
    <row r="93" customHeight="1" spans="1:13">
      <c r="A93" s="106"/>
      <c r="B93" s="285"/>
      <c r="C93" s="285" t="s">
        <v>1913</v>
      </c>
      <c r="D93" s="106">
        <v>1987</v>
      </c>
      <c r="E93" s="106" t="s">
        <v>1072</v>
      </c>
      <c r="F93" s="106" t="s">
        <v>1875</v>
      </c>
      <c r="G93" s="106">
        <v>30</v>
      </c>
      <c r="H93" s="106" t="s">
        <v>181</v>
      </c>
      <c r="I93" s="106" t="s">
        <v>27</v>
      </c>
      <c r="J93" s="106"/>
      <c r="K93" s="106">
        <v>20</v>
      </c>
      <c r="L93" s="106"/>
      <c r="M93" s="106"/>
    </row>
    <row r="94" customHeight="1" spans="1:13">
      <c r="A94" s="106"/>
      <c r="B94" s="285"/>
      <c r="C94" s="285" t="s">
        <v>1914</v>
      </c>
      <c r="D94" s="106">
        <v>1992</v>
      </c>
      <c r="E94" s="106" t="s">
        <v>1915</v>
      </c>
      <c r="F94" s="106" t="s">
        <v>1818</v>
      </c>
      <c r="G94" s="106" t="s">
        <v>1916</v>
      </c>
      <c r="H94" s="106" t="s">
        <v>1917</v>
      </c>
      <c r="I94" s="106" t="s">
        <v>14</v>
      </c>
      <c r="J94" s="106"/>
      <c r="K94" s="106">
        <v>20</v>
      </c>
      <c r="L94" s="106"/>
      <c r="M94" s="106"/>
    </row>
    <row r="95" customHeight="1" spans="1:13">
      <c r="A95" s="106"/>
      <c r="B95" s="285" t="s">
        <v>10</v>
      </c>
      <c r="C95" s="285" t="s">
        <v>1918</v>
      </c>
      <c r="D95" s="106">
        <v>1987</v>
      </c>
      <c r="E95" s="106" t="s">
        <v>1072</v>
      </c>
      <c r="F95" s="106" t="s">
        <v>1910</v>
      </c>
      <c r="G95" s="106">
        <v>37</v>
      </c>
      <c r="H95" s="106" t="s">
        <v>181</v>
      </c>
      <c r="I95" s="106" t="s">
        <v>27</v>
      </c>
      <c r="J95" s="106"/>
      <c r="K95" s="106">
        <v>20</v>
      </c>
      <c r="L95" s="106"/>
      <c r="M95" s="106"/>
    </row>
    <row r="96" customHeight="1" spans="1:13">
      <c r="A96" s="106"/>
      <c r="B96" s="285"/>
      <c r="C96" s="293" t="s">
        <v>1919</v>
      </c>
      <c r="D96" s="294">
        <v>1990</v>
      </c>
      <c r="E96" s="294" t="s">
        <v>1072</v>
      </c>
      <c r="F96" s="294" t="s">
        <v>1245</v>
      </c>
      <c r="G96" s="294">
        <v>5</v>
      </c>
      <c r="H96" s="294" t="s">
        <v>1920</v>
      </c>
      <c r="I96" s="294" t="s">
        <v>27</v>
      </c>
      <c r="J96" s="106"/>
      <c r="K96" s="106">
        <v>20</v>
      </c>
      <c r="L96" s="106"/>
      <c r="M96" s="106"/>
    </row>
    <row r="97" customHeight="1" spans="1:13">
      <c r="A97" s="106"/>
      <c r="B97" s="285"/>
      <c r="C97" s="293" t="s">
        <v>1921</v>
      </c>
      <c r="D97" s="294">
        <v>1990</v>
      </c>
      <c r="E97" s="294" t="s">
        <v>1072</v>
      </c>
      <c r="F97" s="294" t="s">
        <v>1245</v>
      </c>
      <c r="G97" s="294">
        <v>5</v>
      </c>
      <c r="H97" s="294" t="s">
        <v>1920</v>
      </c>
      <c r="I97" s="294" t="s">
        <v>27</v>
      </c>
      <c r="J97" s="106"/>
      <c r="K97" s="106">
        <v>20</v>
      </c>
      <c r="L97" s="106"/>
      <c r="M97" s="106"/>
    </row>
    <row r="98" customHeight="1" spans="1:13">
      <c r="A98" s="106"/>
      <c r="B98" s="285"/>
      <c r="C98" s="293" t="s">
        <v>1922</v>
      </c>
      <c r="D98" s="294">
        <v>1990</v>
      </c>
      <c r="E98" s="294" t="s">
        <v>1072</v>
      </c>
      <c r="F98" s="294" t="s">
        <v>1245</v>
      </c>
      <c r="G98" s="294">
        <v>5</v>
      </c>
      <c r="H98" s="294" t="s">
        <v>1920</v>
      </c>
      <c r="I98" s="294" t="s">
        <v>27</v>
      </c>
      <c r="J98" s="106"/>
      <c r="K98" s="106">
        <v>20</v>
      </c>
      <c r="L98" s="106"/>
      <c r="M98" s="106"/>
    </row>
    <row r="99" customHeight="1" spans="1:13">
      <c r="A99" s="106"/>
      <c r="B99" s="285" t="s">
        <v>10</v>
      </c>
      <c r="C99" s="285" t="s">
        <v>1923</v>
      </c>
      <c r="D99" s="106">
        <v>1991</v>
      </c>
      <c r="E99" s="106" t="s">
        <v>1794</v>
      </c>
      <c r="F99" s="106" t="s">
        <v>1924</v>
      </c>
      <c r="G99" s="106">
        <v>34</v>
      </c>
      <c r="H99" s="106" t="s">
        <v>181</v>
      </c>
      <c r="I99" s="106" t="s">
        <v>14</v>
      </c>
      <c r="J99" s="106"/>
      <c r="K99" s="106">
        <v>20</v>
      </c>
      <c r="L99" s="106"/>
      <c r="M99" s="106"/>
    </row>
    <row r="100" customHeight="1" spans="1:13">
      <c r="A100" s="106"/>
      <c r="B100" s="285"/>
      <c r="C100" s="285" t="s">
        <v>1925</v>
      </c>
      <c r="D100" s="106">
        <v>1989</v>
      </c>
      <c r="E100" s="106" t="s">
        <v>1072</v>
      </c>
      <c r="F100" s="106" t="s">
        <v>1926</v>
      </c>
      <c r="G100" s="106">
        <v>8</v>
      </c>
      <c r="H100" s="106" t="s">
        <v>181</v>
      </c>
      <c r="I100" s="106" t="s">
        <v>14</v>
      </c>
      <c r="J100" s="106"/>
      <c r="K100" s="106">
        <v>20</v>
      </c>
      <c r="L100" s="106"/>
      <c r="M100" s="106"/>
    </row>
    <row r="101" customHeight="1" spans="1:13">
      <c r="A101" s="106"/>
      <c r="B101" s="285"/>
      <c r="C101" s="285" t="s">
        <v>1927</v>
      </c>
      <c r="D101" s="106">
        <v>1989</v>
      </c>
      <c r="E101" s="106" t="s">
        <v>1072</v>
      </c>
      <c r="F101" s="106" t="s">
        <v>1926</v>
      </c>
      <c r="G101" s="106">
        <v>8</v>
      </c>
      <c r="H101" s="106" t="s">
        <v>181</v>
      </c>
      <c r="I101" s="106" t="s">
        <v>14</v>
      </c>
      <c r="J101" s="106"/>
      <c r="K101" s="106">
        <v>20</v>
      </c>
      <c r="L101" s="106"/>
      <c r="M101" s="106"/>
    </row>
    <row r="102" customHeight="1" spans="1:13">
      <c r="A102" s="106"/>
      <c r="B102" s="285"/>
      <c r="C102" s="285" t="s">
        <v>1928</v>
      </c>
      <c r="D102" s="106">
        <v>1989</v>
      </c>
      <c r="E102" s="106" t="s">
        <v>1072</v>
      </c>
      <c r="F102" s="106" t="s">
        <v>1926</v>
      </c>
      <c r="G102" s="106">
        <v>8</v>
      </c>
      <c r="H102" s="106" t="s">
        <v>181</v>
      </c>
      <c r="I102" s="106" t="s">
        <v>14</v>
      </c>
      <c r="J102" s="106"/>
      <c r="K102" s="106">
        <v>20</v>
      </c>
      <c r="L102" s="106"/>
      <c r="M102" s="106"/>
    </row>
    <row r="103" customHeight="1" spans="1:13">
      <c r="A103" s="106"/>
      <c r="B103" s="285"/>
      <c r="C103" s="285" t="s">
        <v>1929</v>
      </c>
      <c r="D103" s="106">
        <v>1989</v>
      </c>
      <c r="E103" s="106" t="s">
        <v>1072</v>
      </c>
      <c r="F103" s="106" t="s">
        <v>1926</v>
      </c>
      <c r="G103" s="106">
        <v>8</v>
      </c>
      <c r="H103" s="106" t="s">
        <v>181</v>
      </c>
      <c r="I103" s="106" t="s">
        <v>14</v>
      </c>
      <c r="J103" s="106"/>
      <c r="K103" s="106">
        <v>20</v>
      </c>
      <c r="L103" s="106"/>
      <c r="M103" s="106"/>
    </row>
    <row r="104" customHeight="1" spans="1:13">
      <c r="A104" s="106"/>
      <c r="B104" s="285"/>
      <c r="C104" s="285" t="s">
        <v>1930</v>
      </c>
      <c r="D104" s="106">
        <v>1989</v>
      </c>
      <c r="E104" s="106" t="s">
        <v>1072</v>
      </c>
      <c r="F104" s="106" t="s">
        <v>1926</v>
      </c>
      <c r="G104" s="106">
        <v>8</v>
      </c>
      <c r="H104" s="106" t="s">
        <v>181</v>
      </c>
      <c r="I104" s="106" t="s">
        <v>14</v>
      </c>
      <c r="J104" s="106"/>
      <c r="K104" s="106">
        <v>20</v>
      </c>
      <c r="L104" s="106"/>
      <c r="M104" s="106"/>
    </row>
    <row r="105" customHeight="1" spans="1:13">
      <c r="A105" s="106"/>
      <c r="B105" s="285"/>
      <c r="C105" s="285" t="s">
        <v>1931</v>
      </c>
      <c r="D105" s="106">
        <v>1988</v>
      </c>
      <c r="E105" s="106" t="s">
        <v>1932</v>
      </c>
      <c r="F105" s="106" t="s">
        <v>1933</v>
      </c>
      <c r="G105" s="106">
        <v>67</v>
      </c>
      <c r="H105" s="106" t="s">
        <v>210</v>
      </c>
      <c r="I105" s="106" t="s">
        <v>27</v>
      </c>
      <c r="J105" s="106"/>
      <c r="K105" s="106">
        <v>20</v>
      </c>
      <c r="L105" s="106"/>
      <c r="M105" s="106"/>
    </row>
    <row r="106" customHeight="1" spans="1:13">
      <c r="A106" s="106"/>
      <c r="B106" s="285"/>
      <c r="C106" s="285" t="s">
        <v>1934</v>
      </c>
      <c r="D106" s="106">
        <v>1988</v>
      </c>
      <c r="E106" s="106" t="s">
        <v>1072</v>
      </c>
      <c r="F106" s="106" t="s">
        <v>1857</v>
      </c>
      <c r="G106" s="106">
        <v>85</v>
      </c>
      <c r="H106" s="106" t="s">
        <v>210</v>
      </c>
      <c r="I106" s="106" t="s">
        <v>27</v>
      </c>
      <c r="J106" s="106"/>
      <c r="K106" s="106">
        <v>20</v>
      </c>
      <c r="L106" s="106"/>
      <c r="M106" s="106"/>
    </row>
    <row r="107" customHeight="1" spans="1:13">
      <c r="A107" s="106"/>
      <c r="B107" s="285"/>
      <c r="C107" s="285" t="s">
        <v>1935</v>
      </c>
      <c r="D107" s="106">
        <v>1987</v>
      </c>
      <c r="E107" s="106" t="s">
        <v>1072</v>
      </c>
      <c r="F107" s="106" t="s">
        <v>1936</v>
      </c>
      <c r="G107" s="106">
        <v>80</v>
      </c>
      <c r="H107" s="106" t="s">
        <v>181</v>
      </c>
      <c r="I107" s="106" t="s">
        <v>27</v>
      </c>
      <c r="J107" s="106"/>
      <c r="K107" s="106">
        <v>20</v>
      </c>
      <c r="L107" s="106"/>
      <c r="M107" s="106"/>
    </row>
    <row r="108" customHeight="1" spans="1:13">
      <c r="A108" s="106"/>
      <c r="B108" s="285" t="s">
        <v>10</v>
      </c>
      <c r="C108" s="285" t="s">
        <v>1937</v>
      </c>
      <c r="D108" s="125">
        <v>2019</v>
      </c>
      <c r="E108" s="125" t="s">
        <v>68</v>
      </c>
      <c r="F108" s="125" t="s">
        <v>1938</v>
      </c>
      <c r="G108" s="125">
        <v>12</v>
      </c>
      <c r="H108" s="125" t="s">
        <v>1939</v>
      </c>
      <c r="I108" s="125" t="s">
        <v>40</v>
      </c>
      <c r="J108" s="125"/>
      <c r="K108" s="106">
        <v>22</v>
      </c>
      <c r="L108" s="106"/>
      <c r="M108" s="106"/>
    </row>
    <row r="109" customHeight="1" spans="1:13">
      <c r="A109" s="106" t="s">
        <v>1940</v>
      </c>
      <c r="B109" s="285" t="s">
        <v>10</v>
      </c>
      <c r="C109" s="285" t="s">
        <v>1941</v>
      </c>
      <c r="D109" s="106">
        <v>1995</v>
      </c>
      <c r="E109" s="106" t="s">
        <v>1942</v>
      </c>
      <c r="F109" s="106" t="s">
        <v>1943</v>
      </c>
      <c r="G109" s="106">
        <v>167</v>
      </c>
      <c r="H109" s="106"/>
      <c r="I109" s="106" t="s">
        <v>27</v>
      </c>
      <c r="J109" s="106"/>
      <c r="K109" s="106">
        <v>22</v>
      </c>
      <c r="L109" s="106"/>
      <c r="M109" s="106"/>
    </row>
    <row r="110" customHeight="1" spans="1:13">
      <c r="A110" s="106"/>
      <c r="B110" s="285" t="s">
        <v>10</v>
      </c>
      <c r="C110" s="285" t="s">
        <v>1944</v>
      </c>
      <c r="D110" s="106">
        <v>1981</v>
      </c>
      <c r="E110" s="106" t="s">
        <v>166</v>
      </c>
      <c r="F110" s="106" t="s">
        <v>1945</v>
      </c>
      <c r="G110" s="106" t="s">
        <v>1946</v>
      </c>
      <c r="H110" s="106">
        <v>75</v>
      </c>
      <c r="I110" s="106" t="s">
        <v>977</v>
      </c>
      <c r="J110" s="106"/>
      <c r="K110" s="106">
        <v>22</v>
      </c>
      <c r="L110" s="106"/>
      <c r="M110" s="106"/>
    </row>
    <row r="111" customHeight="1" spans="1:13">
      <c r="A111" s="106"/>
      <c r="B111" s="285" t="s">
        <v>10</v>
      </c>
      <c r="C111" s="285" t="s">
        <v>1947</v>
      </c>
      <c r="D111" s="106">
        <v>1988</v>
      </c>
      <c r="E111" s="106" t="s">
        <v>1072</v>
      </c>
      <c r="F111" s="106" t="s">
        <v>1926</v>
      </c>
      <c r="G111" s="106" t="s">
        <v>1858</v>
      </c>
      <c r="H111" s="106">
        <v>124</v>
      </c>
      <c r="I111" s="106" t="s">
        <v>27</v>
      </c>
      <c r="J111" s="106"/>
      <c r="K111" s="106">
        <v>22</v>
      </c>
      <c r="L111" s="106"/>
      <c r="M111" s="106"/>
    </row>
    <row r="112" customHeight="1" spans="1:13">
      <c r="A112" s="106"/>
      <c r="B112" s="285" t="s">
        <v>10</v>
      </c>
      <c r="C112" s="285" t="s">
        <v>1948</v>
      </c>
      <c r="D112" s="106">
        <v>1988</v>
      </c>
      <c r="E112" s="106" t="s">
        <v>1072</v>
      </c>
      <c r="F112" s="106" t="s">
        <v>1926</v>
      </c>
      <c r="G112" s="106" t="s">
        <v>1858</v>
      </c>
      <c r="H112" s="106">
        <v>124</v>
      </c>
      <c r="I112" s="106" t="s">
        <v>27</v>
      </c>
      <c r="J112" s="106"/>
      <c r="K112" s="106">
        <v>22</v>
      </c>
      <c r="L112" s="106"/>
      <c r="M112" s="106"/>
    </row>
    <row r="113" customHeight="1" spans="1:13">
      <c r="A113" s="106"/>
      <c r="B113" s="285" t="s">
        <v>10</v>
      </c>
      <c r="C113" s="285" t="s">
        <v>1949</v>
      </c>
      <c r="D113" s="106">
        <v>1988</v>
      </c>
      <c r="E113" s="106" t="s">
        <v>1072</v>
      </c>
      <c r="F113" s="106" t="s">
        <v>1857</v>
      </c>
      <c r="G113" s="106"/>
      <c r="H113" s="106">
        <v>85</v>
      </c>
      <c r="I113" s="106" t="s">
        <v>27</v>
      </c>
      <c r="J113" s="106"/>
      <c r="K113" s="106">
        <v>22</v>
      </c>
      <c r="L113" s="106"/>
      <c r="M113" s="106"/>
    </row>
    <row r="114" customHeight="1" spans="1:13">
      <c r="A114" s="106"/>
      <c r="B114" s="285" t="s">
        <v>10</v>
      </c>
      <c r="C114" s="285" t="s">
        <v>1950</v>
      </c>
      <c r="D114" s="106">
        <v>1988</v>
      </c>
      <c r="E114" s="106" t="s">
        <v>1072</v>
      </c>
      <c r="F114" s="106" t="s">
        <v>1857</v>
      </c>
      <c r="G114" s="106"/>
      <c r="H114" s="106">
        <v>85</v>
      </c>
      <c r="I114" s="106" t="s">
        <v>27</v>
      </c>
      <c r="J114" s="106"/>
      <c r="K114" s="106">
        <v>22</v>
      </c>
      <c r="L114" s="106"/>
      <c r="M114" s="106"/>
    </row>
    <row r="115" customHeight="1" spans="1:13">
      <c r="A115" s="106"/>
      <c r="B115" s="285" t="s">
        <v>10</v>
      </c>
      <c r="C115" s="285" t="s">
        <v>1951</v>
      </c>
      <c r="D115" s="106">
        <v>1988</v>
      </c>
      <c r="E115" s="106" t="s">
        <v>1072</v>
      </c>
      <c r="F115" s="106" t="s">
        <v>1857</v>
      </c>
      <c r="G115" s="106"/>
      <c r="H115" s="106">
        <v>85</v>
      </c>
      <c r="I115" s="106" t="s">
        <v>27</v>
      </c>
      <c r="J115" s="106"/>
      <c r="K115" s="106">
        <v>22</v>
      </c>
      <c r="L115" s="106"/>
      <c r="M115" s="106"/>
    </row>
    <row r="116" customHeight="1" spans="1:13">
      <c r="A116" s="106"/>
      <c r="B116" s="285" t="s">
        <v>10</v>
      </c>
      <c r="C116" s="285" t="s">
        <v>1952</v>
      </c>
      <c r="D116" s="106">
        <v>1988</v>
      </c>
      <c r="E116" s="106" t="s">
        <v>1072</v>
      </c>
      <c r="F116" s="106" t="s">
        <v>1857</v>
      </c>
      <c r="G116" s="106"/>
      <c r="H116" s="106">
        <v>85</v>
      </c>
      <c r="I116" s="106" t="s">
        <v>27</v>
      </c>
      <c r="J116" s="106"/>
      <c r="K116" s="106">
        <v>22</v>
      </c>
      <c r="L116" s="106"/>
      <c r="M116" s="106"/>
    </row>
    <row r="117" customHeight="1" spans="1:13">
      <c r="A117" s="106"/>
      <c r="B117" s="285"/>
      <c r="C117" s="285" t="s">
        <v>1953</v>
      </c>
      <c r="D117" s="106">
        <v>1987</v>
      </c>
      <c r="E117" s="106" t="s">
        <v>1072</v>
      </c>
      <c r="F117" s="106" t="s">
        <v>1954</v>
      </c>
      <c r="G117" s="106">
        <v>118</v>
      </c>
      <c r="H117" s="106" t="s">
        <v>181</v>
      </c>
      <c r="I117" s="106" t="s">
        <v>27</v>
      </c>
      <c r="J117" s="106"/>
      <c r="K117" s="106">
        <v>22</v>
      </c>
      <c r="L117" s="106"/>
      <c r="M117" s="106"/>
    </row>
    <row r="118" customHeight="1" spans="1:13">
      <c r="A118" s="106"/>
      <c r="B118" s="285"/>
      <c r="C118" s="285" t="s">
        <v>1955</v>
      </c>
      <c r="D118" s="106">
        <v>1987</v>
      </c>
      <c r="E118" s="106" t="s">
        <v>1956</v>
      </c>
      <c r="F118" s="106" t="s">
        <v>1936</v>
      </c>
      <c r="G118" s="106">
        <v>80</v>
      </c>
      <c r="H118" s="106" t="s">
        <v>181</v>
      </c>
      <c r="I118" s="106" t="s">
        <v>27</v>
      </c>
      <c r="J118" s="106"/>
      <c r="K118" s="106">
        <v>22</v>
      </c>
      <c r="L118" s="106"/>
      <c r="M118" s="106"/>
    </row>
    <row r="119" customHeight="1" spans="1:13">
      <c r="A119" s="106"/>
      <c r="B119" s="285"/>
      <c r="C119" s="285" t="s">
        <v>1957</v>
      </c>
      <c r="D119" s="106">
        <v>1987</v>
      </c>
      <c r="E119" s="106" t="s">
        <v>1072</v>
      </c>
      <c r="F119" s="106" t="s">
        <v>1958</v>
      </c>
      <c r="G119" s="106">
        <v>1</v>
      </c>
      <c r="H119" s="106" t="s">
        <v>181</v>
      </c>
      <c r="I119" s="106" t="s">
        <v>170</v>
      </c>
      <c r="J119" s="106"/>
      <c r="K119" s="106">
        <v>22</v>
      </c>
      <c r="L119" s="106"/>
      <c r="M119" s="106"/>
    </row>
    <row r="120" customHeight="1" spans="1:13">
      <c r="A120" s="106"/>
      <c r="B120" s="285"/>
      <c r="C120" s="285" t="s">
        <v>1959</v>
      </c>
      <c r="D120" s="106">
        <v>1987</v>
      </c>
      <c r="E120" s="106" t="s">
        <v>1072</v>
      </c>
      <c r="F120" s="106" t="s">
        <v>1958</v>
      </c>
      <c r="G120" s="106">
        <v>1</v>
      </c>
      <c r="H120" s="106" t="s">
        <v>181</v>
      </c>
      <c r="I120" s="106" t="s">
        <v>170</v>
      </c>
      <c r="J120" s="106"/>
      <c r="K120" s="106">
        <v>22</v>
      </c>
      <c r="L120" s="106"/>
      <c r="M120" s="106"/>
    </row>
    <row r="121" customHeight="1" spans="1:13">
      <c r="A121" s="106"/>
      <c r="B121" s="285" t="s">
        <v>10</v>
      </c>
      <c r="C121" s="285" t="s">
        <v>1960</v>
      </c>
      <c r="D121" s="106">
        <v>1981</v>
      </c>
      <c r="E121" s="106" t="s">
        <v>166</v>
      </c>
      <c r="F121" s="106" t="s">
        <v>1926</v>
      </c>
      <c r="G121" s="106">
        <v>101</v>
      </c>
      <c r="H121" s="106" t="s">
        <v>1946</v>
      </c>
      <c r="I121" s="106" t="s">
        <v>170</v>
      </c>
      <c r="J121" s="106"/>
      <c r="K121" s="106">
        <v>22</v>
      </c>
      <c r="L121" s="106"/>
      <c r="M121" s="106"/>
    </row>
    <row r="122" customHeight="1" spans="1:13">
      <c r="A122" s="106"/>
      <c r="B122" s="285" t="s">
        <v>10</v>
      </c>
      <c r="C122" s="285" t="s">
        <v>1961</v>
      </c>
      <c r="D122" s="106">
        <v>1991</v>
      </c>
      <c r="E122" s="106" t="s">
        <v>1794</v>
      </c>
      <c r="F122" s="106" t="s">
        <v>1245</v>
      </c>
      <c r="G122" s="106">
        <v>452</v>
      </c>
      <c r="H122" s="106" t="s">
        <v>181</v>
      </c>
      <c r="I122" s="106" t="s">
        <v>14</v>
      </c>
      <c r="J122" s="106"/>
      <c r="K122" s="106">
        <v>22</v>
      </c>
      <c r="L122" s="106"/>
      <c r="M122" s="106"/>
    </row>
    <row r="123" customHeight="1" spans="1:13">
      <c r="A123" s="106"/>
      <c r="B123" s="285" t="s">
        <v>10</v>
      </c>
      <c r="C123" s="106">
        <v>52171188</v>
      </c>
      <c r="D123" s="106">
        <v>1988</v>
      </c>
      <c r="E123" s="106" t="s">
        <v>1962</v>
      </c>
      <c r="F123" s="106" t="s">
        <v>1926</v>
      </c>
      <c r="G123" s="106"/>
      <c r="H123" s="106">
        <v>2</v>
      </c>
      <c r="I123" s="106" t="s">
        <v>170</v>
      </c>
      <c r="J123" s="106"/>
      <c r="K123" s="106">
        <v>24</v>
      </c>
      <c r="L123" s="106"/>
      <c r="M123" s="106"/>
    </row>
    <row r="124" customHeight="1" spans="1:13">
      <c r="A124" s="106"/>
      <c r="B124" s="285" t="s">
        <v>10</v>
      </c>
      <c r="C124" s="285" t="s">
        <v>1795</v>
      </c>
      <c r="D124" s="125">
        <v>2009</v>
      </c>
      <c r="E124" s="125" t="s">
        <v>1794</v>
      </c>
      <c r="F124" s="125" t="s">
        <v>1796</v>
      </c>
      <c r="G124" s="125">
        <v>227</v>
      </c>
      <c r="H124" s="125"/>
      <c r="I124" s="125" t="s">
        <v>14</v>
      </c>
      <c r="J124" s="125"/>
      <c r="K124" s="106">
        <v>25</v>
      </c>
      <c r="L124" s="106"/>
      <c r="M124" s="106"/>
    </row>
    <row r="125" customHeight="1" spans="1:13">
      <c r="A125" s="106"/>
      <c r="B125" s="285" t="s">
        <v>77</v>
      </c>
      <c r="C125" s="285" t="s">
        <v>1963</v>
      </c>
      <c r="D125" s="125">
        <v>2019</v>
      </c>
      <c r="E125" s="125" t="s">
        <v>68</v>
      </c>
      <c r="F125" s="125" t="s">
        <v>1832</v>
      </c>
      <c r="G125" s="125">
        <v>44</v>
      </c>
      <c r="H125" s="125" t="s">
        <v>33</v>
      </c>
      <c r="I125" s="125" t="s">
        <v>1038</v>
      </c>
      <c r="J125" s="125"/>
      <c r="K125" s="106">
        <v>25</v>
      </c>
      <c r="L125" s="106"/>
      <c r="M125" s="106"/>
    </row>
    <row r="126" customHeight="1" spans="1:13">
      <c r="A126" s="106"/>
      <c r="B126" s="285" t="s">
        <v>10</v>
      </c>
      <c r="C126" s="285" t="s">
        <v>1964</v>
      </c>
      <c r="D126" s="125">
        <v>2019</v>
      </c>
      <c r="E126" s="125" t="s">
        <v>858</v>
      </c>
      <c r="F126" s="125" t="s">
        <v>1965</v>
      </c>
      <c r="G126" s="125"/>
      <c r="H126" s="125" t="s">
        <v>86</v>
      </c>
      <c r="I126" s="125" t="s">
        <v>40</v>
      </c>
      <c r="J126" s="125"/>
      <c r="K126" s="106">
        <v>25</v>
      </c>
      <c r="L126" s="106"/>
      <c r="M126" s="106"/>
    </row>
    <row r="127" customHeight="1" spans="1:13">
      <c r="A127" s="106"/>
      <c r="B127" s="285" t="s">
        <v>66</v>
      </c>
      <c r="C127" s="285" t="s">
        <v>1966</v>
      </c>
      <c r="D127" s="295">
        <v>1992</v>
      </c>
      <c r="E127" s="295" t="s">
        <v>1967</v>
      </c>
      <c r="F127" s="295" t="s">
        <v>1896</v>
      </c>
      <c r="G127" s="295">
        <v>362</v>
      </c>
      <c r="H127" s="295"/>
      <c r="I127" s="295" t="s">
        <v>146</v>
      </c>
      <c r="J127" s="106"/>
      <c r="K127" s="106">
        <v>25</v>
      </c>
      <c r="L127" s="106"/>
      <c r="M127" s="106"/>
    </row>
    <row r="128" customHeight="1" spans="1:13">
      <c r="A128" s="106"/>
      <c r="B128" s="285" t="s">
        <v>10</v>
      </c>
      <c r="C128" s="285" t="s">
        <v>1968</v>
      </c>
      <c r="D128" s="106">
        <v>2019</v>
      </c>
      <c r="E128" s="106" t="s">
        <v>365</v>
      </c>
      <c r="F128" s="106" t="s">
        <v>1969</v>
      </c>
      <c r="G128" s="106">
        <v>182</v>
      </c>
      <c r="H128" s="106" t="s">
        <v>120</v>
      </c>
      <c r="I128" s="106" t="s">
        <v>40</v>
      </c>
      <c r="J128" s="106"/>
      <c r="K128" s="106">
        <v>25</v>
      </c>
      <c r="L128" s="106"/>
      <c r="M128" s="106"/>
    </row>
    <row r="129" customHeight="1" spans="1:13">
      <c r="A129" s="106"/>
      <c r="B129" s="285" t="s">
        <v>10</v>
      </c>
      <c r="C129" s="285" t="s">
        <v>1970</v>
      </c>
      <c r="D129" s="106">
        <v>2020</v>
      </c>
      <c r="E129" s="106" t="s">
        <v>1840</v>
      </c>
      <c r="F129" s="106" t="s">
        <v>1971</v>
      </c>
      <c r="G129" s="106">
        <v>3</v>
      </c>
      <c r="H129" s="106"/>
      <c r="I129" s="106" t="s">
        <v>14</v>
      </c>
      <c r="J129" s="106"/>
      <c r="K129" s="106">
        <v>25</v>
      </c>
      <c r="L129" s="106"/>
      <c r="M129" s="106"/>
    </row>
    <row r="130" customHeight="1" spans="1:13">
      <c r="A130" s="106"/>
      <c r="B130" s="291" t="s">
        <v>10</v>
      </c>
      <c r="C130" s="291" t="s">
        <v>1972</v>
      </c>
      <c r="D130" s="292">
        <v>2018</v>
      </c>
      <c r="E130" s="292" t="s">
        <v>131</v>
      </c>
      <c r="F130" s="292" t="s">
        <v>1969</v>
      </c>
      <c r="G130" s="292">
        <v>198</v>
      </c>
      <c r="H130" s="292"/>
      <c r="I130" s="292" t="s">
        <v>14</v>
      </c>
      <c r="J130" s="106"/>
      <c r="K130" s="106">
        <v>25</v>
      </c>
      <c r="L130" s="106"/>
      <c r="M130" s="106"/>
    </row>
    <row r="131" customHeight="1" spans="1:13">
      <c r="A131" s="106"/>
      <c r="B131" s="291" t="s">
        <v>10</v>
      </c>
      <c r="C131" s="291" t="s">
        <v>1973</v>
      </c>
      <c r="D131" s="292">
        <v>2019</v>
      </c>
      <c r="E131" s="292" t="s">
        <v>398</v>
      </c>
      <c r="F131" s="292" t="s">
        <v>658</v>
      </c>
      <c r="G131" s="292">
        <v>172</v>
      </c>
      <c r="H131" s="292" t="s">
        <v>1974</v>
      </c>
      <c r="I131" s="292" t="s">
        <v>14</v>
      </c>
      <c r="J131" s="106"/>
      <c r="K131" s="106">
        <v>25</v>
      </c>
      <c r="L131" s="106"/>
      <c r="M131" s="106"/>
    </row>
    <row r="132" customHeight="1" spans="1:13">
      <c r="A132" s="106"/>
      <c r="B132" s="291" t="s">
        <v>10</v>
      </c>
      <c r="C132" s="291" t="s">
        <v>1975</v>
      </c>
      <c r="D132" s="292">
        <v>2019</v>
      </c>
      <c r="E132" s="292" t="s">
        <v>1840</v>
      </c>
      <c r="F132" s="292" t="s">
        <v>1841</v>
      </c>
      <c r="G132" s="292">
        <v>65</v>
      </c>
      <c r="H132" s="292"/>
      <c r="I132" s="292" t="s">
        <v>14</v>
      </c>
      <c r="J132" s="106"/>
      <c r="K132" s="106">
        <v>25</v>
      </c>
      <c r="L132" s="106"/>
      <c r="M132" s="106"/>
    </row>
    <row r="133" customHeight="1" spans="1:13">
      <c r="A133" s="106"/>
      <c r="B133" s="291" t="s">
        <v>10</v>
      </c>
      <c r="C133" s="291" t="s">
        <v>1976</v>
      </c>
      <c r="D133" s="292">
        <v>2019</v>
      </c>
      <c r="E133" s="292" t="s">
        <v>1840</v>
      </c>
      <c r="F133" s="292" t="s">
        <v>1841</v>
      </c>
      <c r="G133" s="292">
        <v>2</v>
      </c>
      <c r="H133" s="292"/>
      <c r="I133" s="292" t="s">
        <v>14</v>
      </c>
      <c r="J133" s="106"/>
      <c r="K133" s="106">
        <v>25</v>
      </c>
      <c r="L133" s="106"/>
      <c r="M133" s="106"/>
    </row>
    <row r="134" customHeight="1" spans="1:13">
      <c r="A134" s="106"/>
      <c r="B134" s="291" t="s">
        <v>10</v>
      </c>
      <c r="C134" s="291" t="s">
        <v>1977</v>
      </c>
      <c r="D134" s="292">
        <v>2019</v>
      </c>
      <c r="E134" s="292" t="s">
        <v>150</v>
      </c>
      <c r="F134" s="292" t="s">
        <v>658</v>
      </c>
      <c r="G134" s="292">
        <v>277</v>
      </c>
      <c r="H134" s="292" t="s">
        <v>1978</v>
      </c>
      <c r="I134" s="292" t="s">
        <v>40</v>
      </c>
      <c r="J134" s="106"/>
      <c r="K134" s="106">
        <v>25</v>
      </c>
      <c r="L134" s="106"/>
      <c r="M134" s="106"/>
    </row>
    <row r="135" customHeight="1" spans="1:13">
      <c r="A135" s="106"/>
      <c r="B135" s="285" t="s">
        <v>10</v>
      </c>
      <c r="C135" s="285" t="s">
        <v>1979</v>
      </c>
      <c r="D135" s="106">
        <v>2019</v>
      </c>
      <c r="E135" s="106" t="s">
        <v>150</v>
      </c>
      <c r="F135" s="106" t="s">
        <v>1815</v>
      </c>
      <c r="G135" s="106"/>
      <c r="H135" s="106">
        <v>591</v>
      </c>
      <c r="I135" s="106" t="s">
        <v>40</v>
      </c>
      <c r="J135" s="106"/>
      <c r="K135" s="106">
        <v>25</v>
      </c>
      <c r="L135" s="106"/>
      <c r="M135" s="106"/>
    </row>
    <row r="136" customHeight="1" spans="1:13">
      <c r="A136" s="106"/>
      <c r="B136" s="285" t="s">
        <v>10</v>
      </c>
      <c r="C136" s="285" t="s">
        <v>1980</v>
      </c>
      <c r="D136" s="106">
        <v>2019</v>
      </c>
      <c r="E136" s="106" t="s">
        <v>150</v>
      </c>
      <c r="F136" s="106" t="s">
        <v>1815</v>
      </c>
      <c r="G136" s="106"/>
      <c r="H136" s="106">
        <v>591</v>
      </c>
      <c r="I136" s="106" t="s">
        <v>40</v>
      </c>
      <c r="J136" s="106"/>
      <c r="K136" s="106">
        <v>25</v>
      </c>
      <c r="L136" s="106"/>
      <c r="M136" s="106"/>
    </row>
    <row r="137" customHeight="1" spans="1:13">
      <c r="A137" s="106"/>
      <c r="B137" s="285" t="s">
        <v>10</v>
      </c>
      <c r="C137" s="285" t="s">
        <v>1981</v>
      </c>
      <c r="D137" s="106">
        <v>2019</v>
      </c>
      <c r="E137" s="106" t="s">
        <v>150</v>
      </c>
      <c r="F137" s="106" t="s">
        <v>1815</v>
      </c>
      <c r="G137" s="106"/>
      <c r="H137" s="106">
        <v>591</v>
      </c>
      <c r="I137" s="106" t="s">
        <v>40</v>
      </c>
      <c r="J137" s="106"/>
      <c r="K137" s="106">
        <v>25</v>
      </c>
      <c r="L137" s="106"/>
      <c r="M137" s="106"/>
    </row>
    <row r="138" customHeight="1" spans="1:13">
      <c r="A138" s="106"/>
      <c r="B138" s="285" t="s">
        <v>10</v>
      </c>
      <c r="C138" s="285" t="s">
        <v>1982</v>
      </c>
      <c r="D138" s="106">
        <v>2019</v>
      </c>
      <c r="E138" s="106" t="s">
        <v>93</v>
      </c>
      <c r="F138" s="106" t="s">
        <v>1983</v>
      </c>
      <c r="G138" s="106"/>
      <c r="H138" s="106">
        <v>256</v>
      </c>
      <c r="I138" s="106" t="s">
        <v>40</v>
      </c>
      <c r="J138" s="106"/>
      <c r="K138" s="106">
        <v>25</v>
      </c>
      <c r="L138" s="106"/>
      <c r="M138" s="106"/>
    </row>
    <row r="139" customHeight="1" spans="1:13">
      <c r="A139" s="106"/>
      <c r="B139" s="285" t="s">
        <v>10</v>
      </c>
      <c r="C139" s="285" t="s">
        <v>1984</v>
      </c>
      <c r="D139" s="106">
        <v>2019</v>
      </c>
      <c r="E139" s="106" t="s">
        <v>93</v>
      </c>
      <c r="F139" s="106" t="s">
        <v>1983</v>
      </c>
      <c r="G139" s="106"/>
      <c r="H139" s="106">
        <v>256</v>
      </c>
      <c r="I139" s="106" t="s">
        <v>40</v>
      </c>
      <c r="J139" s="106"/>
      <c r="K139" s="106">
        <v>25</v>
      </c>
      <c r="L139" s="106"/>
      <c r="M139" s="106"/>
    </row>
    <row r="140" customHeight="1" spans="1:13">
      <c r="A140" s="106"/>
      <c r="B140" s="285" t="s">
        <v>10</v>
      </c>
      <c r="C140" s="285" t="s">
        <v>1985</v>
      </c>
      <c r="D140" s="106">
        <v>1988</v>
      </c>
      <c r="E140" s="106" t="s">
        <v>1072</v>
      </c>
      <c r="F140" s="106" t="s">
        <v>1986</v>
      </c>
      <c r="G140" s="106" t="s">
        <v>1858</v>
      </c>
      <c r="H140" s="106">
        <v>123</v>
      </c>
      <c r="I140" s="106" t="s">
        <v>27</v>
      </c>
      <c r="J140" s="106"/>
      <c r="K140" s="106">
        <v>25</v>
      </c>
      <c r="L140" s="106"/>
      <c r="M140" s="106"/>
    </row>
    <row r="141" customHeight="1" spans="1:13">
      <c r="A141" s="106"/>
      <c r="B141" s="285" t="s">
        <v>10</v>
      </c>
      <c r="C141" s="285" t="s">
        <v>1987</v>
      </c>
      <c r="D141" s="106">
        <v>1989</v>
      </c>
      <c r="E141" s="106" t="s">
        <v>1988</v>
      </c>
      <c r="F141" s="106" t="s">
        <v>1989</v>
      </c>
      <c r="G141" s="106"/>
      <c r="H141" s="106">
        <v>138</v>
      </c>
      <c r="I141" s="106" t="s">
        <v>14</v>
      </c>
      <c r="J141" s="106"/>
      <c r="K141" s="106">
        <v>25</v>
      </c>
      <c r="L141" s="106"/>
      <c r="M141" s="106"/>
    </row>
    <row r="142" customHeight="1" spans="1:13">
      <c r="A142" s="106"/>
      <c r="B142" s="285" t="s">
        <v>10</v>
      </c>
      <c r="C142" s="285" t="s">
        <v>1990</v>
      </c>
      <c r="D142" s="106">
        <v>1989</v>
      </c>
      <c r="E142" s="106" t="s">
        <v>1988</v>
      </c>
      <c r="F142" s="106" t="s">
        <v>1989</v>
      </c>
      <c r="G142" s="106"/>
      <c r="H142" s="106">
        <v>138</v>
      </c>
      <c r="I142" s="106" t="s">
        <v>14</v>
      </c>
      <c r="J142" s="106"/>
      <c r="K142" s="106">
        <v>25</v>
      </c>
      <c r="L142" s="106"/>
      <c r="M142" s="106"/>
    </row>
    <row r="143" customHeight="1" spans="1:13">
      <c r="A143" s="106"/>
      <c r="B143" s="285" t="s">
        <v>10</v>
      </c>
      <c r="C143" s="285" t="s">
        <v>1991</v>
      </c>
      <c r="D143" s="106">
        <v>1989</v>
      </c>
      <c r="E143" s="106" t="s">
        <v>1988</v>
      </c>
      <c r="F143" s="106" t="s">
        <v>1989</v>
      </c>
      <c r="G143" s="106"/>
      <c r="H143" s="106">
        <v>310</v>
      </c>
      <c r="I143" s="106" t="s">
        <v>14</v>
      </c>
      <c r="J143" s="106"/>
      <c r="K143" s="106">
        <v>25</v>
      </c>
      <c r="L143" s="106"/>
      <c r="M143" s="106"/>
    </row>
    <row r="144" customHeight="1" spans="1:13">
      <c r="A144" s="106"/>
      <c r="B144" s="285" t="s">
        <v>10</v>
      </c>
      <c r="C144" s="285" t="s">
        <v>1992</v>
      </c>
      <c r="D144" s="106">
        <v>1989</v>
      </c>
      <c r="E144" s="106" t="s">
        <v>1988</v>
      </c>
      <c r="F144" s="106" t="s">
        <v>1245</v>
      </c>
      <c r="G144" s="106" t="s">
        <v>1858</v>
      </c>
      <c r="H144" s="106">
        <v>21</v>
      </c>
      <c r="I144" s="106" t="s">
        <v>14</v>
      </c>
      <c r="J144" s="106"/>
      <c r="K144" s="106">
        <v>25</v>
      </c>
      <c r="L144" s="106"/>
      <c r="M144" s="106"/>
    </row>
    <row r="145" customHeight="1" spans="1:13">
      <c r="A145" s="106"/>
      <c r="B145" s="285" t="s">
        <v>10</v>
      </c>
      <c r="C145" s="285" t="s">
        <v>1993</v>
      </c>
      <c r="D145" s="106">
        <v>1989</v>
      </c>
      <c r="E145" s="106" t="s">
        <v>1988</v>
      </c>
      <c r="F145" s="106" t="s">
        <v>1245</v>
      </c>
      <c r="G145" s="106" t="s">
        <v>1858</v>
      </c>
      <c r="H145" s="106">
        <v>21</v>
      </c>
      <c r="I145" s="106" t="s">
        <v>14</v>
      </c>
      <c r="J145" s="106"/>
      <c r="K145" s="106">
        <v>25</v>
      </c>
      <c r="L145" s="106"/>
      <c r="M145" s="106"/>
    </row>
    <row r="146" customHeight="1" spans="1:13">
      <c r="A146" s="106"/>
      <c r="B146" s="285" t="s">
        <v>10</v>
      </c>
      <c r="C146" s="285" t="s">
        <v>1994</v>
      </c>
      <c r="D146" s="106">
        <v>1989</v>
      </c>
      <c r="E146" s="106" t="s">
        <v>1988</v>
      </c>
      <c r="F146" s="106" t="s">
        <v>1245</v>
      </c>
      <c r="G146" s="106" t="s">
        <v>1858</v>
      </c>
      <c r="H146" s="106">
        <v>21</v>
      </c>
      <c r="I146" s="106" t="s">
        <v>14</v>
      </c>
      <c r="J146" s="106"/>
      <c r="K146" s="106">
        <v>25</v>
      </c>
      <c r="L146" s="106"/>
      <c r="M146" s="106"/>
    </row>
    <row r="147" customHeight="1" spans="1:13">
      <c r="A147" s="106"/>
      <c r="B147" s="285" t="s">
        <v>10</v>
      </c>
      <c r="C147" s="285" t="s">
        <v>1995</v>
      </c>
      <c r="D147" s="106">
        <v>1989</v>
      </c>
      <c r="E147" s="106" t="s">
        <v>1988</v>
      </c>
      <c r="F147" s="106" t="s">
        <v>1245</v>
      </c>
      <c r="G147" s="106" t="s">
        <v>1858</v>
      </c>
      <c r="H147" s="106">
        <v>21</v>
      </c>
      <c r="I147" s="106" t="s">
        <v>14</v>
      </c>
      <c r="J147" s="106"/>
      <c r="K147" s="106">
        <v>25</v>
      </c>
      <c r="L147" s="106"/>
      <c r="M147" s="106"/>
    </row>
    <row r="148" customHeight="1" spans="1:13">
      <c r="A148" s="106"/>
      <c r="B148" s="285" t="s">
        <v>10</v>
      </c>
      <c r="C148" s="285" t="s">
        <v>1996</v>
      </c>
      <c r="D148" s="106">
        <v>1989</v>
      </c>
      <c r="E148" s="106" t="s">
        <v>1988</v>
      </c>
      <c r="F148" s="106" t="s">
        <v>1245</v>
      </c>
      <c r="G148" s="106" t="s">
        <v>1858</v>
      </c>
      <c r="H148" s="106">
        <v>21</v>
      </c>
      <c r="I148" s="106" t="s">
        <v>14</v>
      </c>
      <c r="J148" s="106"/>
      <c r="K148" s="106">
        <v>25</v>
      </c>
      <c r="L148" s="106"/>
      <c r="M148" s="106"/>
    </row>
    <row r="149" customHeight="1" spans="1:13">
      <c r="A149" s="106"/>
      <c r="B149" s="285" t="s">
        <v>10</v>
      </c>
      <c r="C149" s="285" t="s">
        <v>1997</v>
      </c>
      <c r="D149" s="106">
        <v>1989</v>
      </c>
      <c r="E149" s="106" t="s">
        <v>1988</v>
      </c>
      <c r="F149" s="106" t="s">
        <v>1245</v>
      </c>
      <c r="G149" s="106" t="s">
        <v>1858</v>
      </c>
      <c r="H149" s="106">
        <v>21</v>
      </c>
      <c r="I149" s="106" t="s">
        <v>14</v>
      </c>
      <c r="J149" s="106"/>
      <c r="K149" s="106">
        <v>25</v>
      </c>
      <c r="L149" s="106"/>
      <c r="M149" s="106"/>
    </row>
    <row r="150" customHeight="1" spans="1:13">
      <c r="A150" s="106"/>
      <c r="B150" s="285" t="s">
        <v>10</v>
      </c>
      <c r="C150" s="285" t="s">
        <v>1998</v>
      </c>
      <c r="D150" s="106">
        <v>1989</v>
      </c>
      <c r="E150" s="106" t="s">
        <v>1988</v>
      </c>
      <c r="F150" s="106" t="s">
        <v>1245</v>
      </c>
      <c r="G150" s="106" t="s">
        <v>1858</v>
      </c>
      <c r="H150" s="106">
        <v>21</v>
      </c>
      <c r="I150" s="106" t="s">
        <v>14</v>
      </c>
      <c r="J150" s="106"/>
      <c r="K150" s="106">
        <v>25</v>
      </c>
      <c r="L150" s="106"/>
      <c r="M150" s="106"/>
    </row>
    <row r="151" customHeight="1" spans="1:13">
      <c r="A151" s="106"/>
      <c r="B151" s="285" t="s">
        <v>10</v>
      </c>
      <c r="C151" s="285" t="s">
        <v>1999</v>
      </c>
      <c r="D151" s="106">
        <v>1989</v>
      </c>
      <c r="E151" s="106" t="s">
        <v>1988</v>
      </c>
      <c r="F151" s="106" t="s">
        <v>1245</v>
      </c>
      <c r="G151" s="106" t="s">
        <v>1858</v>
      </c>
      <c r="H151" s="106">
        <v>21</v>
      </c>
      <c r="I151" s="106" t="s">
        <v>14</v>
      </c>
      <c r="J151" s="106"/>
      <c r="K151" s="106">
        <v>25</v>
      </c>
      <c r="L151" s="106"/>
      <c r="M151" s="106"/>
    </row>
    <row r="152" customHeight="1" spans="1:13">
      <c r="A152" s="106"/>
      <c r="B152" s="285" t="s">
        <v>10</v>
      </c>
      <c r="C152" s="285" t="s">
        <v>2000</v>
      </c>
      <c r="D152" s="106">
        <v>1991</v>
      </c>
      <c r="E152" s="106" t="s">
        <v>1794</v>
      </c>
      <c r="F152" s="106" t="s">
        <v>1245</v>
      </c>
      <c r="G152" s="106"/>
      <c r="H152" s="106">
        <v>44</v>
      </c>
      <c r="I152" s="106" t="s">
        <v>14</v>
      </c>
      <c r="J152" s="106"/>
      <c r="K152" s="106">
        <v>25</v>
      </c>
      <c r="L152" s="106"/>
      <c r="M152" s="106"/>
    </row>
    <row r="153" customHeight="1" spans="1:13">
      <c r="A153" s="106"/>
      <c r="B153" s="285" t="s">
        <v>10</v>
      </c>
      <c r="C153" s="285" t="s">
        <v>2001</v>
      </c>
      <c r="D153" s="106">
        <v>1991</v>
      </c>
      <c r="E153" s="106" t="s">
        <v>1794</v>
      </c>
      <c r="F153" s="106" t="s">
        <v>1245</v>
      </c>
      <c r="G153" s="106"/>
      <c r="H153" s="106">
        <v>44</v>
      </c>
      <c r="I153" s="106" t="s">
        <v>14</v>
      </c>
      <c r="J153" s="106"/>
      <c r="K153" s="106">
        <v>25</v>
      </c>
      <c r="L153" s="106"/>
      <c r="M153" s="106"/>
    </row>
    <row r="154" customHeight="1" spans="1:13">
      <c r="A154" s="106"/>
      <c r="B154" s="285" t="s">
        <v>10</v>
      </c>
      <c r="C154" s="285" t="s">
        <v>2002</v>
      </c>
      <c r="D154" s="106">
        <v>1988</v>
      </c>
      <c r="E154" s="106" t="s">
        <v>1072</v>
      </c>
      <c r="F154" s="106" t="s">
        <v>1986</v>
      </c>
      <c r="G154" s="106"/>
      <c r="H154" s="106">
        <v>67</v>
      </c>
      <c r="I154" s="106" t="s">
        <v>27</v>
      </c>
      <c r="J154" s="106"/>
      <c r="K154" s="106">
        <v>25</v>
      </c>
      <c r="L154" s="106"/>
      <c r="M154" s="106"/>
    </row>
    <row r="155" customHeight="1" spans="1:13">
      <c r="A155" s="106"/>
      <c r="B155" s="285" t="s">
        <v>10</v>
      </c>
      <c r="C155" s="285" t="s">
        <v>2003</v>
      </c>
      <c r="D155" s="106">
        <v>1987</v>
      </c>
      <c r="E155" s="106" t="s">
        <v>1962</v>
      </c>
      <c r="F155" s="106" t="s">
        <v>1936</v>
      </c>
      <c r="G155" s="106"/>
      <c r="H155" s="106">
        <v>3</v>
      </c>
      <c r="I155" s="106" t="s">
        <v>977</v>
      </c>
      <c r="J155" s="106"/>
      <c r="K155" s="106">
        <v>25</v>
      </c>
      <c r="L155" s="106"/>
      <c r="M155" s="106"/>
    </row>
    <row r="156" customHeight="1" spans="1:13">
      <c r="A156" s="106"/>
      <c r="B156" s="285" t="s">
        <v>10</v>
      </c>
      <c r="C156" s="285" t="s">
        <v>2004</v>
      </c>
      <c r="D156" s="106">
        <v>2019</v>
      </c>
      <c r="E156" s="106" t="s">
        <v>2005</v>
      </c>
      <c r="F156" s="106" t="s">
        <v>1778</v>
      </c>
      <c r="G156" s="106"/>
      <c r="H156" s="106">
        <v>158</v>
      </c>
      <c r="I156" s="106" t="s">
        <v>14</v>
      </c>
      <c r="J156" s="106"/>
      <c r="K156" s="106">
        <v>25</v>
      </c>
      <c r="L156" s="106"/>
      <c r="M156" s="106"/>
    </row>
    <row r="157" customHeight="1" spans="1:13">
      <c r="A157" s="106"/>
      <c r="B157" s="285" t="s">
        <v>66</v>
      </c>
      <c r="C157" s="285" t="s">
        <v>2006</v>
      </c>
      <c r="D157" s="106">
        <v>2019</v>
      </c>
      <c r="E157" s="106" t="s">
        <v>131</v>
      </c>
      <c r="F157" s="106" t="s">
        <v>1778</v>
      </c>
      <c r="G157" s="106" t="s">
        <v>2007</v>
      </c>
      <c r="H157" s="106">
        <v>7</v>
      </c>
      <c r="I157" s="106" t="s">
        <v>281</v>
      </c>
      <c r="J157" s="106"/>
      <c r="K157" s="106">
        <v>25</v>
      </c>
      <c r="L157" s="106"/>
      <c r="M157" s="106"/>
    </row>
    <row r="158" customHeight="1" spans="1:13">
      <c r="A158" s="106"/>
      <c r="B158" s="285" t="s">
        <v>10</v>
      </c>
      <c r="C158" s="285" t="s">
        <v>2008</v>
      </c>
      <c r="D158" s="106">
        <v>2019</v>
      </c>
      <c r="E158" s="106" t="s">
        <v>68</v>
      </c>
      <c r="F158" s="106" t="s">
        <v>1778</v>
      </c>
      <c r="G158" s="106" t="s">
        <v>108</v>
      </c>
      <c r="H158" s="106">
        <v>209</v>
      </c>
      <c r="I158" s="106" t="s">
        <v>14</v>
      </c>
      <c r="J158" s="106"/>
      <c r="K158" s="106">
        <v>25</v>
      </c>
      <c r="L158" s="106"/>
      <c r="M158" s="106"/>
    </row>
    <row r="159" customHeight="1" spans="1:13">
      <c r="A159" s="106"/>
      <c r="B159" s="285" t="s">
        <v>10</v>
      </c>
      <c r="C159" s="285" t="s">
        <v>2009</v>
      </c>
      <c r="D159" s="106">
        <v>2019</v>
      </c>
      <c r="E159" s="106" t="s">
        <v>303</v>
      </c>
      <c r="F159" s="106" t="s">
        <v>1841</v>
      </c>
      <c r="G159" s="106">
        <v>161</v>
      </c>
      <c r="H159" s="106" t="s">
        <v>210</v>
      </c>
      <c r="I159" s="106" t="s">
        <v>27</v>
      </c>
      <c r="J159" s="106"/>
      <c r="K159" s="106">
        <v>25</v>
      </c>
      <c r="L159" s="106"/>
      <c r="M159" s="106"/>
    </row>
    <row r="160" customHeight="1" spans="1:13">
      <c r="A160" s="106"/>
      <c r="B160" s="285"/>
      <c r="C160" s="285" t="s">
        <v>2010</v>
      </c>
      <c r="D160" s="106">
        <v>1990</v>
      </c>
      <c r="E160" s="106" t="s">
        <v>1072</v>
      </c>
      <c r="F160" s="106" t="s">
        <v>1245</v>
      </c>
      <c r="G160" s="106">
        <v>26</v>
      </c>
      <c r="H160" s="106" t="s">
        <v>181</v>
      </c>
      <c r="I160" s="106" t="s">
        <v>170</v>
      </c>
      <c r="J160" s="106"/>
      <c r="K160" s="106">
        <v>25</v>
      </c>
      <c r="L160" s="106"/>
      <c r="M160" s="106"/>
    </row>
    <row r="161" customHeight="1" spans="1:13">
      <c r="A161" s="106"/>
      <c r="B161" s="285"/>
      <c r="C161" s="285" t="s">
        <v>2011</v>
      </c>
      <c r="D161" s="106">
        <v>1987</v>
      </c>
      <c r="E161" s="106" t="s">
        <v>1072</v>
      </c>
      <c r="F161" s="106" t="s">
        <v>2012</v>
      </c>
      <c r="G161" s="106">
        <v>106</v>
      </c>
      <c r="H161" s="106" t="s">
        <v>181</v>
      </c>
      <c r="I161" s="106" t="s">
        <v>27</v>
      </c>
      <c r="J161" s="106"/>
      <c r="K161" s="106">
        <v>25</v>
      </c>
      <c r="L161" s="106"/>
      <c r="M161" s="106"/>
    </row>
    <row r="162" customHeight="1" spans="1:13">
      <c r="A162" s="106"/>
      <c r="B162" s="285"/>
      <c r="C162" s="106">
        <v>52171105</v>
      </c>
      <c r="D162" s="106">
        <v>1987</v>
      </c>
      <c r="E162" s="106" t="s">
        <v>1072</v>
      </c>
      <c r="F162" s="106" t="s">
        <v>2013</v>
      </c>
      <c r="G162" s="106">
        <v>35</v>
      </c>
      <c r="H162" s="106" t="s">
        <v>181</v>
      </c>
      <c r="I162" s="106" t="s">
        <v>27</v>
      </c>
      <c r="J162" s="106"/>
      <c r="K162" s="106">
        <v>25</v>
      </c>
      <c r="L162" s="106"/>
      <c r="M162" s="106"/>
    </row>
    <row r="163" customHeight="1" spans="1:13">
      <c r="A163" s="106"/>
      <c r="B163" s="285"/>
      <c r="C163" s="106">
        <v>52171103</v>
      </c>
      <c r="D163" s="106">
        <v>1987</v>
      </c>
      <c r="E163" s="106" t="s">
        <v>1072</v>
      </c>
      <c r="F163" s="106" t="s">
        <v>2013</v>
      </c>
      <c r="G163" s="106">
        <v>35</v>
      </c>
      <c r="H163" s="106" t="s">
        <v>181</v>
      </c>
      <c r="I163" s="106" t="s">
        <v>27</v>
      </c>
      <c r="J163" s="106"/>
      <c r="K163" s="106">
        <v>25</v>
      </c>
      <c r="L163" s="106"/>
      <c r="M163" s="106"/>
    </row>
    <row r="164" customHeight="1" spans="1:13">
      <c r="A164" s="106"/>
      <c r="B164" s="285"/>
      <c r="C164" s="285" t="s">
        <v>2014</v>
      </c>
      <c r="D164" s="106">
        <v>1987</v>
      </c>
      <c r="E164" s="106" t="s">
        <v>1072</v>
      </c>
      <c r="F164" s="106" t="s">
        <v>2013</v>
      </c>
      <c r="G164" s="106">
        <v>35</v>
      </c>
      <c r="H164" s="106" t="s">
        <v>181</v>
      </c>
      <c r="I164" s="106" t="s">
        <v>27</v>
      </c>
      <c r="J164" s="106"/>
      <c r="K164" s="106">
        <v>25</v>
      </c>
      <c r="L164" s="106"/>
      <c r="M164" s="106"/>
    </row>
    <row r="165" customHeight="1" spans="1:13">
      <c r="A165" s="106"/>
      <c r="B165" s="285"/>
      <c r="C165" s="285" t="s">
        <v>2015</v>
      </c>
      <c r="D165" s="106">
        <v>1989</v>
      </c>
      <c r="E165" s="106" t="s">
        <v>1072</v>
      </c>
      <c r="F165" s="106" t="s">
        <v>2016</v>
      </c>
      <c r="G165" s="106">
        <v>56</v>
      </c>
      <c r="H165" s="106" t="s">
        <v>181</v>
      </c>
      <c r="I165" s="106" t="s">
        <v>14</v>
      </c>
      <c r="J165" s="106"/>
      <c r="K165" s="106">
        <v>25</v>
      </c>
      <c r="L165" s="106"/>
      <c r="M165" s="106"/>
    </row>
    <row r="166" customHeight="1" spans="1:13">
      <c r="A166" s="106"/>
      <c r="B166" s="285"/>
      <c r="C166" s="285" t="s">
        <v>2017</v>
      </c>
      <c r="D166" s="106">
        <v>1987</v>
      </c>
      <c r="E166" s="106" t="s">
        <v>1072</v>
      </c>
      <c r="F166" s="106" t="s">
        <v>2018</v>
      </c>
      <c r="G166" s="106">
        <v>7</v>
      </c>
      <c r="H166" s="106" t="s">
        <v>776</v>
      </c>
      <c r="I166" s="106" t="s">
        <v>27</v>
      </c>
      <c r="J166" s="106"/>
      <c r="K166" s="106">
        <v>25</v>
      </c>
      <c r="L166" s="106"/>
      <c r="M166" s="106"/>
    </row>
    <row r="167" customHeight="1" spans="1:13">
      <c r="A167" s="106"/>
      <c r="B167" s="285"/>
      <c r="C167" s="285" t="s">
        <v>2019</v>
      </c>
      <c r="D167" s="106">
        <v>1987</v>
      </c>
      <c r="E167" s="106" t="s">
        <v>1072</v>
      </c>
      <c r="F167" s="106" t="s">
        <v>2018</v>
      </c>
      <c r="G167" s="106">
        <v>7</v>
      </c>
      <c r="H167" s="106" t="s">
        <v>776</v>
      </c>
      <c r="I167" s="106" t="s">
        <v>27</v>
      </c>
      <c r="J167" s="106"/>
      <c r="K167" s="106">
        <v>25</v>
      </c>
      <c r="L167" s="106"/>
      <c r="M167" s="106"/>
    </row>
    <row r="168" customHeight="1" spans="1:13">
      <c r="A168" s="106"/>
      <c r="B168" s="285" t="s">
        <v>10</v>
      </c>
      <c r="C168" s="285" t="s">
        <v>2020</v>
      </c>
      <c r="D168" s="106">
        <v>1981</v>
      </c>
      <c r="E168" s="106" t="s">
        <v>166</v>
      </c>
      <c r="F168" s="106" t="s">
        <v>1945</v>
      </c>
      <c r="G168" s="106">
        <v>75</v>
      </c>
      <c r="H168" s="106" t="s">
        <v>1946</v>
      </c>
      <c r="I168" s="106" t="s">
        <v>170</v>
      </c>
      <c r="J168" s="106"/>
      <c r="K168" s="106">
        <v>25</v>
      </c>
      <c r="L168" s="106"/>
      <c r="M168" s="106"/>
    </row>
    <row r="169" customHeight="1" spans="1:13">
      <c r="A169" s="106"/>
      <c r="B169" s="285" t="s">
        <v>10</v>
      </c>
      <c r="C169" s="285" t="s">
        <v>2021</v>
      </c>
      <c r="D169" s="106">
        <v>1987</v>
      </c>
      <c r="E169" s="106" t="s">
        <v>1072</v>
      </c>
      <c r="F169" s="106" t="s">
        <v>1958</v>
      </c>
      <c r="G169" s="106">
        <v>8</v>
      </c>
      <c r="H169" s="106" t="s">
        <v>776</v>
      </c>
      <c r="I169" s="106" t="s">
        <v>27</v>
      </c>
      <c r="J169" s="106"/>
      <c r="K169" s="106">
        <v>25</v>
      </c>
      <c r="L169" s="106"/>
      <c r="M169" s="106"/>
    </row>
    <row r="170" customHeight="1" spans="1:13">
      <c r="A170" s="106"/>
      <c r="B170" s="285"/>
      <c r="C170" s="285" t="s">
        <v>2022</v>
      </c>
      <c r="D170" s="106">
        <v>1990</v>
      </c>
      <c r="E170" s="106" t="s">
        <v>1072</v>
      </c>
      <c r="F170" s="106" t="s">
        <v>1926</v>
      </c>
      <c r="G170" s="106">
        <v>2</v>
      </c>
      <c r="H170" s="106" t="s">
        <v>1920</v>
      </c>
      <c r="I170" s="106" t="s">
        <v>14</v>
      </c>
      <c r="J170" s="106"/>
      <c r="K170" s="106">
        <v>25</v>
      </c>
      <c r="L170" s="106"/>
      <c r="M170" s="106"/>
    </row>
    <row r="171" customHeight="1" spans="1:13">
      <c r="A171" s="106"/>
      <c r="B171" s="285" t="s">
        <v>10</v>
      </c>
      <c r="C171" s="285" t="s">
        <v>2023</v>
      </c>
      <c r="D171" s="106">
        <v>1992</v>
      </c>
      <c r="E171" s="106" t="s">
        <v>2024</v>
      </c>
      <c r="F171" s="106" t="s">
        <v>1818</v>
      </c>
      <c r="G171" s="106">
        <v>328</v>
      </c>
      <c r="H171" s="106" t="s">
        <v>181</v>
      </c>
      <c r="I171" s="106" t="s">
        <v>27</v>
      </c>
      <c r="J171" s="106"/>
      <c r="K171" s="106">
        <v>25</v>
      </c>
      <c r="L171" s="106"/>
      <c r="M171" s="106"/>
    </row>
    <row r="172" customHeight="1" spans="1:13">
      <c r="A172" s="106"/>
      <c r="B172" s="285" t="s">
        <v>10</v>
      </c>
      <c r="C172" s="285" t="s">
        <v>2025</v>
      </c>
      <c r="D172" s="106">
        <v>1992</v>
      </c>
      <c r="E172" s="106" t="s">
        <v>2024</v>
      </c>
      <c r="F172" s="106" t="s">
        <v>1818</v>
      </c>
      <c r="G172" s="106">
        <v>328</v>
      </c>
      <c r="H172" s="106" t="s">
        <v>181</v>
      </c>
      <c r="I172" s="106" t="s">
        <v>27</v>
      </c>
      <c r="J172" s="106"/>
      <c r="K172" s="106">
        <v>25</v>
      </c>
      <c r="L172" s="106"/>
      <c r="M172" s="106"/>
    </row>
    <row r="173" customHeight="1" spans="1:13">
      <c r="A173" s="106"/>
      <c r="B173" s="285" t="s">
        <v>10</v>
      </c>
      <c r="C173" s="285" t="s">
        <v>2026</v>
      </c>
      <c r="D173" s="106">
        <v>1992</v>
      </c>
      <c r="E173" s="106" t="s">
        <v>2024</v>
      </c>
      <c r="F173" s="106" t="s">
        <v>1818</v>
      </c>
      <c r="G173" s="106">
        <v>328</v>
      </c>
      <c r="H173" s="106" t="s">
        <v>181</v>
      </c>
      <c r="I173" s="106" t="s">
        <v>27</v>
      </c>
      <c r="J173" s="106"/>
      <c r="K173" s="106">
        <v>25</v>
      </c>
      <c r="L173" s="106"/>
      <c r="M173" s="106"/>
    </row>
    <row r="174" customHeight="1" spans="1:13">
      <c r="A174" s="106"/>
      <c r="B174" s="285"/>
      <c r="C174" s="285" t="s">
        <v>2027</v>
      </c>
      <c r="D174" s="106">
        <v>1988</v>
      </c>
      <c r="E174" s="106" t="s">
        <v>1072</v>
      </c>
      <c r="F174" s="106" t="s">
        <v>1986</v>
      </c>
      <c r="G174" s="106">
        <v>123</v>
      </c>
      <c r="H174" s="106" t="s">
        <v>1920</v>
      </c>
      <c r="I174" s="106" t="s">
        <v>27</v>
      </c>
      <c r="J174" s="106"/>
      <c r="K174" s="106">
        <v>25</v>
      </c>
      <c r="L174" s="106"/>
      <c r="M174" s="106"/>
    </row>
    <row r="175" customHeight="1" spans="1:13">
      <c r="A175" s="106"/>
      <c r="B175" s="285"/>
      <c r="C175" s="285" t="s">
        <v>2028</v>
      </c>
      <c r="D175" s="106">
        <v>1981</v>
      </c>
      <c r="E175" s="106" t="s">
        <v>166</v>
      </c>
      <c r="F175" s="106" t="s">
        <v>1926</v>
      </c>
      <c r="G175" s="106">
        <v>101</v>
      </c>
      <c r="H175" s="106" t="s">
        <v>2029</v>
      </c>
      <c r="I175" s="106" t="s">
        <v>170</v>
      </c>
      <c r="J175" s="106"/>
      <c r="K175" s="106">
        <v>25</v>
      </c>
      <c r="L175" s="106"/>
      <c r="M175" s="106"/>
    </row>
    <row r="176" customHeight="1" spans="1:13">
      <c r="A176" s="106"/>
      <c r="B176" s="285"/>
      <c r="C176" s="285" t="s">
        <v>2030</v>
      </c>
      <c r="D176" s="106">
        <v>1981</v>
      </c>
      <c r="E176" s="106" t="s">
        <v>166</v>
      </c>
      <c r="F176" s="106" t="s">
        <v>1926</v>
      </c>
      <c r="G176" s="106">
        <v>101</v>
      </c>
      <c r="H176" s="106" t="s">
        <v>2029</v>
      </c>
      <c r="I176" s="106" t="s">
        <v>170</v>
      </c>
      <c r="J176" s="106"/>
      <c r="K176" s="106">
        <v>25</v>
      </c>
      <c r="L176" s="106"/>
      <c r="M176" s="106"/>
    </row>
    <row r="177" customHeight="1" spans="1:13">
      <c r="A177" s="106"/>
      <c r="B177" s="285"/>
      <c r="C177" s="285" t="s">
        <v>2031</v>
      </c>
      <c r="D177" s="106">
        <v>1989</v>
      </c>
      <c r="E177" s="106" t="s">
        <v>1988</v>
      </c>
      <c r="F177" s="106" t="s">
        <v>1989</v>
      </c>
      <c r="G177" s="106">
        <v>138</v>
      </c>
      <c r="H177" s="106" t="s">
        <v>181</v>
      </c>
      <c r="I177" s="106" t="s">
        <v>27</v>
      </c>
      <c r="J177" s="106"/>
      <c r="K177" s="106">
        <v>25</v>
      </c>
      <c r="L177" s="106"/>
      <c r="M177" s="106"/>
    </row>
    <row r="178" customHeight="1" spans="1:13">
      <c r="A178" s="106"/>
      <c r="B178" s="285"/>
      <c r="C178" s="285" t="s">
        <v>2032</v>
      </c>
      <c r="D178" s="106">
        <v>1989</v>
      </c>
      <c r="E178" s="106" t="s">
        <v>1988</v>
      </c>
      <c r="F178" s="106" t="s">
        <v>1245</v>
      </c>
      <c r="G178" s="106">
        <v>21</v>
      </c>
      <c r="H178" s="106" t="s">
        <v>1920</v>
      </c>
      <c r="I178" s="106" t="s">
        <v>14</v>
      </c>
      <c r="J178" s="106"/>
      <c r="K178" s="106">
        <v>25</v>
      </c>
      <c r="L178" s="106"/>
      <c r="M178" s="106"/>
    </row>
    <row r="179" customHeight="1" spans="1:13">
      <c r="A179" s="106"/>
      <c r="B179" s="285"/>
      <c r="C179" s="285" t="s">
        <v>2033</v>
      </c>
      <c r="D179" s="106">
        <v>1989</v>
      </c>
      <c r="E179" s="106" t="s">
        <v>1988</v>
      </c>
      <c r="F179" s="106" t="s">
        <v>1245</v>
      </c>
      <c r="G179" s="106">
        <v>21</v>
      </c>
      <c r="H179" s="106" t="s">
        <v>1920</v>
      </c>
      <c r="I179" s="106" t="s">
        <v>14</v>
      </c>
      <c r="J179" s="106"/>
      <c r="K179" s="106">
        <v>25</v>
      </c>
      <c r="L179" s="106"/>
      <c r="M179" s="106"/>
    </row>
    <row r="180" customHeight="1" spans="1:13">
      <c r="A180" s="106"/>
      <c r="B180" s="285"/>
      <c r="C180" s="285" t="s">
        <v>2034</v>
      </c>
      <c r="D180" s="106">
        <v>1989</v>
      </c>
      <c r="E180" s="106" t="s">
        <v>1988</v>
      </c>
      <c r="F180" s="106" t="s">
        <v>1245</v>
      </c>
      <c r="G180" s="106">
        <v>21</v>
      </c>
      <c r="H180" s="106" t="s">
        <v>1920</v>
      </c>
      <c r="I180" s="106" t="s">
        <v>14</v>
      </c>
      <c r="J180" s="106"/>
      <c r="K180" s="106">
        <v>25</v>
      </c>
      <c r="L180" s="106"/>
      <c r="M180" s="106"/>
    </row>
    <row r="181" customHeight="1" spans="1:13">
      <c r="A181" s="106"/>
      <c r="B181" s="285" t="s">
        <v>10</v>
      </c>
      <c r="C181" s="285" t="s">
        <v>2035</v>
      </c>
      <c r="D181" s="106">
        <v>1988</v>
      </c>
      <c r="E181" s="106" t="s">
        <v>1072</v>
      </c>
      <c r="F181" s="106" t="s">
        <v>1926</v>
      </c>
      <c r="G181" s="106">
        <v>124</v>
      </c>
      <c r="H181" s="106" t="s">
        <v>1920</v>
      </c>
      <c r="I181" s="106" t="s">
        <v>27</v>
      </c>
      <c r="J181" s="106"/>
      <c r="K181" s="106">
        <v>25</v>
      </c>
      <c r="L181" s="106"/>
      <c r="M181" s="106"/>
    </row>
    <row r="182" customHeight="1" spans="1:13">
      <c r="A182" s="106"/>
      <c r="B182" s="285" t="s">
        <v>10</v>
      </c>
      <c r="C182" s="285" t="s">
        <v>2036</v>
      </c>
      <c r="D182" s="106">
        <v>1981</v>
      </c>
      <c r="E182" s="106" t="s">
        <v>166</v>
      </c>
      <c r="F182" s="106" t="s">
        <v>1926</v>
      </c>
      <c r="G182" s="106" t="s">
        <v>1946</v>
      </c>
      <c r="H182" s="106">
        <v>101</v>
      </c>
      <c r="I182" s="106" t="s">
        <v>977</v>
      </c>
      <c r="J182" s="106"/>
      <c r="K182" s="106">
        <v>26</v>
      </c>
      <c r="L182" s="106"/>
      <c r="M182" s="106"/>
    </row>
    <row r="183" customHeight="1" spans="1:13">
      <c r="A183" s="106"/>
      <c r="B183" s="285" t="s">
        <v>10</v>
      </c>
      <c r="C183" s="285" t="s">
        <v>2037</v>
      </c>
      <c r="D183" s="106">
        <v>1981</v>
      </c>
      <c r="E183" s="106" t="s">
        <v>166</v>
      </c>
      <c r="F183" s="106" t="s">
        <v>1926</v>
      </c>
      <c r="G183" s="106" t="s">
        <v>1946</v>
      </c>
      <c r="H183" s="106">
        <v>101</v>
      </c>
      <c r="I183" s="106" t="s">
        <v>977</v>
      </c>
      <c r="J183" s="106"/>
      <c r="K183" s="106">
        <v>26</v>
      </c>
      <c r="L183" s="106"/>
      <c r="M183" s="106"/>
    </row>
    <row r="184" customHeight="1" spans="1:13">
      <c r="A184" s="106"/>
      <c r="B184" s="285" t="s">
        <v>10</v>
      </c>
      <c r="C184" s="285" t="s">
        <v>2038</v>
      </c>
      <c r="D184" s="106">
        <v>1981</v>
      </c>
      <c r="E184" s="106" t="s">
        <v>166</v>
      </c>
      <c r="F184" s="106" t="s">
        <v>1926</v>
      </c>
      <c r="G184" s="106" t="s">
        <v>1946</v>
      </c>
      <c r="H184" s="106">
        <v>101</v>
      </c>
      <c r="I184" s="106" t="s">
        <v>977</v>
      </c>
      <c r="J184" s="106"/>
      <c r="K184" s="106">
        <v>26</v>
      </c>
      <c r="L184" s="106"/>
      <c r="M184" s="106"/>
    </row>
    <row r="185" customHeight="1" spans="1:13">
      <c r="A185" s="106"/>
      <c r="B185" s="285" t="s">
        <v>10</v>
      </c>
      <c r="C185" s="285" t="s">
        <v>2039</v>
      </c>
      <c r="D185" s="106">
        <v>1981</v>
      </c>
      <c r="E185" s="106" t="s">
        <v>166</v>
      </c>
      <c r="F185" s="106" t="s">
        <v>1926</v>
      </c>
      <c r="G185" s="106" t="s">
        <v>1946</v>
      </c>
      <c r="H185" s="106">
        <v>101</v>
      </c>
      <c r="I185" s="106" t="s">
        <v>977</v>
      </c>
      <c r="J185" s="106"/>
      <c r="K185" s="106">
        <v>26</v>
      </c>
      <c r="L185" s="106"/>
      <c r="M185" s="106"/>
    </row>
    <row r="186" customHeight="1" spans="1:13">
      <c r="A186" s="106"/>
      <c r="B186" s="285" t="s">
        <v>10</v>
      </c>
      <c r="C186" s="285" t="s">
        <v>2040</v>
      </c>
      <c r="D186" s="106">
        <v>1981</v>
      </c>
      <c r="E186" s="106" t="s">
        <v>166</v>
      </c>
      <c r="F186" s="106" t="s">
        <v>1926</v>
      </c>
      <c r="G186" s="106" t="s">
        <v>1946</v>
      </c>
      <c r="H186" s="106">
        <v>101</v>
      </c>
      <c r="I186" s="106" t="s">
        <v>977</v>
      </c>
      <c r="J186" s="106"/>
      <c r="K186" s="106">
        <v>26</v>
      </c>
      <c r="L186" s="106"/>
      <c r="M186" s="106"/>
    </row>
    <row r="187" customHeight="1" spans="1:13">
      <c r="A187" s="106"/>
      <c r="B187" s="285" t="s">
        <v>10</v>
      </c>
      <c r="C187" s="285" t="s">
        <v>2041</v>
      </c>
      <c r="D187" s="106">
        <v>1981</v>
      </c>
      <c r="E187" s="106" t="s">
        <v>166</v>
      </c>
      <c r="F187" s="106" t="s">
        <v>1926</v>
      </c>
      <c r="G187" s="106" t="s">
        <v>1946</v>
      </c>
      <c r="H187" s="106">
        <v>101</v>
      </c>
      <c r="I187" s="106" t="s">
        <v>977</v>
      </c>
      <c r="J187" s="106"/>
      <c r="K187" s="106">
        <v>26</v>
      </c>
      <c r="L187" s="106"/>
      <c r="M187" s="106"/>
    </row>
    <row r="188" customHeight="1" spans="1:13">
      <c r="A188" s="106"/>
      <c r="B188" s="285" t="s">
        <v>10</v>
      </c>
      <c r="C188" s="285" t="s">
        <v>2042</v>
      </c>
      <c r="D188" s="106">
        <v>1981</v>
      </c>
      <c r="E188" s="106" t="s">
        <v>166</v>
      </c>
      <c r="F188" s="106" t="s">
        <v>1926</v>
      </c>
      <c r="G188" s="106" t="s">
        <v>1946</v>
      </c>
      <c r="H188" s="106">
        <v>101</v>
      </c>
      <c r="I188" s="106" t="s">
        <v>977</v>
      </c>
      <c r="J188" s="106"/>
      <c r="K188" s="106">
        <v>26</v>
      </c>
      <c r="L188" s="106"/>
      <c r="M188" s="106"/>
    </row>
    <row r="189" customHeight="1" spans="1:13">
      <c r="A189" s="106"/>
      <c r="B189" s="285" t="s">
        <v>10</v>
      </c>
      <c r="C189" s="285" t="s">
        <v>2043</v>
      </c>
      <c r="D189" s="106">
        <v>1981</v>
      </c>
      <c r="E189" s="106" t="s">
        <v>166</v>
      </c>
      <c r="F189" s="106" t="s">
        <v>1926</v>
      </c>
      <c r="G189" s="106" t="s">
        <v>1946</v>
      </c>
      <c r="H189" s="106">
        <v>101</v>
      </c>
      <c r="I189" s="106" t="s">
        <v>977</v>
      </c>
      <c r="J189" s="106"/>
      <c r="K189" s="106">
        <v>26</v>
      </c>
      <c r="L189" s="106"/>
      <c r="M189" s="106"/>
    </row>
    <row r="190" customHeight="1" spans="1:13">
      <c r="A190" s="106"/>
      <c r="B190" s="285" t="s">
        <v>10</v>
      </c>
      <c r="C190" s="285" t="s">
        <v>2044</v>
      </c>
      <c r="D190" s="106">
        <v>1981</v>
      </c>
      <c r="E190" s="106" t="s">
        <v>166</v>
      </c>
      <c r="F190" s="106" t="s">
        <v>1926</v>
      </c>
      <c r="G190" s="106" t="s">
        <v>1946</v>
      </c>
      <c r="H190" s="106">
        <v>101</v>
      </c>
      <c r="I190" s="106" t="s">
        <v>977</v>
      </c>
      <c r="J190" s="106"/>
      <c r="K190" s="106">
        <v>26</v>
      </c>
      <c r="L190" s="106"/>
      <c r="M190" s="106"/>
    </row>
    <row r="191" customHeight="1" spans="1:13">
      <c r="A191" s="106"/>
      <c r="B191" s="285" t="s">
        <v>10</v>
      </c>
      <c r="C191" s="285" t="s">
        <v>2045</v>
      </c>
      <c r="D191" s="106">
        <v>1981</v>
      </c>
      <c r="E191" s="106" t="s">
        <v>166</v>
      </c>
      <c r="F191" s="106" t="s">
        <v>1926</v>
      </c>
      <c r="G191" s="106" t="s">
        <v>1946</v>
      </c>
      <c r="H191" s="106">
        <v>101</v>
      </c>
      <c r="I191" s="106" t="s">
        <v>977</v>
      </c>
      <c r="J191" s="106"/>
      <c r="K191" s="106">
        <v>26</v>
      </c>
      <c r="L191" s="106"/>
      <c r="M191" s="106"/>
    </row>
    <row r="192" customHeight="1" spans="1:13">
      <c r="A192" s="106"/>
      <c r="B192" s="285" t="s">
        <v>10</v>
      </c>
      <c r="C192" s="285" t="s">
        <v>2046</v>
      </c>
      <c r="D192" s="106">
        <v>1981</v>
      </c>
      <c r="E192" s="106" t="s">
        <v>166</v>
      </c>
      <c r="F192" s="106" t="s">
        <v>1926</v>
      </c>
      <c r="G192" s="106" t="s">
        <v>1946</v>
      </c>
      <c r="H192" s="106">
        <v>101</v>
      </c>
      <c r="I192" s="106" t="s">
        <v>977</v>
      </c>
      <c r="J192" s="106"/>
      <c r="K192" s="106">
        <v>26</v>
      </c>
      <c r="L192" s="106"/>
      <c r="M192" s="106"/>
    </row>
    <row r="193" customHeight="1" spans="1:13">
      <c r="A193" s="106"/>
      <c r="B193" s="285" t="s">
        <v>10</v>
      </c>
      <c r="C193" s="285" t="s">
        <v>2047</v>
      </c>
      <c r="D193" s="106">
        <v>1981</v>
      </c>
      <c r="E193" s="106" t="s">
        <v>166</v>
      </c>
      <c r="F193" s="106" t="s">
        <v>1926</v>
      </c>
      <c r="G193" s="106" t="s">
        <v>1946</v>
      </c>
      <c r="H193" s="106">
        <v>101</v>
      </c>
      <c r="I193" s="106" t="s">
        <v>977</v>
      </c>
      <c r="J193" s="106"/>
      <c r="K193" s="106">
        <v>26</v>
      </c>
      <c r="L193" s="106"/>
      <c r="M193" s="106"/>
    </row>
    <row r="194" customHeight="1" spans="1:13">
      <c r="A194" s="106"/>
      <c r="B194" s="285" t="s">
        <v>10</v>
      </c>
      <c r="C194" s="285" t="s">
        <v>2048</v>
      </c>
      <c r="D194" s="106">
        <v>1988</v>
      </c>
      <c r="E194" s="106" t="s">
        <v>1072</v>
      </c>
      <c r="F194" s="106" t="s">
        <v>1958</v>
      </c>
      <c r="G194" s="106">
        <v>64</v>
      </c>
      <c r="H194" s="106" t="s">
        <v>181</v>
      </c>
      <c r="I194" s="106" t="s">
        <v>27</v>
      </c>
      <c r="J194" s="106"/>
      <c r="K194" s="106">
        <v>26</v>
      </c>
      <c r="L194" s="106"/>
      <c r="M194" s="106"/>
    </row>
    <row r="195" customHeight="1" spans="1:13">
      <c r="A195" s="106"/>
      <c r="B195" s="285" t="s">
        <v>10</v>
      </c>
      <c r="C195" s="285" t="s">
        <v>2049</v>
      </c>
      <c r="D195" s="106">
        <v>1981</v>
      </c>
      <c r="E195" s="106" t="s">
        <v>166</v>
      </c>
      <c r="F195" s="106" t="s">
        <v>1926</v>
      </c>
      <c r="G195" s="106">
        <v>101</v>
      </c>
      <c r="H195" s="106" t="s">
        <v>1946</v>
      </c>
      <c r="I195" s="106" t="s">
        <v>170</v>
      </c>
      <c r="J195" s="106"/>
      <c r="K195" s="106">
        <v>26</v>
      </c>
      <c r="L195" s="106"/>
      <c r="M195" s="106"/>
    </row>
    <row r="196" customHeight="1" spans="1:13">
      <c r="A196" s="106"/>
      <c r="B196" s="285" t="s">
        <v>66</v>
      </c>
      <c r="C196" s="285" t="s">
        <v>2050</v>
      </c>
      <c r="D196" s="106">
        <v>1990</v>
      </c>
      <c r="E196" s="106" t="s">
        <v>2051</v>
      </c>
      <c r="F196" s="106" t="s">
        <v>1245</v>
      </c>
      <c r="G196" s="106">
        <v>12</v>
      </c>
      <c r="H196" s="106" t="s">
        <v>2052</v>
      </c>
      <c r="I196" s="106" t="s">
        <v>277</v>
      </c>
      <c r="J196" s="106"/>
      <c r="K196" s="106">
        <v>26</v>
      </c>
      <c r="L196" s="106"/>
      <c r="M196" s="106"/>
    </row>
    <row r="197" customHeight="1" spans="1:13">
      <c r="A197" s="106"/>
      <c r="B197" s="285" t="s">
        <v>10</v>
      </c>
      <c r="C197" s="285" t="s">
        <v>2053</v>
      </c>
      <c r="D197" s="106">
        <v>1988</v>
      </c>
      <c r="E197" s="106" t="s">
        <v>1072</v>
      </c>
      <c r="F197" s="106" t="s">
        <v>1986</v>
      </c>
      <c r="G197" s="106"/>
      <c r="H197" s="106">
        <v>67</v>
      </c>
      <c r="I197" s="106" t="s">
        <v>27</v>
      </c>
      <c r="J197" s="106"/>
      <c r="K197" s="106">
        <v>27</v>
      </c>
      <c r="L197" s="106"/>
      <c r="M197" s="106"/>
    </row>
    <row r="198" customHeight="1" spans="1:13">
      <c r="A198" s="106"/>
      <c r="B198" s="285" t="s">
        <v>10</v>
      </c>
      <c r="C198" s="285" t="s">
        <v>2054</v>
      </c>
      <c r="D198" s="106">
        <v>1987</v>
      </c>
      <c r="E198" s="106" t="s">
        <v>1072</v>
      </c>
      <c r="F198" s="106" t="s">
        <v>1954</v>
      </c>
      <c r="G198" s="106" t="s">
        <v>776</v>
      </c>
      <c r="H198" s="106">
        <v>7</v>
      </c>
      <c r="I198" s="106" t="s">
        <v>27</v>
      </c>
      <c r="J198" s="106"/>
      <c r="K198" s="106">
        <v>27</v>
      </c>
      <c r="L198" s="106"/>
      <c r="M198" s="106"/>
    </row>
    <row r="199" customHeight="1" spans="1:13">
      <c r="A199" s="106"/>
      <c r="B199" s="285" t="s">
        <v>10</v>
      </c>
      <c r="C199" s="285" t="s">
        <v>2055</v>
      </c>
      <c r="D199" s="106">
        <v>1987</v>
      </c>
      <c r="E199" s="106" t="s">
        <v>1072</v>
      </c>
      <c r="F199" s="106" t="s">
        <v>1954</v>
      </c>
      <c r="G199" s="106" t="s">
        <v>776</v>
      </c>
      <c r="H199" s="106">
        <v>7</v>
      </c>
      <c r="I199" s="106" t="s">
        <v>27</v>
      </c>
      <c r="J199" s="106"/>
      <c r="K199" s="106">
        <v>27</v>
      </c>
      <c r="L199" s="106"/>
      <c r="M199" s="106"/>
    </row>
    <row r="200" customHeight="1" spans="1:13">
      <c r="A200" s="106"/>
      <c r="B200" s="285" t="s">
        <v>10</v>
      </c>
      <c r="C200" s="106">
        <v>52171120</v>
      </c>
      <c r="D200" s="106">
        <v>1987</v>
      </c>
      <c r="E200" s="106" t="s">
        <v>1072</v>
      </c>
      <c r="F200" s="106" t="s">
        <v>1954</v>
      </c>
      <c r="G200" s="106" t="s">
        <v>776</v>
      </c>
      <c r="H200" s="106">
        <v>7</v>
      </c>
      <c r="I200" s="106" t="s">
        <v>27</v>
      </c>
      <c r="J200" s="106"/>
      <c r="K200" s="106">
        <v>27</v>
      </c>
      <c r="L200" s="106"/>
      <c r="M200" s="106"/>
    </row>
    <row r="201" customHeight="1" spans="1:13">
      <c r="A201" s="106"/>
      <c r="B201" s="285"/>
      <c r="C201" s="285" t="s">
        <v>2056</v>
      </c>
      <c r="D201" s="106">
        <v>1989</v>
      </c>
      <c r="E201" s="106" t="s">
        <v>1072</v>
      </c>
      <c r="F201" s="106" t="s">
        <v>2016</v>
      </c>
      <c r="G201" s="106">
        <v>56</v>
      </c>
      <c r="H201" s="106" t="s">
        <v>181</v>
      </c>
      <c r="I201" s="106" t="s">
        <v>14</v>
      </c>
      <c r="J201" s="106"/>
      <c r="K201" s="106">
        <v>27</v>
      </c>
      <c r="L201" s="106"/>
      <c r="M201" s="106"/>
    </row>
    <row r="202" customHeight="1" spans="1:13">
      <c r="A202" s="106"/>
      <c r="B202" s="285"/>
      <c r="C202" s="285" t="s">
        <v>2057</v>
      </c>
      <c r="D202" s="106">
        <v>1989</v>
      </c>
      <c r="E202" s="106" t="s">
        <v>1072</v>
      </c>
      <c r="F202" s="106" t="s">
        <v>2016</v>
      </c>
      <c r="G202" s="106">
        <v>56</v>
      </c>
      <c r="H202" s="106" t="s">
        <v>181</v>
      </c>
      <c r="I202" s="106" t="s">
        <v>14</v>
      </c>
      <c r="J202" s="106"/>
      <c r="K202" s="106">
        <v>27</v>
      </c>
      <c r="L202" s="106"/>
      <c r="M202" s="106"/>
    </row>
    <row r="203" customHeight="1" spans="1:13">
      <c r="A203" s="106"/>
      <c r="B203" s="285"/>
      <c r="C203" s="285" t="s">
        <v>2058</v>
      </c>
      <c r="D203" s="106">
        <v>1989</v>
      </c>
      <c r="E203" s="106" t="s">
        <v>1072</v>
      </c>
      <c r="F203" s="106" t="s">
        <v>2016</v>
      </c>
      <c r="G203" s="106">
        <v>56</v>
      </c>
      <c r="H203" s="106" t="s">
        <v>181</v>
      </c>
      <c r="I203" s="106" t="s">
        <v>14</v>
      </c>
      <c r="J203" s="106"/>
      <c r="K203" s="106">
        <v>27</v>
      </c>
      <c r="L203" s="106"/>
      <c r="M203" s="106"/>
    </row>
    <row r="204" customHeight="1" spans="1:13">
      <c r="A204" s="106"/>
      <c r="B204" s="285"/>
      <c r="C204" s="285" t="s">
        <v>2059</v>
      </c>
      <c r="D204" s="106">
        <v>1992</v>
      </c>
      <c r="E204" s="106" t="s">
        <v>166</v>
      </c>
      <c r="F204" s="106" t="s">
        <v>1245</v>
      </c>
      <c r="G204" s="106">
        <v>205</v>
      </c>
      <c r="H204" s="106" t="s">
        <v>181</v>
      </c>
      <c r="I204" s="106" t="s">
        <v>14</v>
      </c>
      <c r="J204" s="106"/>
      <c r="K204" s="106">
        <v>27</v>
      </c>
      <c r="L204" s="106"/>
      <c r="M204" s="106"/>
    </row>
    <row r="205" customHeight="1" spans="1:13">
      <c r="A205" s="106"/>
      <c r="B205" s="285" t="s">
        <v>10</v>
      </c>
      <c r="C205" s="285" t="s">
        <v>2060</v>
      </c>
      <c r="D205" s="125">
        <v>2018</v>
      </c>
      <c r="E205" s="125" t="s">
        <v>72</v>
      </c>
      <c r="F205" s="125" t="s">
        <v>2061</v>
      </c>
      <c r="G205" s="125">
        <v>32</v>
      </c>
      <c r="H205" s="125" t="s">
        <v>2062</v>
      </c>
      <c r="I205" s="125" t="s">
        <v>14</v>
      </c>
      <c r="J205" s="125"/>
      <c r="K205" s="106">
        <v>28</v>
      </c>
      <c r="L205" s="106"/>
      <c r="M205" s="106"/>
    </row>
    <row r="206" customHeight="1" spans="1:13">
      <c r="A206" s="106"/>
      <c r="B206" s="286" t="s">
        <v>10</v>
      </c>
      <c r="C206" s="286" t="s">
        <v>2063</v>
      </c>
      <c r="D206" s="296">
        <v>2018</v>
      </c>
      <c r="E206" s="296" t="s">
        <v>131</v>
      </c>
      <c r="F206" s="296" t="s">
        <v>1969</v>
      </c>
      <c r="G206" s="296">
        <v>198</v>
      </c>
      <c r="H206" s="296"/>
      <c r="I206" s="296" t="s">
        <v>14</v>
      </c>
      <c r="J206" s="125"/>
      <c r="K206" s="106">
        <v>28</v>
      </c>
      <c r="L206" s="106"/>
      <c r="M206" s="106"/>
    </row>
    <row r="207" customHeight="1" spans="1:13">
      <c r="A207" s="106"/>
      <c r="B207" s="285"/>
      <c r="C207" s="285" t="s">
        <v>2064</v>
      </c>
      <c r="D207" s="106">
        <v>1987</v>
      </c>
      <c r="E207" s="106" t="s">
        <v>1072</v>
      </c>
      <c r="F207" s="106" t="s">
        <v>2018</v>
      </c>
      <c r="G207" s="106">
        <v>7</v>
      </c>
      <c r="H207" s="106" t="s">
        <v>2065</v>
      </c>
      <c r="I207" s="106" t="s">
        <v>27</v>
      </c>
      <c r="J207" s="106"/>
      <c r="K207" s="106">
        <v>28</v>
      </c>
      <c r="L207" s="106"/>
      <c r="M207" s="106"/>
    </row>
    <row r="208" customHeight="1" spans="1:13">
      <c r="A208" s="106"/>
      <c r="B208" s="285"/>
      <c r="C208" s="285" t="s">
        <v>2066</v>
      </c>
      <c r="D208" s="106">
        <v>1987</v>
      </c>
      <c r="E208" s="106" t="s">
        <v>1072</v>
      </c>
      <c r="F208" s="106" t="s">
        <v>1857</v>
      </c>
      <c r="G208" s="106">
        <v>6</v>
      </c>
      <c r="H208" s="106" t="s">
        <v>776</v>
      </c>
      <c r="I208" s="106" t="s">
        <v>27</v>
      </c>
      <c r="J208" s="106"/>
      <c r="K208" s="106">
        <v>28</v>
      </c>
      <c r="L208" s="106"/>
      <c r="M208" s="106"/>
    </row>
    <row r="209" customHeight="1" spans="1:13">
      <c r="A209" s="106"/>
      <c r="B209" s="285"/>
      <c r="C209" s="285" t="s">
        <v>2067</v>
      </c>
      <c r="D209" s="106">
        <v>1987</v>
      </c>
      <c r="E209" s="106" t="s">
        <v>1072</v>
      </c>
      <c r="F209" s="106" t="s">
        <v>1958</v>
      </c>
      <c r="G209" s="106">
        <v>8</v>
      </c>
      <c r="H209" s="106" t="s">
        <v>776</v>
      </c>
      <c r="I209" s="106" t="s">
        <v>27</v>
      </c>
      <c r="J209" s="106"/>
      <c r="K209" s="106">
        <v>28</v>
      </c>
      <c r="L209" s="106"/>
      <c r="M209" s="106"/>
    </row>
    <row r="210" customHeight="1" spans="1:13">
      <c r="A210" s="106"/>
      <c r="B210" s="285"/>
      <c r="C210" s="285" t="s">
        <v>2068</v>
      </c>
      <c r="D210" s="106">
        <v>1987</v>
      </c>
      <c r="E210" s="106" t="s">
        <v>1072</v>
      </c>
      <c r="F210" s="106" t="s">
        <v>1958</v>
      </c>
      <c r="G210" s="106">
        <v>8</v>
      </c>
      <c r="H210" s="106" t="s">
        <v>776</v>
      </c>
      <c r="I210" s="106" t="s">
        <v>27</v>
      </c>
      <c r="J210" s="106"/>
      <c r="K210" s="106">
        <v>28</v>
      </c>
      <c r="L210" s="106"/>
      <c r="M210" s="106"/>
    </row>
    <row r="211" customHeight="1" spans="1:13">
      <c r="A211" s="106"/>
      <c r="B211" s="285" t="s">
        <v>10</v>
      </c>
      <c r="C211" s="285" t="s">
        <v>2069</v>
      </c>
      <c r="D211" s="296">
        <v>2017</v>
      </c>
      <c r="E211" s="296" t="s">
        <v>1988</v>
      </c>
      <c r="F211" s="296" t="s">
        <v>2070</v>
      </c>
      <c r="G211" s="296">
        <v>263</v>
      </c>
      <c r="H211" s="296"/>
      <c r="I211" s="125" t="s">
        <v>40</v>
      </c>
      <c r="J211" s="125"/>
      <c r="K211" s="106">
        <v>30</v>
      </c>
      <c r="L211" s="106"/>
      <c r="M211" s="106"/>
    </row>
    <row r="212" customHeight="1" spans="1:13">
      <c r="A212" s="106"/>
      <c r="B212" s="285" t="s">
        <v>10</v>
      </c>
      <c r="C212" s="285" t="s">
        <v>2071</v>
      </c>
      <c r="D212" s="125">
        <v>2019</v>
      </c>
      <c r="E212" s="125" t="s">
        <v>68</v>
      </c>
      <c r="F212" s="125" t="s">
        <v>1841</v>
      </c>
      <c r="G212" s="125">
        <v>274</v>
      </c>
      <c r="H212" s="125"/>
      <c r="I212" s="125" t="s">
        <v>14</v>
      </c>
      <c r="J212" s="125"/>
      <c r="K212" s="106">
        <v>30</v>
      </c>
      <c r="L212" s="106"/>
      <c r="M212" s="106"/>
    </row>
    <row r="213" customHeight="1" spans="1:13">
      <c r="A213" s="106"/>
      <c r="B213" s="285" t="s">
        <v>10</v>
      </c>
      <c r="C213" s="285" t="s">
        <v>2072</v>
      </c>
      <c r="D213" s="125">
        <v>2019</v>
      </c>
      <c r="E213" s="125" t="s">
        <v>858</v>
      </c>
      <c r="F213" s="125" t="s">
        <v>1965</v>
      </c>
      <c r="G213" s="125"/>
      <c r="H213" s="125" t="s">
        <v>1136</v>
      </c>
      <c r="I213" s="125" t="s">
        <v>40</v>
      </c>
      <c r="J213" s="125"/>
      <c r="K213" s="106">
        <v>30</v>
      </c>
      <c r="L213" s="106"/>
      <c r="M213" s="106"/>
    </row>
    <row r="214" customHeight="1" spans="1:13">
      <c r="A214" s="106"/>
      <c r="B214" s="285" t="s">
        <v>10</v>
      </c>
      <c r="C214" s="285" t="s">
        <v>2073</v>
      </c>
      <c r="D214" s="125">
        <v>2019</v>
      </c>
      <c r="E214" s="125" t="s">
        <v>68</v>
      </c>
      <c r="F214" s="125" t="s">
        <v>1841</v>
      </c>
      <c r="G214" s="125">
        <v>274</v>
      </c>
      <c r="H214" s="125"/>
      <c r="I214" s="125" t="s">
        <v>14</v>
      </c>
      <c r="J214" s="125"/>
      <c r="K214" s="106">
        <v>30</v>
      </c>
      <c r="L214" s="106"/>
      <c r="M214" s="106"/>
    </row>
    <row r="215" customHeight="1" spans="1:13">
      <c r="A215" s="106"/>
      <c r="B215" s="291" t="s">
        <v>10</v>
      </c>
      <c r="C215" s="291" t="s">
        <v>2074</v>
      </c>
      <c r="D215" s="292">
        <v>2019</v>
      </c>
      <c r="E215" s="292" t="s">
        <v>303</v>
      </c>
      <c r="F215" s="292" t="s">
        <v>1841</v>
      </c>
      <c r="G215" s="292">
        <v>161</v>
      </c>
      <c r="H215" s="292"/>
      <c r="I215" s="292" t="s">
        <v>14</v>
      </c>
      <c r="J215" s="106"/>
      <c r="K215" s="106">
        <v>30</v>
      </c>
      <c r="L215" s="106"/>
      <c r="M215" s="106"/>
    </row>
    <row r="216" customHeight="1" spans="1:13">
      <c r="A216" s="106"/>
      <c r="B216" s="291" t="s">
        <v>10</v>
      </c>
      <c r="C216" s="291" t="s">
        <v>2075</v>
      </c>
      <c r="D216" s="292">
        <v>2019</v>
      </c>
      <c r="E216" s="292" t="s">
        <v>303</v>
      </c>
      <c r="F216" s="292" t="s">
        <v>1841</v>
      </c>
      <c r="G216" s="292">
        <v>161</v>
      </c>
      <c r="H216" s="292"/>
      <c r="I216" s="292" t="s">
        <v>14</v>
      </c>
      <c r="J216" s="106"/>
      <c r="K216" s="106">
        <v>30</v>
      </c>
      <c r="L216" s="106"/>
      <c r="M216" s="106"/>
    </row>
    <row r="217" customHeight="1" spans="1:13">
      <c r="A217" s="106"/>
      <c r="B217" s="291" t="s">
        <v>10</v>
      </c>
      <c r="C217" s="291" t="s">
        <v>2076</v>
      </c>
      <c r="D217" s="292">
        <v>2019</v>
      </c>
      <c r="E217" s="292" t="s">
        <v>398</v>
      </c>
      <c r="F217" s="292" t="s">
        <v>658</v>
      </c>
      <c r="G217" s="292">
        <v>172</v>
      </c>
      <c r="H217" s="292"/>
      <c r="I217" s="292" t="s">
        <v>40</v>
      </c>
      <c r="J217" s="106"/>
      <c r="K217" s="106">
        <v>30</v>
      </c>
      <c r="L217" s="106"/>
      <c r="M217" s="106"/>
    </row>
    <row r="218" customHeight="1" spans="1:13">
      <c r="A218" s="106"/>
      <c r="B218" s="291" t="s">
        <v>10</v>
      </c>
      <c r="C218" s="291" t="s">
        <v>2077</v>
      </c>
      <c r="D218" s="292">
        <v>2019</v>
      </c>
      <c r="E218" s="292" t="s">
        <v>398</v>
      </c>
      <c r="F218" s="292" t="s">
        <v>658</v>
      </c>
      <c r="G218" s="292">
        <v>172</v>
      </c>
      <c r="H218" s="292"/>
      <c r="I218" s="292" t="s">
        <v>40</v>
      </c>
      <c r="J218" s="106"/>
      <c r="K218" s="106">
        <v>30</v>
      </c>
      <c r="L218" s="106"/>
      <c r="M218" s="106"/>
    </row>
    <row r="219" customHeight="1" spans="1:13">
      <c r="A219" s="106"/>
      <c r="B219" s="291" t="s">
        <v>10</v>
      </c>
      <c r="C219" s="291" t="s">
        <v>2078</v>
      </c>
      <c r="D219" s="292">
        <v>2019</v>
      </c>
      <c r="E219" s="292" t="s">
        <v>150</v>
      </c>
      <c r="F219" s="292" t="s">
        <v>1841</v>
      </c>
      <c r="G219" s="292">
        <v>165</v>
      </c>
      <c r="H219" s="292"/>
      <c r="I219" s="292" t="s">
        <v>14</v>
      </c>
      <c r="J219" s="106"/>
      <c r="K219" s="106">
        <v>30</v>
      </c>
      <c r="L219" s="106"/>
      <c r="M219" s="106"/>
    </row>
    <row r="220" customHeight="1" spans="1:13">
      <c r="A220" s="106"/>
      <c r="B220" s="291" t="s">
        <v>10</v>
      </c>
      <c r="C220" s="291" t="s">
        <v>2079</v>
      </c>
      <c r="D220" s="292">
        <v>2019</v>
      </c>
      <c r="E220" s="292" t="s">
        <v>72</v>
      </c>
      <c r="F220" s="292" t="s">
        <v>1778</v>
      </c>
      <c r="G220" s="292">
        <v>2</v>
      </c>
      <c r="H220" s="292" t="s">
        <v>2080</v>
      </c>
      <c r="I220" s="292" t="s">
        <v>40</v>
      </c>
      <c r="J220" s="106"/>
      <c r="K220" s="106">
        <v>30</v>
      </c>
      <c r="L220" s="106"/>
      <c r="M220" s="106"/>
    </row>
    <row r="221" customHeight="1" spans="1:13">
      <c r="A221" s="106"/>
      <c r="B221" s="285" t="s">
        <v>10</v>
      </c>
      <c r="C221" s="285" t="s">
        <v>2081</v>
      </c>
      <c r="D221" s="106">
        <v>2018</v>
      </c>
      <c r="E221" s="106" t="s">
        <v>398</v>
      </c>
      <c r="F221" s="106" t="s">
        <v>2082</v>
      </c>
      <c r="G221" s="106">
        <v>162</v>
      </c>
      <c r="H221" s="106"/>
      <c r="I221" s="106" t="s">
        <v>40</v>
      </c>
      <c r="J221" s="106"/>
      <c r="K221" s="106">
        <v>30</v>
      </c>
      <c r="L221" s="106"/>
      <c r="M221" s="106"/>
    </row>
    <row r="222" customHeight="1" spans="1:13">
      <c r="A222" s="106"/>
      <c r="B222" s="285" t="s">
        <v>10</v>
      </c>
      <c r="C222" s="285" t="s">
        <v>2083</v>
      </c>
      <c r="D222" s="106">
        <v>2019</v>
      </c>
      <c r="E222" s="106" t="s">
        <v>150</v>
      </c>
      <c r="F222" s="106" t="s">
        <v>1778</v>
      </c>
      <c r="G222" s="106"/>
      <c r="H222" s="106">
        <v>210</v>
      </c>
      <c r="I222" s="106" t="s">
        <v>40</v>
      </c>
      <c r="J222" s="106"/>
      <c r="K222" s="106">
        <v>30</v>
      </c>
      <c r="L222" s="106"/>
      <c r="M222" s="106"/>
    </row>
    <row r="223" customHeight="1" spans="1:13">
      <c r="A223" s="106"/>
      <c r="B223" s="285" t="s">
        <v>10</v>
      </c>
      <c r="C223" s="285" t="s">
        <v>2084</v>
      </c>
      <c r="D223" s="106">
        <v>1992</v>
      </c>
      <c r="E223" s="106" t="s">
        <v>166</v>
      </c>
      <c r="F223" s="106" t="s">
        <v>1818</v>
      </c>
      <c r="G223" s="106"/>
      <c r="H223" s="106">
        <v>362</v>
      </c>
      <c r="I223" s="106" t="s">
        <v>14</v>
      </c>
      <c r="J223" s="106"/>
      <c r="K223" s="106">
        <v>30</v>
      </c>
      <c r="L223" s="106"/>
      <c r="M223" s="106"/>
    </row>
    <row r="224" customHeight="1" spans="1:13">
      <c r="A224" s="106"/>
      <c r="B224" s="285" t="s">
        <v>10</v>
      </c>
      <c r="C224" s="285" t="s">
        <v>2085</v>
      </c>
      <c r="D224" s="106">
        <v>1992</v>
      </c>
      <c r="E224" s="106" t="s">
        <v>166</v>
      </c>
      <c r="F224" s="106" t="s">
        <v>1818</v>
      </c>
      <c r="G224" s="106"/>
      <c r="H224" s="106">
        <v>362</v>
      </c>
      <c r="I224" s="106" t="s">
        <v>14</v>
      </c>
      <c r="J224" s="106"/>
      <c r="K224" s="106">
        <v>30</v>
      </c>
      <c r="L224" s="106"/>
      <c r="M224" s="106"/>
    </row>
    <row r="225" customHeight="1" spans="1:13">
      <c r="A225" s="106"/>
      <c r="B225" s="285" t="s">
        <v>10</v>
      </c>
      <c r="C225" s="285" t="s">
        <v>2086</v>
      </c>
      <c r="D225" s="106">
        <v>1992</v>
      </c>
      <c r="E225" s="106" t="s">
        <v>166</v>
      </c>
      <c r="F225" s="106" t="s">
        <v>1818</v>
      </c>
      <c r="G225" s="106"/>
      <c r="H225" s="106">
        <v>362</v>
      </c>
      <c r="I225" s="106" t="s">
        <v>14</v>
      </c>
      <c r="J225" s="106"/>
      <c r="K225" s="106">
        <v>30</v>
      </c>
      <c r="L225" s="106"/>
      <c r="M225" s="106"/>
    </row>
    <row r="226" customHeight="1" spans="1:13">
      <c r="A226" s="106"/>
      <c r="B226" s="285" t="s">
        <v>10</v>
      </c>
      <c r="C226" s="285" t="s">
        <v>2087</v>
      </c>
      <c r="D226" s="106">
        <v>1992</v>
      </c>
      <c r="E226" s="106" t="s">
        <v>166</v>
      </c>
      <c r="F226" s="106" t="s">
        <v>1818</v>
      </c>
      <c r="G226" s="106"/>
      <c r="H226" s="106">
        <v>362</v>
      </c>
      <c r="I226" s="106" t="s">
        <v>14</v>
      </c>
      <c r="J226" s="106"/>
      <c r="K226" s="106">
        <v>30</v>
      </c>
      <c r="L226" s="106"/>
      <c r="M226" s="106"/>
    </row>
    <row r="227" customHeight="1" spans="1:13">
      <c r="A227" s="106"/>
      <c r="B227" s="285" t="s">
        <v>10</v>
      </c>
      <c r="C227" s="285" t="s">
        <v>2088</v>
      </c>
      <c r="D227" s="106">
        <v>1992</v>
      </c>
      <c r="E227" s="106" t="s">
        <v>166</v>
      </c>
      <c r="F227" s="106" t="s">
        <v>1818</v>
      </c>
      <c r="G227" s="106"/>
      <c r="H227" s="106">
        <v>362</v>
      </c>
      <c r="I227" s="106" t="s">
        <v>14</v>
      </c>
      <c r="J227" s="106"/>
      <c r="K227" s="106">
        <v>30</v>
      </c>
      <c r="L227" s="106"/>
      <c r="M227" s="106"/>
    </row>
    <row r="228" customHeight="1" spans="1:13">
      <c r="A228" s="106"/>
      <c r="B228" s="285" t="s">
        <v>10</v>
      </c>
      <c r="C228" s="285" t="s">
        <v>2089</v>
      </c>
      <c r="D228" s="106">
        <v>1992</v>
      </c>
      <c r="E228" s="106" t="s">
        <v>166</v>
      </c>
      <c r="F228" s="106" t="s">
        <v>1818</v>
      </c>
      <c r="G228" s="106"/>
      <c r="H228" s="106">
        <v>362</v>
      </c>
      <c r="I228" s="106" t="s">
        <v>27</v>
      </c>
      <c r="J228" s="106"/>
      <c r="K228" s="106">
        <v>30</v>
      </c>
      <c r="L228" s="106"/>
      <c r="M228" s="106"/>
    </row>
    <row r="229" customHeight="1" spans="1:13">
      <c r="A229" s="106"/>
      <c r="B229" s="285" t="s">
        <v>10</v>
      </c>
      <c r="C229" s="293" t="s">
        <v>2090</v>
      </c>
      <c r="D229" s="106">
        <v>1992</v>
      </c>
      <c r="E229" s="294" t="s">
        <v>166</v>
      </c>
      <c r="F229" s="294" t="s">
        <v>1818</v>
      </c>
      <c r="G229" s="294"/>
      <c r="H229" s="294">
        <v>362</v>
      </c>
      <c r="I229" s="294" t="s">
        <v>27</v>
      </c>
      <c r="J229" s="106"/>
      <c r="K229" s="106">
        <v>30</v>
      </c>
      <c r="L229" s="106"/>
      <c r="M229" s="106"/>
    </row>
    <row r="230" customHeight="1" spans="1:13">
      <c r="A230" s="106"/>
      <c r="B230" s="285" t="s">
        <v>10</v>
      </c>
      <c r="C230" s="293" t="s">
        <v>2091</v>
      </c>
      <c r="D230" s="106">
        <v>1992</v>
      </c>
      <c r="E230" s="294" t="s">
        <v>166</v>
      </c>
      <c r="F230" s="294" t="s">
        <v>1818</v>
      </c>
      <c r="G230" s="294"/>
      <c r="H230" s="294">
        <v>362</v>
      </c>
      <c r="I230" s="294" t="s">
        <v>27</v>
      </c>
      <c r="J230" s="106"/>
      <c r="K230" s="106">
        <v>30</v>
      </c>
      <c r="L230" s="106"/>
      <c r="M230" s="106"/>
    </row>
    <row r="231" customHeight="1" spans="1:13">
      <c r="A231" s="106"/>
      <c r="B231" s="285" t="s">
        <v>10</v>
      </c>
      <c r="C231" s="293" t="s">
        <v>2092</v>
      </c>
      <c r="D231" s="106">
        <v>1992</v>
      </c>
      <c r="E231" s="294" t="s">
        <v>166</v>
      </c>
      <c r="F231" s="294" t="s">
        <v>1818</v>
      </c>
      <c r="G231" s="294"/>
      <c r="H231" s="294">
        <v>362</v>
      </c>
      <c r="I231" s="294" t="s">
        <v>27</v>
      </c>
      <c r="J231" s="106"/>
      <c r="K231" s="106">
        <v>30</v>
      </c>
      <c r="L231" s="106"/>
      <c r="M231" s="106"/>
    </row>
    <row r="232" customHeight="1" spans="1:13">
      <c r="A232" s="106"/>
      <c r="B232" s="285" t="s">
        <v>10</v>
      </c>
      <c r="C232" s="293" t="s">
        <v>2093</v>
      </c>
      <c r="D232" s="106">
        <v>1992</v>
      </c>
      <c r="E232" s="294" t="s">
        <v>166</v>
      </c>
      <c r="F232" s="294" t="s">
        <v>1818</v>
      </c>
      <c r="G232" s="294"/>
      <c r="H232" s="294">
        <v>362</v>
      </c>
      <c r="I232" s="294" t="s">
        <v>27</v>
      </c>
      <c r="J232" s="106"/>
      <c r="K232" s="106">
        <v>30</v>
      </c>
      <c r="L232" s="106"/>
      <c r="M232" s="106"/>
    </row>
    <row r="233" customHeight="1" spans="1:13">
      <c r="A233" s="106"/>
      <c r="B233" s="285" t="s">
        <v>10</v>
      </c>
      <c r="C233" s="293" t="s">
        <v>2094</v>
      </c>
      <c r="D233" s="294">
        <v>1987</v>
      </c>
      <c r="E233" s="294" t="s">
        <v>166</v>
      </c>
      <c r="F233" s="294" t="s">
        <v>1818</v>
      </c>
      <c r="G233" s="294"/>
      <c r="H233" s="294">
        <v>362</v>
      </c>
      <c r="I233" s="294" t="s">
        <v>27</v>
      </c>
      <c r="J233" s="106"/>
      <c r="K233" s="106">
        <v>30</v>
      </c>
      <c r="L233" s="106"/>
      <c r="M233" s="106"/>
    </row>
    <row r="234" customHeight="1" spans="1:13">
      <c r="A234" s="106"/>
      <c r="B234" s="285" t="s">
        <v>10</v>
      </c>
      <c r="C234" s="106">
        <v>55010420</v>
      </c>
      <c r="D234" s="106">
        <v>1981</v>
      </c>
      <c r="E234" s="106" t="s">
        <v>166</v>
      </c>
      <c r="F234" s="106" t="s">
        <v>1926</v>
      </c>
      <c r="G234" s="106" t="s">
        <v>1946</v>
      </c>
      <c r="H234" s="106">
        <v>101</v>
      </c>
      <c r="I234" s="106" t="s">
        <v>170</v>
      </c>
      <c r="J234" s="106"/>
      <c r="K234" s="106">
        <v>30</v>
      </c>
      <c r="L234" s="106"/>
      <c r="M234" s="106"/>
    </row>
    <row r="235" customHeight="1" spans="1:13">
      <c r="A235" s="106"/>
      <c r="B235" s="285" t="s">
        <v>10</v>
      </c>
      <c r="C235" s="285" t="s">
        <v>2095</v>
      </c>
      <c r="D235" s="106">
        <v>1990</v>
      </c>
      <c r="E235" s="106" t="s">
        <v>2096</v>
      </c>
      <c r="F235" s="106" t="s">
        <v>2097</v>
      </c>
      <c r="G235" s="106"/>
      <c r="H235" s="106" t="s">
        <v>2098</v>
      </c>
      <c r="I235" s="106" t="s">
        <v>14</v>
      </c>
      <c r="J235" s="106"/>
      <c r="K235" s="106">
        <v>30</v>
      </c>
      <c r="L235" s="106"/>
      <c r="M235" s="106"/>
    </row>
    <row r="236" customHeight="1" spans="1:13">
      <c r="A236" s="106"/>
      <c r="B236" s="285" t="s">
        <v>10</v>
      </c>
      <c r="C236" s="106">
        <v>55426555</v>
      </c>
      <c r="D236" s="106">
        <v>1989</v>
      </c>
      <c r="E236" s="106" t="s">
        <v>1072</v>
      </c>
      <c r="F236" s="106" t="s">
        <v>1926</v>
      </c>
      <c r="G236" s="106"/>
      <c r="H236" s="106">
        <v>8</v>
      </c>
      <c r="I236" s="106" t="s">
        <v>14</v>
      </c>
      <c r="J236" s="106"/>
      <c r="K236" s="106">
        <v>30</v>
      </c>
      <c r="L236" s="106"/>
      <c r="M236" s="106"/>
    </row>
    <row r="237" customHeight="1" spans="1:13">
      <c r="A237" s="106"/>
      <c r="B237" s="285" t="s">
        <v>10</v>
      </c>
      <c r="C237" s="106">
        <v>55426556</v>
      </c>
      <c r="D237" s="106">
        <v>1989</v>
      </c>
      <c r="E237" s="106" t="s">
        <v>1072</v>
      </c>
      <c r="F237" s="106" t="s">
        <v>1926</v>
      </c>
      <c r="G237" s="106"/>
      <c r="H237" s="106">
        <v>8</v>
      </c>
      <c r="I237" s="106" t="s">
        <v>14</v>
      </c>
      <c r="J237" s="106"/>
      <c r="K237" s="106">
        <v>30</v>
      </c>
      <c r="L237" s="106"/>
      <c r="M237" s="106"/>
    </row>
    <row r="238" customHeight="1" spans="1:13">
      <c r="A238" s="106"/>
      <c r="B238" s="285" t="s">
        <v>10</v>
      </c>
      <c r="C238" s="106">
        <v>55426557</v>
      </c>
      <c r="D238" s="106">
        <v>1989</v>
      </c>
      <c r="E238" s="106" t="s">
        <v>1072</v>
      </c>
      <c r="F238" s="106" t="s">
        <v>1926</v>
      </c>
      <c r="G238" s="106"/>
      <c r="H238" s="106">
        <v>8</v>
      </c>
      <c r="I238" s="106" t="s">
        <v>14</v>
      </c>
      <c r="J238" s="106"/>
      <c r="K238" s="106">
        <v>30</v>
      </c>
      <c r="L238" s="106"/>
      <c r="M238" s="106"/>
    </row>
    <row r="239" customHeight="1" spans="1:13">
      <c r="A239" s="106"/>
      <c r="B239" s="285" t="s">
        <v>10</v>
      </c>
      <c r="C239" s="106">
        <v>52286716</v>
      </c>
      <c r="D239" s="106">
        <v>1992</v>
      </c>
      <c r="E239" s="106" t="s">
        <v>166</v>
      </c>
      <c r="F239" s="106" t="s">
        <v>2099</v>
      </c>
      <c r="G239" s="106"/>
      <c r="H239" s="106">
        <v>362</v>
      </c>
      <c r="I239" s="106" t="s">
        <v>14</v>
      </c>
      <c r="J239" s="106"/>
      <c r="K239" s="106">
        <v>30</v>
      </c>
      <c r="L239" s="106"/>
      <c r="M239" s="106"/>
    </row>
    <row r="240" customHeight="1" spans="1:13">
      <c r="A240" s="106"/>
      <c r="B240" s="285" t="s">
        <v>10</v>
      </c>
      <c r="C240" s="106">
        <v>52286718</v>
      </c>
      <c r="D240" s="106">
        <v>1992</v>
      </c>
      <c r="E240" s="106" t="s">
        <v>166</v>
      </c>
      <c r="F240" s="106" t="s">
        <v>2099</v>
      </c>
      <c r="G240" s="106"/>
      <c r="H240" s="106">
        <v>362</v>
      </c>
      <c r="I240" s="106" t="s">
        <v>14</v>
      </c>
      <c r="J240" s="106"/>
      <c r="K240" s="106">
        <v>30</v>
      </c>
      <c r="L240" s="106"/>
      <c r="M240" s="106"/>
    </row>
    <row r="241" customHeight="1" spans="1:13">
      <c r="A241" s="106"/>
      <c r="B241" s="285" t="s">
        <v>10</v>
      </c>
      <c r="C241" s="285" t="s">
        <v>2100</v>
      </c>
      <c r="D241" s="106">
        <v>1992</v>
      </c>
      <c r="E241" s="106" t="s">
        <v>166</v>
      </c>
      <c r="F241" s="106" t="s">
        <v>2099</v>
      </c>
      <c r="G241" s="106"/>
      <c r="H241" s="106">
        <v>362</v>
      </c>
      <c r="I241" s="106" t="s">
        <v>14</v>
      </c>
      <c r="J241" s="106"/>
      <c r="K241" s="106">
        <v>30</v>
      </c>
      <c r="L241" s="106"/>
      <c r="M241" s="106"/>
    </row>
    <row r="242" customHeight="1" spans="1:13">
      <c r="A242" s="106"/>
      <c r="B242" s="285" t="s">
        <v>10</v>
      </c>
      <c r="C242" s="285" t="s">
        <v>2101</v>
      </c>
      <c r="D242" s="106">
        <v>1988</v>
      </c>
      <c r="E242" s="106" t="s">
        <v>1072</v>
      </c>
      <c r="F242" s="106" t="s">
        <v>1926</v>
      </c>
      <c r="G242" s="106"/>
      <c r="H242" s="106">
        <v>9</v>
      </c>
      <c r="I242" s="106" t="s">
        <v>27</v>
      </c>
      <c r="J242" s="106"/>
      <c r="K242" s="106">
        <v>30</v>
      </c>
      <c r="L242" s="106"/>
      <c r="M242" s="106"/>
    </row>
    <row r="243" customHeight="1" spans="1:13">
      <c r="A243" s="106"/>
      <c r="B243" s="285" t="s">
        <v>10</v>
      </c>
      <c r="C243" s="285" t="s">
        <v>2102</v>
      </c>
      <c r="D243" s="106">
        <v>1988</v>
      </c>
      <c r="E243" s="106" t="s">
        <v>1072</v>
      </c>
      <c r="F243" s="106" t="s">
        <v>1926</v>
      </c>
      <c r="G243" s="106"/>
      <c r="H243" s="106">
        <v>9</v>
      </c>
      <c r="I243" s="106" t="s">
        <v>27</v>
      </c>
      <c r="J243" s="106"/>
      <c r="K243" s="106">
        <v>30</v>
      </c>
      <c r="L243" s="106"/>
      <c r="M243" s="106"/>
    </row>
    <row r="244" customHeight="1" spans="1:13">
      <c r="A244" s="106"/>
      <c r="B244" s="285" t="s">
        <v>10</v>
      </c>
      <c r="C244" s="106">
        <v>81259403</v>
      </c>
      <c r="D244" s="106">
        <v>1988</v>
      </c>
      <c r="E244" s="106" t="s">
        <v>1072</v>
      </c>
      <c r="F244" s="106" t="s">
        <v>1857</v>
      </c>
      <c r="G244" s="106" t="s">
        <v>1858</v>
      </c>
      <c r="H244" s="106">
        <v>129</v>
      </c>
      <c r="I244" s="106" t="s">
        <v>14</v>
      </c>
      <c r="J244" s="106"/>
      <c r="K244" s="106">
        <v>30</v>
      </c>
      <c r="L244" s="106"/>
      <c r="M244" s="106"/>
    </row>
    <row r="245" customHeight="1" spans="1:13">
      <c r="A245" s="106"/>
      <c r="B245" s="285" t="s">
        <v>10</v>
      </c>
      <c r="C245" s="285" t="s">
        <v>2103</v>
      </c>
      <c r="D245" s="106">
        <v>1988</v>
      </c>
      <c r="E245" s="106" t="s">
        <v>1072</v>
      </c>
      <c r="F245" s="106" t="s">
        <v>1857</v>
      </c>
      <c r="G245" s="106" t="s">
        <v>1858</v>
      </c>
      <c r="H245" s="106">
        <v>129</v>
      </c>
      <c r="I245" s="106" t="s">
        <v>14</v>
      </c>
      <c r="J245" s="106"/>
      <c r="K245" s="106">
        <v>30</v>
      </c>
      <c r="L245" s="106"/>
      <c r="M245" s="106"/>
    </row>
    <row r="246" customHeight="1" spans="1:13">
      <c r="A246" s="106"/>
      <c r="B246" s="285" t="s">
        <v>10</v>
      </c>
      <c r="C246" s="285" t="s">
        <v>2104</v>
      </c>
      <c r="D246" s="106">
        <v>1987</v>
      </c>
      <c r="E246" s="106" t="s">
        <v>1962</v>
      </c>
      <c r="F246" s="106" t="s">
        <v>1936</v>
      </c>
      <c r="G246" s="106"/>
      <c r="H246" s="106">
        <v>3</v>
      </c>
      <c r="I246" s="106" t="s">
        <v>170</v>
      </c>
      <c r="J246" s="106"/>
      <c r="K246" s="106">
        <v>30</v>
      </c>
      <c r="L246" s="106"/>
      <c r="M246" s="106"/>
    </row>
    <row r="247" customHeight="1" spans="1:13">
      <c r="A247" s="106"/>
      <c r="B247" s="285" t="s">
        <v>545</v>
      </c>
      <c r="C247" s="285" t="s">
        <v>2105</v>
      </c>
      <c r="D247" s="106">
        <v>2019</v>
      </c>
      <c r="E247" s="106" t="s">
        <v>365</v>
      </c>
      <c r="F247" s="106" t="s">
        <v>1778</v>
      </c>
      <c r="G247" s="106"/>
      <c r="H247" s="106">
        <v>209</v>
      </c>
      <c r="I247" s="106" t="s">
        <v>548</v>
      </c>
      <c r="J247" s="106"/>
      <c r="K247" s="106">
        <v>30</v>
      </c>
      <c r="L247" s="106"/>
      <c r="M247" s="106"/>
    </row>
    <row r="248" customHeight="1" spans="1:13">
      <c r="A248" s="106"/>
      <c r="B248" s="285" t="s">
        <v>10</v>
      </c>
      <c r="C248" s="285" t="s">
        <v>2106</v>
      </c>
      <c r="D248" s="106">
        <v>1988</v>
      </c>
      <c r="E248" s="106" t="s">
        <v>1072</v>
      </c>
      <c r="F248" s="106" t="s">
        <v>2107</v>
      </c>
      <c r="G248" s="106">
        <v>16</v>
      </c>
      <c r="H248" s="106" t="s">
        <v>181</v>
      </c>
      <c r="I248" s="106" t="s">
        <v>14</v>
      </c>
      <c r="J248" s="106"/>
      <c r="K248" s="106">
        <v>30</v>
      </c>
      <c r="L248" s="106"/>
      <c r="M248" s="106"/>
    </row>
    <row r="249" customHeight="1" spans="1:13">
      <c r="A249" s="106"/>
      <c r="B249" s="285" t="s">
        <v>10</v>
      </c>
      <c r="C249" s="285" t="s">
        <v>2108</v>
      </c>
      <c r="D249" s="106">
        <v>1988</v>
      </c>
      <c r="E249" s="106" t="s">
        <v>1072</v>
      </c>
      <c r="F249" s="106" t="s">
        <v>2107</v>
      </c>
      <c r="G249" s="106">
        <v>16</v>
      </c>
      <c r="H249" s="106" t="s">
        <v>181</v>
      </c>
      <c r="I249" s="106" t="s">
        <v>14</v>
      </c>
      <c r="J249" s="106"/>
      <c r="K249" s="106">
        <v>30</v>
      </c>
      <c r="L249" s="106"/>
      <c r="M249" s="106"/>
    </row>
    <row r="250" customHeight="1" spans="1:13">
      <c r="A250" s="106"/>
      <c r="B250" s="285" t="s">
        <v>10</v>
      </c>
      <c r="C250" s="285" t="s">
        <v>2109</v>
      </c>
      <c r="D250" s="106">
        <v>1988</v>
      </c>
      <c r="E250" s="106" t="s">
        <v>1072</v>
      </c>
      <c r="F250" s="106" t="s">
        <v>2107</v>
      </c>
      <c r="G250" s="106">
        <v>16</v>
      </c>
      <c r="H250" s="106" t="s">
        <v>181</v>
      </c>
      <c r="I250" s="106" t="s">
        <v>14</v>
      </c>
      <c r="J250" s="106"/>
      <c r="K250" s="106">
        <v>30</v>
      </c>
      <c r="L250" s="106"/>
      <c r="M250" s="106"/>
    </row>
    <row r="251" customHeight="1" spans="1:13">
      <c r="A251" s="106"/>
      <c r="B251" s="285" t="s">
        <v>10</v>
      </c>
      <c r="C251" s="285" t="s">
        <v>2110</v>
      </c>
      <c r="D251" s="106">
        <v>1987</v>
      </c>
      <c r="E251" s="106" t="s">
        <v>1072</v>
      </c>
      <c r="F251" s="106" t="s">
        <v>1857</v>
      </c>
      <c r="G251" s="106">
        <v>6</v>
      </c>
      <c r="H251" s="106" t="s">
        <v>776</v>
      </c>
      <c r="I251" s="106" t="s">
        <v>27</v>
      </c>
      <c r="J251" s="106"/>
      <c r="K251" s="106">
        <v>30</v>
      </c>
      <c r="L251" s="106"/>
      <c r="M251" s="106"/>
    </row>
    <row r="252" customHeight="1" spans="1:13">
      <c r="A252" s="106"/>
      <c r="B252" s="285" t="s">
        <v>10</v>
      </c>
      <c r="C252" s="285" t="s">
        <v>2111</v>
      </c>
      <c r="D252" s="106">
        <v>1987</v>
      </c>
      <c r="E252" s="106" t="s">
        <v>1072</v>
      </c>
      <c r="F252" s="106" t="s">
        <v>1857</v>
      </c>
      <c r="G252" s="106">
        <v>6</v>
      </c>
      <c r="H252" s="106" t="s">
        <v>776</v>
      </c>
      <c r="I252" s="106" t="s">
        <v>27</v>
      </c>
      <c r="J252" s="106"/>
      <c r="K252" s="106">
        <v>30</v>
      </c>
      <c r="L252" s="106"/>
      <c r="M252" s="106"/>
    </row>
    <row r="253" customHeight="1" spans="1:13">
      <c r="A253" s="106"/>
      <c r="B253" s="285" t="s">
        <v>10</v>
      </c>
      <c r="C253" s="285" t="s">
        <v>2112</v>
      </c>
      <c r="D253" s="106">
        <v>1987</v>
      </c>
      <c r="E253" s="106" t="s">
        <v>1072</v>
      </c>
      <c r="F253" s="106" t="s">
        <v>1857</v>
      </c>
      <c r="G253" s="106">
        <v>6</v>
      </c>
      <c r="H253" s="106" t="s">
        <v>776</v>
      </c>
      <c r="I253" s="106" t="s">
        <v>27</v>
      </c>
      <c r="J253" s="106"/>
      <c r="K253" s="106">
        <v>30</v>
      </c>
      <c r="L253" s="106"/>
      <c r="M253" s="106"/>
    </row>
    <row r="254" customHeight="1" spans="1:13">
      <c r="A254" s="106"/>
      <c r="B254" s="285" t="s">
        <v>10</v>
      </c>
      <c r="C254" s="285" t="s">
        <v>2113</v>
      </c>
      <c r="D254" s="106">
        <v>1987</v>
      </c>
      <c r="E254" s="106" t="s">
        <v>1072</v>
      </c>
      <c r="F254" s="106" t="s">
        <v>1857</v>
      </c>
      <c r="G254" s="106">
        <v>6</v>
      </c>
      <c r="H254" s="106" t="s">
        <v>776</v>
      </c>
      <c r="I254" s="106" t="s">
        <v>27</v>
      </c>
      <c r="J254" s="106"/>
      <c r="K254" s="106">
        <v>30</v>
      </c>
      <c r="L254" s="106"/>
      <c r="M254" s="106"/>
    </row>
    <row r="255" customHeight="1" spans="1:13">
      <c r="A255" s="106"/>
      <c r="B255" s="285" t="s">
        <v>10</v>
      </c>
      <c r="C255" s="285" t="s">
        <v>2114</v>
      </c>
      <c r="D255" s="106">
        <v>1987</v>
      </c>
      <c r="E255" s="106" t="s">
        <v>1072</v>
      </c>
      <c r="F255" s="106" t="s">
        <v>1857</v>
      </c>
      <c r="G255" s="106">
        <v>6</v>
      </c>
      <c r="H255" s="106" t="s">
        <v>776</v>
      </c>
      <c r="I255" s="106" t="s">
        <v>27</v>
      </c>
      <c r="J255" s="106"/>
      <c r="K255" s="106">
        <v>30</v>
      </c>
      <c r="L255" s="106"/>
      <c r="M255" s="106"/>
    </row>
    <row r="256" customHeight="1" spans="1:13">
      <c r="A256" s="106"/>
      <c r="B256" s="285" t="s">
        <v>10</v>
      </c>
      <c r="C256" s="285" t="s">
        <v>2115</v>
      </c>
      <c r="D256" s="106">
        <v>1988</v>
      </c>
      <c r="E256" s="106" t="s">
        <v>1072</v>
      </c>
      <c r="F256" s="106" t="s">
        <v>2107</v>
      </c>
      <c r="G256" s="106">
        <v>16</v>
      </c>
      <c r="H256" s="106" t="s">
        <v>181</v>
      </c>
      <c r="I256" s="106" t="s">
        <v>14</v>
      </c>
      <c r="J256" s="106"/>
      <c r="K256" s="106">
        <v>30</v>
      </c>
      <c r="L256" s="106"/>
      <c r="M256" s="106"/>
    </row>
    <row r="257" customHeight="1" spans="1:13">
      <c r="A257" s="106"/>
      <c r="B257" s="285" t="s">
        <v>10</v>
      </c>
      <c r="C257" s="285" t="s">
        <v>2116</v>
      </c>
      <c r="D257" s="106">
        <v>1988</v>
      </c>
      <c r="E257" s="106" t="s">
        <v>1072</v>
      </c>
      <c r="F257" s="106" t="s">
        <v>2107</v>
      </c>
      <c r="G257" s="106">
        <v>16</v>
      </c>
      <c r="H257" s="106" t="s">
        <v>181</v>
      </c>
      <c r="I257" s="106" t="s">
        <v>14</v>
      </c>
      <c r="J257" s="106"/>
      <c r="K257" s="106">
        <v>30</v>
      </c>
      <c r="L257" s="106"/>
      <c r="M257" s="106"/>
    </row>
    <row r="258" customHeight="1" spans="1:13">
      <c r="A258" s="106"/>
      <c r="B258" s="285"/>
      <c r="C258" s="285" t="s">
        <v>2117</v>
      </c>
      <c r="D258" s="106">
        <v>1990</v>
      </c>
      <c r="E258" s="106" t="s">
        <v>2118</v>
      </c>
      <c r="F258" s="106" t="s">
        <v>1245</v>
      </c>
      <c r="G258" s="106">
        <v>41</v>
      </c>
      <c r="H258" s="106" t="s">
        <v>181</v>
      </c>
      <c r="I258" s="106" t="s">
        <v>14</v>
      </c>
      <c r="J258" s="106"/>
      <c r="K258" s="106">
        <v>30</v>
      </c>
      <c r="L258" s="106"/>
      <c r="M258" s="106"/>
    </row>
    <row r="259" customHeight="1" spans="1:13">
      <c r="A259" s="106"/>
      <c r="B259" s="285"/>
      <c r="C259" s="285" t="s">
        <v>2119</v>
      </c>
      <c r="D259" s="106">
        <v>1987</v>
      </c>
      <c r="E259" s="106" t="s">
        <v>1072</v>
      </c>
      <c r="F259" s="106" t="s">
        <v>2120</v>
      </c>
      <c r="G259" s="106">
        <v>80</v>
      </c>
      <c r="H259" s="106" t="s">
        <v>181</v>
      </c>
      <c r="I259" s="106" t="s">
        <v>27</v>
      </c>
      <c r="J259" s="106"/>
      <c r="K259" s="106">
        <v>30</v>
      </c>
      <c r="L259" s="106"/>
      <c r="M259" s="106"/>
    </row>
    <row r="260" customHeight="1" spans="1:13">
      <c r="A260" s="106"/>
      <c r="B260" s="285"/>
      <c r="C260" s="285" t="s">
        <v>2121</v>
      </c>
      <c r="D260" s="106">
        <v>1987</v>
      </c>
      <c r="E260" s="106" t="s">
        <v>1072</v>
      </c>
      <c r="F260" s="106" t="s">
        <v>2120</v>
      </c>
      <c r="G260" s="106">
        <v>80</v>
      </c>
      <c r="H260" s="106" t="s">
        <v>181</v>
      </c>
      <c r="I260" s="106" t="s">
        <v>27</v>
      </c>
      <c r="J260" s="106"/>
      <c r="K260" s="106">
        <v>30</v>
      </c>
      <c r="L260" s="106"/>
      <c r="M260" s="106"/>
    </row>
    <row r="261" customHeight="1" spans="1:13">
      <c r="A261" s="106"/>
      <c r="B261" s="285"/>
      <c r="C261" s="285" t="s">
        <v>2122</v>
      </c>
      <c r="D261" s="106">
        <v>1987</v>
      </c>
      <c r="E261" s="106" t="s">
        <v>1072</v>
      </c>
      <c r="F261" s="106" t="s">
        <v>2120</v>
      </c>
      <c r="G261" s="106">
        <v>80</v>
      </c>
      <c r="H261" s="106" t="s">
        <v>181</v>
      </c>
      <c r="I261" s="106" t="s">
        <v>27</v>
      </c>
      <c r="J261" s="106"/>
      <c r="K261" s="106">
        <v>30</v>
      </c>
      <c r="L261" s="106"/>
      <c r="M261" s="106"/>
    </row>
    <row r="262" customHeight="1" spans="1:13">
      <c r="A262" s="106"/>
      <c r="B262" s="285"/>
      <c r="C262" s="285" t="s">
        <v>2123</v>
      </c>
      <c r="D262" s="106">
        <v>1987</v>
      </c>
      <c r="E262" s="106" t="s">
        <v>1072</v>
      </c>
      <c r="F262" s="106" t="s">
        <v>2120</v>
      </c>
      <c r="G262" s="106">
        <v>80</v>
      </c>
      <c r="H262" s="106" t="s">
        <v>181</v>
      </c>
      <c r="I262" s="106" t="s">
        <v>27</v>
      </c>
      <c r="J262" s="106"/>
      <c r="K262" s="106">
        <v>30</v>
      </c>
      <c r="L262" s="106"/>
      <c r="M262" s="106"/>
    </row>
    <row r="263" customHeight="1" spans="1:13">
      <c r="A263" s="106"/>
      <c r="B263" s="285"/>
      <c r="C263" s="285" t="s">
        <v>2124</v>
      </c>
      <c r="D263" s="106">
        <v>1987</v>
      </c>
      <c r="E263" s="106" t="s">
        <v>1072</v>
      </c>
      <c r="F263" s="106" t="s">
        <v>2125</v>
      </c>
      <c r="G263" s="106">
        <v>9</v>
      </c>
      <c r="H263" s="106" t="s">
        <v>776</v>
      </c>
      <c r="I263" s="106" t="s">
        <v>14</v>
      </c>
      <c r="J263" s="106"/>
      <c r="K263" s="106">
        <v>30</v>
      </c>
      <c r="L263" s="106"/>
      <c r="M263" s="106"/>
    </row>
    <row r="264" customHeight="1" spans="1:13">
      <c r="A264" s="106"/>
      <c r="B264" s="285"/>
      <c r="C264" s="285" t="s">
        <v>2124</v>
      </c>
      <c r="D264" s="106">
        <v>1987</v>
      </c>
      <c r="E264" s="106" t="s">
        <v>1072</v>
      </c>
      <c r="F264" s="106" t="s">
        <v>2125</v>
      </c>
      <c r="G264" s="106">
        <v>9</v>
      </c>
      <c r="H264" s="106" t="s">
        <v>776</v>
      </c>
      <c r="I264" s="106" t="s">
        <v>14</v>
      </c>
      <c r="J264" s="106"/>
      <c r="K264" s="106">
        <v>30</v>
      </c>
      <c r="L264" s="106"/>
      <c r="M264" s="106"/>
    </row>
    <row r="265" customHeight="1" spans="1:13">
      <c r="A265" s="106"/>
      <c r="B265" s="285" t="s">
        <v>10</v>
      </c>
      <c r="C265" s="285" t="s">
        <v>2126</v>
      </c>
      <c r="D265" s="106">
        <v>1993</v>
      </c>
      <c r="E265" s="106" t="s">
        <v>1277</v>
      </c>
      <c r="F265" s="106" t="s">
        <v>1818</v>
      </c>
      <c r="G265" s="106">
        <v>3</v>
      </c>
      <c r="H265" s="106" t="s">
        <v>181</v>
      </c>
      <c r="I265" s="106" t="s">
        <v>14</v>
      </c>
      <c r="J265" s="106"/>
      <c r="K265" s="106">
        <v>30</v>
      </c>
      <c r="L265" s="106"/>
      <c r="M265" s="106"/>
    </row>
    <row r="266" customHeight="1" spans="1:13">
      <c r="A266" s="106"/>
      <c r="B266" s="285" t="s">
        <v>10</v>
      </c>
      <c r="C266" s="285" t="s">
        <v>2127</v>
      </c>
      <c r="D266" s="106">
        <v>1981</v>
      </c>
      <c r="E266" s="106" t="s">
        <v>166</v>
      </c>
      <c r="F266" s="106" t="s">
        <v>1926</v>
      </c>
      <c r="G266" s="106">
        <v>101</v>
      </c>
      <c r="H266" s="106" t="s">
        <v>2029</v>
      </c>
      <c r="I266" s="106" t="s">
        <v>170</v>
      </c>
      <c r="J266" s="106"/>
      <c r="K266" s="106">
        <v>30</v>
      </c>
      <c r="L266" s="106"/>
      <c r="M266" s="106"/>
    </row>
    <row r="267" customHeight="1" spans="1:13">
      <c r="A267" s="106"/>
      <c r="B267" s="285" t="s">
        <v>10</v>
      </c>
      <c r="C267" s="285" t="s">
        <v>2128</v>
      </c>
      <c r="D267" s="106">
        <v>1981</v>
      </c>
      <c r="E267" s="106" t="s">
        <v>166</v>
      </c>
      <c r="F267" s="106" t="s">
        <v>1926</v>
      </c>
      <c r="G267" s="106">
        <v>101</v>
      </c>
      <c r="H267" s="106" t="s">
        <v>2029</v>
      </c>
      <c r="I267" s="106" t="s">
        <v>170</v>
      </c>
      <c r="J267" s="106"/>
      <c r="K267" s="106">
        <v>30</v>
      </c>
      <c r="L267" s="106"/>
      <c r="M267" s="106"/>
    </row>
    <row r="268" customHeight="1" spans="1:13">
      <c r="A268" s="106"/>
      <c r="B268" s="285" t="s">
        <v>10</v>
      </c>
      <c r="C268" s="285" t="s">
        <v>2129</v>
      </c>
      <c r="D268" s="106">
        <v>1981</v>
      </c>
      <c r="E268" s="106" t="s">
        <v>166</v>
      </c>
      <c r="F268" s="106" t="s">
        <v>1926</v>
      </c>
      <c r="G268" s="106">
        <v>101</v>
      </c>
      <c r="H268" s="106" t="s">
        <v>2029</v>
      </c>
      <c r="I268" s="106" t="s">
        <v>170</v>
      </c>
      <c r="J268" s="106"/>
      <c r="K268" s="106">
        <v>30</v>
      </c>
      <c r="L268" s="106"/>
      <c r="M268" s="106"/>
    </row>
    <row r="269" customHeight="1" spans="1:13">
      <c r="A269" s="106"/>
      <c r="B269" s="285" t="s">
        <v>10</v>
      </c>
      <c r="C269" s="285" t="s">
        <v>2130</v>
      </c>
      <c r="D269" s="106">
        <v>1981</v>
      </c>
      <c r="E269" s="106" t="s">
        <v>166</v>
      </c>
      <c r="F269" s="106" t="s">
        <v>1926</v>
      </c>
      <c r="G269" s="106">
        <v>101</v>
      </c>
      <c r="H269" s="106" t="s">
        <v>2029</v>
      </c>
      <c r="I269" s="106" t="s">
        <v>170</v>
      </c>
      <c r="J269" s="106"/>
      <c r="K269" s="106">
        <v>30</v>
      </c>
      <c r="L269" s="106"/>
      <c r="M269" s="106"/>
    </row>
    <row r="270" customHeight="1" spans="1:13">
      <c r="A270" s="106"/>
      <c r="B270" s="285" t="s">
        <v>10</v>
      </c>
      <c r="C270" s="285" t="s">
        <v>2131</v>
      </c>
      <c r="D270" s="106">
        <v>1981</v>
      </c>
      <c r="E270" s="106" t="s">
        <v>166</v>
      </c>
      <c r="F270" s="106" t="s">
        <v>1926</v>
      </c>
      <c r="G270" s="106">
        <v>101</v>
      </c>
      <c r="H270" s="106" t="s">
        <v>2029</v>
      </c>
      <c r="I270" s="106" t="s">
        <v>170</v>
      </c>
      <c r="J270" s="106"/>
      <c r="K270" s="106">
        <v>30</v>
      </c>
      <c r="L270" s="106"/>
      <c r="M270" s="106"/>
    </row>
    <row r="271" customHeight="1" spans="1:13">
      <c r="A271" s="106"/>
      <c r="B271" s="285" t="s">
        <v>10</v>
      </c>
      <c r="C271" s="285" t="s">
        <v>2132</v>
      </c>
      <c r="D271" s="106">
        <v>1981</v>
      </c>
      <c r="E271" s="106" t="s">
        <v>166</v>
      </c>
      <c r="F271" s="106" t="s">
        <v>1926</v>
      </c>
      <c r="G271" s="106">
        <v>101</v>
      </c>
      <c r="H271" s="106" t="s">
        <v>2029</v>
      </c>
      <c r="I271" s="106" t="s">
        <v>170</v>
      </c>
      <c r="J271" s="106"/>
      <c r="K271" s="106">
        <v>30</v>
      </c>
      <c r="L271" s="106"/>
      <c r="M271" s="106"/>
    </row>
    <row r="272" customHeight="1" spans="1:13">
      <c r="A272" s="106"/>
      <c r="B272" s="285" t="s">
        <v>10</v>
      </c>
      <c r="C272" s="285" t="s">
        <v>2133</v>
      </c>
      <c r="D272" s="106">
        <v>1981</v>
      </c>
      <c r="E272" s="106" t="s">
        <v>166</v>
      </c>
      <c r="F272" s="106" t="s">
        <v>1926</v>
      </c>
      <c r="G272" s="106">
        <v>101</v>
      </c>
      <c r="H272" s="106" t="s">
        <v>2029</v>
      </c>
      <c r="I272" s="106" t="s">
        <v>170</v>
      </c>
      <c r="J272" s="106"/>
      <c r="K272" s="106">
        <v>30</v>
      </c>
      <c r="L272" s="106"/>
      <c r="M272" s="106"/>
    </row>
    <row r="273" customHeight="1" spans="1:13">
      <c r="A273" s="106"/>
      <c r="B273" s="285" t="s">
        <v>10</v>
      </c>
      <c r="C273" s="285" t="s">
        <v>2134</v>
      </c>
      <c r="D273" s="106">
        <v>1981</v>
      </c>
      <c r="E273" s="106" t="s">
        <v>166</v>
      </c>
      <c r="F273" s="106" t="s">
        <v>1926</v>
      </c>
      <c r="G273" s="106">
        <v>101</v>
      </c>
      <c r="H273" s="106" t="s">
        <v>2029</v>
      </c>
      <c r="I273" s="106" t="s">
        <v>170</v>
      </c>
      <c r="J273" s="106"/>
      <c r="K273" s="106">
        <v>30</v>
      </c>
      <c r="L273" s="106"/>
      <c r="M273" s="106"/>
    </row>
    <row r="274" customHeight="1" spans="1:13">
      <c r="A274" s="106"/>
      <c r="B274" s="285" t="s">
        <v>10</v>
      </c>
      <c r="C274" s="285" t="s">
        <v>2135</v>
      </c>
      <c r="D274" s="106">
        <v>1981</v>
      </c>
      <c r="E274" s="106" t="s">
        <v>166</v>
      </c>
      <c r="F274" s="106" t="s">
        <v>1926</v>
      </c>
      <c r="G274" s="106">
        <v>101</v>
      </c>
      <c r="H274" s="106" t="s">
        <v>2029</v>
      </c>
      <c r="I274" s="106" t="s">
        <v>170</v>
      </c>
      <c r="J274" s="106"/>
      <c r="K274" s="106">
        <v>30</v>
      </c>
      <c r="L274" s="106"/>
      <c r="M274" s="106"/>
    </row>
    <row r="275" customHeight="1" spans="1:13">
      <c r="A275" s="106"/>
      <c r="B275" s="285" t="s">
        <v>10</v>
      </c>
      <c r="C275" s="285" t="s">
        <v>2136</v>
      </c>
      <c r="D275" s="106">
        <v>1981</v>
      </c>
      <c r="E275" s="106" t="s">
        <v>166</v>
      </c>
      <c r="F275" s="106" t="s">
        <v>1926</v>
      </c>
      <c r="G275" s="106">
        <v>101</v>
      </c>
      <c r="H275" s="106" t="s">
        <v>2029</v>
      </c>
      <c r="I275" s="106" t="s">
        <v>170</v>
      </c>
      <c r="J275" s="106"/>
      <c r="K275" s="106">
        <v>30</v>
      </c>
      <c r="L275" s="106"/>
      <c r="M275" s="106"/>
    </row>
    <row r="276" customHeight="1" spans="1:13">
      <c r="A276" s="106"/>
      <c r="B276" s="285" t="s">
        <v>10</v>
      </c>
      <c r="C276" s="285" t="s">
        <v>2137</v>
      </c>
      <c r="D276" s="106">
        <v>1981</v>
      </c>
      <c r="E276" s="106" t="s">
        <v>166</v>
      </c>
      <c r="F276" s="106" t="s">
        <v>1926</v>
      </c>
      <c r="G276" s="106">
        <v>101</v>
      </c>
      <c r="H276" s="106" t="s">
        <v>2029</v>
      </c>
      <c r="I276" s="106" t="s">
        <v>170</v>
      </c>
      <c r="J276" s="106"/>
      <c r="K276" s="106">
        <v>30</v>
      </c>
      <c r="L276" s="106"/>
      <c r="M276" s="106"/>
    </row>
    <row r="277" customHeight="1" spans="1:13">
      <c r="A277" s="106"/>
      <c r="B277" s="285" t="s">
        <v>10</v>
      </c>
      <c r="C277" s="285" t="s">
        <v>2138</v>
      </c>
      <c r="D277" s="106">
        <v>1981</v>
      </c>
      <c r="E277" s="106" t="s">
        <v>166</v>
      </c>
      <c r="F277" s="106" t="s">
        <v>1926</v>
      </c>
      <c r="G277" s="106">
        <v>101</v>
      </c>
      <c r="H277" s="106" t="s">
        <v>2029</v>
      </c>
      <c r="I277" s="106" t="s">
        <v>170</v>
      </c>
      <c r="J277" s="106"/>
      <c r="K277" s="106">
        <v>30</v>
      </c>
      <c r="L277" s="106"/>
      <c r="M277" s="106"/>
    </row>
    <row r="278" customHeight="1" spans="1:13">
      <c r="A278" s="106"/>
      <c r="B278" s="285" t="s">
        <v>10</v>
      </c>
      <c r="C278" s="285" t="s">
        <v>2139</v>
      </c>
      <c r="D278" s="106">
        <v>1981</v>
      </c>
      <c r="E278" s="106" t="s">
        <v>166</v>
      </c>
      <c r="F278" s="106" t="s">
        <v>1926</v>
      </c>
      <c r="G278" s="106">
        <v>101</v>
      </c>
      <c r="H278" s="106" t="s">
        <v>2029</v>
      </c>
      <c r="I278" s="106" t="s">
        <v>170</v>
      </c>
      <c r="J278" s="106"/>
      <c r="K278" s="106">
        <v>30</v>
      </c>
      <c r="L278" s="106"/>
      <c r="M278" s="106"/>
    </row>
    <row r="279" customHeight="1" spans="1:13">
      <c r="A279" s="106"/>
      <c r="B279" s="285" t="s">
        <v>10</v>
      </c>
      <c r="C279" s="285" t="s">
        <v>2140</v>
      </c>
      <c r="D279" s="106">
        <v>1989</v>
      </c>
      <c r="E279" s="106" t="s">
        <v>1072</v>
      </c>
      <c r="F279" s="106" t="s">
        <v>1926</v>
      </c>
      <c r="G279" s="106">
        <v>8</v>
      </c>
      <c r="H279" s="106" t="s">
        <v>181</v>
      </c>
      <c r="I279" s="106" t="s">
        <v>14</v>
      </c>
      <c r="J279" s="106"/>
      <c r="K279" s="106">
        <v>30</v>
      </c>
      <c r="L279" s="106"/>
      <c r="M279" s="106"/>
    </row>
    <row r="280" customHeight="1" spans="1:13">
      <c r="A280" s="106"/>
      <c r="B280" s="285" t="s">
        <v>10</v>
      </c>
      <c r="C280" s="285" t="s">
        <v>2141</v>
      </c>
      <c r="D280" s="106">
        <v>1989</v>
      </c>
      <c r="E280" s="106" t="s">
        <v>1072</v>
      </c>
      <c r="F280" s="106" t="s">
        <v>1926</v>
      </c>
      <c r="G280" s="106">
        <v>8</v>
      </c>
      <c r="H280" s="106" t="s">
        <v>181</v>
      </c>
      <c r="I280" s="106" t="s">
        <v>14</v>
      </c>
      <c r="J280" s="106"/>
      <c r="K280" s="106">
        <v>30</v>
      </c>
      <c r="L280" s="106"/>
      <c r="M280" s="106"/>
    </row>
    <row r="281" customHeight="1" spans="1:13">
      <c r="A281" s="106"/>
      <c r="B281" s="285" t="s">
        <v>10</v>
      </c>
      <c r="C281" s="285" t="s">
        <v>2142</v>
      </c>
      <c r="D281" s="106">
        <v>1989</v>
      </c>
      <c r="E281" s="106" t="s">
        <v>1072</v>
      </c>
      <c r="F281" s="106" t="s">
        <v>1926</v>
      </c>
      <c r="G281" s="106">
        <v>8</v>
      </c>
      <c r="H281" s="106" t="s">
        <v>181</v>
      </c>
      <c r="I281" s="106" t="s">
        <v>14</v>
      </c>
      <c r="J281" s="106"/>
      <c r="K281" s="106">
        <v>30</v>
      </c>
      <c r="L281" s="106"/>
      <c r="M281" s="106"/>
    </row>
    <row r="282" customHeight="1" spans="1:13">
      <c r="A282" s="106"/>
      <c r="B282" s="285" t="s">
        <v>10</v>
      </c>
      <c r="C282" s="285" t="s">
        <v>2143</v>
      </c>
      <c r="D282" s="106">
        <v>1992</v>
      </c>
      <c r="E282" s="106" t="s">
        <v>166</v>
      </c>
      <c r="F282" s="106" t="s">
        <v>1818</v>
      </c>
      <c r="G282" s="106">
        <v>362</v>
      </c>
      <c r="H282" s="106" t="s">
        <v>181</v>
      </c>
      <c r="I282" s="106" t="s">
        <v>14</v>
      </c>
      <c r="J282" s="106"/>
      <c r="K282" s="106">
        <v>30</v>
      </c>
      <c r="L282" s="106"/>
      <c r="M282" s="106"/>
    </row>
    <row r="283" customHeight="1" spans="1:13">
      <c r="A283" s="106"/>
      <c r="B283" s="285" t="s">
        <v>10</v>
      </c>
      <c r="C283" s="285" t="s">
        <v>2144</v>
      </c>
      <c r="D283" s="106">
        <v>1992</v>
      </c>
      <c r="E283" s="106" t="s">
        <v>166</v>
      </c>
      <c r="F283" s="106" t="s">
        <v>1818</v>
      </c>
      <c r="G283" s="106">
        <v>362</v>
      </c>
      <c r="H283" s="106" t="s">
        <v>181</v>
      </c>
      <c r="I283" s="106" t="s">
        <v>14</v>
      </c>
      <c r="J283" s="106"/>
      <c r="K283" s="106">
        <v>30</v>
      </c>
      <c r="L283" s="106"/>
      <c r="M283" s="106"/>
    </row>
    <row r="284" customHeight="1" spans="1:13">
      <c r="A284" s="106"/>
      <c r="B284" s="285"/>
      <c r="C284" s="285" t="s">
        <v>2145</v>
      </c>
      <c r="D284" s="106">
        <v>1992</v>
      </c>
      <c r="E284" s="106" t="s">
        <v>166</v>
      </c>
      <c r="F284" s="106" t="s">
        <v>1818</v>
      </c>
      <c r="G284" s="106">
        <v>362</v>
      </c>
      <c r="H284" s="106" t="s">
        <v>181</v>
      </c>
      <c r="I284" s="106" t="s">
        <v>14</v>
      </c>
      <c r="J284" s="106"/>
      <c r="K284" s="106">
        <v>30</v>
      </c>
      <c r="L284" s="106"/>
      <c r="M284" s="106"/>
    </row>
    <row r="285" customHeight="1" spans="1:13">
      <c r="A285" s="106"/>
      <c r="B285" s="285"/>
      <c r="C285" s="285" t="s">
        <v>2146</v>
      </c>
      <c r="D285" s="106">
        <v>1992</v>
      </c>
      <c r="E285" s="106" t="s">
        <v>166</v>
      </c>
      <c r="F285" s="106" t="s">
        <v>1818</v>
      </c>
      <c r="G285" s="106">
        <v>362</v>
      </c>
      <c r="H285" s="106" t="s">
        <v>181</v>
      </c>
      <c r="I285" s="106" t="s">
        <v>14</v>
      </c>
      <c r="J285" s="106"/>
      <c r="K285" s="106">
        <v>30</v>
      </c>
      <c r="L285" s="106"/>
      <c r="M285" s="106"/>
    </row>
    <row r="286" customHeight="1" spans="1:13">
      <c r="A286" s="106"/>
      <c r="B286" s="285"/>
      <c r="C286" s="285" t="s">
        <v>2147</v>
      </c>
      <c r="D286" s="106">
        <v>1992</v>
      </c>
      <c r="E286" s="106" t="s">
        <v>166</v>
      </c>
      <c r="F286" s="106" t="s">
        <v>1818</v>
      </c>
      <c r="G286" s="106">
        <v>362</v>
      </c>
      <c r="H286" s="106" t="s">
        <v>181</v>
      </c>
      <c r="I286" s="106" t="s">
        <v>14</v>
      </c>
      <c r="J286" s="106"/>
      <c r="K286" s="106">
        <v>30</v>
      </c>
      <c r="L286" s="106"/>
      <c r="M286" s="106"/>
    </row>
    <row r="287" customHeight="1" spans="1:13">
      <c r="A287" s="106"/>
      <c r="B287" s="285"/>
      <c r="C287" s="285" t="s">
        <v>2148</v>
      </c>
      <c r="D287" s="106">
        <v>1992</v>
      </c>
      <c r="E287" s="106" t="s">
        <v>166</v>
      </c>
      <c r="F287" s="106" t="s">
        <v>1818</v>
      </c>
      <c r="G287" s="106">
        <v>362</v>
      </c>
      <c r="H287" s="106" t="s">
        <v>181</v>
      </c>
      <c r="I287" s="106" t="s">
        <v>14</v>
      </c>
      <c r="J287" s="106"/>
      <c r="K287" s="106">
        <v>30</v>
      </c>
      <c r="L287" s="106"/>
      <c r="M287" s="106"/>
    </row>
    <row r="288" customHeight="1" spans="1:13">
      <c r="A288" s="106"/>
      <c r="B288" s="285"/>
      <c r="C288" s="285" t="s">
        <v>2149</v>
      </c>
      <c r="D288" s="106">
        <v>1992</v>
      </c>
      <c r="E288" s="106" t="s">
        <v>166</v>
      </c>
      <c r="F288" s="106" t="s">
        <v>1818</v>
      </c>
      <c r="G288" s="106">
        <v>362</v>
      </c>
      <c r="H288" s="106" t="s">
        <v>181</v>
      </c>
      <c r="I288" s="106" t="s">
        <v>14</v>
      </c>
      <c r="J288" s="106"/>
      <c r="K288" s="106">
        <v>30</v>
      </c>
      <c r="L288" s="106"/>
      <c r="M288" s="106"/>
    </row>
    <row r="289" customHeight="1" spans="1:13">
      <c r="A289" s="106"/>
      <c r="B289" s="285"/>
      <c r="C289" s="285" t="s">
        <v>2150</v>
      </c>
      <c r="D289" s="106">
        <v>1992</v>
      </c>
      <c r="E289" s="106" t="s">
        <v>166</v>
      </c>
      <c r="F289" s="106" t="s">
        <v>1818</v>
      </c>
      <c r="G289" s="106">
        <v>362</v>
      </c>
      <c r="H289" s="106" t="s">
        <v>181</v>
      </c>
      <c r="I289" s="106" t="s">
        <v>14</v>
      </c>
      <c r="J289" s="106"/>
      <c r="K289" s="106">
        <v>30</v>
      </c>
      <c r="L289" s="106"/>
      <c r="M289" s="106"/>
    </row>
    <row r="290" customHeight="1" spans="1:13">
      <c r="A290" s="106"/>
      <c r="B290" s="285"/>
      <c r="C290" s="285" t="s">
        <v>2151</v>
      </c>
      <c r="D290" s="106">
        <v>1992</v>
      </c>
      <c r="E290" s="106" t="s">
        <v>166</v>
      </c>
      <c r="F290" s="106" t="s">
        <v>1818</v>
      </c>
      <c r="G290" s="106">
        <v>362</v>
      </c>
      <c r="H290" s="106" t="s">
        <v>181</v>
      </c>
      <c r="I290" s="106" t="s">
        <v>14</v>
      </c>
      <c r="J290" s="106"/>
      <c r="K290" s="106">
        <v>30</v>
      </c>
      <c r="L290" s="106"/>
      <c r="M290" s="106"/>
    </row>
    <row r="291" customHeight="1" spans="1:13">
      <c r="A291" s="106"/>
      <c r="B291" s="285"/>
      <c r="C291" s="285" t="s">
        <v>2152</v>
      </c>
      <c r="D291" s="106">
        <v>1992</v>
      </c>
      <c r="E291" s="106" t="s">
        <v>166</v>
      </c>
      <c r="F291" s="106" t="s">
        <v>1818</v>
      </c>
      <c r="G291" s="106">
        <v>362</v>
      </c>
      <c r="H291" s="106" t="s">
        <v>181</v>
      </c>
      <c r="I291" s="106" t="s">
        <v>14</v>
      </c>
      <c r="J291" s="106"/>
      <c r="K291" s="106">
        <v>30</v>
      </c>
      <c r="L291" s="106"/>
      <c r="M291" s="106"/>
    </row>
    <row r="292" customHeight="1" spans="1:13">
      <c r="A292" s="106"/>
      <c r="B292" s="285"/>
      <c r="C292" s="285" t="s">
        <v>2153</v>
      </c>
      <c r="D292" s="106">
        <v>1992</v>
      </c>
      <c r="E292" s="106" t="s">
        <v>166</v>
      </c>
      <c r="F292" s="106" t="s">
        <v>1818</v>
      </c>
      <c r="G292" s="106">
        <v>362</v>
      </c>
      <c r="H292" s="106" t="s">
        <v>181</v>
      </c>
      <c r="I292" s="106" t="s">
        <v>14</v>
      </c>
      <c r="J292" s="106"/>
      <c r="K292" s="106">
        <v>30</v>
      </c>
      <c r="L292" s="106"/>
      <c r="M292" s="106"/>
    </row>
    <row r="293" customHeight="1" spans="1:13">
      <c r="A293" s="106"/>
      <c r="B293" s="285"/>
      <c r="C293" s="285" t="s">
        <v>2154</v>
      </c>
      <c r="D293" s="106">
        <v>1992</v>
      </c>
      <c r="E293" s="106" t="s">
        <v>166</v>
      </c>
      <c r="F293" s="106" t="s">
        <v>1818</v>
      </c>
      <c r="G293" s="106">
        <v>362</v>
      </c>
      <c r="H293" s="106" t="s">
        <v>181</v>
      </c>
      <c r="I293" s="106" t="s">
        <v>14</v>
      </c>
      <c r="J293" s="106"/>
      <c r="K293" s="106">
        <v>30</v>
      </c>
      <c r="L293" s="106"/>
      <c r="M293" s="106"/>
    </row>
    <row r="294" customHeight="1" spans="1:13">
      <c r="A294" s="106"/>
      <c r="B294" s="285"/>
      <c r="C294" s="285" t="s">
        <v>2155</v>
      </c>
      <c r="D294" s="106">
        <v>1992</v>
      </c>
      <c r="E294" s="106" t="s">
        <v>166</v>
      </c>
      <c r="F294" s="106" t="s">
        <v>1818</v>
      </c>
      <c r="G294" s="106">
        <v>362</v>
      </c>
      <c r="H294" s="106" t="s">
        <v>181</v>
      </c>
      <c r="I294" s="106" t="s">
        <v>14</v>
      </c>
      <c r="J294" s="106"/>
      <c r="K294" s="106">
        <v>30</v>
      </c>
      <c r="L294" s="106"/>
      <c r="M294" s="106"/>
    </row>
    <row r="295" customHeight="1" spans="1:13">
      <c r="A295" s="106"/>
      <c r="B295" s="285"/>
      <c r="C295" s="285" t="s">
        <v>2156</v>
      </c>
      <c r="D295" s="106">
        <v>1992</v>
      </c>
      <c r="E295" s="106" t="s">
        <v>166</v>
      </c>
      <c r="F295" s="106" t="s">
        <v>1818</v>
      </c>
      <c r="G295" s="106">
        <v>362</v>
      </c>
      <c r="H295" s="106" t="s">
        <v>181</v>
      </c>
      <c r="I295" s="106" t="s">
        <v>14</v>
      </c>
      <c r="J295" s="106"/>
      <c r="K295" s="106">
        <v>30</v>
      </c>
      <c r="L295" s="106"/>
      <c r="M295" s="106"/>
    </row>
    <row r="296" customHeight="1" spans="1:13">
      <c r="A296" s="106"/>
      <c r="B296" s="285"/>
      <c r="C296" s="285" t="s">
        <v>2157</v>
      </c>
      <c r="D296" s="106">
        <v>1992</v>
      </c>
      <c r="E296" s="106" t="s">
        <v>166</v>
      </c>
      <c r="F296" s="106" t="s">
        <v>1818</v>
      </c>
      <c r="G296" s="106">
        <v>362</v>
      </c>
      <c r="H296" s="106" t="s">
        <v>181</v>
      </c>
      <c r="I296" s="106" t="s">
        <v>14</v>
      </c>
      <c r="J296" s="106"/>
      <c r="K296" s="106">
        <v>30</v>
      </c>
      <c r="L296" s="106"/>
      <c r="M296" s="106"/>
    </row>
    <row r="297" customHeight="1" spans="1:13">
      <c r="A297" s="106"/>
      <c r="B297" s="285"/>
      <c r="C297" s="285" t="s">
        <v>2158</v>
      </c>
      <c r="D297" s="106">
        <v>1992</v>
      </c>
      <c r="E297" s="106" t="s">
        <v>166</v>
      </c>
      <c r="F297" s="106" t="s">
        <v>1818</v>
      </c>
      <c r="G297" s="106">
        <v>362</v>
      </c>
      <c r="H297" s="106" t="s">
        <v>181</v>
      </c>
      <c r="I297" s="106" t="s">
        <v>14</v>
      </c>
      <c r="J297" s="106"/>
      <c r="K297" s="106">
        <v>30</v>
      </c>
      <c r="L297" s="106"/>
      <c r="M297" s="106"/>
    </row>
    <row r="298" customHeight="1" spans="1:13">
      <c r="A298" s="106"/>
      <c r="B298" s="285"/>
      <c r="C298" s="285" t="s">
        <v>2159</v>
      </c>
      <c r="D298" s="106">
        <v>1992</v>
      </c>
      <c r="E298" s="106" t="s">
        <v>166</v>
      </c>
      <c r="F298" s="106" t="s">
        <v>1818</v>
      </c>
      <c r="G298" s="106">
        <v>362</v>
      </c>
      <c r="H298" s="106" t="s">
        <v>181</v>
      </c>
      <c r="I298" s="106" t="s">
        <v>14</v>
      </c>
      <c r="J298" s="106"/>
      <c r="K298" s="106">
        <v>30</v>
      </c>
      <c r="L298" s="106"/>
      <c r="M298" s="106"/>
    </row>
    <row r="299" customHeight="1" spans="1:13">
      <c r="A299" s="106"/>
      <c r="B299" s="285"/>
      <c r="C299" s="285" t="s">
        <v>2160</v>
      </c>
      <c r="D299" s="106">
        <v>1992</v>
      </c>
      <c r="E299" s="106" t="s">
        <v>166</v>
      </c>
      <c r="F299" s="106" t="s">
        <v>1818</v>
      </c>
      <c r="G299" s="106">
        <v>362</v>
      </c>
      <c r="H299" s="106" t="s">
        <v>181</v>
      </c>
      <c r="I299" s="106" t="s">
        <v>14</v>
      </c>
      <c r="J299" s="106"/>
      <c r="K299" s="106">
        <v>30</v>
      </c>
      <c r="L299" s="106"/>
      <c r="M299" s="106"/>
    </row>
    <row r="300" customHeight="1" spans="1:13">
      <c r="A300" s="106"/>
      <c r="B300" s="285"/>
      <c r="C300" s="285" t="s">
        <v>2161</v>
      </c>
      <c r="D300" s="106">
        <v>1992</v>
      </c>
      <c r="E300" s="106" t="s">
        <v>166</v>
      </c>
      <c r="F300" s="106" t="s">
        <v>1818</v>
      </c>
      <c r="G300" s="106">
        <v>362</v>
      </c>
      <c r="H300" s="106" t="s">
        <v>181</v>
      </c>
      <c r="I300" s="106" t="s">
        <v>14</v>
      </c>
      <c r="J300" s="106"/>
      <c r="K300" s="106">
        <v>30</v>
      </c>
      <c r="L300" s="106"/>
      <c r="M300" s="106"/>
    </row>
    <row r="301" customHeight="1" spans="1:13">
      <c r="A301" s="106"/>
      <c r="B301" s="285"/>
      <c r="C301" s="285" t="s">
        <v>2162</v>
      </c>
      <c r="D301" s="106">
        <v>1992</v>
      </c>
      <c r="E301" s="106" t="s">
        <v>166</v>
      </c>
      <c r="F301" s="106" t="s">
        <v>1818</v>
      </c>
      <c r="G301" s="106">
        <v>362</v>
      </c>
      <c r="H301" s="106" t="s">
        <v>181</v>
      </c>
      <c r="I301" s="106" t="s">
        <v>14</v>
      </c>
      <c r="J301" s="106"/>
      <c r="K301" s="106">
        <v>30</v>
      </c>
      <c r="L301" s="106"/>
      <c r="M301" s="106"/>
    </row>
    <row r="302" customHeight="1" spans="1:13">
      <c r="A302" s="106"/>
      <c r="B302" s="285"/>
      <c r="C302" s="285" t="s">
        <v>2163</v>
      </c>
      <c r="D302" s="106">
        <v>1992</v>
      </c>
      <c r="E302" s="106" t="s">
        <v>166</v>
      </c>
      <c r="F302" s="106" t="s">
        <v>1818</v>
      </c>
      <c r="G302" s="106">
        <v>362</v>
      </c>
      <c r="H302" s="106" t="s">
        <v>181</v>
      </c>
      <c r="I302" s="106" t="s">
        <v>14</v>
      </c>
      <c r="J302" s="106"/>
      <c r="K302" s="106">
        <v>30</v>
      </c>
      <c r="L302" s="106"/>
      <c r="M302" s="106"/>
    </row>
    <row r="303" customHeight="1" spans="1:13">
      <c r="A303" s="106"/>
      <c r="B303" s="285"/>
      <c r="C303" s="285" t="s">
        <v>2164</v>
      </c>
      <c r="D303" s="106">
        <v>1992</v>
      </c>
      <c r="E303" s="106" t="s">
        <v>166</v>
      </c>
      <c r="F303" s="106" t="s">
        <v>1818</v>
      </c>
      <c r="G303" s="106">
        <v>362</v>
      </c>
      <c r="H303" s="106" t="s">
        <v>181</v>
      </c>
      <c r="I303" s="106" t="s">
        <v>14</v>
      </c>
      <c r="J303" s="106"/>
      <c r="K303" s="106">
        <v>30</v>
      </c>
      <c r="L303" s="106"/>
      <c r="M303" s="106"/>
    </row>
    <row r="304" customHeight="1" spans="1:13">
      <c r="A304" s="106"/>
      <c r="B304" s="285"/>
      <c r="C304" s="285" t="s">
        <v>2165</v>
      </c>
      <c r="D304" s="106">
        <v>1992</v>
      </c>
      <c r="E304" s="106" t="s">
        <v>166</v>
      </c>
      <c r="F304" s="106" t="s">
        <v>1818</v>
      </c>
      <c r="G304" s="106">
        <v>362</v>
      </c>
      <c r="H304" s="106" t="s">
        <v>181</v>
      </c>
      <c r="I304" s="106" t="s">
        <v>14</v>
      </c>
      <c r="J304" s="106"/>
      <c r="K304" s="106">
        <v>30</v>
      </c>
      <c r="L304" s="106"/>
      <c r="M304" s="106"/>
    </row>
    <row r="305" customHeight="1" spans="1:13">
      <c r="A305" s="106"/>
      <c r="B305" s="285"/>
      <c r="C305" s="285" t="s">
        <v>2166</v>
      </c>
      <c r="D305" s="106">
        <v>1992</v>
      </c>
      <c r="E305" s="106" t="s">
        <v>166</v>
      </c>
      <c r="F305" s="106" t="s">
        <v>1818</v>
      </c>
      <c r="G305" s="106">
        <v>362</v>
      </c>
      <c r="H305" s="106" t="s">
        <v>181</v>
      </c>
      <c r="I305" s="106" t="s">
        <v>14</v>
      </c>
      <c r="J305" s="106"/>
      <c r="K305" s="106">
        <v>30</v>
      </c>
      <c r="L305" s="106"/>
      <c r="M305" s="106"/>
    </row>
    <row r="306" customHeight="1" spans="1:13">
      <c r="A306" s="106"/>
      <c r="B306" s="285"/>
      <c r="C306" s="285" t="s">
        <v>2167</v>
      </c>
      <c r="D306" s="106">
        <v>1992</v>
      </c>
      <c r="E306" s="106" t="s">
        <v>166</v>
      </c>
      <c r="F306" s="106" t="s">
        <v>1818</v>
      </c>
      <c r="G306" s="106">
        <v>362</v>
      </c>
      <c r="H306" s="106" t="s">
        <v>181</v>
      </c>
      <c r="I306" s="106" t="s">
        <v>14</v>
      </c>
      <c r="J306" s="106"/>
      <c r="K306" s="106">
        <v>30</v>
      </c>
      <c r="L306" s="106"/>
      <c r="M306" s="106"/>
    </row>
    <row r="307" customHeight="1" spans="1:13">
      <c r="A307" s="106"/>
      <c r="B307" s="285" t="s">
        <v>10</v>
      </c>
      <c r="C307" s="285" t="s">
        <v>2168</v>
      </c>
      <c r="D307" s="106">
        <v>1992</v>
      </c>
      <c r="E307" s="106" t="s">
        <v>166</v>
      </c>
      <c r="F307" s="106" t="s">
        <v>1818</v>
      </c>
      <c r="G307" s="106">
        <v>362</v>
      </c>
      <c r="H307" s="106" t="s">
        <v>181</v>
      </c>
      <c r="I307" s="106" t="s">
        <v>14</v>
      </c>
      <c r="J307" s="106"/>
      <c r="K307" s="106">
        <v>30</v>
      </c>
      <c r="L307" s="106"/>
      <c r="M307" s="106"/>
    </row>
    <row r="308" customHeight="1" spans="1:13">
      <c r="A308" s="106"/>
      <c r="B308" s="285" t="s">
        <v>10</v>
      </c>
      <c r="C308" s="285" t="s">
        <v>2169</v>
      </c>
      <c r="D308" s="106">
        <v>1992</v>
      </c>
      <c r="E308" s="106" t="s">
        <v>166</v>
      </c>
      <c r="F308" s="106" t="s">
        <v>1818</v>
      </c>
      <c r="G308" s="106">
        <v>362</v>
      </c>
      <c r="H308" s="106" t="s">
        <v>181</v>
      </c>
      <c r="I308" s="106" t="s">
        <v>14</v>
      </c>
      <c r="J308" s="106"/>
      <c r="K308" s="106">
        <v>30</v>
      </c>
      <c r="L308" s="106"/>
      <c r="M308" s="106"/>
    </row>
    <row r="309" customHeight="1" spans="1:13">
      <c r="A309" s="106"/>
      <c r="B309" s="285" t="s">
        <v>10</v>
      </c>
      <c r="C309" s="285" t="s">
        <v>2170</v>
      </c>
      <c r="D309" s="125">
        <v>2019</v>
      </c>
      <c r="E309" s="125" t="s">
        <v>1845</v>
      </c>
      <c r="F309" s="125" t="s">
        <v>1815</v>
      </c>
      <c r="G309" s="125">
        <v>87</v>
      </c>
      <c r="H309" s="125" t="s">
        <v>2171</v>
      </c>
      <c r="I309" s="125" t="s">
        <v>40</v>
      </c>
      <c r="J309" s="125"/>
      <c r="K309" s="106">
        <v>32</v>
      </c>
      <c r="L309" s="106"/>
      <c r="M309" s="106"/>
    </row>
    <row r="310" customHeight="1" spans="1:13">
      <c r="A310" s="106"/>
      <c r="B310" s="285" t="s">
        <v>10</v>
      </c>
      <c r="C310" s="285" t="s">
        <v>2172</v>
      </c>
      <c r="D310" s="125">
        <v>2019</v>
      </c>
      <c r="E310" s="125" t="s">
        <v>303</v>
      </c>
      <c r="F310" s="125" t="s">
        <v>1841</v>
      </c>
      <c r="G310" s="125"/>
      <c r="H310" s="125"/>
      <c r="I310" s="125" t="s">
        <v>14</v>
      </c>
      <c r="J310" s="125"/>
      <c r="K310" s="106">
        <v>32</v>
      </c>
      <c r="L310" s="106"/>
      <c r="M310" s="106"/>
    </row>
    <row r="311" customHeight="1" spans="1:13">
      <c r="A311" s="106"/>
      <c r="B311" s="285" t="s">
        <v>10</v>
      </c>
      <c r="C311" s="285" t="s">
        <v>2173</v>
      </c>
      <c r="D311" s="125">
        <v>2019</v>
      </c>
      <c r="E311" s="125" t="s">
        <v>303</v>
      </c>
      <c r="F311" s="125" t="s">
        <v>1841</v>
      </c>
      <c r="G311" s="125"/>
      <c r="H311" s="125"/>
      <c r="I311" s="125" t="s">
        <v>14</v>
      </c>
      <c r="J311" s="125"/>
      <c r="K311" s="106">
        <v>32</v>
      </c>
      <c r="L311" s="106"/>
      <c r="M311" s="106"/>
    </row>
    <row r="312" customHeight="1" spans="1:13">
      <c r="A312" s="106"/>
      <c r="B312" s="285" t="s">
        <v>10</v>
      </c>
      <c r="C312" s="285" t="s">
        <v>2174</v>
      </c>
      <c r="D312" s="125">
        <v>2019</v>
      </c>
      <c r="E312" s="125" t="s">
        <v>72</v>
      </c>
      <c r="F312" s="125" t="s">
        <v>1832</v>
      </c>
      <c r="G312" s="125">
        <v>75</v>
      </c>
      <c r="H312" s="125" t="s">
        <v>704</v>
      </c>
      <c r="I312" s="125" t="s">
        <v>40</v>
      </c>
      <c r="J312" s="125"/>
      <c r="K312" s="106">
        <v>32</v>
      </c>
      <c r="L312" s="106"/>
      <c r="M312" s="106"/>
    </row>
    <row r="313" customHeight="1" spans="1:13">
      <c r="A313" s="106"/>
      <c r="B313" s="285" t="s">
        <v>10</v>
      </c>
      <c r="C313" s="285" t="s">
        <v>2175</v>
      </c>
      <c r="D313" s="106">
        <v>2019</v>
      </c>
      <c r="E313" s="106" t="s">
        <v>365</v>
      </c>
      <c r="F313" s="106" t="s">
        <v>1778</v>
      </c>
      <c r="G313" s="106" t="s">
        <v>70</v>
      </c>
      <c r="H313" s="106">
        <v>209</v>
      </c>
      <c r="I313" s="106" t="s">
        <v>14</v>
      </c>
      <c r="J313" s="106"/>
      <c r="K313" s="106">
        <v>32</v>
      </c>
      <c r="L313" s="106"/>
      <c r="M313" s="106"/>
    </row>
    <row r="314" customHeight="1" spans="1:13">
      <c r="A314" s="106"/>
      <c r="B314" s="285" t="s">
        <v>10</v>
      </c>
      <c r="C314" s="285" t="s">
        <v>2176</v>
      </c>
      <c r="D314" s="106">
        <v>1992</v>
      </c>
      <c r="E314" s="106" t="s">
        <v>166</v>
      </c>
      <c r="F314" s="106" t="s">
        <v>1896</v>
      </c>
      <c r="G314" s="106">
        <v>362</v>
      </c>
      <c r="H314" s="106" t="s">
        <v>181</v>
      </c>
      <c r="I314" s="106" t="s">
        <v>14</v>
      </c>
      <c r="J314" s="106"/>
      <c r="K314" s="106">
        <v>32</v>
      </c>
      <c r="L314" s="106"/>
      <c r="M314" s="106"/>
    </row>
    <row r="315" customHeight="1" spans="1:13">
      <c r="A315" s="106"/>
      <c r="B315" s="285"/>
      <c r="C315" s="285" t="s">
        <v>2177</v>
      </c>
      <c r="D315" s="106">
        <v>1990</v>
      </c>
      <c r="E315" s="106" t="s">
        <v>2118</v>
      </c>
      <c r="F315" s="106" t="s">
        <v>1245</v>
      </c>
      <c r="G315" s="106">
        <v>41</v>
      </c>
      <c r="H315" s="106" t="s">
        <v>181</v>
      </c>
      <c r="I315" s="106" t="s">
        <v>14</v>
      </c>
      <c r="J315" s="106"/>
      <c r="K315" s="106">
        <v>32</v>
      </c>
      <c r="L315" s="106"/>
      <c r="M315" s="106"/>
    </row>
    <row r="316" customHeight="1" spans="1:13">
      <c r="A316" s="106"/>
      <c r="B316" s="285"/>
      <c r="C316" s="285" t="s">
        <v>2178</v>
      </c>
      <c r="D316" s="106">
        <v>1987</v>
      </c>
      <c r="E316" s="106" t="s">
        <v>1072</v>
      </c>
      <c r="F316" s="106" t="s">
        <v>2179</v>
      </c>
      <c r="G316" s="106">
        <v>10</v>
      </c>
      <c r="H316" s="106" t="s">
        <v>2065</v>
      </c>
      <c r="I316" s="106" t="s">
        <v>27</v>
      </c>
      <c r="J316" s="106"/>
      <c r="K316" s="106">
        <v>32</v>
      </c>
      <c r="L316" s="106"/>
      <c r="M316" s="106"/>
    </row>
    <row r="317" customHeight="1" spans="1:13">
      <c r="A317" s="106"/>
      <c r="B317" s="285" t="s">
        <v>10</v>
      </c>
      <c r="C317" s="285" t="s">
        <v>2180</v>
      </c>
      <c r="D317" s="106">
        <v>1981</v>
      </c>
      <c r="E317" s="106" t="s">
        <v>166</v>
      </c>
      <c r="F317" s="106" t="s">
        <v>1945</v>
      </c>
      <c r="G317" s="106">
        <v>75</v>
      </c>
      <c r="H317" s="106" t="s">
        <v>1946</v>
      </c>
      <c r="I317" s="106" t="s">
        <v>27</v>
      </c>
      <c r="J317" s="106"/>
      <c r="K317" s="106">
        <v>32</v>
      </c>
      <c r="L317" s="106"/>
      <c r="M317" s="106"/>
    </row>
    <row r="318" customHeight="1" spans="1:13">
      <c r="A318" s="106"/>
      <c r="B318" s="285" t="s">
        <v>10</v>
      </c>
      <c r="C318" s="285" t="s">
        <v>2181</v>
      </c>
      <c r="D318" s="106">
        <v>1981</v>
      </c>
      <c r="E318" s="106" t="s">
        <v>166</v>
      </c>
      <c r="F318" s="106" t="s">
        <v>1945</v>
      </c>
      <c r="G318" s="106">
        <v>75</v>
      </c>
      <c r="H318" s="106" t="s">
        <v>1946</v>
      </c>
      <c r="I318" s="106" t="s">
        <v>27</v>
      </c>
      <c r="J318" s="106"/>
      <c r="K318" s="106">
        <v>32</v>
      </c>
      <c r="L318" s="106"/>
      <c r="M318" s="106"/>
    </row>
    <row r="319" customHeight="1" spans="1:13">
      <c r="A319" s="106"/>
      <c r="B319" s="285" t="s">
        <v>10</v>
      </c>
      <c r="C319" s="285" t="s">
        <v>2182</v>
      </c>
      <c r="D319" s="106">
        <v>1981</v>
      </c>
      <c r="E319" s="106" t="s">
        <v>166</v>
      </c>
      <c r="F319" s="106" t="s">
        <v>1945</v>
      </c>
      <c r="G319" s="106">
        <v>75</v>
      </c>
      <c r="H319" s="106" t="s">
        <v>1946</v>
      </c>
      <c r="I319" s="106" t="s">
        <v>27</v>
      </c>
      <c r="J319" s="106"/>
      <c r="K319" s="106">
        <v>32</v>
      </c>
      <c r="L319" s="106"/>
      <c r="M319" s="106"/>
    </row>
    <row r="320" customHeight="1" spans="1:13">
      <c r="A320" s="106"/>
      <c r="B320" s="285" t="s">
        <v>10</v>
      </c>
      <c r="C320" s="285" t="s">
        <v>2183</v>
      </c>
      <c r="D320" s="106">
        <v>1981</v>
      </c>
      <c r="E320" s="106" t="s">
        <v>166</v>
      </c>
      <c r="F320" s="106" t="s">
        <v>1945</v>
      </c>
      <c r="G320" s="106">
        <v>75</v>
      </c>
      <c r="H320" s="106" t="s">
        <v>1946</v>
      </c>
      <c r="I320" s="106" t="s">
        <v>27</v>
      </c>
      <c r="J320" s="106"/>
      <c r="K320" s="106">
        <v>32</v>
      </c>
      <c r="L320" s="106"/>
      <c r="M320" s="106"/>
    </row>
    <row r="321" customHeight="1" spans="1:13">
      <c r="A321" s="106"/>
      <c r="B321" s="285" t="s">
        <v>10</v>
      </c>
      <c r="C321" s="285" t="s">
        <v>2184</v>
      </c>
      <c r="D321" s="106">
        <v>1981</v>
      </c>
      <c r="E321" s="106" t="s">
        <v>166</v>
      </c>
      <c r="F321" s="106" t="s">
        <v>1945</v>
      </c>
      <c r="G321" s="106">
        <v>75</v>
      </c>
      <c r="H321" s="106" t="s">
        <v>1946</v>
      </c>
      <c r="I321" s="106" t="s">
        <v>27</v>
      </c>
      <c r="J321" s="106"/>
      <c r="K321" s="106">
        <v>32</v>
      </c>
      <c r="L321" s="106"/>
      <c r="M321" s="106"/>
    </row>
    <row r="322" customHeight="1" spans="1:13">
      <c r="A322" s="106"/>
      <c r="B322" s="285" t="s">
        <v>10</v>
      </c>
      <c r="C322" s="285" t="s">
        <v>2185</v>
      </c>
      <c r="D322" s="106">
        <v>1981</v>
      </c>
      <c r="E322" s="106" t="s">
        <v>166</v>
      </c>
      <c r="F322" s="106" t="s">
        <v>1945</v>
      </c>
      <c r="G322" s="106">
        <v>75</v>
      </c>
      <c r="H322" s="106" t="s">
        <v>1946</v>
      </c>
      <c r="I322" s="106" t="s">
        <v>27</v>
      </c>
      <c r="J322" s="106"/>
      <c r="K322" s="106">
        <v>32</v>
      </c>
      <c r="L322" s="106"/>
      <c r="M322" s="106"/>
    </row>
    <row r="323" customHeight="1" spans="1:13">
      <c r="A323" s="106"/>
      <c r="B323" s="285" t="s">
        <v>10</v>
      </c>
      <c r="C323" s="285" t="s">
        <v>2186</v>
      </c>
      <c r="D323" s="106">
        <v>1981</v>
      </c>
      <c r="E323" s="106" t="s">
        <v>166</v>
      </c>
      <c r="F323" s="106" t="s">
        <v>1945</v>
      </c>
      <c r="G323" s="106">
        <v>75</v>
      </c>
      <c r="H323" s="106" t="s">
        <v>1946</v>
      </c>
      <c r="I323" s="106" t="s">
        <v>27</v>
      </c>
      <c r="J323" s="106"/>
      <c r="K323" s="106">
        <v>32</v>
      </c>
      <c r="L323" s="106"/>
      <c r="M323" s="106"/>
    </row>
    <row r="324" customHeight="1" spans="1:13">
      <c r="A324" s="106"/>
      <c r="B324" s="285" t="s">
        <v>10</v>
      </c>
      <c r="C324" s="285" t="s">
        <v>2187</v>
      </c>
      <c r="D324" s="106">
        <v>1981</v>
      </c>
      <c r="E324" s="106" t="s">
        <v>166</v>
      </c>
      <c r="F324" s="106" t="s">
        <v>1945</v>
      </c>
      <c r="G324" s="106">
        <v>75</v>
      </c>
      <c r="H324" s="106" t="s">
        <v>1946</v>
      </c>
      <c r="I324" s="106" t="s">
        <v>27</v>
      </c>
      <c r="J324" s="106"/>
      <c r="K324" s="106">
        <v>32</v>
      </c>
      <c r="L324" s="106"/>
      <c r="M324" s="106"/>
    </row>
    <row r="325" customHeight="1" spans="1:13">
      <c r="A325" s="106"/>
      <c r="B325" s="285" t="s">
        <v>10</v>
      </c>
      <c r="C325" s="285" t="s">
        <v>2188</v>
      </c>
      <c r="D325" s="106">
        <v>1981</v>
      </c>
      <c r="E325" s="106" t="s">
        <v>166</v>
      </c>
      <c r="F325" s="106" t="s">
        <v>1945</v>
      </c>
      <c r="G325" s="106">
        <v>75</v>
      </c>
      <c r="H325" s="106" t="s">
        <v>1946</v>
      </c>
      <c r="I325" s="106" t="s">
        <v>27</v>
      </c>
      <c r="J325" s="106"/>
      <c r="K325" s="106">
        <v>32</v>
      </c>
      <c r="L325" s="106"/>
      <c r="M325" s="106"/>
    </row>
    <row r="326" customHeight="1" spans="1:13">
      <c r="A326" s="106"/>
      <c r="B326" s="285" t="s">
        <v>10</v>
      </c>
      <c r="C326" s="285" t="s">
        <v>2189</v>
      </c>
      <c r="D326" s="106">
        <v>1981</v>
      </c>
      <c r="E326" s="106" t="s">
        <v>166</v>
      </c>
      <c r="F326" s="106" t="s">
        <v>1945</v>
      </c>
      <c r="G326" s="106">
        <v>75</v>
      </c>
      <c r="H326" s="106" t="s">
        <v>1946</v>
      </c>
      <c r="I326" s="106" t="s">
        <v>27</v>
      </c>
      <c r="J326" s="106"/>
      <c r="K326" s="106">
        <v>32</v>
      </c>
      <c r="L326" s="106"/>
      <c r="M326" s="106"/>
    </row>
    <row r="327" customHeight="1" spans="1:13">
      <c r="A327" s="106"/>
      <c r="B327" s="285" t="s">
        <v>10</v>
      </c>
      <c r="C327" s="285" t="s">
        <v>2190</v>
      </c>
      <c r="D327" s="106">
        <v>1981</v>
      </c>
      <c r="E327" s="106" t="s">
        <v>166</v>
      </c>
      <c r="F327" s="106" t="s">
        <v>1958</v>
      </c>
      <c r="G327" s="106">
        <v>20</v>
      </c>
      <c r="H327" s="106" t="s">
        <v>181</v>
      </c>
      <c r="I327" s="106" t="s">
        <v>27</v>
      </c>
      <c r="J327" s="106"/>
      <c r="K327" s="106">
        <v>32</v>
      </c>
      <c r="L327" s="106"/>
      <c r="M327" s="106"/>
    </row>
    <row r="328" customHeight="1" spans="1:13">
      <c r="A328" s="106"/>
      <c r="B328" s="285" t="s">
        <v>10</v>
      </c>
      <c r="C328" s="285" t="s">
        <v>2191</v>
      </c>
      <c r="D328" s="125">
        <v>2019</v>
      </c>
      <c r="E328" s="125" t="s">
        <v>150</v>
      </c>
      <c r="F328" s="125" t="s">
        <v>2192</v>
      </c>
      <c r="G328" s="287">
        <v>165</v>
      </c>
      <c r="H328" s="125"/>
      <c r="I328" s="125" t="s">
        <v>14</v>
      </c>
      <c r="J328" s="125"/>
      <c r="K328" s="106">
        <v>33</v>
      </c>
      <c r="L328" s="106"/>
      <c r="M328" s="106"/>
    </row>
    <row r="329" customHeight="1" spans="1:13">
      <c r="A329" s="106"/>
      <c r="B329" s="285" t="s">
        <v>10</v>
      </c>
      <c r="C329" s="285" t="s">
        <v>1797</v>
      </c>
      <c r="D329" s="125">
        <v>2012</v>
      </c>
      <c r="E329" s="125" t="s">
        <v>574</v>
      </c>
      <c r="F329" s="125" t="s">
        <v>1798</v>
      </c>
      <c r="G329" s="125">
        <v>162</v>
      </c>
      <c r="H329" s="125"/>
      <c r="I329" s="125" t="s">
        <v>14</v>
      </c>
      <c r="J329" s="125"/>
      <c r="K329" s="106">
        <v>35</v>
      </c>
      <c r="L329" s="106"/>
      <c r="M329" s="106"/>
    </row>
    <row r="330" customHeight="1" spans="1:13">
      <c r="A330" s="106"/>
      <c r="B330" s="106" t="s">
        <v>10</v>
      </c>
      <c r="C330" s="285" t="s">
        <v>2193</v>
      </c>
      <c r="D330" s="297">
        <v>2019</v>
      </c>
      <c r="E330" s="125" t="s">
        <v>303</v>
      </c>
      <c r="F330" s="125" t="s">
        <v>1832</v>
      </c>
      <c r="G330" s="125">
        <v>10</v>
      </c>
      <c r="H330" s="125" t="s">
        <v>2194</v>
      </c>
      <c r="I330" s="125" t="s">
        <v>14</v>
      </c>
      <c r="J330" s="125"/>
      <c r="K330" s="106">
        <v>35</v>
      </c>
      <c r="L330" s="106"/>
      <c r="M330" s="106"/>
    </row>
    <row r="331" customHeight="1" spans="1:13">
      <c r="A331" s="106"/>
      <c r="B331" s="285" t="s">
        <v>66</v>
      </c>
      <c r="C331" s="285" t="s">
        <v>2195</v>
      </c>
      <c r="D331" s="125">
        <v>2020</v>
      </c>
      <c r="E331" s="125" t="s">
        <v>398</v>
      </c>
      <c r="F331" s="125" t="s">
        <v>2196</v>
      </c>
      <c r="G331" s="125">
        <v>151</v>
      </c>
      <c r="H331" s="125" t="s">
        <v>2197</v>
      </c>
      <c r="I331" s="125" t="s">
        <v>146</v>
      </c>
      <c r="J331" s="125"/>
      <c r="K331" s="106">
        <v>35</v>
      </c>
      <c r="L331" s="106"/>
      <c r="M331" s="106"/>
    </row>
    <row r="332" customHeight="1" spans="1:13">
      <c r="A332" s="106"/>
      <c r="B332" s="285" t="s">
        <v>10</v>
      </c>
      <c r="C332" s="285" t="s">
        <v>2198</v>
      </c>
      <c r="D332" s="106">
        <v>2019</v>
      </c>
      <c r="E332" s="106" t="s">
        <v>365</v>
      </c>
      <c r="F332" s="298" t="s">
        <v>2199</v>
      </c>
      <c r="G332" s="106">
        <v>245</v>
      </c>
      <c r="H332" s="106" t="s">
        <v>39</v>
      </c>
      <c r="I332" s="106" t="s">
        <v>40</v>
      </c>
      <c r="J332" s="106"/>
      <c r="K332" s="106">
        <v>35</v>
      </c>
      <c r="L332" s="106"/>
      <c r="M332" s="106"/>
    </row>
    <row r="333" customHeight="1" spans="1:13">
      <c r="A333" s="106"/>
      <c r="B333" s="285" t="s">
        <v>10</v>
      </c>
      <c r="C333" s="285" t="s">
        <v>2200</v>
      </c>
      <c r="D333" s="106">
        <v>2019</v>
      </c>
      <c r="E333" s="106" t="s">
        <v>93</v>
      </c>
      <c r="F333" s="106" t="s">
        <v>1778</v>
      </c>
      <c r="G333" s="106">
        <v>2</v>
      </c>
      <c r="H333" s="106" t="s">
        <v>2080</v>
      </c>
      <c r="I333" s="106" t="s">
        <v>40</v>
      </c>
      <c r="J333" s="106"/>
      <c r="K333" s="106">
        <v>35</v>
      </c>
      <c r="L333" s="106"/>
      <c r="M333" s="106"/>
    </row>
    <row r="334" customHeight="1" spans="1:13">
      <c r="A334" s="106"/>
      <c r="B334" s="285" t="s">
        <v>10</v>
      </c>
      <c r="C334" s="285" t="s">
        <v>2201</v>
      </c>
      <c r="D334" s="106">
        <v>2019</v>
      </c>
      <c r="E334" s="106" t="s">
        <v>93</v>
      </c>
      <c r="F334" s="106" t="s">
        <v>1778</v>
      </c>
      <c r="G334" s="106">
        <v>2</v>
      </c>
      <c r="H334" s="106" t="s">
        <v>2080</v>
      </c>
      <c r="I334" s="106" t="s">
        <v>40</v>
      </c>
      <c r="J334" s="106"/>
      <c r="K334" s="106">
        <v>35</v>
      </c>
      <c r="L334" s="106"/>
      <c r="M334" s="106"/>
    </row>
    <row r="335" customHeight="1" spans="1:13">
      <c r="A335" s="106"/>
      <c r="B335" s="285" t="s">
        <v>66</v>
      </c>
      <c r="C335" s="106">
        <v>7880445</v>
      </c>
      <c r="D335" s="106">
        <v>2020</v>
      </c>
      <c r="E335" s="106" t="s">
        <v>72</v>
      </c>
      <c r="F335" s="106" t="s">
        <v>2202</v>
      </c>
      <c r="G335" s="106" t="s">
        <v>1836</v>
      </c>
      <c r="H335" s="106" t="s">
        <v>89</v>
      </c>
      <c r="I335" s="106" t="s">
        <v>281</v>
      </c>
      <c r="J335" s="106"/>
      <c r="K335" s="106">
        <v>35</v>
      </c>
      <c r="L335" s="106"/>
      <c r="M335" s="106"/>
    </row>
    <row r="336" customHeight="1" spans="1:13">
      <c r="A336" s="106"/>
      <c r="B336" s="285" t="s">
        <v>10</v>
      </c>
      <c r="C336" s="285" t="s">
        <v>2203</v>
      </c>
      <c r="D336" s="106">
        <v>2019</v>
      </c>
      <c r="E336" s="106" t="s">
        <v>2204</v>
      </c>
      <c r="F336" s="106" t="s">
        <v>1841</v>
      </c>
      <c r="G336" s="106">
        <v>297</v>
      </c>
      <c r="H336" s="106"/>
      <c r="I336" s="106" t="s">
        <v>40</v>
      </c>
      <c r="J336" s="106"/>
      <c r="K336" s="106">
        <v>35</v>
      </c>
      <c r="L336" s="106"/>
      <c r="M336" s="106"/>
    </row>
    <row r="337" customHeight="1" spans="1:13">
      <c r="A337" s="106"/>
      <c r="B337" s="285" t="s">
        <v>10</v>
      </c>
      <c r="C337" s="285" t="s">
        <v>2205</v>
      </c>
      <c r="D337" s="106">
        <v>2019</v>
      </c>
      <c r="E337" s="106" t="s">
        <v>150</v>
      </c>
      <c r="F337" s="106" t="s">
        <v>1832</v>
      </c>
      <c r="G337" s="106"/>
      <c r="H337" s="106">
        <v>541</v>
      </c>
      <c r="I337" s="106" t="s">
        <v>40</v>
      </c>
      <c r="J337" s="106"/>
      <c r="K337" s="106">
        <v>35</v>
      </c>
      <c r="L337" s="106"/>
      <c r="M337" s="106"/>
    </row>
    <row r="338" customHeight="1" spans="1:13">
      <c r="A338" s="106"/>
      <c r="B338" s="285" t="s">
        <v>10</v>
      </c>
      <c r="C338" s="285" t="s">
        <v>2206</v>
      </c>
      <c r="D338" s="106">
        <v>2019</v>
      </c>
      <c r="E338" s="106" t="s">
        <v>150</v>
      </c>
      <c r="F338" s="106" t="s">
        <v>1832</v>
      </c>
      <c r="G338" s="106"/>
      <c r="H338" s="106">
        <v>541</v>
      </c>
      <c r="I338" s="106" t="s">
        <v>40</v>
      </c>
      <c r="J338" s="106"/>
      <c r="K338" s="106">
        <v>35</v>
      </c>
      <c r="L338" s="106"/>
      <c r="M338" s="106"/>
    </row>
    <row r="339" customHeight="1" spans="1:13">
      <c r="A339" s="106"/>
      <c r="B339" s="285" t="s">
        <v>10</v>
      </c>
      <c r="C339" s="285" t="s">
        <v>2207</v>
      </c>
      <c r="D339" s="106">
        <v>2019</v>
      </c>
      <c r="E339" s="106" t="s">
        <v>150</v>
      </c>
      <c r="F339" s="106" t="s">
        <v>1832</v>
      </c>
      <c r="G339" s="106"/>
      <c r="H339" s="106">
        <v>541</v>
      </c>
      <c r="I339" s="106" t="s">
        <v>40</v>
      </c>
      <c r="J339" s="106"/>
      <c r="K339" s="106">
        <v>35</v>
      </c>
      <c r="L339" s="106"/>
      <c r="M339" s="106"/>
    </row>
    <row r="340" customHeight="1" spans="1:13">
      <c r="A340" s="106"/>
      <c r="B340" s="285" t="s">
        <v>10</v>
      </c>
      <c r="C340" s="285" t="s">
        <v>2208</v>
      </c>
      <c r="D340" s="106">
        <v>2019</v>
      </c>
      <c r="E340" s="106" t="s">
        <v>150</v>
      </c>
      <c r="F340" s="106" t="s">
        <v>1832</v>
      </c>
      <c r="G340" s="106"/>
      <c r="H340" s="106">
        <v>541</v>
      </c>
      <c r="I340" s="106" t="s">
        <v>40</v>
      </c>
      <c r="J340" s="106"/>
      <c r="K340" s="106">
        <v>35</v>
      </c>
      <c r="L340" s="106"/>
      <c r="M340" s="106"/>
    </row>
    <row r="341" customHeight="1" spans="1:13">
      <c r="A341" s="106"/>
      <c r="B341" s="285" t="s">
        <v>10</v>
      </c>
      <c r="C341" s="285" t="s">
        <v>2209</v>
      </c>
      <c r="D341" s="106">
        <v>2019</v>
      </c>
      <c r="E341" s="106" t="s">
        <v>150</v>
      </c>
      <c r="F341" s="106" t="s">
        <v>1832</v>
      </c>
      <c r="G341" s="106"/>
      <c r="H341" s="106">
        <v>541</v>
      </c>
      <c r="I341" s="106" t="s">
        <v>40</v>
      </c>
      <c r="J341" s="106"/>
      <c r="K341" s="106">
        <v>35</v>
      </c>
      <c r="L341" s="106"/>
      <c r="M341" s="106"/>
    </row>
    <row r="342" customHeight="1" spans="1:13">
      <c r="A342" s="106"/>
      <c r="B342" s="285" t="s">
        <v>10</v>
      </c>
      <c r="C342" s="285" t="s">
        <v>2210</v>
      </c>
      <c r="D342" s="106">
        <v>1988</v>
      </c>
      <c r="E342" s="106" t="s">
        <v>1072</v>
      </c>
      <c r="F342" s="106" t="s">
        <v>1861</v>
      </c>
      <c r="G342" s="106" t="s">
        <v>1858</v>
      </c>
      <c r="H342" s="106">
        <v>127</v>
      </c>
      <c r="I342" s="106" t="s">
        <v>2211</v>
      </c>
      <c r="J342" s="106"/>
      <c r="K342" s="106">
        <v>35</v>
      </c>
      <c r="L342" s="106"/>
      <c r="M342" s="106"/>
    </row>
    <row r="343" customHeight="1" spans="1:13">
      <c r="A343" s="106"/>
      <c r="B343" s="285" t="s">
        <v>10</v>
      </c>
      <c r="C343" s="285" t="s">
        <v>2212</v>
      </c>
      <c r="D343" s="106">
        <v>1988</v>
      </c>
      <c r="E343" s="106" t="s">
        <v>1072</v>
      </c>
      <c r="F343" s="106" t="s">
        <v>1861</v>
      </c>
      <c r="G343" s="106" t="s">
        <v>1858</v>
      </c>
      <c r="H343" s="106">
        <v>127</v>
      </c>
      <c r="I343" s="106" t="s">
        <v>14</v>
      </c>
      <c r="J343" s="106"/>
      <c r="K343" s="106">
        <v>35</v>
      </c>
      <c r="L343" s="106"/>
      <c r="M343" s="106"/>
    </row>
    <row r="344" customHeight="1" spans="1:13">
      <c r="A344" s="106"/>
      <c r="B344" s="285" t="s">
        <v>10</v>
      </c>
      <c r="C344" s="285" t="s">
        <v>2213</v>
      </c>
      <c r="D344" s="106">
        <v>1988</v>
      </c>
      <c r="E344" s="106" t="s">
        <v>1072</v>
      </c>
      <c r="F344" s="106" t="s">
        <v>1861</v>
      </c>
      <c r="G344" s="106" t="s">
        <v>1858</v>
      </c>
      <c r="H344" s="106">
        <v>127</v>
      </c>
      <c r="I344" s="106" t="s">
        <v>14</v>
      </c>
      <c r="J344" s="106"/>
      <c r="K344" s="106">
        <v>35</v>
      </c>
      <c r="L344" s="106"/>
      <c r="M344" s="106"/>
    </row>
    <row r="345" customHeight="1" spans="1:13">
      <c r="A345" s="106"/>
      <c r="B345" s="285" t="s">
        <v>10</v>
      </c>
      <c r="C345" s="285" t="s">
        <v>2214</v>
      </c>
      <c r="D345" s="106">
        <v>1988</v>
      </c>
      <c r="E345" s="106" t="s">
        <v>1072</v>
      </c>
      <c r="F345" s="106" t="s">
        <v>1861</v>
      </c>
      <c r="G345" s="106" t="s">
        <v>1858</v>
      </c>
      <c r="H345" s="106">
        <v>127</v>
      </c>
      <c r="I345" s="106" t="s">
        <v>14</v>
      </c>
      <c r="J345" s="106"/>
      <c r="K345" s="106">
        <v>35</v>
      </c>
      <c r="L345" s="106"/>
      <c r="M345" s="106"/>
    </row>
    <row r="346" customHeight="1" spans="1:13">
      <c r="A346" s="106"/>
      <c r="B346" s="285" t="s">
        <v>10</v>
      </c>
      <c r="C346" s="285" t="s">
        <v>2215</v>
      </c>
      <c r="D346" s="106">
        <v>1988</v>
      </c>
      <c r="E346" s="106" t="s">
        <v>1072</v>
      </c>
      <c r="F346" s="106" t="s">
        <v>1861</v>
      </c>
      <c r="G346" s="106" t="s">
        <v>1858</v>
      </c>
      <c r="H346" s="106">
        <v>127</v>
      </c>
      <c r="I346" s="106" t="s">
        <v>14</v>
      </c>
      <c r="J346" s="106"/>
      <c r="K346" s="106">
        <v>35</v>
      </c>
      <c r="L346" s="106"/>
      <c r="M346" s="106"/>
    </row>
    <row r="347" customHeight="1" spans="1:13">
      <c r="A347" s="106"/>
      <c r="B347" s="285" t="s">
        <v>10</v>
      </c>
      <c r="C347" s="285" t="s">
        <v>2216</v>
      </c>
      <c r="D347" s="106">
        <v>1988</v>
      </c>
      <c r="E347" s="106" t="s">
        <v>1072</v>
      </c>
      <c r="F347" s="106" t="s">
        <v>1861</v>
      </c>
      <c r="G347" s="106" t="s">
        <v>1858</v>
      </c>
      <c r="H347" s="106">
        <v>127</v>
      </c>
      <c r="I347" s="106" t="s">
        <v>14</v>
      </c>
      <c r="J347" s="106"/>
      <c r="K347" s="106">
        <v>35</v>
      </c>
      <c r="L347" s="106"/>
      <c r="M347" s="106"/>
    </row>
    <row r="348" customHeight="1" spans="1:13">
      <c r="A348" s="106"/>
      <c r="B348" s="285" t="s">
        <v>10</v>
      </c>
      <c r="C348" s="285" t="s">
        <v>2217</v>
      </c>
      <c r="D348" s="106">
        <v>1988</v>
      </c>
      <c r="E348" s="106" t="s">
        <v>1072</v>
      </c>
      <c r="F348" s="106" t="s">
        <v>1910</v>
      </c>
      <c r="G348" s="106" t="s">
        <v>1858</v>
      </c>
      <c r="H348" s="106">
        <v>130</v>
      </c>
      <c r="I348" s="106" t="s">
        <v>14</v>
      </c>
      <c r="J348" s="106"/>
      <c r="K348" s="106">
        <v>35</v>
      </c>
      <c r="L348" s="106"/>
      <c r="M348" s="106"/>
    </row>
    <row r="349" customHeight="1" spans="1:13">
      <c r="A349" s="106"/>
      <c r="B349" s="285" t="s">
        <v>10</v>
      </c>
      <c r="C349" s="106">
        <v>52171155</v>
      </c>
      <c r="D349" s="106">
        <v>1988</v>
      </c>
      <c r="E349" s="106" t="s">
        <v>1072</v>
      </c>
      <c r="F349" s="106" t="s">
        <v>1986</v>
      </c>
      <c r="G349" s="106"/>
      <c r="H349" s="106">
        <v>67</v>
      </c>
      <c r="I349" s="106" t="s">
        <v>27</v>
      </c>
      <c r="J349" s="106"/>
      <c r="K349" s="106">
        <v>35</v>
      </c>
      <c r="L349" s="106"/>
      <c r="M349" s="106"/>
    </row>
    <row r="350" customHeight="1" spans="1:13">
      <c r="A350" s="106"/>
      <c r="B350" s="285" t="s">
        <v>10</v>
      </c>
      <c r="C350" s="285" t="s">
        <v>2218</v>
      </c>
      <c r="D350" s="106">
        <v>2007</v>
      </c>
      <c r="E350" s="106" t="s">
        <v>2219</v>
      </c>
      <c r="F350" s="106" t="s">
        <v>2220</v>
      </c>
      <c r="G350" s="106"/>
      <c r="H350" s="106">
        <v>2</v>
      </c>
      <c r="I350" s="106" t="s">
        <v>170</v>
      </c>
      <c r="J350" s="106"/>
      <c r="K350" s="106">
        <v>35</v>
      </c>
      <c r="L350" s="106"/>
      <c r="M350" s="106"/>
    </row>
    <row r="351" customHeight="1" spans="1:13">
      <c r="A351" s="106"/>
      <c r="B351" s="285" t="s">
        <v>10</v>
      </c>
      <c r="C351" s="106">
        <v>15495354</v>
      </c>
      <c r="D351" s="106">
        <v>1988</v>
      </c>
      <c r="E351" s="106" t="s">
        <v>1072</v>
      </c>
      <c r="F351" s="106" t="s">
        <v>2107</v>
      </c>
      <c r="G351" s="106"/>
      <c r="H351" s="106">
        <v>16</v>
      </c>
      <c r="I351" s="106" t="s">
        <v>14</v>
      </c>
      <c r="J351" s="106"/>
      <c r="K351" s="106">
        <v>35</v>
      </c>
      <c r="L351" s="106"/>
      <c r="M351" s="106"/>
    </row>
    <row r="352" customHeight="1" spans="1:13">
      <c r="A352" s="106"/>
      <c r="B352" s="285" t="s">
        <v>10</v>
      </c>
      <c r="C352" s="285" t="s">
        <v>2221</v>
      </c>
      <c r="D352" s="106">
        <v>2019</v>
      </c>
      <c r="E352" s="106" t="s">
        <v>68</v>
      </c>
      <c r="F352" s="106" t="s">
        <v>1778</v>
      </c>
      <c r="G352" s="106" t="s">
        <v>68</v>
      </c>
      <c r="H352" s="106">
        <v>269</v>
      </c>
      <c r="I352" s="106" t="s">
        <v>40</v>
      </c>
      <c r="J352" s="106"/>
      <c r="K352" s="106">
        <v>35</v>
      </c>
      <c r="L352" s="106"/>
      <c r="M352" s="106"/>
    </row>
    <row r="353" customHeight="1" spans="1:13">
      <c r="A353" s="106"/>
      <c r="B353" s="285" t="s">
        <v>10</v>
      </c>
      <c r="C353" s="285" t="s">
        <v>2222</v>
      </c>
      <c r="D353" s="106">
        <v>1988</v>
      </c>
      <c r="E353" s="106" t="s">
        <v>1072</v>
      </c>
      <c r="F353" s="106" t="s">
        <v>1861</v>
      </c>
      <c r="G353" s="106" t="s">
        <v>1858</v>
      </c>
      <c r="H353" s="106">
        <v>127</v>
      </c>
      <c r="I353" s="106" t="s">
        <v>14</v>
      </c>
      <c r="J353" s="106"/>
      <c r="K353" s="106">
        <v>35</v>
      </c>
      <c r="L353" s="106"/>
      <c r="M353" s="106"/>
    </row>
    <row r="354" customHeight="1" spans="1:13">
      <c r="A354" s="106"/>
      <c r="B354" s="285" t="s">
        <v>10</v>
      </c>
      <c r="C354" s="285" t="s">
        <v>2223</v>
      </c>
      <c r="D354" s="106">
        <v>2019</v>
      </c>
      <c r="E354" s="106" t="s">
        <v>150</v>
      </c>
      <c r="F354" s="106" t="s">
        <v>1841</v>
      </c>
      <c r="G354" s="106">
        <v>298</v>
      </c>
      <c r="H354" s="106" t="s">
        <v>33</v>
      </c>
      <c r="I354" s="106" t="s">
        <v>14</v>
      </c>
      <c r="J354" s="106"/>
      <c r="K354" s="106">
        <v>35</v>
      </c>
      <c r="L354" s="106"/>
      <c r="M354" s="106"/>
    </row>
    <row r="355" customHeight="1" spans="1:13">
      <c r="A355" s="106"/>
      <c r="B355" s="285"/>
      <c r="C355" s="285" t="s">
        <v>2224</v>
      </c>
      <c r="D355" s="106">
        <v>1987</v>
      </c>
      <c r="E355" s="106" t="s">
        <v>1072</v>
      </c>
      <c r="F355" s="106" t="s">
        <v>2012</v>
      </c>
      <c r="G355" s="106">
        <v>106</v>
      </c>
      <c r="H355" s="106" t="s">
        <v>181</v>
      </c>
      <c r="I355" s="106" t="s">
        <v>14</v>
      </c>
      <c r="J355" s="106"/>
      <c r="K355" s="106">
        <v>35</v>
      </c>
      <c r="L355" s="106"/>
      <c r="M355" s="106"/>
    </row>
    <row r="356" customHeight="1" spans="1:13">
      <c r="A356" s="106"/>
      <c r="B356" s="285"/>
      <c r="C356" s="285" t="s">
        <v>2225</v>
      </c>
      <c r="D356" s="106">
        <v>1987</v>
      </c>
      <c r="E356" s="106" t="s">
        <v>1072</v>
      </c>
      <c r="F356" s="106" t="s">
        <v>1857</v>
      </c>
      <c r="G356" s="106">
        <v>9</v>
      </c>
      <c r="H356" s="106" t="s">
        <v>181</v>
      </c>
      <c r="I356" s="106" t="s">
        <v>27</v>
      </c>
      <c r="J356" s="106"/>
      <c r="K356" s="106">
        <v>35</v>
      </c>
      <c r="L356" s="106"/>
      <c r="M356" s="106"/>
    </row>
    <row r="357" customHeight="1" spans="1:13">
      <c r="A357" s="106"/>
      <c r="B357" s="285"/>
      <c r="C357" s="285" t="s">
        <v>2226</v>
      </c>
      <c r="D357" s="106">
        <v>1988</v>
      </c>
      <c r="E357" s="106" t="s">
        <v>1072</v>
      </c>
      <c r="F357" s="106" t="s">
        <v>2227</v>
      </c>
      <c r="G357" s="106">
        <v>43</v>
      </c>
      <c r="H357" s="106" t="s">
        <v>181</v>
      </c>
      <c r="I357" s="106" t="s">
        <v>170</v>
      </c>
      <c r="J357" s="106"/>
      <c r="K357" s="106">
        <v>35</v>
      </c>
      <c r="L357" s="106"/>
      <c r="M357" s="106"/>
    </row>
    <row r="358" customHeight="1" spans="1:13">
      <c r="A358" s="106"/>
      <c r="B358" s="285"/>
      <c r="C358" s="285" t="s">
        <v>2228</v>
      </c>
      <c r="D358" s="106">
        <v>1988</v>
      </c>
      <c r="E358" s="106" t="s">
        <v>1072</v>
      </c>
      <c r="F358" s="106" t="s">
        <v>2227</v>
      </c>
      <c r="G358" s="106">
        <v>43</v>
      </c>
      <c r="H358" s="106" t="s">
        <v>181</v>
      </c>
      <c r="I358" s="106" t="s">
        <v>170</v>
      </c>
      <c r="J358" s="106"/>
      <c r="K358" s="106">
        <v>35</v>
      </c>
      <c r="L358" s="106"/>
      <c r="M358" s="106"/>
    </row>
    <row r="359" customHeight="1" spans="1:13">
      <c r="A359" s="106"/>
      <c r="B359" s="285"/>
      <c r="C359" s="285" t="s">
        <v>2229</v>
      </c>
      <c r="D359" s="106">
        <v>1988</v>
      </c>
      <c r="E359" s="106" t="s">
        <v>1072</v>
      </c>
      <c r="F359" s="106" t="s">
        <v>1245</v>
      </c>
      <c r="G359" s="106">
        <v>7</v>
      </c>
      <c r="H359" s="106" t="s">
        <v>776</v>
      </c>
      <c r="I359" s="106" t="s">
        <v>342</v>
      </c>
      <c r="J359" s="106"/>
      <c r="K359" s="106">
        <v>35</v>
      </c>
      <c r="L359" s="106"/>
      <c r="M359" s="106"/>
    </row>
    <row r="360" customHeight="1" spans="1:13">
      <c r="A360" s="106"/>
      <c r="B360" s="285"/>
      <c r="C360" s="285" t="s">
        <v>2230</v>
      </c>
      <c r="D360" s="106">
        <v>1988</v>
      </c>
      <c r="E360" s="106" t="s">
        <v>1072</v>
      </c>
      <c r="F360" s="106" t="s">
        <v>1245</v>
      </c>
      <c r="G360" s="106">
        <v>7</v>
      </c>
      <c r="H360" s="106" t="s">
        <v>776</v>
      </c>
      <c r="I360" s="106" t="s">
        <v>342</v>
      </c>
      <c r="J360" s="106"/>
      <c r="K360" s="106">
        <v>35</v>
      </c>
      <c r="L360" s="106"/>
      <c r="M360" s="106"/>
    </row>
    <row r="361" customHeight="1" spans="1:13">
      <c r="A361" s="106"/>
      <c r="B361" s="285"/>
      <c r="C361" s="285" t="s">
        <v>2231</v>
      </c>
      <c r="D361" s="106">
        <v>1989</v>
      </c>
      <c r="E361" s="106" t="s">
        <v>1072</v>
      </c>
      <c r="F361" s="106" t="s">
        <v>1245</v>
      </c>
      <c r="G361" s="106">
        <v>3</v>
      </c>
      <c r="H361" s="106" t="s">
        <v>776</v>
      </c>
      <c r="I361" s="106" t="s">
        <v>27</v>
      </c>
      <c r="J361" s="106"/>
      <c r="K361" s="106">
        <v>35</v>
      </c>
      <c r="L361" s="106"/>
      <c r="M361" s="106"/>
    </row>
    <row r="362" customHeight="1" spans="1:13">
      <c r="A362" s="106"/>
      <c r="B362" s="285"/>
      <c r="C362" s="285" t="s">
        <v>2232</v>
      </c>
      <c r="D362" s="106">
        <v>1989</v>
      </c>
      <c r="E362" s="106" t="s">
        <v>1072</v>
      </c>
      <c r="F362" s="106" t="s">
        <v>1245</v>
      </c>
      <c r="G362" s="106">
        <v>3</v>
      </c>
      <c r="H362" s="106" t="s">
        <v>776</v>
      </c>
      <c r="I362" s="106" t="s">
        <v>27</v>
      </c>
      <c r="J362" s="106"/>
      <c r="K362" s="106">
        <v>35</v>
      </c>
      <c r="L362" s="106"/>
      <c r="M362" s="106"/>
    </row>
    <row r="363" customHeight="1" spans="1:13">
      <c r="A363" s="106"/>
      <c r="B363" s="285"/>
      <c r="C363" s="285" t="s">
        <v>2233</v>
      </c>
      <c r="D363" s="106">
        <v>1989</v>
      </c>
      <c r="E363" s="106" t="s">
        <v>1988</v>
      </c>
      <c r="F363" s="106" t="s">
        <v>1989</v>
      </c>
      <c r="G363" s="106">
        <v>138</v>
      </c>
      <c r="H363" s="106" t="s">
        <v>181</v>
      </c>
      <c r="I363" s="106" t="s">
        <v>14</v>
      </c>
      <c r="J363" s="106"/>
      <c r="K363" s="106">
        <v>35</v>
      </c>
      <c r="L363" s="106"/>
      <c r="M363" s="106"/>
    </row>
    <row r="364" customHeight="1" spans="1:13">
      <c r="A364" s="106"/>
      <c r="B364" s="285" t="s">
        <v>10</v>
      </c>
      <c r="C364" s="285" t="s">
        <v>2234</v>
      </c>
      <c r="D364" s="106">
        <v>1988</v>
      </c>
      <c r="E364" s="106" t="s">
        <v>1072</v>
      </c>
      <c r="F364" s="106" t="s">
        <v>1861</v>
      </c>
      <c r="G364" s="106"/>
      <c r="H364" s="106">
        <v>115</v>
      </c>
      <c r="I364" s="106" t="s">
        <v>27</v>
      </c>
      <c r="J364" s="106"/>
      <c r="K364" s="106">
        <v>36</v>
      </c>
      <c r="L364" s="106"/>
      <c r="M364" s="106"/>
    </row>
    <row r="365" customHeight="1" spans="1:13">
      <c r="A365" s="106"/>
      <c r="B365" s="285"/>
      <c r="C365" s="285" t="s">
        <v>2235</v>
      </c>
      <c r="D365" s="106">
        <v>1988</v>
      </c>
      <c r="E365" s="106" t="s">
        <v>2236</v>
      </c>
      <c r="F365" s="106" t="s">
        <v>2107</v>
      </c>
      <c r="G365" s="106">
        <v>16</v>
      </c>
      <c r="H365" s="106" t="s">
        <v>181</v>
      </c>
      <c r="I365" s="106" t="s">
        <v>14</v>
      </c>
      <c r="J365" s="106"/>
      <c r="K365" s="106">
        <v>36</v>
      </c>
      <c r="L365" s="106"/>
      <c r="M365" s="106"/>
    </row>
    <row r="366" customHeight="1" spans="1:13">
      <c r="A366" s="106"/>
      <c r="B366" s="285" t="s">
        <v>10</v>
      </c>
      <c r="C366" s="285" t="s">
        <v>2237</v>
      </c>
      <c r="D366" s="106">
        <v>1987</v>
      </c>
      <c r="E366" s="106" t="s">
        <v>1072</v>
      </c>
      <c r="F366" s="106" t="s">
        <v>1958</v>
      </c>
      <c r="G366" s="106"/>
      <c r="H366" s="106">
        <v>1</v>
      </c>
      <c r="I366" s="106" t="s">
        <v>27</v>
      </c>
      <c r="J366" s="106"/>
      <c r="K366" s="106">
        <v>37</v>
      </c>
      <c r="L366" s="106"/>
      <c r="M366" s="106"/>
    </row>
    <row r="367" customHeight="1" spans="1:13">
      <c r="A367" s="106"/>
      <c r="B367" s="285" t="s">
        <v>10</v>
      </c>
      <c r="C367" s="285" t="s">
        <v>2238</v>
      </c>
      <c r="D367" s="125">
        <v>2019</v>
      </c>
      <c r="E367" s="125" t="s">
        <v>72</v>
      </c>
      <c r="F367" s="125" t="s">
        <v>2239</v>
      </c>
      <c r="G367" s="125">
        <v>250</v>
      </c>
      <c r="H367" s="125"/>
      <c r="I367" s="125" t="s">
        <v>40</v>
      </c>
      <c r="J367" s="125"/>
      <c r="K367" s="106">
        <v>40</v>
      </c>
      <c r="L367" s="106"/>
      <c r="M367" s="106"/>
    </row>
    <row r="368" customHeight="1" spans="1:13">
      <c r="A368" s="106"/>
      <c r="B368" s="285" t="s">
        <v>10</v>
      </c>
      <c r="C368" s="285" t="s">
        <v>2240</v>
      </c>
      <c r="D368" s="125">
        <v>2019</v>
      </c>
      <c r="E368" s="125" t="s">
        <v>72</v>
      </c>
      <c r="F368" s="125" t="s">
        <v>2239</v>
      </c>
      <c r="G368" s="125">
        <v>250</v>
      </c>
      <c r="H368" s="125"/>
      <c r="I368" s="125" t="s">
        <v>40</v>
      </c>
      <c r="J368" s="125"/>
      <c r="K368" s="106">
        <v>40</v>
      </c>
      <c r="L368" s="106"/>
      <c r="M368" s="106"/>
    </row>
    <row r="369" customHeight="1" spans="1:13">
      <c r="A369" s="106"/>
      <c r="B369" s="285" t="s">
        <v>10</v>
      </c>
      <c r="C369" s="285" t="s">
        <v>2241</v>
      </c>
      <c r="D369" s="125">
        <v>2019</v>
      </c>
      <c r="E369" s="125" t="s">
        <v>72</v>
      </c>
      <c r="F369" s="125" t="s">
        <v>2239</v>
      </c>
      <c r="G369" s="125">
        <v>250</v>
      </c>
      <c r="H369" s="125"/>
      <c r="I369" s="125" t="s">
        <v>40</v>
      </c>
      <c r="J369" s="125"/>
      <c r="K369" s="106">
        <v>40</v>
      </c>
      <c r="L369" s="106"/>
      <c r="M369" s="106"/>
    </row>
    <row r="370" customHeight="1" spans="1:13">
      <c r="A370" s="106"/>
      <c r="B370" s="285" t="s">
        <v>10</v>
      </c>
      <c r="C370" s="285" t="s">
        <v>2242</v>
      </c>
      <c r="D370" s="125">
        <v>2019</v>
      </c>
      <c r="E370" s="125" t="s">
        <v>68</v>
      </c>
      <c r="F370" s="125" t="s">
        <v>658</v>
      </c>
      <c r="G370" s="125">
        <v>223</v>
      </c>
      <c r="H370" s="125" t="s">
        <v>120</v>
      </c>
      <c r="I370" s="125" t="s">
        <v>40</v>
      </c>
      <c r="J370" s="125"/>
      <c r="K370" s="106">
        <v>40</v>
      </c>
      <c r="L370" s="106"/>
      <c r="M370" s="106"/>
    </row>
    <row r="371" customHeight="1" spans="1:13">
      <c r="A371" s="106"/>
      <c r="B371" s="285" t="s">
        <v>10</v>
      </c>
      <c r="C371" s="285" t="s">
        <v>2243</v>
      </c>
      <c r="D371" s="125">
        <v>2019</v>
      </c>
      <c r="E371" s="125" t="s">
        <v>2244</v>
      </c>
      <c r="F371" s="125" t="s">
        <v>1841</v>
      </c>
      <c r="G371" s="125">
        <v>259</v>
      </c>
      <c r="H371" s="125" t="s">
        <v>2245</v>
      </c>
      <c r="I371" s="125" t="s">
        <v>14</v>
      </c>
      <c r="J371" s="125"/>
      <c r="K371" s="106">
        <v>40</v>
      </c>
      <c r="L371" s="106"/>
      <c r="M371" s="106"/>
    </row>
    <row r="372" customHeight="1" spans="1:13">
      <c r="A372" s="106"/>
      <c r="B372" s="285" t="s">
        <v>66</v>
      </c>
      <c r="C372" s="285" t="s">
        <v>2246</v>
      </c>
      <c r="D372" s="125">
        <v>2020</v>
      </c>
      <c r="E372" s="125" t="s">
        <v>148</v>
      </c>
      <c r="F372" s="125" t="s">
        <v>1778</v>
      </c>
      <c r="G372" s="125">
        <v>2</v>
      </c>
      <c r="H372" s="125" t="s">
        <v>2247</v>
      </c>
      <c r="I372" s="125" t="s">
        <v>281</v>
      </c>
      <c r="J372" s="125"/>
      <c r="K372" s="106">
        <v>40</v>
      </c>
      <c r="L372" s="106"/>
      <c r="M372" s="106"/>
    </row>
    <row r="373" customHeight="1" spans="1:13">
      <c r="A373" s="106"/>
      <c r="B373" s="285" t="s">
        <v>10</v>
      </c>
      <c r="C373" s="285" t="s">
        <v>2248</v>
      </c>
      <c r="D373" s="288">
        <v>2019</v>
      </c>
      <c r="E373" s="288" t="s">
        <v>1845</v>
      </c>
      <c r="F373" s="288" t="s">
        <v>1841</v>
      </c>
      <c r="G373" s="288">
        <v>297</v>
      </c>
      <c r="H373" s="288" t="s">
        <v>2249</v>
      </c>
      <c r="I373" s="288" t="s">
        <v>27</v>
      </c>
      <c r="J373" s="106"/>
      <c r="K373" s="106">
        <v>40</v>
      </c>
      <c r="L373" s="106"/>
      <c r="M373" s="106"/>
    </row>
    <row r="374" customHeight="1" spans="1:13">
      <c r="A374" s="106"/>
      <c r="B374" s="285" t="s">
        <v>10</v>
      </c>
      <c r="C374" s="285" t="s">
        <v>2250</v>
      </c>
      <c r="D374" s="106">
        <v>2019</v>
      </c>
      <c r="E374" s="106" t="s">
        <v>365</v>
      </c>
      <c r="F374" s="106" t="s">
        <v>1778</v>
      </c>
      <c r="G374" s="106">
        <v>209</v>
      </c>
      <c r="H374" s="106" t="s">
        <v>120</v>
      </c>
      <c r="I374" s="106" t="s">
        <v>14</v>
      </c>
      <c r="J374" s="106"/>
      <c r="K374" s="106">
        <v>40</v>
      </c>
      <c r="L374" s="106"/>
      <c r="M374" s="106"/>
    </row>
    <row r="375" customHeight="1" spans="1:13">
      <c r="A375" s="106"/>
      <c r="B375" s="285" t="s">
        <v>66</v>
      </c>
      <c r="C375" s="106">
        <v>6163036</v>
      </c>
      <c r="D375" s="106">
        <v>2020</v>
      </c>
      <c r="E375" s="106" t="s">
        <v>72</v>
      </c>
      <c r="F375" s="106" t="s">
        <v>2251</v>
      </c>
      <c r="G375" s="106" t="s">
        <v>1836</v>
      </c>
      <c r="H375" s="106" t="s">
        <v>2252</v>
      </c>
      <c r="I375" s="106" t="s">
        <v>281</v>
      </c>
      <c r="J375" s="106"/>
      <c r="K375" s="106">
        <v>40</v>
      </c>
      <c r="L375" s="106"/>
      <c r="M375" s="106"/>
    </row>
    <row r="376" customHeight="1" spans="1:13">
      <c r="A376" s="106"/>
      <c r="B376" s="285" t="s">
        <v>66</v>
      </c>
      <c r="C376" s="106">
        <v>2030574</v>
      </c>
      <c r="D376" s="106">
        <v>2020</v>
      </c>
      <c r="E376" s="106" t="s">
        <v>72</v>
      </c>
      <c r="F376" s="106" t="s">
        <v>2251</v>
      </c>
      <c r="G376" s="106" t="s">
        <v>1836</v>
      </c>
      <c r="H376" s="106" t="s">
        <v>2252</v>
      </c>
      <c r="I376" s="106" t="s">
        <v>281</v>
      </c>
      <c r="J376" s="106"/>
      <c r="K376" s="106">
        <v>40</v>
      </c>
      <c r="L376" s="106"/>
      <c r="M376" s="106"/>
    </row>
    <row r="377" customHeight="1" spans="1:13">
      <c r="A377" s="106"/>
      <c r="B377" s="285" t="s">
        <v>10</v>
      </c>
      <c r="C377" s="285" t="s">
        <v>2253</v>
      </c>
      <c r="D377" s="106">
        <v>2020</v>
      </c>
      <c r="E377" s="106" t="s">
        <v>1840</v>
      </c>
      <c r="F377" s="106" t="s">
        <v>1971</v>
      </c>
      <c r="G377" s="106">
        <v>43</v>
      </c>
      <c r="H377" s="106" t="s">
        <v>2254</v>
      </c>
      <c r="I377" s="106" t="s">
        <v>40</v>
      </c>
      <c r="J377" s="106"/>
      <c r="K377" s="106">
        <v>40</v>
      </c>
      <c r="L377" s="106"/>
      <c r="M377" s="106"/>
    </row>
    <row r="378" customHeight="1" spans="1:13">
      <c r="A378" s="106"/>
      <c r="B378" s="291" t="s">
        <v>10</v>
      </c>
      <c r="C378" s="291" t="s">
        <v>2255</v>
      </c>
      <c r="D378" s="292">
        <v>2019</v>
      </c>
      <c r="E378" s="292" t="s">
        <v>398</v>
      </c>
      <c r="F378" s="292" t="s">
        <v>658</v>
      </c>
      <c r="G378" s="292">
        <v>172</v>
      </c>
      <c r="H378" s="292" t="s">
        <v>1974</v>
      </c>
      <c r="I378" s="292" t="s">
        <v>40</v>
      </c>
      <c r="J378" s="106"/>
      <c r="K378" s="106">
        <v>40</v>
      </c>
      <c r="L378" s="106"/>
      <c r="M378" s="106"/>
    </row>
    <row r="379" customHeight="1" spans="1:13">
      <c r="A379" s="106"/>
      <c r="B379" s="291" t="s">
        <v>10</v>
      </c>
      <c r="C379" s="291" t="s">
        <v>2256</v>
      </c>
      <c r="D379" s="292">
        <v>2019</v>
      </c>
      <c r="E379" s="292" t="s">
        <v>398</v>
      </c>
      <c r="F379" s="292" t="s">
        <v>658</v>
      </c>
      <c r="G379" s="292">
        <v>172</v>
      </c>
      <c r="H379" s="292" t="s">
        <v>1974</v>
      </c>
      <c r="I379" s="292" t="s">
        <v>40</v>
      </c>
      <c r="J379" s="106"/>
      <c r="K379" s="106">
        <v>40</v>
      </c>
      <c r="L379" s="106"/>
      <c r="M379" s="106"/>
    </row>
    <row r="380" customHeight="1" spans="1:13">
      <c r="A380" s="106"/>
      <c r="B380" s="291" t="s">
        <v>10</v>
      </c>
      <c r="C380" s="291" t="s">
        <v>2257</v>
      </c>
      <c r="D380" s="292">
        <v>2019</v>
      </c>
      <c r="E380" s="292" t="s">
        <v>398</v>
      </c>
      <c r="F380" s="292" t="s">
        <v>658</v>
      </c>
      <c r="G380" s="292">
        <v>172</v>
      </c>
      <c r="H380" s="292" t="s">
        <v>1974</v>
      </c>
      <c r="I380" s="292" t="s">
        <v>40</v>
      </c>
      <c r="J380" s="106"/>
      <c r="K380" s="106">
        <v>40</v>
      </c>
      <c r="L380" s="106"/>
      <c r="M380" s="106"/>
    </row>
    <row r="381" customHeight="1" spans="1:13">
      <c r="A381" s="106"/>
      <c r="B381" s="291" t="s">
        <v>10</v>
      </c>
      <c r="C381" s="291" t="s">
        <v>2258</v>
      </c>
      <c r="D381" s="292">
        <v>2019</v>
      </c>
      <c r="E381" s="292" t="s">
        <v>398</v>
      </c>
      <c r="F381" s="292" t="s">
        <v>658</v>
      </c>
      <c r="G381" s="292">
        <v>172</v>
      </c>
      <c r="H381" s="292" t="s">
        <v>1974</v>
      </c>
      <c r="I381" s="292" t="s">
        <v>40</v>
      </c>
      <c r="J381" s="106"/>
      <c r="K381" s="106">
        <v>40</v>
      </c>
      <c r="L381" s="106"/>
      <c r="M381" s="106"/>
    </row>
    <row r="382" customHeight="1" spans="1:13">
      <c r="A382" s="106"/>
      <c r="B382" s="291" t="s">
        <v>10</v>
      </c>
      <c r="C382" s="291" t="s">
        <v>2259</v>
      </c>
      <c r="D382" s="292">
        <v>2019</v>
      </c>
      <c r="E382" s="292" t="s">
        <v>398</v>
      </c>
      <c r="F382" s="292" t="s">
        <v>658</v>
      </c>
      <c r="G382" s="292">
        <v>172</v>
      </c>
      <c r="H382" s="292" t="s">
        <v>1974</v>
      </c>
      <c r="I382" s="292" t="s">
        <v>40</v>
      </c>
      <c r="J382" s="106"/>
      <c r="K382" s="106">
        <v>40</v>
      </c>
      <c r="L382" s="106"/>
      <c r="M382" s="106"/>
    </row>
    <row r="383" customHeight="1" spans="1:13">
      <c r="A383" s="106"/>
      <c r="B383" s="285" t="s">
        <v>10</v>
      </c>
      <c r="C383" s="285" t="s">
        <v>2260</v>
      </c>
      <c r="D383" s="106">
        <v>2019</v>
      </c>
      <c r="E383" s="106" t="s">
        <v>1988</v>
      </c>
      <c r="F383" s="106" t="s">
        <v>1852</v>
      </c>
      <c r="G383" s="106" t="s">
        <v>2261</v>
      </c>
      <c r="H383" s="106">
        <v>11</v>
      </c>
      <c r="I383" s="106" t="s">
        <v>40</v>
      </c>
      <c r="J383" s="106"/>
      <c r="K383" s="106">
        <v>40</v>
      </c>
      <c r="L383" s="106"/>
      <c r="M383" s="106"/>
    </row>
    <row r="384" customHeight="1" spans="1:13">
      <c r="A384" s="106"/>
      <c r="B384" s="285" t="s">
        <v>10</v>
      </c>
      <c r="C384" s="285" t="s">
        <v>2262</v>
      </c>
      <c r="D384" s="106">
        <v>2019</v>
      </c>
      <c r="E384" s="106" t="s">
        <v>1988</v>
      </c>
      <c r="F384" s="106" t="s">
        <v>1852</v>
      </c>
      <c r="G384" s="106" t="s">
        <v>2261</v>
      </c>
      <c r="H384" s="106">
        <v>11</v>
      </c>
      <c r="I384" s="106" t="s">
        <v>40</v>
      </c>
      <c r="J384" s="106"/>
      <c r="K384" s="106">
        <v>40</v>
      </c>
      <c r="L384" s="106"/>
      <c r="M384" s="106"/>
    </row>
    <row r="385" customHeight="1" spans="1:13">
      <c r="A385" s="106"/>
      <c r="B385" s="285" t="s">
        <v>10</v>
      </c>
      <c r="C385" s="285" t="s">
        <v>2263</v>
      </c>
      <c r="D385" s="106">
        <v>2019</v>
      </c>
      <c r="E385" s="106" t="s">
        <v>97</v>
      </c>
      <c r="F385" s="106" t="s">
        <v>2264</v>
      </c>
      <c r="G385" s="106" t="s">
        <v>2265</v>
      </c>
      <c r="H385" s="106">
        <v>1</v>
      </c>
      <c r="I385" s="106" t="s">
        <v>40</v>
      </c>
      <c r="J385" s="106"/>
      <c r="K385" s="106">
        <v>40</v>
      </c>
      <c r="L385" s="106"/>
      <c r="M385" s="106"/>
    </row>
    <row r="386" customHeight="1" spans="1:13">
      <c r="A386" s="106"/>
      <c r="B386" s="285" t="s">
        <v>10</v>
      </c>
      <c r="C386" s="285" t="s">
        <v>2266</v>
      </c>
      <c r="D386" s="106">
        <v>1987</v>
      </c>
      <c r="E386" s="106" t="s">
        <v>1072</v>
      </c>
      <c r="F386" s="106" t="s">
        <v>1958</v>
      </c>
      <c r="G386" s="106"/>
      <c r="H386" s="106">
        <v>1</v>
      </c>
      <c r="I386" s="106" t="s">
        <v>27</v>
      </c>
      <c r="J386" s="106"/>
      <c r="K386" s="106">
        <v>40</v>
      </c>
      <c r="L386" s="106"/>
      <c r="M386" s="106"/>
    </row>
    <row r="387" customHeight="1" spans="1:13">
      <c r="A387" s="106"/>
      <c r="B387" s="285" t="s">
        <v>10</v>
      </c>
      <c r="C387" s="285" t="s">
        <v>2267</v>
      </c>
      <c r="D387" s="106">
        <v>1987</v>
      </c>
      <c r="E387" s="106" t="s">
        <v>1072</v>
      </c>
      <c r="F387" s="106" t="s">
        <v>1958</v>
      </c>
      <c r="G387" s="106"/>
      <c r="H387" s="106">
        <v>1</v>
      </c>
      <c r="I387" s="106" t="s">
        <v>27</v>
      </c>
      <c r="J387" s="106"/>
      <c r="K387" s="106">
        <v>40</v>
      </c>
      <c r="L387" s="106"/>
      <c r="M387" s="106"/>
    </row>
    <row r="388" customHeight="1" spans="1:13">
      <c r="A388" s="106"/>
      <c r="B388" s="285" t="s">
        <v>10</v>
      </c>
      <c r="C388" s="285" t="s">
        <v>2268</v>
      </c>
      <c r="D388" s="106">
        <v>1987</v>
      </c>
      <c r="E388" s="106" t="s">
        <v>1072</v>
      </c>
      <c r="F388" s="106" t="s">
        <v>1958</v>
      </c>
      <c r="G388" s="106"/>
      <c r="H388" s="106">
        <v>1</v>
      </c>
      <c r="I388" s="106" t="s">
        <v>27</v>
      </c>
      <c r="J388" s="106"/>
      <c r="K388" s="106">
        <v>40</v>
      </c>
      <c r="L388" s="106"/>
      <c r="M388" s="106"/>
    </row>
    <row r="389" customHeight="1" spans="1:13">
      <c r="A389" s="106"/>
      <c r="B389" s="285" t="s">
        <v>10</v>
      </c>
      <c r="C389" s="285" t="s">
        <v>2269</v>
      </c>
      <c r="D389" s="106">
        <v>1987</v>
      </c>
      <c r="E389" s="106" t="s">
        <v>1072</v>
      </c>
      <c r="F389" s="106" t="s">
        <v>1958</v>
      </c>
      <c r="G389" s="106"/>
      <c r="H389" s="106">
        <v>1</v>
      </c>
      <c r="I389" s="106" t="s">
        <v>27</v>
      </c>
      <c r="J389" s="106"/>
      <c r="K389" s="106">
        <v>40</v>
      </c>
      <c r="L389" s="106"/>
      <c r="M389" s="106"/>
    </row>
    <row r="390" customHeight="1" spans="1:13">
      <c r="A390" s="106"/>
      <c r="B390" s="285" t="s">
        <v>10</v>
      </c>
      <c r="C390" s="285" t="s">
        <v>2270</v>
      </c>
      <c r="D390" s="106">
        <v>1987</v>
      </c>
      <c r="E390" s="106" t="s">
        <v>1072</v>
      </c>
      <c r="F390" s="106" t="s">
        <v>1958</v>
      </c>
      <c r="G390" s="106"/>
      <c r="H390" s="106">
        <v>1</v>
      </c>
      <c r="I390" s="106" t="s">
        <v>27</v>
      </c>
      <c r="J390" s="106"/>
      <c r="K390" s="106">
        <v>40</v>
      </c>
      <c r="L390" s="106"/>
      <c r="M390" s="106"/>
    </row>
    <row r="391" customHeight="1" spans="1:13">
      <c r="A391" s="106"/>
      <c r="B391" s="285" t="s">
        <v>10</v>
      </c>
      <c r="C391" s="285" t="s">
        <v>2271</v>
      </c>
      <c r="D391" s="106">
        <v>1987</v>
      </c>
      <c r="E391" s="106" t="s">
        <v>1072</v>
      </c>
      <c r="F391" s="106" t="s">
        <v>1958</v>
      </c>
      <c r="G391" s="106"/>
      <c r="H391" s="106">
        <v>1</v>
      </c>
      <c r="I391" s="106" t="s">
        <v>27</v>
      </c>
      <c r="J391" s="106"/>
      <c r="K391" s="106">
        <v>40</v>
      </c>
      <c r="L391" s="106"/>
      <c r="M391" s="106"/>
    </row>
    <row r="392" customHeight="1" spans="1:13">
      <c r="A392" s="106"/>
      <c r="B392" s="285" t="s">
        <v>10</v>
      </c>
      <c r="C392" s="285" t="s">
        <v>2272</v>
      </c>
      <c r="D392" s="106">
        <v>1987</v>
      </c>
      <c r="E392" s="106" t="s">
        <v>1072</v>
      </c>
      <c r="F392" s="106" t="s">
        <v>1958</v>
      </c>
      <c r="G392" s="106"/>
      <c r="H392" s="106">
        <v>1</v>
      </c>
      <c r="I392" s="106" t="s">
        <v>27</v>
      </c>
      <c r="J392" s="106"/>
      <c r="K392" s="106">
        <v>40</v>
      </c>
      <c r="L392" s="106"/>
      <c r="M392" s="106"/>
    </row>
    <row r="393" customHeight="1" spans="1:13">
      <c r="A393" s="106"/>
      <c r="B393" s="285" t="s">
        <v>10</v>
      </c>
      <c r="C393" s="285" t="s">
        <v>2273</v>
      </c>
      <c r="D393" s="106">
        <v>1987</v>
      </c>
      <c r="E393" s="106" t="s">
        <v>1962</v>
      </c>
      <c r="F393" s="106" t="s">
        <v>1986</v>
      </c>
      <c r="G393" s="106"/>
      <c r="H393" s="106">
        <v>1</v>
      </c>
      <c r="I393" s="106" t="s">
        <v>27</v>
      </c>
      <c r="J393" s="106"/>
      <c r="K393" s="106">
        <v>40</v>
      </c>
      <c r="L393" s="106"/>
      <c r="M393" s="106"/>
    </row>
    <row r="394" customHeight="1" spans="1:13">
      <c r="A394" s="106"/>
      <c r="B394" s="285" t="s">
        <v>10</v>
      </c>
      <c r="C394" s="285" t="s">
        <v>2274</v>
      </c>
      <c r="D394" s="106">
        <v>1987</v>
      </c>
      <c r="E394" s="106" t="s">
        <v>1962</v>
      </c>
      <c r="F394" s="106" t="s">
        <v>1936</v>
      </c>
      <c r="G394" s="106"/>
      <c r="H394" s="106">
        <v>3</v>
      </c>
      <c r="I394" s="106" t="s">
        <v>27</v>
      </c>
      <c r="J394" s="106"/>
      <c r="K394" s="106">
        <v>40</v>
      </c>
      <c r="L394" s="106"/>
      <c r="M394" s="106"/>
    </row>
    <row r="395" customHeight="1" spans="1:13">
      <c r="A395" s="106"/>
      <c r="B395" s="285" t="s">
        <v>10</v>
      </c>
      <c r="C395" s="285" t="s">
        <v>2275</v>
      </c>
      <c r="D395" s="106">
        <v>1987</v>
      </c>
      <c r="E395" s="106" t="s">
        <v>1962</v>
      </c>
      <c r="F395" s="106" t="s">
        <v>1936</v>
      </c>
      <c r="G395" s="106"/>
      <c r="H395" s="106">
        <v>3</v>
      </c>
      <c r="I395" s="106" t="s">
        <v>27</v>
      </c>
      <c r="J395" s="106"/>
      <c r="K395" s="106">
        <v>40</v>
      </c>
      <c r="L395" s="106"/>
      <c r="M395" s="106"/>
    </row>
    <row r="396" customHeight="1" spans="1:13">
      <c r="A396" s="106"/>
      <c r="B396" s="285" t="s">
        <v>10</v>
      </c>
      <c r="C396" s="285" t="s">
        <v>2276</v>
      </c>
      <c r="D396" s="106">
        <v>1987</v>
      </c>
      <c r="E396" s="106" t="s">
        <v>1962</v>
      </c>
      <c r="F396" s="106" t="s">
        <v>1936</v>
      </c>
      <c r="G396" s="106"/>
      <c r="H396" s="106">
        <v>3</v>
      </c>
      <c r="I396" s="106" t="s">
        <v>27</v>
      </c>
      <c r="J396" s="106"/>
      <c r="K396" s="106">
        <v>40</v>
      </c>
      <c r="L396" s="106"/>
      <c r="M396" s="106"/>
    </row>
    <row r="397" customHeight="1" spans="1:13">
      <c r="A397" s="106"/>
      <c r="B397" s="285" t="s">
        <v>10</v>
      </c>
      <c r="C397" s="285" t="s">
        <v>2277</v>
      </c>
      <c r="D397" s="106">
        <v>1987</v>
      </c>
      <c r="E397" s="106" t="s">
        <v>1962</v>
      </c>
      <c r="F397" s="106" t="s">
        <v>1936</v>
      </c>
      <c r="G397" s="106"/>
      <c r="H397" s="106">
        <v>3</v>
      </c>
      <c r="I397" s="106" t="s">
        <v>27</v>
      </c>
      <c r="J397" s="106"/>
      <c r="K397" s="106">
        <v>40</v>
      </c>
      <c r="L397" s="106"/>
      <c r="M397" s="106"/>
    </row>
    <row r="398" customHeight="1" spans="1:13">
      <c r="A398" s="106"/>
      <c r="B398" s="285" t="s">
        <v>10</v>
      </c>
      <c r="C398" s="285" t="s">
        <v>2278</v>
      </c>
      <c r="D398" s="106">
        <v>2019</v>
      </c>
      <c r="E398" s="106" t="s">
        <v>68</v>
      </c>
      <c r="F398" s="106" t="s">
        <v>1778</v>
      </c>
      <c r="G398" s="106" t="s">
        <v>120</v>
      </c>
      <c r="H398" s="106">
        <v>269</v>
      </c>
      <c r="I398" s="106" t="s">
        <v>14</v>
      </c>
      <c r="J398" s="106"/>
      <c r="K398" s="106">
        <v>40</v>
      </c>
      <c r="L398" s="106"/>
      <c r="M398" s="106"/>
    </row>
    <row r="399" customHeight="1" spans="1:13">
      <c r="A399" s="106"/>
      <c r="B399" s="285" t="s">
        <v>10</v>
      </c>
      <c r="C399" s="285" t="s">
        <v>2279</v>
      </c>
      <c r="D399" s="106">
        <v>2019</v>
      </c>
      <c r="E399" s="106" t="s">
        <v>365</v>
      </c>
      <c r="F399" s="106" t="s">
        <v>1778</v>
      </c>
      <c r="G399" s="106"/>
      <c r="H399" s="106">
        <v>269</v>
      </c>
      <c r="I399" s="106" t="s">
        <v>40</v>
      </c>
      <c r="J399" s="106"/>
      <c r="K399" s="106">
        <v>40</v>
      </c>
      <c r="L399" s="106"/>
      <c r="M399" s="106"/>
    </row>
    <row r="400" customHeight="1" spans="1:13">
      <c r="A400" s="106"/>
      <c r="B400" s="285" t="s">
        <v>10</v>
      </c>
      <c r="C400" s="285" t="s">
        <v>2280</v>
      </c>
      <c r="D400" s="106">
        <v>2019</v>
      </c>
      <c r="E400" s="106" t="s">
        <v>365</v>
      </c>
      <c r="F400" s="106" t="s">
        <v>1778</v>
      </c>
      <c r="G400" s="106"/>
      <c r="H400" s="106">
        <v>269</v>
      </c>
      <c r="I400" s="106" t="s">
        <v>40</v>
      </c>
      <c r="J400" s="106"/>
      <c r="K400" s="106">
        <v>40</v>
      </c>
      <c r="L400" s="106"/>
      <c r="M400" s="106"/>
    </row>
    <row r="401" customHeight="1" spans="1:13">
      <c r="A401" s="106"/>
      <c r="B401" s="285" t="s">
        <v>10</v>
      </c>
      <c r="C401" s="285" t="s">
        <v>2281</v>
      </c>
      <c r="D401" s="106">
        <v>2019</v>
      </c>
      <c r="E401" s="106" t="s">
        <v>365</v>
      </c>
      <c r="F401" s="106" t="s">
        <v>1778</v>
      </c>
      <c r="G401" s="106"/>
      <c r="H401" s="106">
        <v>269</v>
      </c>
      <c r="I401" s="106" t="s">
        <v>40</v>
      </c>
      <c r="J401" s="106"/>
      <c r="K401" s="106">
        <v>40</v>
      </c>
      <c r="L401" s="106"/>
      <c r="M401" s="106"/>
    </row>
    <row r="402" customHeight="1" spans="1:13">
      <c r="A402" s="106"/>
      <c r="B402" s="285" t="s">
        <v>10</v>
      </c>
      <c r="C402" s="285" t="s">
        <v>2282</v>
      </c>
      <c r="D402" s="106">
        <v>2019</v>
      </c>
      <c r="E402" s="106" t="s">
        <v>365</v>
      </c>
      <c r="F402" s="106" t="s">
        <v>1778</v>
      </c>
      <c r="G402" s="106"/>
      <c r="H402" s="106">
        <v>269</v>
      </c>
      <c r="I402" s="106" t="s">
        <v>40</v>
      </c>
      <c r="J402" s="106"/>
      <c r="K402" s="106">
        <v>40</v>
      </c>
      <c r="L402" s="106"/>
      <c r="M402" s="106"/>
    </row>
    <row r="403" customHeight="1" spans="1:13">
      <c r="A403" s="106"/>
      <c r="B403" s="285" t="s">
        <v>10</v>
      </c>
      <c r="C403" s="285" t="s">
        <v>2283</v>
      </c>
      <c r="D403" s="106">
        <v>2019</v>
      </c>
      <c r="E403" s="106" t="s">
        <v>365</v>
      </c>
      <c r="F403" s="106" t="s">
        <v>1778</v>
      </c>
      <c r="G403" s="106"/>
      <c r="H403" s="106">
        <v>269</v>
      </c>
      <c r="I403" s="106" t="s">
        <v>40</v>
      </c>
      <c r="J403" s="106"/>
      <c r="K403" s="106">
        <v>40</v>
      </c>
      <c r="L403" s="106"/>
      <c r="M403" s="106"/>
    </row>
    <row r="404" customHeight="1" spans="1:13">
      <c r="A404" s="106"/>
      <c r="B404" s="285" t="s">
        <v>10</v>
      </c>
      <c r="C404" s="285" t="s">
        <v>2284</v>
      </c>
      <c r="D404" s="106">
        <v>1981</v>
      </c>
      <c r="E404" s="106" t="s">
        <v>166</v>
      </c>
      <c r="F404" s="106" t="s">
        <v>1945</v>
      </c>
      <c r="G404" s="106">
        <v>75</v>
      </c>
      <c r="H404" s="106" t="s">
        <v>2029</v>
      </c>
      <c r="I404" s="106" t="s">
        <v>27</v>
      </c>
      <c r="J404" s="106"/>
      <c r="K404" s="106">
        <v>40</v>
      </c>
      <c r="L404" s="106"/>
      <c r="M404" s="106"/>
    </row>
    <row r="405" customHeight="1" spans="1:13">
      <c r="A405" s="106"/>
      <c r="B405" s="285" t="s">
        <v>10</v>
      </c>
      <c r="C405" s="285" t="s">
        <v>2285</v>
      </c>
      <c r="D405" s="106">
        <v>1981</v>
      </c>
      <c r="E405" s="106" t="s">
        <v>166</v>
      </c>
      <c r="F405" s="106" t="s">
        <v>1945</v>
      </c>
      <c r="G405" s="106">
        <v>75</v>
      </c>
      <c r="H405" s="106" t="s">
        <v>2029</v>
      </c>
      <c r="I405" s="106" t="s">
        <v>27</v>
      </c>
      <c r="J405" s="106"/>
      <c r="K405" s="106">
        <v>40</v>
      </c>
      <c r="L405" s="106"/>
      <c r="M405" s="106"/>
    </row>
    <row r="406" customHeight="1" spans="1:13">
      <c r="A406" s="106"/>
      <c r="B406" s="285" t="s">
        <v>10</v>
      </c>
      <c r="C406" s="285" t="s">
        <v>2286</v>
      </c>
      <c r="D406" s="106">
        <v>1981</v>
      </c>
      <c r="E406" s="106" t="s">
        <v>166</v>
      </c>
      <c r="F406" s="106" t="s">
        <v>1945</v>
      </c>
      <c r="G406" s="106">
        <v>75</v>
      </c>
      <c r="H406" s="106" t="s">
        <v>2029</v>
      </c>
      <c r="I406" s="106" t="s">
        <v>27</v>
      </c>
      <c r="J406" s="106"/>
      <c r="K406" s="106">
        <v>40</v>
      </c>
      <c r="L406" s="106"/>
      <c r="M406" s="106"/>
    </row>
    <row r="407" customHeight="1" spans="1:13">
      <c r="A407" s="106"/>
      <c r="B407" s="285" t="s">
        <v>10</v>
      </c>
      <c r="C407" s="285" t="s">
        <v>2287</v>
      </c>
      <c r="D407" s="106">
        <v>1989</v>
      </c>
      <c r="E407" s="106" t="s">
        <v>1072</v>
      </c>
      <c r="F407" s="106" t="s">
        <v>1245</v>
      </c>
      <c r="G407" s="106">
        <v>21</v>
      </c>
      <c r="H407" s="106" t="s">
        <v>181</v>
      </c>
      <c r="I407" s="106" t="s">
        <v>27</v>
      </c>
      <c r="J407" s="106"/>
      <c r="K407" s="106">
        <v>40</v>
      </c>
      <c r="L407" s="106"/>
      <c r="M407" s="106"/>
    </row>
    <row r="408" customHeight="1" spans="1:13">
      <c r="A408" s="106"/>
      <c r="B408" s="285" t="s">
        <v>10</v>
      </c>
      <c r="C408" s="285" t="s">
        <v>2288</v>
      </c>
      <c r="D408" s="106">
        <v>1992</v>
      </c>
      <c r="E408" s="106" t="s">
        <v>2024</v>
      </c>
      <c r="F408" s="106" t="s">
        <v>1818</v>
      </c>
      <c r="G408" s="106">
        <v>328</v>
      </c>
      <c r="H408" s="106" t="s">
        <v>181</v>
      </c>
      <c r="I408" s="106" t="s">
        <v>14</v>
      </c>
      <c r="J408" s="106"/>
      <c r="K408" s="106">
        <v>40</v>
      </c>
      <c r="L408" s="106"/>
      <c r="M408" s="106"/>
    </row>
    <row r="409" customHeight="1" spans="1:13">
      <c r="A409" s="106"/>
      <c r="B409" s="285" t="s">
        <v>10</v>
      </c>
      <c r="C409" s="285" t="s">
        <v>2289</v>
      </c>
      <c r="D409" s="106">
        <v>1992</v>
      </c>
      <c r="E409" s="106" t="s">
        <v>2024</v>
      </c>
      <c r="F409" s="106" t="s">
        <v>1818</v>
      </c>
      <c r="G409" s="106">
        <v>328</v>
      </c>
      <c r="H409" s="106" t="s">
        <v>181</v>
      </c>
      <c r="I409" s="106" t="s">
        <v>14</v>
      </c>
      <c r="J409" s="106"/>
      <c r="K409" s="106">
        <v>40</v>
      </c>
      <c r="L409" s="106"/>
      <c r="M409" s="106"/>
    </row>
    <row r="410" customHeight="1" spans="1:13">
      <c r="A410" s="106"/>
      <c r="B410" s="285" t="s">
        <v>10</v>
      </c>
      <c r="C410" s="285" t="s">
        <v>2290</v>
      </c>
      <c r="D410" s="106">
        <v>1992</v>
      </c>
      <c r="E410" s="106" t="s">
        <v>2024</v>
      </c>
      <c r="F410" s="106" t="s">
        <v>1818</v>
      </c>
      <c r="G410" s="106">
        <v>328</v>
      </c>
      <c r="H410" s="106" t="s">
        <v>181</v>
      </c>
      <c r="I410" s="106" t="s">
        <v>14</v>
      </c>
      <c r="J410" s="106"/>
      <c r="K410" s="106">
        <v>40</v>
      </c>
      <c r="L410" s="106"/>
      <c r="M410" s="106"/>
    </row>
    <row r="411" customHeight="1" spans="1:13">
      <c r="A411" s="106"/>
      <c r="B411" s="285" t="s">
        <v>10</v>
      </c>
      <c r="C411" s="285" t="s">
        <v>2291</v>
      </c>
      <c r="D411" s="106">
        <v>1992</v>
      </c>
      <c r="E411" s="106" t="s">
        <v>2024</v>
      </c>
      <c r="F411" s="106" t="s">
        <v>1818</v>
      </c>
      <c r="G411" s="106">
        <v>328</v>
      </c>
      <c r="H411" s="106" t="s">
        <v>181</v>
      </c>
      <c r="I411" s="106" t="s">
        <v>14</v>
      </c>
      <c r="J411" s="106"/>
      <c r="K411" s="106">
        <v>40</v>
      </c>
      <c r="L411" s="106"/>
      <c r="M411" s="106"/>
    </row>
    <row r="412" customHeight="1" spans="1:13">
      <c r="A412" s="106"/>
      <c r="B412" s="285" t="s">
        <v>10</v>
      </c>
      <c r="C412" s="285" t="s">
        <v>2292</v>
      </c>
      <c r="D412" s="106">
        <v>1992</v>
      </c>
      <c r="E412" s="106" t="s">
        <v>2024</v>
      </c>
      <c r="F412" s="106" t="s">
        <v>1818</v>
      </c>
      <c r="G412" s="106">
        <v>328</v>
      </c>
      <c r="H412" s="106" t="s">
        <v>181</v>
      </c>
      <c r="I412" s="106" t="s">
        <v>14</v>
      </c>
      <c r="J412" s="106"/>
      <c r="K412" s="106">
        <v>40</v>
      </c>
      <c r="L412" s="106"/>
      <c r="M412" s="106"/>
    </row>
    <row r="413" customHeight="1" spans="1:13">
      <c r="A413" s="106"/>
      <c r="B413" s="285" t="s">
        <v>10</v>
      </c>
      <c r="C413" s="285" t="s">
        <v>2293</v>
      </c>
      <c r="D413" s="125">
        <v>2017</v>
      </c>
      <c r="E413" s="125" t="s">
        <v>148</v>
      </c>
      <c r="F413" s="125" t="s">
        <v>2294</v>
      </c>
      <c r="G413" s="125">
        <v>93</v>
      </c>
      <c r="H413" s="125"/>
      <c r="I413" s="125" t="s">
        <v>14</v>
      </c>
      <c r="J413" s="125"/>
      <c r="K413" s="106">
        <v>42</v>
      </c>
      <c r="L413" s="106"/>
      <c r="M413" s="106"/>
    </row>
    <row r="414" customHeight="1" spans="1:13">
      <c r="A414" s="106"/>
      <c r="B414" s="106" t="s">
        <v>10</v>
      </c>
      <c r="C414" s="285" t="s">
        <v>2295</v>
      </c>
      <c r="D414" s="125">
        <v>2019</v>
      </c>
      <c r="E414" s="125" t="s">
        <v>68</v>
      </c>
      <c r="F414" s="125" t="s">
        <v>2239</v>
      </c>
      <c r="G414" s="125">
        <v>229</v>
      </c>
      <c r="H414" s="125" t="s">
        <v>70</v>
      </c>
      <c r="I414" s="125" t="s">
        <v>40</v>
      </c>
      <c r="J414" s="125"/>
      <c r="K414" s="106">
        <v>42</v>
      </c>
      <c r="L414" s="106"/>
      <c r="M414" s="106"/>
    </row>
    <row r="415" customHeight="1" spans="1:13">
      <c r="A415" s="106"/>
      <c r="B415" s="285" t="s">
        <v>10</v>
      </c>
      <c r="C415" s="285" t="s">
        <v>2296</v>
      </c>
      <c r="D415" s="106">
        <v>1988</v>
      </c>
      <c r="E415" s="106" t="s">
        <v>1962</v>
      </c>
      <c r="F415" s="106" t="s">
        <v>1926</v>
      </c>
      <c r="G415" s="106"/>
      <c r="H415" s="106">
        <v>2</v>
      </c>
      <c r="I415" s="106" t="s">
        <v>27</v>
      </c>
      <c r="J415" s="106"/>
      <c r="K415" s="106">
        <v>44</v>
      </c>
      <c r="L415" s="106"/>
      <c r="M415" s="106"/>
    </row>
    <row r="416" customHeight="1" spans="1:13">
      <c r="A416" s="106"/>
      <c r="B416" s="285" t="s">
        <v>10</v>
      </c>
      <c r="C416" s="285" t="s">
        <v>2297</v>
      </c>
      <c r="D416" s="295">
        <v>2019</v>
      </c>
      <c r="E416" s="295" t="s">
        <v>72</v>
      </c>
      <c r="F416" s="295" t="s">
        <v>1841</v>
      </c>
      <c r="G416" s="295">
        <v>17</v>
      </c>
      <c r="H416" s="295" t="s">
        <v>89</v>
      </c>
      <c r="I416" s="295" t="s">
        <v>40</v>
      </c>
      <c r="J416" s="106"/>
      <c r="K416" s="106">
        <v>45</v>
      </c>
      <c r="L416" s="106"/>
      <c r="M416" s="106"/>
    </row>
    <row r="417" customHeight="1" spans="1:13">
      <c r="A417" s="106"/>
      <c r="B417" s="285" t="s">
        <v>10</v>
      </c>
      <c r="C417" s="285" t="s">
        <v>2298</v>
      </c>
      <c r="D417" s="106">
        <v>2019</v>
      </c>
      <c r="E417" s="106" t="s">
        <v>365</v>
      </c>
      <c r="F417" s="106" t="s">
        <v>1778</v>
      </c>
      <c r="G417" s="106"/>
      <c r="H417" s="106">
        <v>209</v>
      </c>
      <c r="I417" s="106" t="s">
        <v>40</v>
      </c>
      <c r="J417" s="106"/>
      <c r="K417" s="106">
        <v>45</v>
      </c>
      <c r="L417" s="106"/>
      <c r="M417" s="106"/>
    </row>
    <row r="418" customHeight="1" spans="1:13">
      <c r="A418" s="106"/>
      <c r="B418" s="285" t="s">
        <v>545</v>
      </c>
      <c r="C418" s="106">
        <v>12951671</v>
      </c>
      <c r="D418" s="106">
        <v>2019</v>
      </c>
      <c r="E418" s="106" t="s">
        <v>365</v>
      </c>
      <c r="F418" s="106" t="s">
        <v>1778</v>
      </c>
      <c r="G418" s="106" t="s">
        <v>2299</v>
      </c>
      <c r="H418" s="106">
        <v>269</v>
      </c>
      <c r="I418" s="106" t="s">
        <v>548</v>
      </c>
      <c r="J418" s="106"/>
      <c r="K418" s="106">
        <v>45</v>
      </c>
      <c r="L418" s="106"/>
      <c r="M418" s="106"/>
    </row>
    <row r="419" customHeight="1" spans="1:13">
      <c r="A419" s="106"/>
      <c r="B419" s="285" t="s">
        <v>10</v>
      </c>
      <c r="C419" s="106">
        <v>49434592</v>
      </c>
      <c r="D419" s="106">
        <v>2019</v>
      </c>
      <c r="E419" s="106" t="s">
        <v>365</v>
      </c>
      <c r="F419" s="106" t="s">
        <v>1778</v>
      </c>
      <c r="G419" s="106"/>
      <c r="H419" s="106">
        <v>209</v>
      </c>
      <c r="I419" s="106" t="s">
        <v>40</v>
      </c>
      <c r="J419" s="106"/>
      <c r="K419" s="106">
        <v>45</v>
      </c>
      <c r="L419" s="106"/>
      <c r="M419" s="106"/>
    </row>
    <row r="420" customHeight="1" spans="1:13">
      <c r="A420" s="106"/>
      <c r="B420" s="285"/>
      <c r="C420" s="285" t="s">
        <v>2300</v>
      </c>
      <c r="D420" s="106">
        <v>1987</v>
      </c>
      <c r="E420" s="106" t="s">
        <v>1072</v>
      </c>
      <c r="F420" s="106" t="s">
        <v>1986</v>
      </c>
      <c r="G420" s="106">
        <v>56</v>
      </c>
      <c r="H420" s="106" t="s">
        <v>181</v>
      </c>
      <c r="I420" s="106" t="s">
        <v>27</v>
      </c>
      <c r="J420" s="106"/>
      <c r="K420" s="106">
        <v>45</v>
      </c>
      <c r="L420" s="106"/>
      <c r="M420" s="106"/>
    </row>
    <row r="421" customHeight="1" spans="1:13">
      <c r="A421" s="106"/>
      <c r="B421" s="285"/>
      <c r="C421" s="285" t="s">
        <v>2301</v>
      </c>
      <c r="D421" s="106">
        <v>1988</v>
      </c>
      <c r="E421" s="106" t="s">
        <v>1072</v>
      </c>
      <c r="F421" s="106" t="s">
        <v>1861</v>
      </c>
      <c r="G421" s="106">
        <v>115</v>
      </c>
      <c r="H421" s="106" t="s">
        <v>210</v>
      </c>
      <c r="I421" s="106" t="s">
        <v>27</v>
      </c>
      <c r="J421" s="106"/>
      <c r="K421" s="106">
        <v>45</v>
      </c>
      <c r="L421" s="106"/>
      <c r="M421" s="106"/>
    </row>
    <row r="422" customHeight="1" spans="1:13">
      <c r="A422" s="106"/>
      <c r="B422" s="285"/>
      <c r="C422" s="285" t="s">
        <v>2302</v>
      </c>
      <c r="D422" s="106">
        <v>1988</v>
      </c>
      <c r="E422" s="106" t="s">
        <v>1072</v>
      </c>
      <c r="F422" s="106" t="s">
        <v>1861</v>
      </c>
      <c r="G422" s="106">
        <v>115</v>
      </c>
      <c r="H422" s="106" t="s">
        <v>210</v>
      </c>
      <c r="I422" s="106" t="s">
        <v>27</v>
      </c>
      <c r="J422" s="106"/>
      <c r="K422" s="106">
        <v>45</v>
      </c>
      <c r="L422" s="106"/>
      <c r="M422" s="106"/>
    </row>
    <row r="423" customHeight="1" spans="1:13">
      <c r="A423" s="106"/>
      <c r="B423" s="285"/>
      <c r="C423" s="285" t="s">
        <v>2303</v>
      </c>
      <c r="D423" s="106">
        <v>1988</v>
      </c>
      <c r="E423" s="106" t="s">
        <v>1072</v>
      </c>
      <c r="F423" s="106" t="s">
        <v>1861</v>
      </c>
      <c r="G423" s="106">
        <v>115</v>
      </c>
      <c r="H423" s="106" t="s">
        <v>181</v>
      </c>
      <c r="I423" s="106" t="s">
        <v>27</v>
      </c>
      <c r="J423" s="106"/>
      <c r="K423" s="106">
        <v>45</v>
      </c>
      <c r="L423" s="106"/>
      <c r="M423" s="106"/>
    </row>
    <row r="424" customHeight="1" spans="1:13">
      <c r="A424" s="106"/>
      <c r="B424" s="285"/>
      <c r="C424" s="285" t="s">
        <v>2304</v>
      </c>
      <c r="D424" s="106">
        <v>1988</v>
      </c>
      <c r="E424" s="106" t="s">
        <v>1072</v>
      </c>
      <c r="F424" s="106" t="s">
        <v>1861</v>
      </c>
      <c r="G424" s="106">
        <v>115</v>
      </c>
      <c r="H424" s="106" t="s">
        <v>181</v>
      </c>
      <c r="I424" s="106" t="s">
        <v>27</v>
      </c>
      <c r="J424" s="106"/>
      <c r="K424" s="106">
        <v>45</v>
      </c>
      <c r="L424" s="106"/>
      <c r="M424" s="106"/>
    </row>
    <row r="425" customHeight="1" spans="1:13">
      <c r="A425" s="106"/>
      <c r="B425" s="285"/>
      <c r="C425" s="285" t="s">
        <v>2305</v>
      </c>
      <c r="D425" s="106">
        <v>1988</v>
      </c>
      <c r="E425" s="106" t="s">
        <v>1072</v>
      </c>
      <c r="F425" s="106" t="s">
        <v>1861</v>
      </c>
      <c r="G425" s="106">
        <v>115</v>
      </c>
      <c r="H425" s="106" t="s">
        <v>181</v>
      </c>
      <c r="I425" s="106" t="s">
        <v>27</v>
      </c>
      <c r="J425" s="106"/>
      <c r="K425" s="106">
        <v>45</v>
      </c>
      <c r="L425" s="106"/>
      <c r="M425" s="106"/>
    </row>
    <row r="426" customHeight="1" spans="1:13">
      <c r="A426" s="106"/>
      <c r="B426" s="285"/>
      <c r="C426" s="285" t="s">
        <v>2306</v>
      </c>
      <c r="D426" s="106">
        <v>1988</v>
      </c>
      <c r="E426" s="106" t="s">
        <v>1072</v>
      </c>
      <c r="F426" s="106" t="s">
        <v>1861</v>
      </c>
      <c r="G426" s="106">
        <v>115</v>
      </c>
      <c r="H426" s="106" t="s">
        <v>181</v>
      </c>
      <c r="I426" s="106" t="s">
        <v>27</v>
      </c>
      <c r="J426" s="106"/>
      <c r="K426" s="106">
        <v>45</v>
      </c>
      <c r="L426" s="106"/>
      <c r="M426" s="106"/>
    </row>
    <row r="427" customHeight="1" spans="1:13">
      <c r="A427" s="106"/>
      <c r="B427" s="285"/>
      <c r="C427" s="285" t="s">
        <v>2307</v>
      </c>
      <c r="D427" s="106">
        <v>1988</v>
      </c>
      <c r="E427" s="106" t="s">
        <v>1072</v>
      </c>
      <c r="F427" s="106" t="s">
        <v>1861</v>
      </c>
      <c r="G427" s="106">
        <v>115</v>
      </c>
      <c r="H427" s="106" t="s">
        <v>181</v>
      </c>
      <c r="I427" s="106" t="s">
        <v>27</v>
      </c>
      <c r="J427" s="106"/>
      <c r="K427" s="106">
        <v>45</v>
      </c>
      <c r="L427" s="106"/>
      <c r="M427" s="106"/>
    </row>
    <row r="428" customHeight="1" spans="1:13">
      <c r="A428" s="106"/>
      <c r="B428" s="285" t="s">
        <v>19</v>
      </c>
      <c r="C428" s="285" t="s">
        <v>2308</v>
      </c>
      <c r="D428" s="106">
        <v>1990</v>
      </c>
      <c r="E428" s="106" t="s">
        <v>1072</v>
      </c>
      <c r="F428" s="106" t="s">
        <v>1245</v>
      </c>
      <c r="G428" s="106">
        <v>26</v>
      </c>
      <c r="H428" s="106" t="s">
        <v>181</v>
      </c>
      <c r="I428" s="106" t="s">
        <v>14</v>
      </c>
      <c r="J428" s="106"/>
      <c r="K428" s="106">
        <v>45</v>
      </c>
      <c r="L428" s="106"/>
      <c r="M428" s="106"/>
    </row>
    <row r="429" customHeight="1" spans="1:13">
      <c r="A429" s="106"/>
      <c r="B429" s="285" t="s">
        <v>19</v>
      </c>
      <c r="C429" s="285" t="s">
        <v>2309</v>
      </c>
      <c r="D429" s="106">
        <v>1990</v>
      </c>
      <c r="E429" s="106" t="s">
        <v>1072</v>
      </c>
      <c r="F429" s="106" t="s">
        <v>1245</v>
      </c>
      <c r="G429" s="106">
        <v>26</v>
      </c>
      <c r="H429" s="106" t="s">
        <v>181</v>
      </c>
      <c r="I429" s="106" t="s">
        <v>14</v>
      </c>
      <c r="J429" s="106"/>
      <c r="K429" s="106">
        <v>45</v>
      </c>
      <c r="L429" s="106"/>
      <c r="M429" s="106"/>
    </row>
    <row r="430" customHeight="1" spans="1:13">
      <c r="A430" s="106"/>
      <c r="B430" s="285" t="s">
        <v>19</v>
      </c>
      <c r="C430" s="285" t="s">
        <v>2310</v>
      </c>
      <c r="D430" s="106">
        <v>1990</v>
      </c>
      <c r="E430" s="106" t="s">
        <v>1072</v>
      </c>
      <c r="F430" s="106" t="s">
        <v>1245</v>
      </c>
      <c r="G430" s="106">
        <v>26</v>
      </c>
      <c r="H430" s="106" t="s">
        <v>181</v>
      </c>
      <c r="I430" s="106" t="s">
        <v>14</v>
      </c>
      <c r="J430" s="106"/>
      <c r="K430" s="106">
        <v>45</v>
      </c>
      <c r="L430" s="106"/>
      <c r="M430" s="106"/>
    </row>
    <row r="431" customHeight="1" spans="1:13">
      <c r="A431" s="106"/>
      <c r="B431" s="285" t="s">
        <v>19</v>
      </c>
      <c r="C431" s="285" t="s">
        <v>2311</v>
      </c>
      <c r="D431" s="106">
        <v>1990</v>
      </c>
      <c r="E431" s="106" t="s">
        <v>1072</v>
      </c>
      <c r="F431" s="106" t="s">
        <v>1245</v>
      </c>
      <c r="G431" s="106">
        <v>26</v>
      </c>
      <c r="H431" s="106" t="s">
        <v>181</v>
      </c>
      <c r="I431" s="106" t="s">
        <v>14</v>
      </c>
      <c r="J431" s="106"/>
      <c r="K431" s="106">
        <v>45</v>
      </c>
      <c r="L431" s="106"/>
      <c r="M431" s="106"/>
    </row>
    <row r="432" customHeight="1" spans="1:13">
      <c r="A432" s="106"/>
      <c r="B432" s="285" t="s">
        <v>19</v>
      </c>
      <c r="C432" s="285" t="s">
        <v>2312</v>
      </c>
      <c r="D432" s="106">
        <v>1990</v>
      </c>
      <c r="E432" s="106" t="s">
        <v>1072</v>
      </c>
      <c r="F432" s="106" t="s">
        <v>1245</v>
      </c>
      <c r="G432" s="106">
        <v>26</v>
      </c>
      <c r="H432" s="106" t="s">
        <v>181</v>
      </c>
      <c r="I432" s="106" t="s">
        <v>14</v>
      </c>
      <c r="J432" s="106"/>
      <c r="K432" s="106">
        <v>45</v>
      </c>
      <c r="L432" s="106"/>
      <c r="M432" s="106"/>
    </row>
    <row r="433" customHeight="1" spans="1:13">
      <c r="A433" s="106"/>
      <c r="B433" s="285" t="s">
        <v>19</v>
      </c>
      <c r="C433" s="285" t="s">
        <v>2313</v>
      </c>
      <c r="D433" s="106">
        <v>1990</v>
      </c>
      <c r="E433" s="106" t="s">
        <v>1072</v>
      </c>
      <c r="F433" s="106" t="s">
        <v>1245</v>
      </c>
      <c r="G433" s="106">
        <v>26</v>
      </c>
      <c r="H433" s="106" t="s">
        <v>181</v>
      </c>
      <c r="I433" s="106" t="s">
        <v>14</v>
      </c>
      <c r="J433" s="106"/>
      <c r="K433" s="106">
        <v>45</v>
      </c>
      <c r="L433" s="106"/>
      <c r="M433" s="106"/>
    </row>
    <row r="434" customHeight="1" spans="1:13">
      <c r="A434" s="106"/>
      <c r="B434" s="285" t="s">
        <v>10</v>
      </c>
      <c r="C434" s="285" t="s">
        <v>2314</v>
      </c>
      <c r="D434" s="106">
        <v>1990</v>
      </c>
      <c r="E434" s="106" t="s">
        <v>1072</v>
      </c>
      <c r="F434" s="106" t="s">
        <v>1245</v>
      </c>
      <c r="G434" s="106">
        <v>26</v>
      </c>
      <c r="H434" s="106" t="s">
        <v>181</v>
      </c>
      <c r="I434" s="106" t="s">
        <v>14</v>
      </c>
      <c r="J434" s="106"/>
      <c r="K434" s="106">
        <v>45</v>
      </c>
      <c r="L434" s="106"/>
      <c r="M434" s="106"/>
    </row>
    <row r="435" customHeight="1" spans="1:13">
      <c r="A435" s="106"/>
      <c r="B435" s="285"/>
      <c r="C435" s="285" t="s">
        <v>2315</v>
      </c>
      <c r="D435" s="106">
        <v>1990</v>
      </c>
      <c r="E435" s="106" t="s">
        <v>1072</v>
      </c>
      <c r="F435" s="106" t="s">
        <v>1245</v>
      </c>
      <c r="G435" s="106">
        <v>26</v>
      </c>
      <c r="H435" s="106" t="s">
        <v>181</v>
      </c>
      <c r="I435" s="106" t="s">
        <v>14</v>
      </c>
      <c r="J435" s="106"/>
      <c r="K435" s="106">
        <v>45</v>
      </c>
      <c r="L435" s="106"/>
      <c r="M435" s="106"/>
    </row>
    <row r="436" customHeight="1" spans="1:13">
      <c r="A436" s="106"/>
      <c r="B436" s="285"/>
      <c r="C436" s="285" t="s">
        <v>2316</v>
      </c>
      <c r="D436" s="106">
        <v>1990</v>
      </c>
      <c r="E436" s="106" t="s">
        <v>1072</v>
      </c>
      <c r="F436" s="106" t="s">
        <v>1245</v>
      </c>
      <c r="G436" s="106">
        <v>26</v>
      </c>
      <c r="H436" s="106" t="s">
        <v>181</v>
      </c>
      <c r="I436" s="106" t="s">
        <v>14</v>
      </c>
      <c r="J436" s="106"/>
      <c r="K436" s="106">
        <v>45</v>
      </c>
      <c r="L436" s="106"/>
      <c r="M436" s="106"/>
    </row>
    <row r="437" customHeight="1" spans="1:13">
      <c r="A437" s="106"/>
      <c r="B437" s="285" t="s">
        <v>10</v>
      </c>
      <c r="C437" s="285" t="s">
        <v>2317</v>
      </c>
      <c r="D437" s="106">
        <v>1981</v>
      </c>
      <c r="E437" s="106" t="s">
        <v>166</v>
      </c>
      <c r="F437" s="106" t="s">
        <v>2318</v>
      </c>
      <c r="G437" s="106">
        <v>30</v>
      </c>
      <c r="H437" s="106" t="s">
        <v>181</v>
      </c>
      <c r="I437" s="106" t="s">
        <v>27</v>
      </c>
      <c r="J437" s="106"/>
      <c r="K437" s="106">
        <v>45</v>
      </c>
      <c r="L437" s="106"/>
      <c r="M437" s="106"/>
    </row>
    <row r="438" customHeight="1" spans="1:13">
      <c r="A438" s="106"/>
      <c r="B438" s="285" t="s">
        <v>10</v>
      </c>
      <c r="C438" s="285" t="s">
        <v>2319</v>
      </c>
      <c r="D438" s="106">
        <v>1981</v>
      </c>
      <c r="E438" s="106" t="s">
        <v>166</v>
      </c>
      <c r="F438" s="106" t="s">
        <v>2318</v>
      </c>
      <c r="G438" s="106">
        <v>30</v>
      </c>
      <c r="H438" s="106" t="s">
        <v>181</v>
      </c>
      <c r="I438" s="106" t="s">
        <v>27</v>
      </c>
      <c r="J438" s="106"/>
      <c r="K438" s="106">
        <v>45</v>
      </c>
      <c r="L438" s="106"/>
      <c r="M438" s="106"/>
    </row>
    <row r="439" customHeight="1" spans="1:13">
      <c r="A439" s="106"/>
      <c r="B439" s="285" t="s">
        <v>10</v>
      </c>
      <c r="C439" s="285" t="s">
        <v>2320</v>
      </c>
      <c r="D439" s="106">
        <v>1981</v>
      </c>
      <c r="E439" s="106" t="s">
        <v>166</v>
      </c>
      <c r="F439" s="106" t="s">
        <v>1986</v>
      </c>
      <c r="G439" s="106">
        <v>21</v>
      </c>
      <c r="H439" s="106" t="s">
        <v>181</v>
      </c>
      <c r="I439" s="106" t="s">
        <v>977</v>
      </c>
      <c r="J439" s="106"/>
      <c r="K439" s="106">
        <v>45</v>
      </c>
      <c r="L439" s="106"/>
      <c r="M439" s="106"/>
    </row>
    <row r="440" customHeight="1" spans="1:13">
      <c r="A440" s="106"/>
      <c r="B440" s="285" t="s">
        <v>10</v>
      </c>
      <c r="C440" s="285" t="s">
        <v>2321</v>
      </c>
      <c r="D440" s="106">
        <v>1981</v>
      </c>
      <c r="E440" s="106" t="s">
        <v>166</v>
      </c>
      <c r="F440" s="106" t="s">
        <v>1986</v>
      </c>
      <c r="G440" s="106">
        <v>21</v>
      </c>
      <c r="H440" s="106" t="s">
        <v>181</v>
      </c>
      <c r="I440" s="106" t="s">
        <v>977</v>
      </c>
      <c r="J440" s="106"/>
      <c r="K440" s="106">
        <v>45</v>
      </c>
      <c r="L440" s="106"/>
      <c r="M440" s="106"/>
    </row>
    <row r="441" customHeight="1" spans="1:13">
      <c r="A441" s="106"/>
      <c r="B441" s="285" t="s">
        <v>10</v>
      </c>
      <c r="C441" s="285" t="s">
        <v>2322</v>
      </c>
      <c r="D441" s="106">
        <v>1981</v>
      </c>
      <c r="E441" s="106" t="s">
        <v>166</v>
      </c>
      <c r="F441" s="106" t="s">
        <v>1986</v>
      </c>
      <c r="G441" s="106">
        <v>21</v>
      </c>
      <c r="H441" s="106" t="s">
        <v>181</v>
      </c>
      <c r="I441" s="106" t="s">
        <v>977</v>
      </c>
      <c r="J441" s="106"/>
      <c r="K441" s="106">
        <v>45</v>
      </c>
      <c r="L441" s="106"/>
      <c r="M441" s="106"/>
    </row>
    <row r="442" customHeight="1" spans="1:13">
      <c r="A442" s="106"/>
      <c r="B442" s="285" t="s">
        <v>10</v>
      </c>
      <c r="C442" s="285" t="s">
        <v>2323</v>
      </c>
      <c r="D442" s="106">
        <v>1988</v>
      </c>
      <c r="E442" s="106" t="s">
        <v>1072</v>
      </c>
      <c r="F442" s="106" t="s">
        <v>1986</v>
      </c>
      <c r="G442" s="106" t="s">
        <v>1858</v>
      </c>
      <c r="H442" s="106">
        <v>123</v>
      </c>
      <c r="I442" s="106" t="s">
        <v>14</v>
      </c>
      <c r="J442" s="106"/>
      <c r="K442" s="106">
        <v>48</v>
      </c>
      <c r="L442" s="106"/>
      <c r="M442" s="106"/>
    </row>
    <row r="443" customHeight="1" spans="1:13">
      <c r="A443" s="106"/>
      <c r="B443" s="285" t="s">
        <v>10</v>
      </c>
      <c r="C443" s="285" t="s">
        <v>2324</v>
      </c>
      <c r="D443" s="125">
        <v>2016</v>
      </c>
      <c r="E443" s="125" t="s">
        <v>72</v>
      </c>
      <c r="F443" s="125" t="s">
        <v>1800</v>
      </c>
      <c r="G443" s="125">
        <v>131</v>
      </c>
      <c r="H443" s="125"/>
      <c r="I443" s="125" t="s">
        <v>40</v>
      </c>
      <c r="J443" s="125"/>
      <c r="K443" s="106">
        <v>50</v>
      </c>
      <c r="L443" s="106"/>
      <c r="M443" s="106"/>
    </row>
    <row r="444" customHeight="1" spans="1:13">
      <c r="A444" s="106"/>
      <c r="B444" s="285" t="s">
        <v>10</v>
      </c>
      <c r="C444" s="285" t="s">
        <v>2325</v>
      </c>
      <c r="D444" s="125">
        <v>2019</v>
      </c>
      <c r="E444" s="125" t="s">
        <v>150</v>
      </c>
      <c r="F444" s="125" t="s">
        <v>1809</v>
      </c>
      <c r="G444" s="125">
        <v>546</v>
      </c>
      <c r="H444" s="125" t="s">
        <v>944</v>
      </c>
      <c r="I444" s="125" t="s">
        <v>40</v>
      </c>
      <c r="J444" s="125"/>
      <c r="K444" s="106">
        <v>50</v>
      </c>
      <c r="L444" s="106"/>
      <c r="M444" s="106"/>
    </row>
    <row r="445" customHeight="1" spans="1:13">
      <c r="A445" s="106"/>
      <c r="B445" s="285" t="s">
        <v>10</v>
      </c>
      <c r="C445" s="285" t="s">
        <v>2326</v>
      </c>
      <c r="D445" s="125">
        <v>2019</v>
      </c>
      <c r="E445" s="125" t="s">
        <v>68</v>
      </c>
      <c r="F445" s="125" t="s">
        <v>1809</v>
      </c>
      <c r="G445" s="125">
        <v>70</v>
      </c>
      <c r="H445" s="125" t="s">
        <v>39</v>
      </c>
      <c r="I445" s="125" t="s">
        <v>40</v>
      </c>
      <c r="J445" s="125"/>
      <c r="K445" s="106">
        <v>50</v>
      </c>
      <c r="L445" s="106"/>
      <c r="M445" s="106"/>
    </row>
    <row r="446" customHeight="1" spans="1:13">
      <c r="A446" s="106"/>
      <c r="B446" s="285" t="s">
        <v>10</v>
      </c>
      <c r="C446" s="285" t="s">
        <v>2327</v>
      </c>
      <c r="D446" s="125">
        <v>2019</v>
      </c>
      <c r="E446" s="125" t="s">
        <v>303</v>
      </c>
      <c r="F446" s="125" t="s">
        <v>1807</v>
      </c>
      <c r="G446" s="125">
        <v>9</v>
      </c>
      <c r="H446" s="125" t="s">
        <v>2328</v>
      </c>
      <c r="I446" s="125" t="s">
        <v>40</v>
      </c>
      <c r="J446" s="125"/>
      <c r="K446" s="106">
        <v>50</v>
      </c>
      <c r="L446" s="106"/>
      <c r="M446" s="106"/>
    </row>
    <row r="447" customHeight="1" spans="1:13">
      <c r="A447" s="106"/>
      <c r="B447" s="285" t="s">
        <v>10</v>
      </c>
      <c r="C447" s="285" t="s">
        <v>2329</v>
      </c>
      <c r="D447" s="125">
        <v>2019</v>
      </c>
      <c r="E447" s="125" t="s">
        <v>35</v>
      </c>
      <c r="F447" s="125" t="s">
        <v>1809</v>
      </c>
      <c r="G447" s="125">
        <v>70</v>
      </c>
      <c r="H447" s="125" t="s">
        <v>2330</v>
      </c>
      <c r="I447" s="125" t="s">
        <v>40</v>
      </c>
      <c r="J447" s="125"/>
      <c r="K447" s="106">
        <v>50</v>
      </c>
      <c r="L447" s="106"/>
      <c r="M447" s="106"/>
    </row>
    <row r="448" customHeight="1" spans="1:13">
      <c r="A448" s="106"/>
      <c r="B448" s="285" t="s">
        <v>10</v>
      </c>
      <c r="C448" s="285" t="s">
        <v>2331</v>
      </c>
      <c r="D448" s="125">
        <v>2019</v>
      </c>
      <c r="E448" s="125" t="s">
        <v>68</v>
      </c>
      <c r="F448" s="125" t="s">
        <v>1832</v>
      </c>
      <c r="G448" s="125">
        <v>25</v>
      </c>
      <c r="H448" s="125" t="s">
        <v>1939</v>
      </c>
      <c r="I448" s="125" t="s">
        <v>40</v>
      </c>
      <c r="J448" s="125"/>
      <c r="K448" s="106">
        <v>50</v>
      </c>
      <c r="L448" s="106"/>
      <c r="M448" s="106"/>
    </row>
    <row r="449" customHeight="1" spans="1:13">
      <c r="A449" s="106"/>
      <c r="B449" s="285" t="s">
        <v>545</v>
      </c>
      <c r="C449" s="285" t="s">
        <v>2332</v>
      </c>
      <c r="D449" s="106">
        <v>2019</v>
      </c>
      <c r="E449" s="106" t="s">
        <v>93</v>
      </c>
      <c r="F449" s="106" t="s">
        <v>1778</v>
      </c>
      <c r="G449" s="106">
        <v>248</v>
      </c>
      <c r="H449" s="106"/>
      <c r="I449" s="106" t="s">
        <v>1140</v>
      </c>
      <c r="J449" s="106"/>
      <c r="K449" s="106">
        <v>50</v>
      </c>
      <c r="L449" s="106"/>
      <c r="M449" s="106"/>
    </row>
    <row r="450" customHeight="1" spans="1:13">
      <c r="A450" s="106"/>
      <c r="B450" s="285" t="s">
        <v>66</v>
      </c>
      <c r="C450" s="285" t="s">
        <v>2333</v>
      </c>
      <c r="D450" s="106">
        <v>2017</v>
      </c>
      <c r="E450" s="106" t="s">
        <v>270</v>
      </c>
      <c r="F450" s="106" t="s">
        <v>2294</v>
      </c>
      <c r="G450" s="106">
        <v>153</v>
      </c>
      <c r="H450" s="106"/>
      <c r="I450" s="106" t="s">
        <v>281</v>
      </c>
      <c r="J450" s="106"/>
      <c r="K450" s="106">
        <v>50</v>
      </c>
      <c r="L450" s="106"/>
      <c r="M450" s="106"/>
    </row>
    <row r="451" customHeight="1" spans="1:13">
      <c r="A451" s="106"/>
      <c r="B451" s="291" t="s">
        <v>10</v>
      </c>
      <c r="C451" s="291" t="s">
        <v>2334</v>
      </c>
      <c r="D451" s="292">
        <v>2019</v>
      </c>
      <c r="E451" s="292" t="s">
        <v>150</v>
      </c>
      <c r="F451" s="292" t="s">
        <v>1841</v>
      </c>
      <c r="G451" s="292">
        <v>580</v>
      </c>
      <c r="H451" s="292"/>
      <c r="I451" s="292" t="s">
        <v>40</v>
      </c>
      <c r="J451" s="106"/>
      <c r="K451" s="106">
        <v>50</v>
      </c>
      <c r="L451" s="106"/>
      <c r="M451" s="106"/>
    </row>
    <row r="452" customHeight="1" spans="1:13">
      <c r="A452" s="106"/>
      <c r="B452" s="291" t="s">
        <v>10</v>
      </c>
      <c r="C452" s="285" t="s">
        <v>2335</v>
      </c>
      <c r="D452" s="294">
        <v>2017</v>
      </c>
      <c r="E452" s="294" t="s">
        <v>2336</v>
      </c>
      <c r="F452" s="294" t="s">
        <v>2337</v>
      </c>
      <c r="G452" s="294">
        <v>187</v>
      </c>
      <c r="H452" s="294"/>
      <c r="I452" s="294" t="s">
        <v>40</v>
      </c>
      <c r="J452" s="106"/>
      <c r="K452" s="106">
        <v>50</v>
      </c>
      <c r="L452" s="106"/>
      <c r="M452" s="106"/>
    </row>
    <row r="453" customHeight="1" spans="1:13">
      <c r="A453" s="106"/>
      <c r="B453" s="285" t="s">
        <v>10</v>
      </c>
      <c r="C453" s="285" t="s">
        <v>2338</v>
      </c>
      <c r="D453" s="106">
        <v>2019</v>
      </c>
      <c r="E453" s="106" t="s">
        <v>72</v>
      </c>
      <c r="F453" s="106" t="s">
        <v>658</v>
      </c>
      <c r="G453" s="106">
        <v>259</v>
      </c>
      <c r="H453" s="106"/>
      <c r="I453" s="106" t="s">
        <v>40</v>
      </c>
      <c r="J453" s="106"/>
      <c r="K453" s="106">
        <v>50</v>
      </c>
      <c r="L453" s="106"/>
      <c r="M453" s="106"/>
    </row>
    <row r="454" customHeight="1" spans="1:13">
      <c r="A454" s="106"/>
      <c r="B454" s="285" t="s">
        <v>10</v>
      </c>
      <c r="C454" s="285" t="s">
        <v>2339</v>
      </c>
      <c r="D454" s="106">
        <v>2019</v>
      </c>
      <c r="E454" s="106" t="s">
        <v>93</v>
      </c>
      <c r="F454" s="106" t="s">
        <v>1852</v>
      </c>
      <c r="G454" s="106"/>
      <c r="H454" s="106">
        <v>288</v>
      </c>
      <c r="I454" s="106" t="s">
        <v>40</v>
      </c>
      <c r="J454" s="106"/>
      <c r="K454" s="106">
        <v>50</v>
      </c>
      <c r="L454" s="106"/>
      <c r="M454" s="106"/>
    </row>
    <row r="455" customHeight="1" spans="1:13">
      <c r="A455" s="106"/>
      <c r="B455" s="285" t="s">
        <v>10</v>
      </c>
      <c r="C455" s="285" t="s">
        <v>2340</v>
      </c>
      <c r="D455" s="106">
        <v>2019</v>
      </c>
      <c r="E455" s="106" t="s">
        <v>93</v>
      </c>
      <c r="F455" s="106" t="s">
        <v>1852</v>
      </c>
      <c r="G455" s="106"/>
      <c r="H455" s="106">
        <v>288</v>
      </c>
      <c r="I455" s="106" t="s">
        <v>40</v>
      </c>
      <c r="J455" s="106"/>
      <c r="K455" s="106">
        <v>50</v>
      </c>
      <c r="L455" s="106"/>
      <c r="M455" s="106"/>
    </row>
    <row r="456" customHeight="1" spans="1:13">
      <c r="A456" s="106"/>
      <c r="B456" s="285" t="s">
        <v>10</v>
      </c>
      <c r="C456" s="285" t="s">
        <v>2341</v>
      </c>
      <c r="D456" s="106">
        <v>2019</v>
      </c>
      <c r="E456" s="106" t="s">
        <v>93</v>
      </c>
      <c r="F456" s="106" t="s">
        <v>1852</v>
      </c>
      <c r="G456" s="106"/>
      <c r="H456" s="106">
        <v>288</v>
      </c>
      <c r="I456" s="106" t="s">
        <v>40</v>
      </c>
      <c r="J456" s="106"/>
      <c r="K456" s="106">
        <v>50</v>
      </c>
      <c r="L456" s="106"/>
      <c r="M456" s="106"/>
    </row>
    <row r="457" customHeight="1" spans="1:13">
      <c r="A457" s="106"/>
      <c r="B457" s="285" t="s">
        <v>10</v>
      </c>
      <c r="C457" s="285" t="s">
        <v>2342</v>
      </c>
      <c r="D457" s="106">
        <v>2019</v>
      </c>
      <c r="E457" s="106" t="s">
        <v>93</v>
      </c>
      <c r="F457" s="106" t="s">
        <v>1852</v>
      </c>
      <c r="G457" s="106"/>
      <c r="H457" s="106">
        <v>288</v>
      </c>
      <c r="I457" s="106" t="s">
        <v>40</v>
      </c>
      <c r="J457" s="106"/>
      <c r="K457" s="106">
        <v>50</v>
      </c>
      <c r="L457" s="106"/>
      <c r="M457" s="106"/>
    </row>
    <row r="458" customHeight="1" spans="1:13">
      <c r="A458" s="106"/>
      <c r="B458" s="285" t="s">
        <v>10</v>
      </c>
      <c r="C458" s="285" t="s">
        <v>2343</v>
      </c>
      <c r="D458" s="106">
        <v>2019</v>
      </c>
      <c r="E458" s="106" t="s">
        <v>93</v>
      </c>
      <c r="F458" s="106" t="s">
        <v>1852</v>
      </c>
      <c r="G458" s="106"/>
      <c r="H458" s="106">
        <v>288</v>
      </c>
      <c r="I458" s="106" t="s">
        <v>40</v>
      </c>
      <c r="J458" s="106"/>
      <c r="K458" s="106">
        <v>50</v>
      </c>
      <c r="L458" s="106"/>
      <c r="M458" s="106"/>
    </row>
    <row r="459" customHeight="1" spans="1:13">
      <c r="A459" s="106"/>
      <c r="B459" s="285" t="s">
        <v>10</v>
      </c>
      <c r="C459" s="285" t="s">
        <v>2344</v>
      </c>
      <c r="D459" s="106">
        <v>2018</v>
      </c>
      <c r="E459" s="106" t="s">
        <v>2345</v>
      </c>
      <c r="F459" s="106" t="s">
        <v>1809</v>
      </c>
      <c r="G459" s="106" t="s">
        <v>2346</v>
      </c>
      <c r="H459" s="106">
        <v>19</v>
      </c>
      <c r="I459" s="106" t="s">
        <v>40</v>
      </c>
      <c r="J459" s="106"/>
      <c r="K459" s="106">
        <v>50</v>
      </c>
      <c r="L459" s="106"/>
      <c r="M459" s="106"/>
    </row>
    <row r="460" customHeight="1" spans="1:13">
      <c r="A460" s="106"/>
      <c r="B460" s="285" t="s">
        <v>10</v>
      </c>
      <c r="C460" s="285" t="s">
        <v>2347</v>
      </c>
      <c r="D460" s="106">
        <v>2019</v>
      </c>
      <c r="E460" s="106" t="s">
        <v>150</v>
      </c>
      <c r="F460" s="106" t="s">
        <v>1841</v>
      </c>
      <c r="G460" s="106"/>
      <c r="H460" s="106">
        <v>580</v>
      </c>
      <c r="I460" s="106" t="s">
        <v>40</v>
      </c>
      <c r="J460" s="106"/>
      <c r="K460" s="106">
        <v>50</v>
      </c>
      <c r="L460" s="106"/>
      <c r="M460" s="106"/>
    </row>
    <row r="461" customHeight="1" spans="1:13">
      <c r="A461" s="106"/>
      <c r="B461" s="285" t="s">
        <v>10</v>
      </c>
      <c r="C461" s="285" t="s">
        <v>2348</v>
      </c>
      <c r="D461" s="106">
        <v>2019</v>
      </c>
      <c r="E461" s="106" t="s">
        <v>150</v>
      </c>
      <c r="F461" s="106" t="s">
        <v>1841</v>
      </c>
      <c r="G461" s="106"/>
      <c r="H461" s="106">
        <v>298</v>
      </c>
      <c r="I461" s="106" t="s">
        <v>40</v>
      </c>
      <c r="J461" s="106"/>
      <c r="K461" s="106">
        <v>50</v>
      </c>
      <c r="L461" s="106"/>
      <c r="M461" s="106"/>
    </row>
    <row r="462" customHeight="1" spans="1:13">
      <c r="A462" s="106"/>
      <c r="B462" s="285" t="s">
        <v>10</v>
      </c>
      <c r="C462" s="285" t="s">
        <v>2349</v>
      </c>
      <c r="D462" s="106">
        <v>2019</v>
      </c>
      <c r="E462" s="106" t="s">
        <v>93</v>
      </c>
      <c r="F462" s="106" t="s">
        <v>1852</v>
      </c>
      <c r="G462" s="106"/>
      <c r="H462" s="106">
        <v>288</v>
      </c>
      <c r="I462" s="106" t="s">
        <v>40</v>
      </c>
      <c r="J462" s="106"/>
      <c r="K462" s="106">
        <v>50</v>
      </c>
      <c r="L462" s="106"/>
      <c r="M462" s="106"/>
    </row>
    <row r="463" customHeight="1" spans="1:13">
      <c r="A463" s="106"/>
      <c r="B463" s="285" t="s">
        <v>10</v>
      </c>
      <c r="C463" s="285" t="s">
        <v>2350</v>
      </c>
      <c r="D463" s="106">
        <v>1988</v>
      </c>
      <c r="E463" s="106" t="s">
        <v>1962</v>
      </c>
      <c r="F463" s="106" t="s">
        <v>1875</v>
      </c>
      <c r="G463" s="106"/>
      <c r="H463" s="106">
        <v>3</v>
      </c>
      <c r="I463" s="106" t="s">
        <v>27</v>
      </c>
      <c r="J463" s="106"/>
      <c r="K463" s="106">
        <v>50</v>
      </c>
      <c r="L463" s="106"/>
      <c r="M463" s="106"/>
    </row>
    <row r="464" customHeight="1" spans="1:13">
      <c r="A464" s="106"/>
      <c r="B464" s="285" t="s">
        <v>10</v>
      </c>
      <c r="C464" s="106">
        <v>52171189</v>
      </c>
      <c r="D464" s="106">
        <v>1988</v>
      </c>
      <c r="E464" s="106" t="s">
        <v>1962</v>
      </c>
      <c r="F464" s="106" t="s">
        <v>1875</v>
      </c>
      <c r="G464" s="106"/>
      <c r="H464" s="106">
        <v>3</v>
      </c>
      <c r="I464" s="106" t="s">
        <v>27</v>
      </c>
      <c r="J464" s="106"/>
      <c r="K464" s="106">
        <v>50</v>
      </c>
      <c r="L464" s="106"/>
      <c r="M464" s="106"/>
    </row>
    <row r="465" customHeight="1" spans="1:13">
      <c r="A465" s="106"/>
      <c r="B465" s="285" t="s">
        <v>10</v>
      </c>
      <c r="C465" s="285" t="s">
        <v>2351</v>
      </c>
      <c r="D465" s="106">
        <v>1987</v>
      </c>
      <c r="E465" s="106" t="s">
        <v>1072</v>
      </c>
      <c r="F465" s="106" t="s">
        <v>1954</v>
      </c>
      <c r="G465" s="106"/>
      <c r="H465" s="106">
        <v>118</v>
      </c>
      <c r="I465" s="106" t="s">
        <v>14</v>
      </c>
      <c r="J465" s="106"/>
      <c r="K465" s="106">
        <v>50</v>
      </c>
      <c r="L465" s="106"/>
      <c r="M465" s="106"/>
    </row>
    <row r="466" customHeight="1" spans="1:13">
      <c r="A466" s="106"/>
      <c r="B466" s="285" t="s">
        <v>10</v>
      </c>
      <c r="C466" s="285" t="s">
        <v>2352</v>
      </c>
      <c r="D466" s="106">
        <v>2007</v>
      </c>
      <c r="E466" s="106" t="s">
        <v>2219</v>
      </c>
      <c r="F466" s="106" t="s">
        <v>2220</v>
      </c>
      <c r="G466" s="106"/>
      <c r="H466" s="106">
        <v>2</v>
      </c>
      <c r="I466" s="106" t="s">
        <v>27</v>
      </c>
      <c r="J466" s="106"/>
      <c r="K466" s="106">
        <v>50</v>
      </c>
      <c r="L466" s="106"/>
      <c r="M466" s="106"/>
    </row>
    <row r="467" customHeight="1" spans="1:13">
      <c r="A467" s="106"/>
      <c r="B467" s="285" t="s">
        <v>10</v>
      </c>
      <c r="C467" s="285" t="s">
        <v>2353</v>
      </c>
      <c r="D467" s="106">
        <v>2007</v>
      </c>
      <c r="E467" s="106" t="s">
        <v>2219</v>
      </c>
      <c r="F467" s="106" t="s">
        <v>2220</v>
      </c>
      <c r="G467" s="106"/>
      <c r="H467" s="106">
        <v>2</v>
      </c>
      <c r="I467" s="106" t="s">
        <v>27</v>
      </c>
      <c r="J467" s="106"/>
      <c r="K467" s="106">
        <v>50</v>
      </c>
      <c r="L467" s="106"/>
      <c r="M467" s="106"/>
    </row>
    <row r="468" customHeight="1" spans="1:13">
      <c r="A468" s="106"/>
      <c r="B468" s="285" t="s">
        <v>10</v>
      </c>
      <c r="C468" s="285" t="s">
        <v>2354</v>
      </c>
      <c r="D468" s="106">
        <v>2007</v>
      </c>
      <c r="E468" s="106" t="s">
        <v>2219</v>
      </c>
      <c r="F468" s="106" t="s">
        <v>2220</v>
      </c>
      <c r="G468" s="106"/>
      <c r="H468" s="106">
        <v>2</v>
      </c>
      <c r="I468" s="106" t="s">
        <v>27</v>
      </c>
      <c r="J468" s="106"/>
      <c r="K468" s="106">
        <v>50</v>
      </c>
      <c r="L468" s="106"/>
      <c r="M468" s="106"/>
    </row>
    <row r="469" customHeight="1" spans="1:13">
      <c r="A469" s="106"/>
      <c r="B469" s="285" t="s">
        <v>66</v>
      </c>
      <c r="C469" s="285" t="s">
        <v>2355</v>
      </c>
      <c r="D469" s="106">
        <v>2019</v>
      </c>
      <c r="E469" s="106" t="s">
        <v>131</v>
      </c>
      <c r="F469" s="106" t="s">
        <v>1778</v>
      </c>
      <c r="G469" s="106"/>
      <c r="H469" s="106">
        <v>201</v>
      </c>
      <c r="I469" s="106" t="s">
        <v>281</v>
      </c>
      <c r="J469" s="106"/>
      <c r="K469" s="106">
        <v>50</v>
      </c>
      <c r="L469" s="106"/>
      <c r="M469" s="106"/>
    </row>
    <row r="470" customHeight="1" spans="1:13">
      <c r="A470" s="106"/>
      <c r="B470" s="285" t="s">
        <v>10</v>
      </c>
      <c r="C470" s="285" t="s">
        <v>2356</v>
      </c>
      <c r="D470" s="106">
        <v>2019</v>
      </c>
      <c r="E470" s="106" t="s">
        <v>68</v>
      </c>
      <c r="F470" s="106" t="s">
        <v>1778</v>
      </c>
      <c r="G470" s="106" t="s">
        <v>108</v>
      </c>
      <c r="H470" s="106">
        <v>269</v>
      </c>
      <c r="I470" s="106" t="s">
        <v>40</v>
      </c>
      <c r="J470" s="106"/>
      <c r="K470" s="106">
        <v>50</v>
      </c>
      <c r="L470" s="106"/>
      <c r="M470" s="106"/>
    </row>
    <row r="471" customHeight="1" spans="1:13">
      <c r="A471" s="106"/>
      <c r="B471" s="285" t="s">
        <v>10</v>
      </c>
      <c r="C471" s="285" t="s">
        <v>2357</v>
      </c>
      <c r="D471" s="106">
        <v>2019</v>
      </c>
      <c r="E471" s="106" t="s">
        <v>72</v>
      </c>
      <c r="F471" s="106" t="s">
        <v>1852</v>
      </c>
      <c r="G471" s="106">
        <v>288</v>
      </c>
      <c r="H471" s="106" t="s">
        <v>181</v>
      </c>
      <c r="I471" s="106" t="s">
        <v>40</v>
      </c>
      <c r="J471" s="106"/>
      <c r="K471" s="106">
        <v>50</v>
      </c>
      <c r="L471" s="106"/>
      <c r="M471" s="106"/>
    </row>
    <row r="472" customHeight="1" spans="1:13">
      <c r="A472" s="106"/>
      <c r="B472" s="285" t="s">
        <v>10</v>
      </c>
      <c r="C472" s="285" t="s">
        <v>2358</v>
      </c>
      <c r="D472" s="106">
        <v>2019</v>
      </c>
      <c r="E472" s="106" t="s">
        <v>150</v>
      </c>
      <c r="F472" s="106" t="s">
        <v>1841</v>
      </c>
      <c r="G472" s="106">
        <v>116</v>
      </c>
      <c r="H472" s="106" t="s">
        <v>210</v>
      </c>
      <c r="I472" s="106" t="s">
        <v>14</v>
      </c>
      <c r="J472" s="106"/>
      <c r="K472" s="106">
        <v>50</v>
      </c>
      <c r="L472" s="106"/>
      <c r="M472" s="106"/>
    </row>
    <row r="473" customHeight="1" spans="1:13">
      <c r="A473" s="106"/>
      <c r="B473" s="285" t="s">
        <v>10</v>
      </c>
      <c r="C473" s="285" t="s">
        <v>2359</v>
      </c>
      <c r="D473" s="106">
        <v>1988</v>
      </c>
      <c r="E473" s="106" t="s">
        <v>1072</v>
      </c>
      <c r="F473" s="106" t="s">
        <v>1926</v>
      </c>
      <c r="G473" s="106">
        <v>9</v>
      </c>
      <c r="H473" s="106" t="s">
        <v>181</v>
      </c>
      <c r="I473" s="106" t="s">
        <v>14</v>
      </c>
      <c r="J473" s="106"/>
      <c r="K473" s="106">
        <v>50</v>
      </c>
      <c r="L473" s="106"/>
      <c r="M473" s="106"/>
    </row>
    <row r="474" customHeight="1" spans="1:13">
      <c r="A474" s="106"/>
      <c r="B474" s="285" t="s">
        <v>10</v>
      </c>
      <c r="C474" s="285" t="s">
        <v>2360</v>
      </c>
      <c r="D474" s="106">
        <v>1988</v>
      </c>
      <c r="E474" s="106" t="s">
        <v>1072</v>
      </c>
      <c r="F474" s="106" t="s">
        <v>2361</v>
      </c>
      <c r="G474" s="106">
        <v>57</v>
      </c>
      <c r="H474" s="106" t="s">
        <v>181</v>
      </c>
      <c r="I474" s="106" t="s">
        <v>27</v>
      </c>
      <c r="J474" s="106"/>
      <c r="K474" s="106">
        <v>50</v>
      </c>
      <c r="L474" s="106"/>
      <c r="M474" s="106"/>
    </row>
    <row r="475" customHeight="1" spans="1:13">
      <c r="A475" s="106"/>
      <c r="B475" s="285"/>
      <c r="C475" s="285" t="s">
        <v>2362</v>
      </c>
      <c r="D475" s="106">
        <v>1988</v>
      </c>
      <c r="E475" s="106" t="s">
        <v>1072</v>
      </c>
      <c r="F475" s="106" t="s">
        <v>2363</v>
      </c>
      <c r="G475" s="106">
        <v>20</v>
      </c>
      <c r="H475" s="106" t="s">
        <v>181</v>
      </c>
      <c r="I475" s="106" t="s">
        <v>170</v>
      </c>
      <c r="J475" s="106"/>
      <c r="K475" s="106">
        <v>50</v>
      </c>
      <c r="L475" s="106"/>
      <c r="M475" s="106"/>
    </row>
    <row r="476" customHeight="1" spans="1:13">
      <c r="A476" s="106"/>
      <c r="B476" s="285"/>
      <c r="C476" s="285" t="s">
        <v>2364</v>
      </c>
      <c r="D476" s="106">
        <v>1988</v>
      </c>
      <c r="E476" s="106" t="s">
        <v>1072</v>
      </c>
      <c r="F476" s="106" t="s">
        <v>2363</v>
      </c>
      <c r="G476" s="106">
        <v>20</v>
      </c>
      <c r="H476" s="106" t="s">
        <v>181</v>
      </c>
      <c r="I476" s="106" t="s">
        <v>170</v>
      </c>
      <c r="J476" s="106"/>
      <c r="K476" s="106">
        <v>50</v>
      </c>
      <c r="L476" s="106"/>
      <c r="M476" s="106"/>
    </row>
    <row r="477" customHeight="1" spans="1:13">
      <c r="A477" s="106"/>
      <c r="B477" s="285"/>
      <c r="C477" s="285" t="s">
        <v>2365</v>
      </c>
      <c r="D477" s="106">
        <v>1988</v>
      </c>
      <c r="E477" s="106" t="s">
        <v>1072</v>
      </c>
      <c r="F477" s="106" t="s">
        <v>2363</v>
      </c>
      <c r="G477" s="106">
        <v>20</v>
      </c>
      <c r="H477" s="106" t="s">
        <v>181</v>
      </c>
      <c r="I477" s="106" t="s">
        <v>170</v>
      </c>
      <c r="J477" s="106"/>
      <c r="K477" s="106">
        <v>50</v>
      </c>
      <c r="L477" s="106"/>
      <c r="M477" s="106"/>
    </row>
    <row r="478" customHeight="1" spans="1:13">
      <c r="A478" s="106"/>
      <c r="B478" s="285"/>
      <c r="C478" s="285" t="s">
        <v>2366</v>
      </c>
      <c r="D478" s="106">
        <v>1981</v>
      </c>
      <c r="E478" s="106" t="s">
        <v>166</v>
      </c>
      <c r="F478" s="106" t="s">
        <v>1986</v>
      </c>
      <c r="G478" s="106">
        <v>21</v>
      </c>
      <c r="H478" s="106" t="s">
        <v>181</v>
      </c>
      <c r="I478" s="106" t="s">
        <v>977</v>
      </c>
      <c r="J478" s="106"/>
      <c r="K478" s="106">
        <v>50</v>
      </c>
      <c r="L478" s="106"/>
      <c r="M478" s="106"/>
    </row>
    <row r="479" customHeight="1" spans="1:13">
      <c r="A479" s="106"/>
      <c r="B479" s="285" t="s">
        <v>10</v>
      </c>
      <c r="C479" s="285" t="s">
        <v>2367</v>
      </c>
      <c r="D479" s="106">
        <v>2007</v>
      </c>
      <c r="E479" s="106" t="s">
        <v>166</v>
      </c>
      <c r="F479" s="106" t="s">
        <v>1787</v>
      </c>
      <c r="G479" s="106">
        <v>112</v>
      </c>
      <c r="H479" s="106" t="s">
        <v>1788</v>
      </c>
      <c r="I479" s="106" t="s">
        <v>27</v>
      </c>
      <c r="J479" s="106"/>
      <c r="K479" s="106">
        <v>50</v>
      </c>
      <c r="L479" s="106"/>
      <c r="M479" s="106"/>
    </row>
    <row r="480" customHeight="1" spans="1:13">
      <c r="A480" s="106"/>
      <c r="B480" s="285"/>
      <c r="C480" s="285" t="s">
        <v>2368</v>
      </c>
      <c r="D480" s="106">
        <v>1987</v>
      </c>
      <c r="E480" s="106" t="s">
        <v>1072</v>
      </c>
      <c r="F480" s="106" t="s">
        <v>2369</v>
      </c>
      <c r="G480" s="106">
        <v>11</v>
      </c>
      <c r="H480" s="106" t="s">
        <v>776</v>
      </c>
      <c r="I480" s="106" t="s">
        <v>27</v>
      </c>
      <c r="J480" s="106"/>
      <c r="K480" s="106">
        <v>50</v>
      </c>
      <c r="L480" s="106"/>
      <c r="M480" s="106"/>
    </row>
    <row r="481" customHeight="1" spans="1:13">
      <c r="A481" s="106"/>
      <c r="B481" s="285" t="s">
        <v>10</v>
      </c>
      <c r="C481" s="285" t="s">
        <v>2370</v>
      </c>
      <c r="D481" s="106">
        <v>1981</v>
      </c>
      <c r="E481" s="106" t="s">
        <v>166</v>
      </c>
      <c r="F481" s="106" t="s">
        <v>1926</v>
      </c>
      <c r="G481" s="106">
        <v>101</v>
      </c>
      <c r="H481" s="106" t="s">
        <v>2029</v>
      </c>
      <c r="I481" s="106" t="s">
        <v>27</v>
      </c>
      <c r="J481" s="106"/>
      <c r="K481" s="106">
        <v>50</v>
      </c>
      <c r="L481" s="106"/>
      <c r="M481" s="106"/>
    </row>
    <row r="482" customHeight="1" spans="1:13">
      <c r="A482" s="106"/>
      <c r="B482" s="285" t="s">
        <v>10</v>
      </c>
      <c r="C482" s="285" t="s">
        <v>2371</v>
      </c>
      <c r="D482" s="106">
        <v>1981</v>
      </c>
      <c r="E482" s="106" t="s">
        <v>166</v>
      </c>
      <c r="F482" s="106" t="s">
        <v>1926</v>
      </c>
      <c r="G482" s="106">
        <v>101</v>
      </c>
      <c r="H482" s="106" t="s">
        <v>2029</v>
      </c>
      <c r="I482" s="106" t="s">
        <v>27</v>
      </c>
      <c r="J482" s="106"/>
      <c r="K482" s="106">
        <v>50</v>
      </c>
      <c r="L482" s="106"/>
      <c r="M482" s="106"/>
    </row>
    <row r="483" customHeight="1" spans="1:13">
      <c r="A483" s="106"/>
      <c r="B483" s="285" t="s">
        <v>10</v>
      </c>
      <c r="C483" s="285" t="s">
        <v>2372</v>
      </c>
      <c r="D483" s="106">
        <v>1981</v>
      </c>
      <c r="E483" s="106" t="s">
        <v>166</v>
      </c>
      <c r="F483" s="106" t="s">
        <v>1926</v>
      </c>
      <c r="G483" s="106">
        <v>101</v>
      </c>
      <c r="H483" s="106" t="s">
        <v>2029</v>
      </c>
      <c r="I483" s="106" t="s">
        <v>27</v>
      </c>
      <c r="J483" s="106"/>
      <c r="K483" s="106">
        <v>50</v>
      </c>
      <c r="L483" s="106"/>
      <c r="M483" s="106"/>
    </row>
    <row r="484" customHeight="1" spans="1:13">
      <c r="A484" s="106"/>
      <c r="B484" s="285" t="s">
        <v>10</v>
      </c>
      <c r="C484" s="285" t="s">
        <v>2373</v>
      </c>
      <c r="D484" s="106">
        <v>1981</v>
      </c>
      <c r="E484" s="106" t="s">
        <v>166</v>
      </c>
      <c r="F484" s="106" t="s">
        <v>1926</v>
      </c>
      <c r="G484" s="106">
        <v>101</v>
      </c>
      <c r="H484" s="106" t="s">
        <v>2029</v>
      </c>
      <c r="I484" s="106" t="s">
        <v>27</v>
      </c>
      <c r="J484" s="106"/>
      <c r="K484" s="106">
        <v>50</v>
      </c>
      <c r="L484" s="106"/>
      <c r="M484" s="106"/>
    </row>
    <row r="485" customHeight="1" spans="1:13">
      <c r="A485" s="106"/>
      <c r="B485" s="285" t="s">
        <v>10</v>
      </c>
      <c r="C485" s="285" t="s">
        <v>2374</v>
      </c>
      <c r="D485" s="106">
        <v>1981</v>
      </c>
      <c r="E485" s="106" t="s">
        <v>166</v>
      </c>
      <c r="F485" s="106" t="s">
        <v>1926</v>
      </c>
      <c r="G485" s="106">
        <v>101</v>
      </c>
      <c r="H485" s="106" t="s">
        <v>2029</v>
      </c>
      <c r="I485" s="106" t="s">
        <v>27</v>
      </c>
      <c r="J485" s="106"/>
      <c r="K485" s="106">
        <v>50</v>
      </c>
      <c r="L485" s="106"/>
      <c r="M485" s="106"/>
    </row>
    <row r="486" customHeight="1" spans="1:13">
      <c r="A486" s="106"/>
      <c r="B486" s="285" t="s">
        <v>10</v>
      </c>
      <c r="C486" s="285" t="s">
        <v>2375</v>
      </c>
      <c r="D486" s="106">
        <v>1981</v>
      </c>
      <c r="E486" s="106" t="s">
        <v>166</v>
      </c>
      <c r="F486" s="106" t="s">
        <v>1926</v>
      </c>
      <c r="G486" s="106">
        <v>101</v>
      </c>
      <c r="H486" s="106" t="s">
        <v>2029</v>
      </c>
      <c r="I486" s="106" t="s">
        <v>27</v>
      </c>
      <c r="J486" s="106"/>
      <c r="K486" s="106">
        <v>50</v>
      </c>
      <c r="L486" s="106"/>
      <c r="M486" s="106"/>
    </row>
    <row r="487" customHeight="1" spans="1:13">
      <c r="A487" s="106"/>
      <c r="B487" s="285" t="s">
        <v>10</v>
      </c>
      <c r="C487" s="285" t="s">
        <v>2376</v>
      </c>
      <c r="D487" s="106">
        <v>1981</v>
      </c>
      <c r="E487" s="106" t="s">
        <v>166</v>
      </c>
      <c r="F487" s="106" t="s">
        <v>1926</v>
      </c>
      <c r="G487" s="106">
        <v>101</v>
      </c>
      <c r="H487" s="106" t="s">
        <v>2029</v>
      </c>
      <c r="I487" s="106" t="s">
        <v>27</v>
      </c>
      <c r="J487" s="106"/>
      <c r="K487" s="106">
        <v>50</v>
      </c>
      <c r="L487" s="106"/>
      <c r="M487" s="106"/>
    </row>
    <row r="488" customHeight="1" spans="1:13">
      <c r="A488" s="106"/>
      <c r="B488" s="285" t="s">
        <v>10</v>
      </c>
      <c r="C488" s="285" t="s">
        <v>2377</v>
      </c>
      <c r="D488" s="106">
        <v>1981</v>
      </c>
      <c r="E488" s="106" t="s">
        <v>166</v>
      </c>
      <c r="F488" s="106" t="s">
        <v>1926</v>
      </c>
      <c r="G488" s="106">
        <v>101</v>
      </c>
      <c r="H488" s="106" t="s">
        <v>2029</v>
      </c>
      <c r="I488" s="106" t="s">
        <v>27</v>
      </c>
      <c r="J488" s="106"/>
      <c r="K488" s="106">
        <v>50</v>
      </c>
      <c r="L488" s="106"/>
      <c r="M488" s="106"/>
    </row>
    <row r="489" customHeight="1" spans="1:13">
      <c r="A489" s="106"/>
      <c r="B489" s="285" t="s">
        <v>66</v>
      </c>
      <c r="C489" s="285" t="s">
        <v>2378</v>
      </c>
      <c r="D489" s="106">
        <v>1990</v>
      </c>
      <c r="E489" s="106" t="s">
        <v>1072</v>
      </c>
      <c r="F489" s="106" t="s">
        <v>1245</v>
      </c>
      <c r="G489" s="106">
        <v>5</v>
      </c>
      <c r="H489" s="106" t="s">
        <v>1920</v>
      </c>
      <c r="I489" s="106" t="s">
        <v>146</v>
      </c>
      <c r="J489" s="106"/>
      <c r="K489" s="106">
        <v>50</v>
      </c>
      <c r="L489" s="106"/>
      <c r="M489" s="106"/>
    </row>
    <row r="490" customHeight="1" spans="1:13">
      <c r="A490" s="106"/>
      <c r="B490" s="285" t="s">
        <v>10</v>
      </c>
      <c r="C490" s="285" t="s">
        <v>2379</v>
      </c>
      <c r="D490" s="106">
        <v>1981</v>
      </c>
      <c r="E490" s="106" t="s">
        <v>166</v>
      </c>
      <c r="F490" s="106" t="s">
        <v>1986</v>
      </c>
      <c r="G490" s="106">
        <v>21</v>
      </c>
      <c r="H490" s="106" t="s">
        <v>181</v>
      </c>
      <c r="I490" s="106" t="s">
        <v>170</v>
      </c>
      <c r="J490" s="106"/>
      <c r="K490" s="106">
        <v>50</v>
      </c>
      <c r="L490" s="106"/>
      <c r="M490" s="106"/>
    </row>
    <row r="491" customHeight="1" spans="1:13">
      <c r="A491" s="106"/>
      <c r="B491" s="285" t="s">
        <v>10</v>
      </c>
      <c r="C491" s="285" t="s">
        <v>2380</v>
      </c>
      <c r="D491" s="106">
        <v>1981</v>
      </c>
      <c r="E491" s="106" t="s">
        <v>166</v>
      </c>
      <c r="F491" s="106" t="s">
        <v>1986</v>
      </c>
      <c r="G491" s="106">
        <v>21</v>
      </c>
      <c r="H491" s="106" t="s">
        <v>181</v>
      </c>
      <c r="I491" s="106" t="s">
        <v>170</v>
      </c>
      <c r="J491" s="106"/>
      <c r="K491" s="106">
        <v>50</v>
      </c>
      <c r="L491" s="106"/>
      <c r="M491" s="106"/>
    </row>
    <row r="492" customHeight="1" spans="1:13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</row>
    <row r="493" customHeight="1" spans="1:13">
      <c r="A493" s="299" t="s">
        <v>2381</v>
      </c>
      <c r="B493" s="112">
        <f>COUNTA(D494:D620)</f>
        <v>126</v>
      </c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</row>
    <row r="494" customHeight="1" spans="1:13">
      <c r="A494" s="106"/>
      <c r="B494" s="285" t="s">
        <v>10</v>
      </c>
      <c r="C494" s="285" t="s">
        <v>2382</v>
      </c>
      <c r="D494" s="125">
        <v>2018</v>
      </c>
      <c r="E494" s="125" t="s">
        <v>1988</v>
      </c>
      <c r="F494" s="125" t="s">
        <v>1832</v>
      </c>
      <c r="G494" s="125">
        <v>268</v>
      </c>
      <c r="H494" s="125"/>
      <c r="I494" s="125" t="s">
        <v>14</v>
      </c>
      <c r="J494" s="125"/>
      <c r="K494" s="106">
        <v>55</v>
      </c>
      <c r="L494" s="106"/>
      <c r="M494" s="106"/>
    </row>
    <row r="495" customHeight="1" spans="1:13">
      <c r="A495" s="106"/>
      <c r="B495" s="285" t="s">
        <v>10</v>
      </c>
      <c r="C495" s="285" t="s">
        <v>2383</v>
      </c>
      <c r="D495" s="125">
        <v>2018</v>
      </c>
      <c r="E495" s="125" t="s">
        <v>1988</v>
      </c>
      <c r="F495" s="125" t="s">
        <v>1832</v>
      </c>
      <c r="G495" s="125">
        <v>268</v>
      </c>
      <c r="H495" s="125"/>
      <c r="I495" s="125" t="s">
        <v>14</v>
      </c>
      <c r="J495" s="125"/>
      <c r="K495" s="106">
        <v>55</v>
      </c>
      <c r="L495" s="106"/>
      <c r="M495" s="106"/>
    </row>
    <row r="496" customHeight="1" spans="1:13">
      <c r="A496" s="106"/>
      <c r="B496" s="285" t="s">
        <v>10</v>
      </c>
      <c r="C496" s="285" t="s">
        <v>2384</v>
      </c>
      <c r="D496" s="125">
        <v>2019</v>
      </c>
      <c r="E496" s="125" t="s">
        <v>72</v>
      </c>
      <c r="F496" s="125" t="s">
        <v>2385</v>
      </c>
      <c r="G496" s="125">
        <v>259</v>
      </c>
      <c r="H496" s="125"/>
      <c r="I496" s="125" t="s">
        <v>40</v>
      </c>
      <c r="J496" s="125"/>
      <c r="K496" s="106">
        <v>55</v>
      </c>
      <c r="L496" s="106"/>
      <c r="M496" s="106"/>
    </row>
    <row r="497" customHeight="1" spans="1:13">
      <c r="A497" s="106"/>
      <c r="B497" s="285" t="s">
        <v>10</v>
      </c>
      <c r="C497" s="285" t="s">
        <v>2386</v>
      </c>
      <c r="D497" s="300">
        <v>2019</v>
      </c>
      <c r="E497" s="300" t="s">
        <v>398</v>
      </c>
      <c r="F497" s="300" t="s">
        <v>1841</v>
      </c>
      <c r="G497" s="300">
        <v>7</v>
      </c>
      <c r="H497" s="300" t="s">
        <v>2387</v>
      </c>
      <c r="I497" s="300" t="s">
        <v>40</v>
      </c>
      <c r="J497" s="106"/>
      <c r="K497" s="106">
        <v>55</v>
      </c>
      <c r="L497" s="106"/>
      <c r="M497" s="106"/>
    </row>
    <row r="498" customHeight="1" spans="1:13">
      <c r="A498" s="106"/>
      <c r="B498" s="285" t="s">
        <v>10</v>
      </c>
      <c r="C498" s="285" t="s">
        <v>2388</v>
      </c>
      <c r="D498" s="106">
        <v>2019</v>
      </c>
      <c r="E498" s="106" t="s">
        <v>365</v>
      </c>
      <c r="F498" s="106" t="s">
        <v>1778</v>
      </c>
      <c r="G498" s="106" t="s">
        <v>70</v>
      </c>
      <c r="H498" s="106">
        <v>269</v>
      </c>
      <c r="I498" s="106" t="s">
        <v>40</v>
      </c>
      <c r="J498" s="106"/>
      <c r="K498" s="106">
        <v>55</v>
      </c>
      <c r="L498" s="106"/>
      <c r="M498" s="106"/>
    </row>
    <row r="499" customHeight="1" spans="1:13">
      <c r="A499" s="106"/>
      <c r="B499" s="285"/>
      <c r="C499" s="285" t="s">
        <v>2389</v>
      </c>
      <c r="D499" s="106">
        <v>2007</v>
      </c>
      <c r="E499" s="106" t="s">
        <v>166</v>
      </c>
      <c r="F499" s="106" t="s">
        <v>1787</v>
      </c>
      <c r="G499" s="106">
        <v>112</v>
      </c>
      <c r="H499" s="106" t="s">
        <v>2390</v>
      </c>
      <c r="I499" s="106" t="s">
        <v>14</v>
      </c>
      <c r="J499" s="106"/>
      <c r="K499" s="106">
        <v>55</v>
      </c>
      <c r="L499" s="106"/>
      <c r="M499" s="106"/>
    </row>
    <row r="500" customHeight="1" spans="1:13">
      <c r="A500" s="106"/>
      <c r="B500" s="285"/>
      <c r="C500" s="285" t="s">
        <v>2391</v>
      </c>
      <c r="D500" s="106">
        <v>1990</v>
      </c>
      <c r="E500" s="106" t="s">
        <v>1072</v>
      </c>
      <c r="F500" s="106" t="s">
        <v>1245</v>
      </c>
      <c r="G500" s="106">
        <v>5</v>
      </c>
      <c r="H500" s="106" t="s">
        <v>1920</v>
      </c>
      <c r="I500" s="106" t="s">
        <v>14</v>
      </c>
      <c r="J500" s="106"/>
      <c r="K500" s="106">
        <v>55</v>
      </c>
      <c r="L500" s="106"/>
      <c r="M500" s="106"/>
    </row>
    <row r="501" customHeight="1" spans="1:13">
      <c r="A501" s="106"/>
      <c r="B501" s="285" t="s">
        <v>66</v>
      </c>
      <c r="C501" s="285" t="s">
        <v>2392</v>
      </c>
      <c r="D501" s="106">
        <v>1989</v>
      </c>
      <c r="E501" s="106" t="s">
        <v>1072</v>
      </c>
      <c r="F501" s="106" t="s">
        <v>1245</v>
      </c>
      <c r="G501" s="106">
        <v>21</v>
      </c>
      <c r="H501" s="106" t="s">
        <v>210</v>
      </c>
      <c r="I501" s="106" t="s">
        <v>146</v>
      </c>
      <c r="J501" s="106"/>
      <c r="K501" s="106">
        <v>55</v>
      </c>
      <c r="L501" s="106"/>
      <c r="M501" s="106"/>
    </row>
    <row r="502" customHeight="1" spans="1:13">
      <c r="A502" s="106"/>
      <c r="B502" s="285" t="s">
        <v>66</v>
      </c>
      <c r="C502" s="285" t="s">
        <v>2393</v>
      </c>
      <c r="D502" s="106">
        <v>1989</v>
      </c>
      <c r="E502" s="106" t="s">
        <v>1072</v>
      </c>
      <c r="F502" s="106" t="s">
        <v>1245</v>
      </c>
      <c r="G502" s="106">
        <v>21</v>
      </c>
      <c r="H502" s="106" t="s">
        <v>210</v>
      </c>
      <c r="I502" s="106" t="s">
        <v>146</v>
      </c>
      <c r="J502" s="106"/>
      <c r="K502" s="106">
        <v>55</v>
      </c>
      <c r="L502" s="106"/>
      <c r="M502" s="106"/>
    </row>
    <row r="503" customHeight="1" spans="1:13">
      <c r="A503" s="106"/>
      <c r="B503" s="285" t="s">
        <v>66</v>
      </c>
      <c r="C503" s="285" t="s">
        <v>2394</v>
      </c>
      <c r="D503" s="106">
        <v>1989</v>
      </c>
      <c r="E503" s="106" t="s">
        <v>1072</v>
      </c>
      <c r="F503" s="106" t="s">
        <v>1245</v>
      </c>
      <c r="G503" s="106">
        <v>21</v>
      </c>
      <c r="H503" s="106" t="s">
        <v>210</v>
      </c>
      <c r="I503" s="106" t="s">
        <v>146</v>
      </c>
      <c r="J503" s="106"/>
      <c r="K503" s="106">
        <v>55</v>
      </c>
      <c r="L503" s="106"/>
      <c r="M503" s="106"/>
    </row>
    <row r="504" customHeight="1" spans="1:13">
      <c r="A504" s="106"/>
      <c r="B504" s="285" t="s">
        <v>66</v>
      </c>
      <c r="C504" s="285" t="s">
        <v>2395</v>
      </c>
      <c r="D504" s="106">
        <v>1989</v>
      </c>
      <c r="E504" s="106" t="s">
        <v>1072</v>
      </c>
      <c r="F504" s="106" t="s">
        <v>1245</v>
      </c>
      <c r="G504" s="106">
        <v>21</v>
      </c>
      <c r="H504" s="106" t="s">
        <v>210</v>
      </c>
      <c r="I504" s="106" t="s">
        <v>146</v>
      </c>
      <c r="J504" s="106"/>
      <c r="K504" s="106">
        <v>55</v>
      </c>
      <c r="L504" s="106"/>
      <c r="M504" s="106"/>
    </row>
    <row r="505" customHeight="1" spans="1:13">
      <c r="A505" s="106"/>
      <c r="B505" s="285" t="s">
        <v>10</v>
      </c>
      <c r="C505" s="285" t="s">
        <v>2396</v>
      </c>
      <c r="D505" s="106">
        <v>1992</v>
      </c>
      <c r="E505" s="106" t="s">
        <v>1794</v>
      </c>
      <c r="F505" s="106" t="s">
        <v>1818</v>
      </c>
      <c r="G505" s="106" t="s">
        <v>1900</v>
      </c>
      <c r="H505" s="106" t="s">
        <v>1901</v>
      </c>
      <c r="I505" s="106" t="s">
        <v>14</v>
      </c>
      <c r="J505" s="106"/>
      <c r="K505" s="106">
        <v>55</v>
      </c>
      <c r="L505" s="106"/>
      <c r="M505" s="106"/>
    </row>
    <row r="506" customHeight="1" spans="1:13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>
        <f>K505/1048</f>
        <v>0.0524809160305343</v>
      </c>
      <c r="L506" s="106"/>
      <c r="M506" s="106"/>
    </row>
    <row r="507" customHeight="1" spans="1:13">
      <c r="A507" s="106"/>
      <c r="B507" s="285" t="s">
        <v>10</v>
      </c>
      <c r="C507" s="285" t="s">
        <v>2397</v>
      </c>
      <c r="D507" s="125">
        <v>2018</v>
      </c>
      <c r="E507" s="125" t="s">
        <v>1988</v>
      </c>
      <c r="F507" s="125" t="s">
        <v>1832</v>
      </c>
      <c r="G507" s="125">
        <v>268</v>
      </c>
      <c r="H507" s="125"/>
      <c r="I507" s="125" t="s">
        <v>14</v>
      </c>
      <c r="J507" s="125"/>
      <c r="K507" s="106">
        <v>58</v>
      </c>
      <c r="L507" s="106"/>
      <c r="M507" s="106"/>
    </row>
    <row r="508" customHeight="1" spans="1:13">
      <c r="A508" s="106"/>
      <c r="B508" s="285" t="s">
        <v>10</v>
      </c>
      <c r="C508" s="285" t="s">
        <v>2398</v>
      </c>
      <c r="D508" s="296">
        <v>2019</v>
      </c>
      <c r="E508" s="296" t="s">
        <v>1845</v>
      </c>
      <c r="F508" s="296" t="s">
        <v>2239</v>
      </c>
      <c r="G508" s="296">
        <v>201</v>
      </c>
      <c r="H508" s="296" t="s">
        <v>2399</v>
      </c>
      <c r="I508" s="125" t="s">
        <v>40</v>
      </c>
      <c r="J508" s="125"/>
      <c r="K508" s="106">
        <v>60</v>
      </c>
      <c r="L508" s="106"/>
      <c r="M508" s="106"/>
    </row>
    <row r="509" customHeight="1" spans="1:13">
      <c r="A509" s="106"/>
      <c r="B509" s="285" t="s">
        <v>545</v>
      </c>
      <c r="C509" s="285" t="s">
        <v>2400</v>
      </c>
      <c r="D509" s="106">
        <v>2019</v>
      </c>
      <c r="E509" s="106" t="s">
        <v>99</v>
      </c>
      <c r="F509" s="106" t="s">
        <v>1778</v>
      </c>
      <c r="G509" s="106">
        <v>1</v>
      </c>
      <c r="H509" s="106" t="s">
        <v>2401</v>
      </c>
      <c r="I509" s="106" t="s">
        <v>548</v>
      </c>
      <c r="J509" s="106"/>
      <c r="K509" s="106">
        <v>60</v>
      </c>
      <c r="L509" s="106"/>
      <c r="M509" s="106"/>
    </row>
    <row r="510" customHeight="1" spans="1:13">
      <c r="A510" s="106"/>
      <c r="B510" s="285" t="s">
        <v>10</v>
      </c>
      <c r="C510" s="285" t="s">
        <v>2402</v>
      </c>
      <c r="D510" s="106">
        <v>2019</v>
      </c>
      <c r="E510" s="106" t="s">
        <v>1845</v>
      </c>
      <c r="F510" s="106" t="s">
        <v>1778</v>
      </c>
      <c r="G510" s="106">
        <v>296</v>
      </c>
      <c r="H510" s="106" t="s">
        <v>86</v>
      </c>
      <c r="I510" s="106" t="s">
        <v>40</v>
      </c>
      <c r="J510" s="106"/>
      <c r="K510" s="106">
        <v>60</v>
      </c>
      <c r="L510" s="106"/>
      <c r="M510" s="106"/>
    </row>
    <row r="511" customHeight="1" spans="1:13">
      <c r="A511" s="106"/>
      <c r="B511" s="285" t="s">
        <v>10</v>
      </c>
      <c r="C511" s="285" t="s">
        <v>2403</v>
      </c>
      <c r="D511" s="106">
        <v>2019</v>
      </c>
      <c r="E511" s="106" t="s">
        <v>93</v>
      </c>
      <c r="F511" s="106" t="s">
        <v>1778</v>
      </c>
      <c r="G511" s="106">
        <v>248</v>
      </c>
      <c r="H511" s="106"/>
      <c r="I511" s="106" t="s">
        <v>14</v>
      </c>
      <c r="J511" s="106"/>
      <c r="K511" s="106">
        <v>60</v>
      </c>
      <c r="L511" s="106"/>
      <c r="M511" s="106"/>
    </row>
    <row r="512" customHeight="1" spans="1:13">
      <c r="A512" s="106"/>
      <c r="B512" s="285" t="s">
        <v>10</v>
      </c>
      <c r="C512" s="285" t="s">
        <v>2404</v>
      </c>
      <c r="D512" s="106">
        <v>2020</v>
      </c>
      <c r="E512" s="106" t="s">
        <v>1840</v>
      </c>
      <c r="F512" s="106" t="s">
        <v>1971</v>
      </c>
      <c r="G512" s="106">
        <v>43</v>
      </c>
      <c r="H512" s="106" t="s">
        <v>74</v>
      </c>
      <c r="I512" s="106" t="s">
        <v>40</v>
      </c>
      <c r="J512" s="106"/>
      <c r="K512" s="106">
        <v>60</v>
      </c>
      <c r="L512" s="106"/>
      <c r="M512" s="106"/>
    </row>
    <row r="513" customHeight="1" spans="1:13">
      <c r="A513" s="106"/>
      <c r="B513" s="291" t="s">
        <v>10</v>
      </c>
      <c r="C513" s="291" t="s">
        <v>2405</v>
      </c>
      <c r="D513" s="292">
        <v>2018</v>
      </c>
      <c r="E513" s="292" t="s">
        <v>398</v>
      </c>
      <c r="F513" s="292" t="s">
        <v>2061</v>
      </c>
      <c r="G513" s="292">
        <v>182</v>
      </c>
      <c r="H513" s="292" t="s">
        <v>1803</v>
      </c>
      <c r="I513" s="292" t="s">
        <v>40</v>
      </c>
      <c r="J513" s="106"/>
      <c r="K513" s="106">
        <v>60</v>
      </c>
      <c r="L513" s="106"/>
      <c r="M513" s="106"/>
    </row>
    <row r="514" customHeight="1" spans="1:13">
      <c r="A514" s="106"/>
      <c r="B514" s="291" t="s">
        <v>10</v>
      </c>
      <c r="C514" s="291" t="s">
        <v>2406</v>
      </c>
      <c r="D514" s="292">
        <v>2019</v>
      </c>
      <c r="E514" s="292" t="s">
        <v>72</v>
      </c>
      <c r="F514" s="292" t="s">
        <v>1778</v>
      </c>
      <c r="G514" s="292">
        <v>248</v>
      </c>
      <c r="H514" s="292"/>
      <c r="I514" s="292" t="s">
        <v>14</v>
      </c>
      <c r="J514" s="106"/>
      <c r="K514" s="106">
        <v>60</v>
      </c>
      <c r="L514" s="106"/>
      <c r="M514" s="106"/>
    </row>
    <row r="515" customHeight="1" spans="1:13">
      <c r="A515" s="106"/>
      <c r="B515" s="291" t="s">
        <v>10</v>
      </c>
      <c r="C515" s="291" t="s">
        <v>2407</v>
      </c>
      <c r="D515" s="292">
        <v>2019</v>
      </c>
      <c r="E515" s="292" t="s">
        <v>72</v>
      </c>
      <c r="F515" s="292" t="s">
        <v>1778</v>
      </c>
      <c r="G515" s="292">
        <v>248</v>
      </c>
      <c r="H515" s="292"/>
      <c r="I515" s="292" t="s">
        <v>14</v>
      </c>
      <c r="J515" s="106"/>
      <c r="K515" s="106">
        <v>60</v>
      </c>
      <c r="L515" s="106"/>
      <c r="M515" s="106"/>
    </row>
    <row r="516" customHeight="1" spans="1:13">
      <c r="A516" s="106"/>
      <c r="B516" s="291" t="s">
        <v>10</v>
      </c>
      <c r="C516" s="291" t="s">
        <v>2408</v>
      </c>
      <c r="D516" s="292">
        <v>2019</v>
      </c>
      <c r="E516" s="292" t="s">
        <v>72</v>
      </c>
      <c r="F516" s="292" t="s">
        <v>1778</v>
      </c>
      <c r="G516" s="292">
        <v>248</v>
      </c>
      <c r="H516" s="292"/>
      <c r="I516" s="292" t="s">
        <v>14</v>
      </c>
      <c r="J516" s="106"/>
      <c r="K516" s="106">
        <v>60</v>
      </c>
      <c r="L516" s="106"/>
      <c r="M516" s="106"/>
    </row>
    <row r="517" customHeight="1" spans="1:13">
      <c r="A517" s="106"/>
      <c r="B517" s="285" t="s">
        <v>10</v>
      </c>
      <c r="C517" s="285" t="s">
        <v>2409</v>
      </c>
      <c r="D517" s="106">
        <v>1991</v>
      </c>
      <c r="E517" s="106" t="s">
        <v>2118</v>
      </c>
      <c r="F517" s="106" t="s">
        <v>2410</v>
      </c>
      <c r="G517" s="106"/>
      <c r="H517" s="106">
        <v>337</v>
      </c>
      <c r="I517" s="106" t="s">
        <v>40</v>
      </c>
      <c r="J517" s="106"/>
      <c r="K517" s="106">
        <v>60</v>
      </c>
      <c r="L517" s="106"/>
      <c r="M517" s="106"/>
    </row>
    <row r="518" customHeight="1" spans="1:13">
      <c r="A518" s="106"/>
      <c r="B518" s="285" t="s">
        <v>10</v>
      </c>
      <c r="C518" s="285" t="s">
        <v>2411</v>
      </c>
      <c r="D518" s="106">
        <v>2007</v>
      </c>
      <c r="E518" s="106" t="s">
        <v>2219</v>
      </c>
      <c r="F518" s="106" t="s">
        <v>2220</v>
      </c>
      <c r="G518" s="106"/>
      <c r="H518" s="106">
        <v>2</v>
      </c>
      <c r="I518" s="106" t="s">
        <v>984</v>
      </c>
      <c r="J518" s="106"/>
      <c r="K518" s="106">
        <v>60</v>
      </c>
      <c r="L518" s="106"/>
      <c r="M518" s="106"/>
    </row>
    <row r="519" customHeight="1" spans="1:13">
      <c r="A519" s="106"/>
      <c r="B519" s="285" t="s">
        <v>10</v>
      </c>
      <c r="C519" s="285" t="s">
        <v>2412</v>
      </c>
      <c r="D519" s="106">
        <v>2007</v>
      </c>
      <c r="E519" s="106" t="s">
        <v>2219</v>
      </c>
      <c r="F519" s="106" t="s">
        <v>2220</v>
      </c>
      <c r="G519" s="106"/>
      <c r="H519" s="106">
        <v>2</v>
      </c>
      <c r="I519" s="106" t="s">
        <v>984</v>
      </c>
      <c r="J519" s="106"/>
      <c r="K519" s="106">
        <v>60</v>
      </c>
      <c r="L519" s="106"/>
      <c r="M519" s="106"/>
    </row>
    <row r="520" customHeight="1" spans="1:13">
      <c r="A520" s="106"/>
      <c r="B520" s="285" t="s">
        <v>10</v>
      </c>
      <c r="C520" s="285" t="s">
        <v>2413</v>
      </c>
      <c r="D520" s="106">
        <v>2007</v>
      </c>
      <c r="E520" s="106" t="s">
        <v>2219</v>
      </c>
      <c r="F520" s="106" t="s">
        <v>2220</v>
      </c>
      <c r="G520" s="106"/>
      <c r="H520" s="106">
        <v>2</v>
      </c>
      <c r="I520" s="106" t="s">
        <v>984</v>
      </c>
      <c r="J520" s="106"/>
      <c r="K520" s="106">
        <v>60</v>
      </c>
      <c r="L520" s="106"/>
      <c r="M520" s="106"/>
    </row>
    <row r="521" customHeight="1" spans="1:13">
      <c r="A521" s="106"/>
      <c r="B521" s="285" t="s">
        <v>545</v>
      </c>
      <c r="C521" s="285" t="s">
        <v>2414</v>
      </c>
      <c r="D521" s="106">
        <v>2019</v>
      </c>
      <c r="E521" s="106" t="s">
        <v>365</v>
      </c>
      <c r="F521" s="106" t="s">
        <v>1778</v>
      </c>
      <c r="G521" s="106" t="s">
        <v>2415</v>
      </c>
      <c r="H521" s="106">
        <v>269</v>
      </c>
      <c r="I521" s="106" t="s">
        <v>548</v>
      </c>
      <c r="J521" s="106"/>
      <c r="K521" s="106">
        <v>60</v>
      </c>
      <c r="L521" s="106"/>
      <c r="M521" s="106"/>
    </row>
    <row r="522" customHeight="1" spans="1:13">
      <c r="A522" s="106"/>
      <c r="B522" s="285" t="s">
        <v>10</v>
      </c>
      <c r="C522" s="285" t="s">
        <v>2416</v>
      </c>
      <c r="D522" s="106">
        <v>1988</v>
      </c>
      <c r="E522" s="106" t="s">
        <v>1072</v>
      </c>
      <c r="F522" s="106" t="s">
        <v>2227</v>
      </c>
      <c r="G522" s="106">
        <v>43</v>
      </c>
      <c r="H522" s="106" t="s">
        <v>181</v>
      </c>
      <c r="I522" s="106" t="s">
        <v>27</v>
      </c>
      <c r="J522" s="106"/>
      <c r="K522" s="106">
        <v>60</v>
      </c>
      <c r="L522" s="106"/>
      <c r="M522" s="106"/>
    </row>
    <row r="523" customHeight="1" spans="1:13">
      <c r="A523" s="106"/>
      <c r="B523" s="285" t="s">
        <v>10</v>
      </c>
      <c r="C523" s="285" t="s">
        <v>2417</v>
      </c>
      <c r="D523" s="106">
        <v>1988</v>
      </c>
      <c r="E523" s="106" t="s">
        <v>1072</v>
      </c>
      <c r="F523" s="106" t="s">
        <v>2227</v>
      </c>
      <c r="G523" s="106">
        <v>43</v>
      </c>
      <c r="H523" s="106" t="s">
        <v>181</v>
      </c>
      <c r="I523" s="106" t="s">
        <v>27</v>
      </c>
      <c r="J523" s="106"/>
      <c r="K523" s="106">
        <v>60</v>
      </c>
      <c r="L523" s="106"/>
      <c r="M523" s="106"/>
    </row>
    <row r="524" customHeight="1" spans="1:13">
      <c r="A524" s="106"/>
      <c r="B524" s="285" t="s">
        <v>10</v>
      </c>
      <c r="C524" s="285" t="s">
        <v>2418</v>
      </c>
      <c r="D524" s="106">
        <v>1988</v>
      </c>
      <c r="E524" s="106" t="s">
        <v>1072</v>
      </c>
      <c r="F524" s="106" t="s">
        <v>2227</v>
      </c>
      <c r="G524" s="106">
        <v>43</v>
      </c>
      <c r="H524" s="106" t="s">
        <v>181</v>
      </c>
      <c r="I524" s="106" t="s">
        <v>27</v>
      </c>
      <c r="J524" s="106"/>
      <c r="K524" s="106">
        <v>60</v>
      </c>
      <c r="L524" s="106"/>
      <c r="M524" s="106"/>
    </row>
    <row r="525" customHeight="1" spans="1:13">
      <c r="A525" s="106"/>
      <c r="B525" s="285" t="s">
        <v>10</v>
      </c>
      <c r="C525" s="285" t="s">
        <v>2419</v>
      </c>
      <c r="D525" s="106">
        <v>1988</v>
      </c>
      <c r="E525" s="106" t="s">
        <v>1072</v>
      </c>
      <c r="F525" s="106" t="s">
        <v>2227</v>
      </c>
      <c r="G525" s="106">
        <v>43</v>
      </c>
      <c r="H525" s="106" t="s">
        <v>181</v>
      </c>
      <c r="I525" s="106" t="s">
        <v>27</v>
      </c>
      <c r="J525" s="106"/>
      <c r="K525" s="106">
        <v>60</v>
      </c>
      <c r="L525" s="106"/>
      <c r="M525" s="106"/>
    </row>
    <row r="526" customHeight="1" spans="1:13">
      <c r="A526" s="106"/>
      <c r="B526" s="285" t="s">
        <v>10</v>
      </c>
      <c r="C526" s="285" t="s">
        <v>2420</v>
      </c>
      <c r="D526" s="106">
        <v>1988</v>
      </c>
      <c r="E526" s="106" t="s">
        <v>1072</v>
      </c>
      <c r="F526" s="106" t="s">
        <v>2227</v>
      </c>
      <c r="G526" s="106">
        <v>43</v>
      </c>
      <c r="H526" s="106" t="s">
        <v>181</v>
      </c>
      <c r="I526" s="106" t="s">
        <v>27</v>
      </c>
      <c r="J526" s="106"/>
      <c r="K526" s="106">
        <v>60</v>
      </c>
      <c r="L526" s="106"/>
      <c r="M526" s="106"/>
    </row>
    <row r="527" customHeight="1" spans="1:13">
      <c r="A527" s="106"/>
      <c r="B527" s="285"/>
      <c r="C527" s="285" t="s">
        <v>2421</v>
      </c>
      <c r="D527" s="106">
        <v>1996</v>
      </c>
      <c r="E527" s="106" t="s">
        <v>2024</v>
      </c>
      <c r="F527" s="106" t="s">
        <v>2422</v>
      </c>
      <c r="G527" s="106">
        <v>52</v>
      </c>
      <c r="H527" s="106" t="s">
        <v>181</v>
      </c>
      <c r="I527" s="106" t="s">
        <v>27</v>
      </c>
      <c r="J527" s="106"/>
      <c r="K527" s="106">
        <v>60</v>
      </c>
      <c r="L527" s="106"/>
      <c r="M527" s="106"/>
    </row>
    <row r="528" customHeight="1" spans="1:13">
      <c r="A528" s="106"/>
      <c r="B528" s="285" t="s">
        <v>10</v>
      </c>
      <c r="C528" s="285" t="s">
        <v>2423</v>
      </c>
      <c r="D528" s="106">
        <v>1981</v>
      </c>
      <c r="E528" s="106" t="s">
        <v>166</v>
      </c>
      <c r="F528" s="106" t="s">
        <v>1986</v>
      </c>
      <c r="G528" s="106">
        <v>21</v>
      </c>
      <c r="H528" s="106" t="s">
        <v>181</v>
      </c>
      <c r="I528" s="106" t="s">
        <v>27</v>
      </c>
      <c r="J528" s="106"/>
      <c r="K528" s="106">
        <v>60</v>
      </c>
      <c r="L528" s="106"/>
      <c r="M528" s="106"/>
    </row>
    <row r="529" customHeight="1" spans="1:13">
      <c r="A529" s="106"/>
      <c r="B529" s="285" t="s">
        <v>19</v>
      </c>
      <c r="C529" s="285" t="s">
        <v>2424</v>
      </c>
      <c r="D529" s="106">
        <v>1988</v>
      </c>
      <c r="E529" s="106" t="s">
        <v>1072</v>
      </c>
      <c r="F529" s="106" t="s">
        <v>1945</v>
      </c>
      <c r="G529" s="106">
        <v>9</v>
      </c>
      <c r="H529" s="106" t="s">
        <v>776</v>
      </c>
      <c r="I529" s="106" t="s">
        <v>27</v>
      </c>
      <c r="J529" s="106"/>
      <c r="K529" s="106">
        <v>60</v>
      </c>
      <c r="L529" s="106"/>
      <c r="M529" s="106"/>
    </row>
    <row r="530" customHeight="1" spans="1:13">
      <c r="A530" s="106"/>
      <c r="B530" s="285" t="s">
        <v>10</v>
      </c>
      <c r="C530" s="285" t="s">
        <v>2425</v>
      </c>
      <c r="D530" s="125">
        <v>2014</v>
      </c>
      <c r="E530" s="125" t="s">
        <v>24</v>
      </c>
      <c r="F530" s="125" t="s">
        <v>2426</v>
      </c>
      <c r="G530" s="125">
        <v>251</v>
      </c>
      <c r="H530" s="125"/>
      <c r="I530" s="125" t="s">
        <v>40</v>
      </c>
      <c r="J530" s="125"/>
      <c r="K530" s="106">
        <v>65</v>
      </c>
      <c r="L530" s="106"/>
      <c r="M530" s="106"/>
    </row>
    <row r="531" customHeight="1" spans="1:13">
      <c r="A531" s="106"/>
      <c r="B531" s="285" t="s">
        <v>10</v>
      </c>
      <c r="C531" s="285" t="s">
        <v>2427</v>
      </c>
      <c r="D531" s="125">
        <v>2018</v>
      </c>
      <c r="E531" s="125" t="s">
        <v>398</v>
      </c>
      <c r="F531" s="125" t="s">
        <v>1832</v>
      </c>
      <c r="G531" s="125">
        <v>177</v>
      </c>
      <c r="H531" s="125"/>
      <c r="I531" s="125" t="s">
        <v>27</v>
      </c>
      <c r="J531" s="125"/>
      <c r="K531" s="106">
        <v>65</v>
      </c>
      <c r="L531" s="106"/>
      <c r="M531" s="106"/>
    </row>
    <row r="532" customHeight="1" spans="1:13">
      <c r="A532" s="106"/>
      <c r="B532" s="285" t="s">
        <v>10</v>
      </c>
      <c r="C532" s="285" t="s">
        <v>2428</v>
      </c>
      <c r="D532" s="106">
        <v>2019</v>
      </c>
      <c r="E532" s="106" t="s">
        <v>93</v>
      </c>
      <c r="F532" s="106" t="s">
        <v>2429</v>
      </c>
      <c r="G532" s="106">
        <v>263</v>
      </c>
      <c r="H532" s="106" t="s">
        <v>86</v>
      </c>
      <c r="I532" s="106" t="s">
        <v>40</v>
      </c>
      <c r="J532" s="106"/>
      <c r="K532" s="106">
        <v>65</v>
      </c>
      <c r="L532" s="106"/>
      <c r="M532" s="106"/>
    </row>
    <row r="533" customHeight="1" spans="1:13">
      <c r="A533" s="106"/>
      <c r="B533" s="285" t="s">
        <v>10</v>
      </c>
      <c r="C533" s="106">
        <v>52171196</v>
      </c>
      <c r="D533" s="106">
        <v>1988</v>
      </c>
      <c r="E533" s="106" t="s">
        <v>1962</v>
      </c>
      <c r="F533" s="106" t="s">
        <v>1986</v>
      </c>
      <c r="G533" s="106"/>
      <c r="H533" s="106">
        <v>6</v>
      </c>
      <c r="I533" s="106" t="s">
        <v>27</v>
      </c>
      <c r="J533" s="106"/>
      <c r="K533" s="106">
        <v>65</v>
      </c>
      <c r="L533" s="106"/>
      <c r="M533" s="106"/>
    </row>
    <row r="534" customHeight="1" spans="1:13">
      <c r="A534" s="106"/>
      <c r="B534" s="285" t="s">
        <v>10</v>
      </c>
      <c r="C534" s="106">
        <v>3190374</v>
      </c>
      <c r="D534" s="106">
        <v>1988</v>
      </c>
      <c r="E534" s="106" t="s">
        <v>1072</v>
      </c>
      <c r="F534" s="106" t="s">
        <v>2227</v>
      </c>
      <c r="G534" s="106"/>
      <c r="H534" s="106">
        <v>43</v>
      </c>
      <c r="I534" s="106" t="s">
        <v>27</v>
      </c>
      <c r="J534" s="106"/>
      <c r="K534" s="106">
        <v>65</v>
      </c>
      <c r="L534" s="106"/>
      <c r="M534" s="106"/>
    </row>
    <row r="535" customHeight="1" spans="1:13">
      <c r="A535" s="106"/>
      <c r="B535" s="285" t="s">
        <v>66</v>
      </c>
      <c r="C535" s="285" t="s">
        <v>2430</v>
      </c>
      <c r="D535" s="106">
        <v>1992</v>
      </c>
      <c r="E535" s="106" t="s">
        <v>2431</v>
      </c>
      <c r="F535" s="106" t="s">
        <v>1818</v>
      </c>
      <c r="G535" s="106">
        <v>247</v>
      </c>
      <c r="H535" s="106" t="s">
        <v>181</v>
      </c>
      <c r="I535" s="106" t="s">
        <v>281</v>
      </c>
      <c r="J535" s="106"/>
      <c r="K535" s="106">
        <v>65</v>
      </c>
      <c r="L535" s="106"/>
      <c r="M535" s="106"/>
    </row>
    <row r="536" customHeight="1" spans="1:13">
      <c r="A536" s="106"/>
      <c r="B536" s="285" t="s">
        <v>10</v>
      </c>
      <c r="C536" s="285" t="s">
        <v>2432</v>
      </c>
      <c r="D536" s="106">
        <v>1987</v>
      </c>
      <c r="E536" s="106" t="s">
        <v>1072</v>
      </c>
      <c r="F536" s="106" t="s">
        <v>1926</v>
      </c>
      <c r="G536" s="106">
        <v>4</v>
      </c>
      <c r="H536" s="106" t="s">
        <v>2065</v>
      </c>
      <c r="I536" s="106" t="s">
        <v>27</v>
      </c>
      <c r="J536" s="106"/>
      <c r="K536" s="106">
        <v>65</v>
      </c>
      <c r="L536" s="106"/>
      <c r="M536" s="106"/>
    </row>
    <row r="537" customHeight="1" spans="1:13">
      <c r="A537" s="106"/>
      <c r="B537" s="285" t="s">
        <v>10</v>
      </c>
      <c r="C537" s="285" t="s">
        <v>2433</v>
      </c>
      <c r="D537" s="106">
        <v>1987</v>
      </c>
      <c r="E537" s="106" t="s">
        <v>1072</v>
      </c>
      <c r="F537" s="106" t="s">
        <v>1926</v>
      </c>
      <c r="G537" s="106">
        <v>4</v>
      </c>
      <c r="H537" s="106" t="s">
        <v>2065</v>
      </c>
      <c r="I537" s="106" t="s">
        <v>27</v>
      </c>
      <c r="J537" s="106"/>
      <c r="K537" s="106">
        <v>65</v>
      </c>
      <c r="L537" s="106"/>
      <c r="M537" s="106"/>
    </row>
    <row r="538" customHeight="1" spans="1:13">
      <c r="A538" s="106"/>
      <c r="B538" s="285" t="s">
        <v>10</v>
      </c>
      <c r="C538" s="285" t="s">
        <v>2434</v>
      </c>
      <c r="D538" s="106">
        <v>1987</v>
      </c>
      <c r="E538" s="106" t="s">
        <v>1072</v>
      </c>
      <c r="F538" s="106" t="s">
        <v>1926</v>
      </c>
      <c r="G538" s="106">
        <v>4</v>
      </c>
      <c r="H538" s="106" t="s">
        <v>2065</v>
      </c>
      <c r="I538" s="106" t="s">
        <v>27</v>
      </c>
      <c r="J538" s="106"/>
      <c r="K538" s="106">
        <v>65</v>
      </c>
      <c r="L538" s="106"/>
      <c r="M538" s="106"/>
    </row>
    <row r="539" customHeight="1" spans="1:13">
      <c r="A539" s="106"/>
      <c r="B539" s="285" t="s">
        <v>10</v>
      </c>
      <c r="C539" s="285" t="s">
        <v>2435</v>
      </c>
      <c r="D539" s="295">
        <v>2019</v>
      </c>
      <c r="E539" s="295" t="s">
        <v>72</v>
      </c>
      <c r="F539" s="295" t="s">
        <v>1841</v>
      </c>
      <c r="G539" s="295">
        <v>249</v>
      </c>
      <c r="H539" s="295"/>
      <c r="I539" s="295" t="s">
        <v>14</v>
      </c>
      <c r="J539" s="106"/>
      <c r="K539" s="106">
        <v>66</v>
      </c>
      <c r="L539" s="106"/>
      <c r="M539" s="106"/>
    </row>
    <row r="540" customHeight="1" spans="1:13">
      <c r="A540" s="106"/>
      <c r="B540" s="285" t="s">
        <v>10</v>
      </c>
      <c r="C540" s="285" t="s">
        <v>2436</v>
      </c>
      <c r="D540" s="125">
        <v>2016</v>
      </c>
      <c r="E540" s="125" t="s">
        <v>398</v>
      </c>
      <c r="F540" s="125" t="s">
        <v>2437</v>
      </c>
      <c r="G540" s="125">
        <v>157</v>
      </c>
      <c r="H540" s="125"/>
      <c r="I540" s="125" t="s">
        <v>40</v>
      </c>
      <c r="J540" s="125"/>
      <c r="K540" s="106">
        <v>70</v>
      </c>
      <c r="L540" s="106"/>
      <c r="M540" s="106"/>
    </row>
    <row r="541" customHeight="1" spans="1:13">
      <c r="A541" s="106"/>
      <c r="B541" s="285" t="s">
        <v>10</v>
      </c>
      <c r="C541" s="285" t="s">
        <v>2438</v>
      </c>
      <c r="D541" s="125">
        <v>2018</v>
      </c>
      <c r="E541" s="125" t="s">
        <v>72</v>
      </c>
      <c r="F541" s="125" t="s">
        <v>2439</v>
      </c>
      <c r="G541" s="125">
        <v>66</v>
      </c>
      <c r="H541" s="125" t="s">
        <v>2062</v>
      </c>
      <c r="I541" s="125" t="s">
        <v>40</v>
      </c>
      <c r="J541" s="125"/>
      <c r="K541" s="106">
        <v>70</v>
      </c>
      <c r="L541" s="106"/>
      <c r="M541" s="106"/>
    </row>
    <row r="542" customHeight="1" spans="1:13">
      <c r="A542" s="106"/>
      <c r="B542" s="285" t="s">
        <v>10</v>
      </c>
      <c r="C542" s="285" t="s">
        <v>2440</v>
      </c>
      <c r="D542" s="125">
        <v>2019</v>
      </c>
      <c r="E542" s="125" t="s">
        <v>68</v>
      </c>
      <c r="F542" s="125" t="s">
        <v>1841</v>
      </c>
      <c r="G542" s="287">
        <v>274</v>
      </c>
      <c r="H542" s="125"/>
      <c r="I542" s="125" t="s">
        <v>40</v>
      </c>
      <c r="J542" s="125"/>
      <c r="K542" s="106">
        <v>70</v>
      </c>
      <c r="L542" s="106"/>
      <c r="M542" s="106"/>
    </row>
    <row r="543" customHeight="1" spans="1:13">
      <c r="A543" s="106"/>
      <c r="B543" s="285" t="s">
        <v>10</v>
      </c>
      <c r="C543" s="285" t="s">
        <v>2441</v>
      </c>
      <c r="D543" s="125">
        <v>2019</v>
      </c>
      <c r="E543" s="125" t="s">
        <v>68</v>
      </c>
      <c r="F543" s="125" t="s">
        <v>1841</v>
      </c>
      <c r="G543" s="287">
        <v>274</v>
      </c>
      <c r="H543" s="125"/>
      <c r="I543" s="125" t="s">
        <v>40</v>
      </c>
      <c r="J543" s="125"/>
      <c r="K543" s="106">
        <v>70</v>
      </c>
      <c r="L543" s="106"/>
      <c r="M543" s="106"/>
    </row>
    <row r="544" customHeight="1" spans="1:13">
      <c r="A544" s="106"/>
      <c r="B544" s="285" t="s">
        <v>66</v>
      </c>
      <c r="C544" s="292">
        <v>4655418</v>
      </c>
      <c r="D544" s="292">
        <v>2019</v>
      </c>
      <c r="E544" s="292" t="s">
        <v>72</v>
      </c>
      <c r="F544" s="292" t="s">
        <v>2442</v>
      </c>
      <c r="G544" s="292">
        <v>248</v>
      </c>
      <c r="H544" s="292"/>
      <c r="I544" s="292" t="s">
        <v>277</v>
      </c>
      <c r="J544" s="106"/>
      <c r="K544" s="106">
        <v>70</v>
      </c>
      <c r="L544" s="106"/>
      <c r="M544" s="106"/>
    </row>
    <row r="545" customHeight="1" spans="1:13">
      <c r="A545" s="106"/>
      <c r="B545" s="285" t="s">
        <v>66</v>
      </c>
      <c r="C545" s="292">
        <v>6588720</v>
      </c>
      <c r="D545" s="292">
        <v>2019</v>
      </c>
      <c r="E545" s="292" t="s">
        <v>72</v>
      </c>
      <c r="F545" s="292" t="s">
        <v>2442</v>
      </c>
      <c r="G545" s="292">
        <v>248</v>
      </c>
      <c r="H545" s="292"/>
      <c r="I545" s="292" t="s">
        <v>277</v>
      </c>
      <c r="J545" s="106"/>
      <c r="K545" s="106">
        <v>70</v>
      </c>
      <c r="L545" s="106"/>
      <c r="M545" s="106"/>
    </row>
    <row r="546" customHeight="1" spans="1:13">
      <c r="A546" s="106"/>
      <c r="B546" s="285" t="s">
        <v>10</v>
      </c>
      <c r="C546" s="301">
        <v>46499385</v>
      </c>
      <c r="D546" s="301">
        <v>2019</v>
      </c>
      <c r="E546" s="301" t="s">
        <v>72</v>
      </c>
      <c r="F546" s="301" t="s">
        <v>2442</v>
      </c>
      <c r="G546" s="301">
        <v>248</v>
      </c>
      <c r="H546" s="292"/>
      <c r="I546" s="301" t="s">
        <v>14</v>
      </c>
      <c r="J546" s="106"/>
      <c r="K546" s="106">
        <v>70</v>
      </c>
      <c r="L546" s="106"/>
      <c r="M546" s="106"/>
    </row>
    <row r="547" customHeight="1" spans="1:13">
      <c r="A547" s="106"/>
      <c r="B547" s="285" t="s">
        <v>10</v>
      </c>
      <c r="C547" s="285" t="s">
        <v>2443</v>
      </c>
      <c r="D547" s="106">
        <v>2019</v>
      </c>
      <c r="E547" s="106" t="s">
        <v>1840</v>
      </c>
      <c r="F547" s="106" t="s">
        <v>1841</v>
      </c>
      <c r="G547" s="106">
        <v>11</v>
      </c>
      <c r="H547" s="106" t="s">
        <v>2444</v>
      </c>
      <c r="I547" s="106" t="s">
        <v>40</v>
      </c>
      <c r="J547" s="106"/>
      <c r="K547" s="106">
        <v>70</v>
      </c>
      <c r="L547" s="106"/>
      <c r="M547" s="106"/>
    </row>
    <row r="548" customHeight="1" spans="1:13">
      <c r="A548" s="106"/>
      <c r="B548" s="291" t="s">
        <v>10</v>
      </c>
      <c r="C548" s="291" t="s">
        <v>2445</v>
      </c>
      <c r="D548" s="292">
        <v>2018</v>
      </c>
      <c r="E548" s="292" t="s">
        <v>72</v>
      </c>
      <c r="F548" s="292" t="s">
        <v>1969</v>
      </c>
      <c r="G548" s="292">
        <v>78</v>
      </c>
      <c r="H548" s="292" t="s">
        <v>273</v>
      </c>
      <c r="I548" s="292" t="s">
        <v>14</v>
      </c>
      <c r="J548" s="106"/>
      <c r="K548" s="106">
        <v>70</v>
      </c>
      <c r="L548" s="106"/>
      <c r="M548" s="106"/>
    </row>
    <row r="549" customHeight="1" spans="1:13">
      <c r="A549" s="106"/>
      <c r="B549" s="285" t="s">
        <v>10</v>
      </c>
      <c r="C549" s="285" t="s">
        <v>2446</v>
      </c>
      <c r="D549" s="106">
        <v>1987</v>
      </c>
      <c r="E549" s="106" t="s">
        <v>1962</v>
      </c>
      <c r="F549" s="106" t="s">
        <v>1926</v>
      </c>
      <c r="G549" s="106"/>
      <c r="H549" s="106">
        <v>4</v>
      </c>
      <c r="I549" s="106" t="s">
        <v>984</v>
      </c>
      <c r="J549" s="106"/>
      <c r="K549" s="106">
        <v>70</v>
      </c>
      <c r="L549" s="106"/>
      <c r="M549" s="106"/>
    </row>
    <row r="550" customHeight="1" spans="1:13">
      <c r="A550" s="106"/>
      <c r="B550" s="285" t="s">
        <v>66</v>
      </c>
      <c r="C550" s="106">
        <v>4574480</v>
      </c>
      <c r="D550" s="106">
        <v>2020</v>
      </c>
      <c r="E550" s="106" t="s">
        <v>72</v>
      </c>
      <c r="F550" s="106" t="s">
        <v>2447</v>
      </c>
      <c r="G550" s="106" t="s">
        <v>1836</v>
      </c>
      <c r="H550" s="106" t="s">
        <v>2448</v>
      </c>
      <c r="I550" s="106" t="s">
        <v>281</v>
      </c>
      <c r="J550" s="106"/>
      <c r="K550" s="106">
        <v>75</v>
      </c>
      <c r="L550" s="106"/>
      <c r="M550" s="106"/>
    </row>
    <row r="551" customHeight="1" spans="1:13">
      <c r="A551" s="106"/>
      <c r="B551" s="291" t="s">
        <v>545</v>
      </c>
      <c r="C551" s="291" t="s">
        <v>2449</v>
      </c>
      <c r="D551" s="292">
        <v>2016</v>
      </c>
      <c r="E551" s="292" t="s">
        <v>72</v>
      </c>
      <c r="F551" s="292" t="s">
        <v>2450</v>
      </c>
      <c r="G551" s="292">
        <v>1</v>
      </c>
      <c r="H551" s="292"/>
      <c r="I551" s="292" t="s">
        <v>548</v>
      </c>
      <c r="J551" s="106"/>
      <c r="K551" s="106">
        <v>75</v>
      </c>
      <c r="L551" s="106"/>
      <c r="M551" s="106"/>
    </row>
    <row r="552" customHeight="1" spans="1:13">
      <c r="A552" s="106"/>
      <c r="B552" s="285" t="s">
        <v>10</v>
      </c>
      <c r="C552" s="285" t="s">
        <v>2451</v>
      </c>
      <c r="D552" s="106">
        <v>2019</v>
      </c>
      <c r="E552" s="106" t="s">
        <v>1988</v>
      </c>
      <c r="F552" s="106" t="s">
        <v>1841</v>
      </c>
      <c r="G552" s="106" t="s">
        <v>2452</v>
      </c>
      <c r="H552" s="106">
        <v>259</v>
      </c>
      <c r="I552" s="106" t="s">
        <v>40</v>
      </c>
      <c r="J552" s="106"/>
      <c r="K552" s="106">
        <v>75</v>
      </c>
      <c r="L552" s="106"/>
      <c r="M552" s="106"/>
    </row>
    <row r="553" customHeight="1" spans="1:13">
      <c r="A553" s="106"/>
      <c r="B553" s="285" t="s">
        <v>10</v>
      </c>
      <c r="C553" s="285" t="s">
        <v>2453</v>
      </c>
      <c r="D553" s="106">
        <v>1989</v>
      </c>
      <c r="E553" s="106" t="s">
        <v>1988</v>
      </c>
      <c r="F553" s="106" t="s">
        <v>1989</v>
      </c>
      <c r="G553" s="106"/>
      <c r="H553" s="106">
        <v>310</v>
      </c>
      <c r="I553" s="106" t="s">
        <v>40</v>
      </c>
      <c r="J553" s="106"/>
      <c r="K553" s="106">
        <v>75</v>
      </c>
      <c r="L553" s="106"/>
      <c r="M553" s="106"/>
    </row>
    <row r="554" customHeight="1" spans="1:13">
      <c r="A554" s="106"/>
      <c r="B554" s="285" t="s">
        <v>10</v>
      </c>
      <c r="C554" s="285" t="s">
        <v>2454</v>
      </c>
      <c r="D554" s="106">
        <v>1988</v>
      </c>
      <c r="E554" s="106" t="s">
        <v>1072</v>
      </c>
      <c r="F554" s="106" t="s">
        <v>2227</v>
      </c>
      <c r="G554" s="106"/>
      <c r="H554" s="106">
        <v>43</v>
      </c>
      <c r="I554" s="106" t="s">
        <v>27</v>
      </c>
      <c r="J554" s="106"/>
      <c r="K554" s="106">
        <v>75</v>
      </c>
      <c r="L554" s="106"/>
      <c r="M554" s="106"/>
    </row>
    <row r="555" customHeight="1" spans="1:13">
      <c r="A555" s="106"/>
      <c r="B555" s="285" t="s">
        <v>10</v>
      </c>
      <c r="C555" s="285" t="s">
        <v>2455</v>
      </c>
      <c r="D555" s="106">
        <v>1981</v>
      </c>
      <c r="E555" s="106" t="s">
        <v>166</v>
      </c>
      <c r="F555" s="106" t="s">
        <v>1926</v>
      </c>
      <c r="G555" s="106">
        <v>4</v>
      </c>
      <c r="H555" s="106" t="s">
        <v>181</v>
      </c>
      <c r="I555" s="106" t="s">
        <v>170</v>
      </c>
      <c r="J555" s="106"/>
      <c r="K555" s="106">
        <v>75</v>
      </c>
      <c r="L555" s="106"/>
      <c r="M555" s="106"/>
    </row>
    <row r="556" customHeight="1" spans="1:13">
      <c r="A556" s="106"/>
      <c r="B556" s="285" t="s">
        <v>10</v>
      </c>
      <c r="C556" s="285" t="s">
        <v>2456</v>
      </c>
      <c r="D556" s="106">
        <v>1981</v>
      </c>
      <c r="E556" s="106" t="s">
        <v>166</v>
      </c>
      <c r="F556" s="106" t="s">
        <v>1926</v>
      </c>
      <c r="G556" s="106">
        <v>4</v>
      </c>
      <c r="H556" s="106" t="s">
        <v>181</v>
      </c>
      <c r="I556" s="106" t="s">
        <v>170</v>
      </c>
      <c r="J556" s="106"/>
      <c r="K556" s="106">
        <v>75</v>
      </c>
      <c r="L556" s="106"/>
      <c r="M556" s="106"/>
    </row>
    <row r="557" customHeight="1" spans="1:13">
      <c r="A557" s="106"/>
      <c r="B557" s="285" t="s">
        <v>10</v>
      </c>
      <c r="C557" s="285" t="s">
        <v>2457</v>
      </c>
      <c r="D557" s="106">
        <v>1981</v>
      </c>
      <c r="E557" s="106" t="s">
        <v>166</v>
      </c>
      <c r="F557" s="106" t="s">
        <v>1926</v>
      </c>
      <c r="G557" s="106">
        <v>4</v>
      </c>
      <c r="H557" s="106" t="s">
        <v>181</v>
      </c>
      <c r="I557" s="106" t="s">
        <v>170</v>
      </c>
      <c r="J557" s="106"/>
      <c r="K557" s="106">
        <v>75</v>
      </c>
      <c r="L557" s="106"/>
      <c r="M557" s="106"/>
    </row>
    <row r="558" customHeight="1" spans="1:13">
      <c r="A558" s="106"/>
      <c r="B558" s="285" t="s">
        <v>10</v>
      </c>
      <c r="C558" s="285" t="s">
        <v>2458</v>
      </c>
      <c r="D558" s="106">
        <v>1981</v>
      </c>
      <c r="E558" s="106" t="s">
        <v>166</v>
      </c>
      <c r="F558" s="106" t="s">
        <v>1926</v>
      </c>
      <c r="G558" s="106">
        <v>4</v>
      </c>
      <c r="H558" s="106" t="s">
        <v>181</v>
      </c>
      <c r="I558" s="106" t="s">
        <v>170</v>
      </c>
      <c r="J558" s="106"/>
      <c r="K558" s="106">
        <v>75</v>
      </c>
      <c r="L558" s="106"/>
      <c r="M558" s="106"/>
    </row>
    <row r="559" customHeight="1" spans="1:13">
      <c r="A559" s="106"/>
      <c r="B559" s="285" t="s">
        <v>10</v>
      </c>
      <c r="C559" s="285" t="s">
        <v>2459</v>
      </c>
      <c r="D559" s="106">
        <v>1981</v>
      </c>
      <c r="E559" s="106" t="s">
        <v>166</v>
      </c>
      <c r="F559" s="106" t="s">
        <v>1926</v>
      </c>
      <c r="G559" s="106">
        <v>4</v>
      </c>
      <c r="H559" s="106" t="s">
        <v>181</v>
      </c>
      <c r="I559" s="106" t="s">
        <v>170</v>
      </c>
      <c r="J559" s="106"/>
      <c r="K559" s="106">
        <v>75</v>
      </c>
      <c r="L559" s="106"/>
      <c r="M559" s="106"/>
    </row>
    <row r="560" customHeight="1" spans="1:13">
      <c r="A560" s="106"/>
      <c r="B560" s="285" t="s">
        <v>10</v>
      </c>
      <c r="C560" s="285" t="s">
        <v>2460</v>
      </c>
      <c r="D560" s="106">
        <v>1981</v>
      </c>
      <c r="E560" s="106" t="s">
        <v>166</v>
      </c>
      <c r="F560" s="106" t="s">
        <v>1926</v>
      </c>
      <c r="G560" s="106">
        <v>4</v>
      </c>
      <c r="H560" s="106" t="s">
        <v>181</v>
      </c>
      <c r="I560" s="106" t="s">
        <v>170</v>
      </c>
      <c r="J560" s="106"/>
      <c r="K560" s="106">
        <v>75</v>
      </c>
      <c r="L560" s="106"/>
      <c r="M560" s="106"/>
    </row>
    <row r="561" customHeight="1" spans="1:13">
      <c r="A561" s="106"/>
      <c r="B561" s="285" t="s">
        <v>10</v>
      </c>
      <c r="C561" s="285" t="s">
        <v>2461</v>
      </c>
      <c r="D561" s="106">
        <v>1981</v>
      </c>
      <c r="E561" s="106" t="s">
        <v>166</v>
      </c>
      <c r="F561" s="106" t="s">
        <v>1926</v>
      </c>
      <c r="G561" s="106">
        <v>4</v>
      </c>
      <c r="H561" s="106" t="s">
        <v>181</v>
      </c>
      <c r="I561" s="106" t="s">
        <v>170</v>
      </c>
      <c r="J561" s="106"/>
      <c r="K561" s="106">
        <v>75</v>
      </c>
      <c r="L561" s="106"/>
      <c r="M561" s="106"/>
    </row>
    <row r="562" customHeight="1" spans="1:13">
      <c r="A562" s="106"/>
      <c r="B562" s="285" t="s">
        <v>10</v>
      </c>
      <c r="C562" s="285" t="s">
        <v>2462</v>
      </c>
      <c r="D562" s="106">
        <v>1981</v>
      </c>
      <c r="E562" s="106" t="s">
        <v>166</v>
      </c>
      <c r="F562" s="106" t="s">
        <v>1926</v>
      </c>
      <c r="G562" s="106">
        <v>4</v>
      </c>
      <c r="H562" s="106" t="s">
        <v>181</v>
      </c>
      <c r="I562" s="106" t="s">
        <v>170</v>
      </c>
      <c r="J562" s="106"/>
      <c r="K562" s="106">
        <v>75</v>
      </c>
      <c r="L562" s="106"/>
      <c r="M562" s="106"/>
    </row>
    <row r="563" customHeight="1" spans="1:13">
      <c r="A563" s="106"/>
      <c r="B563" s="285" t="s">
        <v>10</v>
      </c>
      <c r="C563" s="285" t="s">
        <v>2463</v>
      </c>
      <c r="D563" s="106">
        <v>1981</v>
      </c>
      <c r="E563" s="106" t="s">
        <v>166</v>
      </c>
      <c r="F563" s="106" t="s">
        <v>1926</v>
      </c>
      <c r="G563" s="106">
        <v>4</v>
      </c>
      <c r="H563" s="106" t="s">
        <v>181</v>
      </c>
      <c r="I563" s="106" t="s">
        <v>170</v>
      </c>
      <c r="J563" s="106"/>
      <c r="K563" s="106">
        <v>75</v>
      </c>
      <c r="L563" s="106"/>
      <c r="M563" s="106"/>
    </row>
    <row r="564" customHeight="1" spans="1:13">
      <c r="A564" s="106"/>
      <c r="B564" s="285"/>
      <c r="C564" s="285" t="s">
        <v>2464</v>
      </c>
      <c r="D564" s="106">
        <v>1988</v>
      </c>
      <c r="E564" s="106" t="s">
        <v>1072</v>
      </c>
      <c r="F564" s="106" t="s">
        <v>1245</v>
      </c>
      <c r="G564" s="106">
        <v>120</v>
      </c>
      <c r="H564" s="106" t="s">
        <v>1920</v>
      </c>
      <c r="I564" s="106" t="s">
        <v>977</v>
      </c>
      <c r="J564" s="106"/>
      <c r="K564" s="106">
        <v>75</v>
      </c>
      <c r="L564" s="106"/>
      <c r="M564" s="106"/>
    </row>
    <row r="565" customHeight="1" spans="1:13">
      <c r="A565" s="106"/>
      <c r="B565" s="285" t="s">
        <v>10</v>
      </c>
      <c r="C565" s="285" t="s">
        <v>2465</v>
      </c>
      <c r="D565" s="125">
        <v>2012</v>
      </c>
      <c r="E565" s="125" t="s">
        <v>2466</v>
      </c>
      <c r="F565" s="125" t="s">
        <v>1938</v>
      </c>
      <c r="G565" s="125">
        <v>237</v>
      </c>
      <c r="H565" s="125"/>
      <c r="I565" s="125" t="s">
        <v>40</v>
      </c>
      <c r="J565" s="125"/>
      <c r="K565" s="106">
        <v>80</v>
      </c>
      <c r="L565" s="106"/>
      <c r="M565" s="106"/>
    </row>
    <row r="566" customHeight="1" spans="1:13">
      <c r="A566" s="106"/>
      <c r="B566" s="285" t="s">
        <v>10</v>
      </c>
      <c r="C566" s="285" t="s">
        <v>2467</v>
      </c>
      <c r="D566" s="125">
        <v>2018</v>
      </c>
      <c r="E566" s="125" t="s">
        <v>72</v>
      </c>
      <c r="F566" s="125" t="s">
        <v>1832</v>
      </c>
      <c r="G566" s="125">
        <v>3</v>
      </c>
      <c r="H566" s="125" t="s">
        <v>89</v>
      </c>
      <c r="I566" s="125" t="s">
        <v>40</v>
      </c>
      <c r="J566" s="125"/>
      <c r="K566" s="106">
        <v>80</v>
      </c>
      <c r="L566" s="106"/>
      <c r="M566" s="106"/>
    </row>
    <row r="567" customHeight="1" spans="1:13">
      <c r="A567" s="106"/>
      <c r="B567" s="285" t="s">
        <v>10</v>
      </c>
      <c r="C567" s="285" t="s">
        <v>2468</v>
      </c>
      <c r="D567" s="125">
        <v>2018</v>
      </c>
      <c r="E567" s="125" t="s">
        <v>1988</v>
      </c>
      <c r="F567" s="125" t="s">
        <v>1969</v>
      </c>
      <c r="G567" s="125"/>
      <c r="H567" s="125"/>
      <c r="I567" s="125" t="s">
        <v>40</v>
      </c>
      <c r="J567" s="125"/>
      <c r="K567" s="106">
        <v>80</v>
      </c>
      <c r="L567" s="106"/>
      <c r="M567" s="106"/>
    </row>
    <row r="568" customHeight="1" spans="1:13">
      <c r="A568" s="106"/>
      <c r="B568" s="285" t="s">
        <v>10</v>
      </c>
      <c r="C568" s="285" t="s">
        <v>2469</v>
      </c>
      <c r="D568" s="296">
        <v>2018</v>
      </c>
      <c r="E568" s="296" t="s">
        <v>398</v>
      </c>
      <c r="F568" s="296" t="s">
        <v>1969</v>
      </c>
      <c r="G568" s="296">
        <v>198</v>
      </c>
      <c r="H568" s="296" t="s">
        <v>2470</v>
      </c>
      <c r="I568" s="296" t="s">
        <v>45</v>
      </c>
      <c r="J568" s="125"/>
      <c r="K568" s="106">
        <v>80</v>
      </c>
      <c r="L568" s="106"/>
      <c r="M568" s="106"/>
    </row>
    <row r="569" customHeight="1" spans="1:13">
      <c r="A569" s="106"/>
      <c r="B569" s="285" t="s">
        <v>19</v>
      </c>
      <c r="C569" s="285" t="s">
        <v>2471</v>
      </c>
      <c r="D569" s="125">
        <v>2019</v>
      </c>
      <c r="E569" s="125" t="s">
        <v>303</v>
      </c>
      <c r="F569" s="125" t="s">
        <v>1809</v>
      </c>
      <c r="G569" s="125">
        <v>9</v>
      </c>
      <c r="H569" s="125" t="s">
        <v>959</v>
      </c>
      <c r="I569" s="125" t="s">
        <v>40</v>
      </c>
      <c r="J569" s="125"/>
      <c r="K569" s="106">
        <v>80</v>
      </c>
      <c r="L569" s="106"/>
      <c r="M569" s="106"/>
    </row>
    <row r="570" customHeight="1" spans="1:13">
      <c r="A570" s="106"/>
      <c r="B570" s="285" t="s">
        <v>10</v>
      </c>
      <c r="C570" s="285" t="s">
        <v>2472</v>
      </c>
      <c r="D570" s="302">
        <v>2019</v>
      </c>
      <c r="E570" s="302" t="s">
        <v>72</v>
      </c>
      <c r="F570" s="302" t="s">
        <v>1852</v>
      </c>
      <c r="G570" s="302">
        <v>288</v>
      </c>
      <c r="H570" s="302" t="s">
        <v>86</v>
      </c>
      <c r="I570" s="302" t="s">
        <v>14</v>
      </c>
      <c r="J570" s="106"/>
      <c r="K570" s="106">
        <v>80</v>
      </c>
      <c r="L570" s="106"/>
      <c r="M570" s="106"/>
    </row>
    <row r="571" customHeight="1" spans="1:13">
      <c r="A571" s="106"/>
      <c r="B571" s="285" t="s">
        <v>10</v>
      </c>
      <c r="C571" s="285" t="s">
        <v>2473</v>
      </c>
      <c r="D571" s="106">
        <v>2019</v>
      </c>
      <c r="E571" s="106" t="s">
        <v>365</v>
      </c>
      <c r="F571" s="106" t="s">
        <v>1841</v>
      </c>
      <c r="G571" s="106">
        <v>219</v>
      </c>
      <c r="H571" s="106"/>
      <c r="I571" s="106" t="s">
        <v>40</v>
      </c>
      <c r="J571" s="106"/>
      <c r="K571" s="106">
        <v>80</v>
      </c>
      <c r="L571" s="106"/>
      <c r="M571" s="106"/>
    </row>
    <row r="572" customHeight="1" spans="1:13">
      <c r="A572" s="106"/>
      <c r="B572" s="291" t="s">
        <v>10</v>
      </c>
      <c r="C572" s="291" t="s">
        <v>2474</v>
      </c>
      <c r="D572" s="292">
        <v>2019</v>
      </c>
      <c r="E572" s="292" t="s">
        <v>303</v>
      </c>
      <c r="F572" s="292" t="s">
        <v>1841</v>
      </c>
      <c r="G572" s="292">
        <v>161</v>
      </c>
      <c r="H572" s="292"/>
      <c r="I572" s="292" t="s">
        <v>40</v>
      </c>
      <c r="J572" s="106"/>
      <c r="K572" s="106">
        <v>80</v>
      </c>
      <c r="L572" s="106"/>
      <c r="M572" s="106"/>
    </row>
    <row r="573" customHeight="1" spans="1:13">
      <c r="A573" s="106"/>
      <c r="B573" s="285" t="s">
        <v>66</v>
      </c>
      <c r="C573" s="285" t="s">
        <v>2475</v>
      </c>
      <c r="D573" s="106">
        <v>1988</v>
      </c>
      <c r="E573" s="106" t="s">
        <v>1072</v>
      </c>
      <c r="F573" s="106" t="s">
        <v>1245</v>
      </c>
      <c r="G573" s="106">
        <v>120</v>
      </c>
      <c r="H573" s="106" t="s">
        <v>1920</v>
      </c>
      <c r="I573" s="106" t="s">
        <v>1912</v>
      </c>
      <c r="J573" s="106"/>
      <c r="K573" s="106">
        <v>80</v>
      </c>
      <c r="L573" s="106"/>
      <c r="M573" s="106"/>
    </row>
    <row r="574" customHeight="1" spans="1:13">
      <c r="A574" s="106"/>
      <c r="B574" s="285" t="s">
        <v>10</v>
      </c>
      <c r="C574" s="285" t="s">
        <v>2476</v>
      </c>
      <c r="D574" s="106">
        <v>1987</v>
      </c>
      <c r="E574" s="106" t="s">
        <v>1072</v>
      </c>
      <c r="F574" s="106" t="s">
        <v>2318</v>
      </c>
      <c r="G574" s="106">
        <v>35</v>
      </c>
      <c r="H574" s="106" t="s">
        <v>210</v>
      </c>
      <c r="I574" s="106" t="s">
        <v>14</v>
      </c>
      <c r="J574" s="106"/>
      <c r="K574" s="106">
        <v>80</v>
      </c>
      <c r="L574" s="106"/>
      <c r="M574" s="106"/>
    </row>
    <row r="575" customHeight="1" spans="1:13">
      <c r="A575" s="106"/>
      <c r="B575" s="285" t="s">
        <v>10</v>
      </c>
      <c r="C575" s="285" t="s">
        <v>2477</v>
      </c>
      <c r="D575" s="106">
        <v>1991</v>
      </c>
      <c r="E575" s="106" t="s">
        <v>2118</v>
      </c>
      <c r="F575" s="106" t="s">
        <v>1245</v>
      </c>
      <c r="G575" s="106"/>
      <c r="H575" s="106">
        <v>307</v>
      </c>
      <c r="I575" s="106" t="s">
        <v>40</v>
      </c>
      <c r="J575" s="106"/>
      <c r="K575" s="106">
        <v>85</v>
      </c>
      <c r="L575" s="106"/>
      <c r="M575" s="106"/>
    </row>
    <row r="576" customHeight="1" spans="1:13">
      <c r="A576" s="106"/>
      <c r="B576" s="285" t="s">
        <v>10</v>
      </c>
      <c r="C576" s="106">
        <v>52171143</v>
      </c>
      <c r="D576" s="106">
        <v>1988</v>
      </c>
      <c r="E576" s="106" t="s">
        <v>1072</v>
      </c>
      <c r="F576" s="106" t="s">
        <v>2363</v>
      </c>
      <c r="G576" s="106"/>
      <c r="H576" s="106">
        <v>20</v>
      </c>
      <c r="I576" s="106" t="s">
        <v>27</v>
      </c>
      <c r="J576" s="106"/>
      <c r="K576" s="106">
        <v>85</v>
      </c>
      <c r="L576" s="106"/>
      <c r="M576" s="106"/>
    </row>
    <row r="577" customHeight="1" spans="1:13">
      <c r="A577" s="106"/>
      <c r="B577" s="285" t="s">
        <v>10</v>
      </c>
      <c r="C577" s="285" t="s">
        <v>2478</v>
      </c>
      <c r="D577" s="125">
        <v>2013</v>
      </c>
      <c r="E577" s="125" t="s">
        <v>2479</v>
      </c>
      <c r="F577" s="125" t="s">
        <v>2480</v>
      </c>
      <c r="G577" s="125">
        <v>5</v>
      </c>
      <c r="H577" s="125"/>
      <c r="I577" s="125" t="s">
        <v>27</v>
      </c>
      <c r="J577" s="125"/>
      <c r="K577" s="106">
        <v>90</v>
      </c>
      <c r="L577" s="106"/>
      <c r="M577" s="106"/>
    </row>
    <row r="578" customHeight="1" spans="1:13">
      <c r="A578" s="106"/>
      <c r="B578" s="285" t="s">
        <v>10</v>
      </c>
      <c r="C578" s="285" t="s">
        <v>2481</v>
      </c>
      <c r="D578" s="125">
        <v>2013</v>
      </c>
      <c r="E578" s="125" t="s">
        <v>2482</v>
      </c>
      <c r="F578" s="125" t="s">
        <v>2483</v>
      </c>
      <c r="G578" s="125">
        <v>194</v>
      </c>
      <c r="H578" s="125"/>
      <c r="I578" s="125" t="s">
        <v>27</v>
      </c>
      <c r="J578" s="125"/>
      <c r="K578" s="106">
        <v>90</v>
      </c>
      <c r="L578" s="106"/>
      <c r="M578" s="106"/>
    </row>
    <row r="579" customHeight="1" spans="1:13">
      <c r="A579" s="106"/>
      <c r="B579" s="285" t="s">
        <v>10</v>
      </c>
      <c r="C579" s="285" t="s">
        <v>2484</v>
      </c>
      <c r="D579" s="296">
        <v>2018</v>
      </c>
      <c r="E579" s="296" t="s">
        <v>131</v>
      </c>
      <c r="F579" s="296" t="s">
        <v>1832</v>
      </c>
      <c r="G579" s="296">
        <v>177</v>
      </c>
      <c r="H579" s="296"/>
      <c r="I579" s="296" t="s">
        <v>14</v>
      </c>
      <c r="J579" s="125"/>
      <c r="K579" s="106">
        <v>90</v>
      </c>
      <c r="L579" s="106"/>
      <c r="M579" s="106"/>
    </row>
    <row r="580" customHeight="1" spans="1:13">
      <c r="A580" s="106"/>
      <c r="B580" s="285" t="s">
        <v>10</v>
      </c>
      <c r="C580" s="285" t="s">
        <v>2485</v>
      </c>
      <c r="D580" s="106">
        <v>2007</v>
      </c>
      <c r="E580" s="106" t="s">
        <v>2219</v>
      </c>
      <c r="F580" s="106" t="s">
        <v>2220</v>
      </c>
      <c r="G580" s="106"/>
      <c r="H580" s="106">
        <v>2</v>
      </c>
      <c r="I580" s="106" t="s">
        <v>14</v>
      </c>
      <c r="J580" s="106"/>
      <c r="K580" s="106">
        <v>90</v>
      </c>
      <c r="L580" s="106"/>
      <c r="M580" s="106"/>
    </row>
    <row r="581" customHeight="1" spans="1:13">
      <c r="A581" s="106"/>
      <c r="B581" s="285"/>
      <c r="C581" s="285" t="s">
        <v>2486</v>
      </c>
      <c r="D581" s="106">
        <v>1988</v>
      </c>
      <c r="E581" s="106" t="s">
        <v>1072</v>
      </c>
      <c r="F581" s="106" t="s">
        <v>1245</v>
      </c>
      <c r="G581" s="106">
        <v>17</v>
      </c>
      <c r="H581" s="106" t="s">
        <v>210</v>
      </c>
      <c r="I581" s="106" t="s">
        <v>977</v>
      </c>
      <c r="J581" s="106"/>
      <c r="K581" s="106">
        <v>90</v>
      </c>
      <c r="L581" s="106"/>
      <c r="M581" s="106"/>
    </row>
    <row r="582" customHeight="1" spans="1:13">
      <c r="A582" s="106"/>
      <c r="B582" s="285"/>
      <c r="C582" s="285" t="s">
        <v>2487</v>
      </c>
      <c r="D582" s="106">
        <v>1987</v>
      </c>
      <c r="E582" s="106" t="s">
        <v>1072</v>
      </c>
      <c r="F582" s="106" t="s">
        <v>1245</v>
      </c>
      <c r="G582" s="106">
        <v>120</v>
      </c>
      <c r="H582" s="106" t="s">
        <v>1920</v>
      </c>
      <c r="I582" s="106" t="s">
        <v>170</v>
      </c>
      <c r="J582" s="106"/>
      <c r="K582" s="106">
        <v>90</v>
      </c>
      <c r="L582" s="106"/>
      <c r="M582" s="106"/>
    </row>
    <row r="583" customHeight="1" spans="1:13">
      <c r="A583" s="106"/>
      <c r="B583" s="285" t="s">
        <v>10</v>
      </c>
      <c r="C583" s="285" t="s">
        <v>2488</v>
      </c>
      <c r="D583" s="106">
        <v>1988</v>
      </c>
      <c r="E583" s="106" t="s">
        <v>1072</v>
      </c>
      <c r="F583" s="106" t="s">
        <v>1986</v>
      </c>
      <c r="G583" s="106">
        <v>67</v>
      </c>
      <c r="H583" s="106" t="s">
        <v>181</v>
      </c>
      <c r="I583" s="106" t="s">
        <v>14</v>
      </c>
      <c r="J583" s="106"/>
      <c r="K583" s="106">
        <v>90</v>
      </c>
      <c r="L583" s="106"/>
      <c r="M583" s="106"/>
    </row>
    <row r="584" customHeight="1" spans="1:13">
      <c r="A584" s="106"/>
      <c r="B584" s="285" t="s">
        <v>10</v>
      </c>
      <c r="C584" s="285" t="s">
        <v>2489</v>
      </c>
      <c r="D584" s="106">
        <v>1988</v>
      </c>
      <c r="E584" s="106" t="s">
        <v>1072</v>
      </c>
      <c r="F584" s="106" t="s">
        <v>1245</v>
      </c>
      <c r="G584" s="106">
        <v>120</v>
      </c>
      <c r="H584" s="106" t="s">
        <v>1920</v>
      </c>
      <c r="I584" s="106" t="s">
        <v>170</v>
      </c>
      <c r="J584" s="106"/>
      <c r="K584" s="106">
        <v>95</v>
      </c>
      <c r="L584" s="106"/>
      <c r="M584" s="106"/>
    </row>
    <row r="585" customHeight="1" spans="1:13">
      <c r="A585" s="106"/>
      <c r="B585" s="285" t="s">
        <v>10</v>
      </c>
      <c r="C585" s="285" t="s">
        <v>2490</v>
      </c>
      <c r="D585" s="106">
        <v>1988</v>
      </c>
      <c r="E585" s="106" t="s">
        <v>1072</v>
      </c>
      <c r="F585" s="106" t="s">
        <v>1245</v>
      </c>
      <c r="G585" s="106">
        <v>120</v>
      </c>
      <c r="H585" s="106" t="s">
        <v>1920</v>
      </c>
      <c r="I585" s="106" t="s">
        <v>170</v>
      </c>
      <c r="J585" s="106"/>
      <c r="K585" s="106">
        <v>95</v>
      </c>
      <c r="L585" s="106"/>
      <c r="M585" s="106"/>
    </row>
    <row r="586" customHeight="1" spans="1:13">
      <c r="A586" s="106"/>
      <c r="B586" s="285" t="s">
        <v>10</v>
      </c>
      <c r="C586" s="285" t="s">
        <v>2491</v>
      </c>
      <c r="D586" s="106">
        <v>1988</v>
      </c>
      <c r="E586" s="106" t="s">
        <v>1072</v>
      </c>
      <c r="F586" s="106" t="s">
        <v>1245</v>
      </c>
      <c r="G586" s="106">
        <v>120</v>
      </c>
      <c r="H586" s="106" t="s">
        <v>1920</v>
      </c>
      <c r="I586" s="106" t="s">
        <v>170</v>
      </c>
      <c r="J586" s="106"/>
      <c r="K586" s="106">
        <v>95</v>
      </c>
      <c r="L586" s="106"/>
      <c r="M586" s="106"/>
    </row>
    <row r="587" customHeight="1" spans="1:13">
      <c r="A587" s="106"/>
      <c r="B587" s="285" t="s">
        <v>10</v>
      </c>
      <c r="C587" s="285" t="s">
        <v>2492</v>
      </c>
      <c r="D587" s="106">
        <v>1988</v>
      </c>
      <c r="E587" s="106" t="s">
        <v>1072</v>
      </c>
      <c r="F587" s="106" t="s">
        <v>1245</v>
      </c>
      <c r="G587" s="106">
        <v>120</v>
      </c>
      <c r="H587" s="106" t="s">
        <v>1920</v>
      </c>
      <c r="I587" s="106" t="s">
        <v>170</v>
      </c>
      <c r="J587" s="106"/>
      <c r="K587" s="106">
        <v>95</v>
      </c>
      <c r="L587" s="106"/>
      <c r="M587" s="106"/>
    </row>
    <row r="588" customHeight="1" spans="1:13">
      <c r="A588" s="106"/>
      <c r="B588" s="285" t="s">
        <v>10</v>
      </c>
      <c r="C588" s="285" t="s">
        <v>2493</v>
      </c>
      <c r="D588" s="106">
        <v>1988</v>
      </c>
      <c r="E588" s="106" t="s">
        <v>1072</v>
      </c>
      <c r="F588" s="106" t="s">
        <v>1245</v>
      </c>
      <c r="G588" s="106">
        <v>120</v>
      </c>
      <c r="H588" s="106" t="s">
        <v>1920</v>
      </c>
      <c r="I588" s="106" t="s">
        <v>170</v>
      </c>
      <c r="J588" s="106"/>
      <c r="K588" s="106">
        <v>95</v>
      </c>
      <c r="L588" s="106"/>
      <c r="M588" s="106"/>
    </row>
    <row r="589" customHeight="1" spans="1:13">
      <c r="A589" s="106"/>
      <c r="B589" s="285" t="s">
        <v>10</v>
      </c>
      <c r="C589" s="285" t="s">
        <v>2494</v>
      </c>
      <c r="D589" s="106">
        <v>1988</v>
      </c>
      <c r="E589" s="106" t="s">
        <v>1072</v>
      </c>
      <c r="F589" s="106" t="s">
        <v>1245</v>
      </c>
      <c r="G589" s="106">
        <v>120</v>
      </c>
      <c r="H589" s="106" t="s">
        <v>1920</v>
      </c>
      <c r="I589" s="106" t="s">
        <v>170</v>
      </c>
      <c r="J589" s="106"/>
      <c r="K589" s="106">
        <v>95</v>
      </c>
      <c r="L589" s="106"/>
      <c r="M589" s="106"/>
    </row>
    <row r="590" customHeight="1" spans="1:13">
      <c r="A590" s="106"/>
      <c r="B590" s="285" t="s">
        <v>10</v>
      </c>
      <c r="C590" s="285" t="s">
        <v>2495</v>
      </c>
      <c r="D590" s="106">
        <v>1988</v>
      </c>
      <c r="E590" s="106" t="s">
        <v>1072</v>
      </c>
      <c r="F590" s="106" t="s">
        <v>1245</v>
      </c>
      <c r="G590" s="106">
        <v>120</v>
      </c>
      <c r="H590" s="106" t="s">
        <v>1920</v>
      </c>
      <c r="I590" s="106" t="s">
        <v>170</v>
      </c>
      <c r="J590" s="106"/>
      <c r="K590" s="106">
        <v>95</v>
      </c>
      <c r="L590" s="106"/>
      <c r="M590" s="106"/>
    </row>
    <row r="591" customHeight="1" spans="1:13">
      <c r="A591" s="106"/>
      <c r="B591" s="285" t="s">
        <v>10</v>
      </c>
      <c r="C591" s="285" t="s">
        <v>2496</v>
      </c>
      <c r="D591" s="106">
        <v>1988</v>
      </c>
      <c r="E591" s="106" t="s">
        <v>1072</v>
      </c>
      <c r="F591" s="106" t="s">
        <v>1245</v>
      </c>
      <c r="G591" s="106">
        <v>120</v>
      </c>
      <c r="H591" s="106" t="s">
        <v>1920</v>
      </c>
      <c r="I591" s="106" t="s">
        <v>170</v>
      </c>
      <c r="J591" s="106"/>
      <c r="K591" s="106">
        <v>95</v>
      </c>
      <c r="L591" s="106"/>
      <c r="M591" s="106"/>
    </row>
    <row r="592" customHeight="1" spans="1:13">
      <c r="A592" s="106"/>
      <c r="B592" s="285" t="s">
        <v>10</v>
      </c>
      <c r="C592" s="285" t="s">
        <v>2497</v>
      </c>
      <c r="D592" s="125">
        <v>2007</v>
      </c>
      <c r="E592" s="125" t="s">
        <v>166</v>
      </c>
      <c r="F592" s="125" t="s">
        <v>1787</v>
      </c>
      <c r="G592" s="125">
        <v>2</v>
      </c>
      <c r="H592" s="125" t="s">
        <v>2498</v>
      </c>
      <c r="I592" s="125" t="s">
        <v>14</v>
      </c>
      <c r="J592" s="125"/>
      <c r="K592" s="106">
        <v>100</v>
      </c>
      <c r="L592" s="106"/>
      <c r="M592" s="106"/>
    </row>
    <row r="593" customHeight="1" spans="1:13">
      <c r="A593" s="106"/>
      <c r="B593" s="285" t="s">
        <v>10</v>
      </c>
      <c r="C593" s="285" t="s">
        <v>2499</v>
      </c>
      <c r="D593" s="296">
        <v>2018</v>
      </c>
      <c r="E593" s="296" t="s">
        <v>131</v>
      </c>
      <c r="F593" s="296" t="s">
        <v>1832</v>
      </c>
      <c r="G593" s="296">
        <v>177</v>
      </c>
      <c r="H593" s="296"/>
      <c r="I593" s="296" t="s">
        <v>14</v>
      </c>
      <c r="J593" s="125"/>
      <c r="K593" s="106">
        <v>100</v>
      </c>
      <c r="L593" s="106"/>
      <c r="M593" s="106"/>
    </row>
    <row r="594" customHeight="1" spans="1:13">
      <c r="A594" s="106"/>
      <c r="B594" s="285" t="s">
        <v>10</v>
      </c>
      <c r="C594" s="285" t="s">
        <v>2500</v>
      </c>
      <c r="D594" s="125">
        <v>2018</v>
      </c>
      <c r="E594" s="125" t="s">
        <v>131</v>
      </c>
      <c r="F594" s="125" t="s">
        <v>1969</v>
      </c>
      <c r="G594" s="125">
        <v>198</v>
      </c>
      <c r="H594" s="125" t="s">
        <v>2501</v>
      </c>
      <c r="I594" s="125" t="s">
        <v>14</v>
      </c>
      <c r="J594" s="125"/>
      <c r="K594" s="106">
        <v>100</v>
      </c>
      <c r="L594" s="106"/>
      <c r="M594" s="106"/>
    </row>
    <row r="595" customHeight="1" spans="1:13">
      <c r="A595" s="106"/>
      <c r="B595" s="285" t="s">
        <v>10</v>
      </c>
      <c r="C595" s="285" t="s">
        <v>2502</v>
      </c>
      <c r="D595" s="296">
        <v>2019</v>
      </c>
      <c r="E595" s="296" t="s">
        <v>1845</v>
      </c>
      <c r="F595" s="296" t="s">
        <v>1841</v>
      </c>
      <c r="G595" s="296"/>
      <c r="H595" s="296" t="s">
        <v>2171</v>
      </c>
      <c r="I595" s="125" t="s">
        <v>40</v>
      </c>
      <c r="J595" s="125"/>
      <c r="K595" s="106">
        <v>100</v>
      </c>
      <c r="L595" s="106"/>
      <c r="M595" s="106"/>
    </row>
    <row r="596" customHeight="1" spans="1:13">
      <c r="A596" s="106"/>
      <c r="B596" s="285" t="s">
        <v>10</v>
      </c>
      <c r="C596" s="285" t="s">
        <v>2503</v>
      </c>
      <c r="D596" s="296">
        <v>2019</v>
      </c>
      <c r="E596" s="296" t="s">
        <v>150</v>
      </c>
      <c r="F596" s="296" t="s">
        <v>2504</v>
      </c>
      <c r="G596" s="296">
        <v>165</v>
      </c>
      <c r="H596" s="296"/>
      <c r="I596" s="125" t="s">
        <v>40</v>
      </c>
      <c r="J596" s="125"/>
      <c r="K596" s="106">
        <v>100</v>
      </c>
      <c r="L596" s="106"/>
      <c r="M596" s="106"/>
    </row>
    <row r="597" customHeight="1" spans="1:13">
      <c r="A597" s="106"/>
      <c r="B597" s="285" t="s">
        <v>10</v>
      </c>
      <c r="C597" s="285" t="s">
        <v>2505</v>
      </c>
      <c r="D597" s="296">
        <v>2019</v>
      </c>
      <c r="E597" s="296" t="s">
        <v>150</v>
      </c>
      <c r="F597" s="296" t="s">
        <v>2504</v>
      </c>
      <c r="G597" s="296">
        <v>165</v>
      </c>
      <c r="H597" s="296"/>
      <c r="I597" s="125" t="s">
        <v>40</v>
      </c>
      <c r="J597" s="125"/>
      <c r="K597" s="106">
        <v>100</v>
      </c>
      <c r="L597" s="106"/>
      <c r="M597" s="106"/>
    </row>
    <row r="598" customHeight="1" spans="1:13">
      <c r="A598" s="106"/>
      <c r="B598" s="106" t="s">
        <v>10</v>
      </c>
      <c r="C598" s="106">
        <v>56963427</v>
      </c>
      <c r="D598" s="125">
        <v>2017</v>
      </c>
      <c r="E598" s="125" t="s">
        <v>131</v>
      </c>
      <c r="F598" s="287" t="s">
        <v>2294</v>
      </c>
      <c r="G598" s="125">
        <v>3</v>
      </c>
      <c r="H598" s="125" t="s">
        <v>2506</v>
      </c>
      <c r="I598" s="125" t="s">
        <v>27</v>
      </c>
      <c r="J598" s="125"/>
      <c r="K598" s="106">
        <v>100</v>
      </c>
      <c r="L598" s="106"/>
      <c r="M598" s="106"/>
    </row>
    <row r="599" customHeight="1" spans="1:13">
      <c r="A599" s="106"/>
      <c r="B599" s="285" t="s">
        <v>10</v>
      </c>
      <c r="C599" s="285" t="s">
        <v>2507</v>
      </c>
      <c r="D599" s="106">
        <v>2019</v>
      </c>
      <c r="E599" s="106" t="s">
        <v>1845</v>
      </c>
      <c r="F599" s="106" t="s">
        <v>1841</v>
      </c>
      <c r="G599" s="106">
        <v>9</v>
      </c>
      <c r="H599" s="106" t="s">
        <v>2508</v>
      </c>
      <c r="I599" s="106" t="s">
        <v>14</v>
      </c>
      <c r="J599" s="106"/>
      <c r="K599" s="106">
        <v>100</v>
      </c>
      <c r="L599" s="106"/>
      <c r="M599" s="106"/>
    </row>
    <row r="600" customHeight="1" spans="1:13">
      <c r="A600" s="106"/>
      <c r="B600" s="285" t="s">
        <v>10</v>
      </c>
      <c r="C600" s="285" t="s">
        <v>2509</v>
      </c>
      <c r="D600" s="106">
        <v>2016</v>
      </c>
      <c r="E600" s="106" t="s">
        <v>93</v>
      </c>
      <c r="F600" s="106" t="s">
        <v>2450</v>
      </c>
      <c r="G600" s="106">
        <v>6</v>
      </c>
      <c r="H600" s="106"/>
      <c r="I600" s="106" t="s">
        <v>40</v>
      </c>
      <c r="J600" s="106"/>
      <c r="K600" s="106">
        <v>100</v>
      </c>
      <c r="L600" s="106"/>
      <c r="M600" s="106"/>
    </row>
    <row r="601" customHeight="1" spans="1:13">
      <c r="A601" s="106"/>
      <c r="B601" s="291" t="s">
        <v>10</v>
      </c>
      <c r="C601" s="291" t="s">
        <v>2510</v>
      </c>
      <c r="D601" s="292">
        <v>2019</v>
      </c>
      <c r="E601" s="292" t="s">
        <v>68</v>
      </c>
      <c r="F601" s="292" t="s">
        <v>1778</v>
      </c>
      <c r="G601" s="292">
        <v>209</v>
      </c>
      <c r="H601" s="292" t="s">
        <v>108</v>
      </c>
      <c r="I601" s="292" t="s">
        <v>40</v>
      </c>
      <c r="J601" s="106"/>
      <c r="K601" s="106">
        <v>100</v>
      </c>
      <c r="L601" s="106"/>
      <c r="M601" s="106"/>
    </row>
    <row r="602" customHeight="1" spans="1:13">
      <c r="A602" s="106"/>
      <c r="B602" s="291" t="s">
        <v>10</v>
      </c>
      <c r="C602" s="291" t="s">
        <v>2511</v>
      </c>
      <c r="D602" s="292">
        <v>2019</v>
      </c>
      <c r="E602" s="292" t="s">
        <v>2512</v>
      </c>
      <c r="F602" s="292" t="s">
        <v>1841</v>
      </c>
      <c r="G602" s="292">
        <v>297</v>
      </c>
      <c r="H602" s="292" t="s">
        <v>2171</v>
      </c>
      <c r="I602" s="292" t="s">
        <v>40</v>
      </c>
      <c r="J602" s="106"/>
      <c r="K602" s="106">
        <v>100</v>
      </c>
      <c r="L602" s="106"/>
      <c r="M602" s="106"/>
    </row>
    <row r="603" customHeight="1" spans="1:13">
      <c r="A603" s="106"/>
      <c r="B603" s="285" t="s">
        <v>10</v>
      </c>
      <c r="C603" s="106">
        <v>47110806</v>
      </c>
      <c r="D603" s="106">
        <v>1988</v>
      </c>
      <c r="E603" s="106" t="s">
        <v>1072</v>
      </c>
      <c r="F603" s="106" t="s">
        <v>1245</v>
      </c>
      <c r="G603" s="106" t="s">
        <v>1858</v>
      </c>
      <c r="H603" s="106">
        <v>120</v>
      </c>
      <c r="I603" s="106" t="s">
        <v>170</v>
      </c>
      <c r="J603" s="106"/>
      <c r="K603" s="106">
        <v>100</v>
      </c>
      <c r="L603" s="106"/>
      <c r="M603" s="106"/>
    </row>
    <row r="604" customHeight="1" spans="1:13">
      <c r="A604" s="106"/>
      <c r="B604" s="285" t="s">
        <v>10</v>
      </c>
      <c r="C604" s="285" t="s">
        <v>2513</v>
      </c>
      <c r="D604" s="125">
        <v>2019</v>
      </c>
      <c r="E604" s="125" t="s">
        <v>150</v>
      </c>
      <c r="F604" s="125" t="s">
        <v>1841</v>
      </c>
      <c r="G604" s="125">
        <v>165</v>
      </c>
      <c r="H604" s="125"/>
      <c r="I604" s="125" t="s">
        <v>40</v>
      </c>
      <c r="J604" s="125"/>
      <c r="K604" s="106">
        <v>105</v>
      </c>
      <c r="L604" s="106"/>
      <c r="M604" s="106"/>
    </row>
    <row r="605" customHeight="1" spans="1:13">
      <c r="A605" s="106"/>
      <c r="B605" s="285" t="s">
        <v>10</v>
      </c>
      <c r="C605" s="285" t="s">
        <v>2514</v>
      </c>
      <c r="D605" s="295">
        <v>2019</v>
      </c>
      <c r="E605" s="295" t="s">
        <v>68</v>
      </c>
      <c r="F605" s="295" t="s">
        <v>1841</v>
      </c>
      <c r="G605" s="295"/>
      <c r="H605" s="295" t="s">
        <v>2515</v>
      </c>
      <c r="I605" s="295" t="s">
        <v>40</v>
      </c>
      <c r="J605" s="106"/>
      <c r="K605" s="106">
        <v>105</v>
      </c>
      <c r="L605" s="106"/>
      <c r="M605" s="106"/>
    </row>
    <row r="606" customHeight="1" spans="1:13">
      <c r="A606" s="106"/>
      <c r="B606" s="285" t="s">
        <v>10</v>
      </c>
      <c r="C606" s="285" t="s">
        <v>2516</v>
      </c>
      <c r="D606" s="296">
        <v>2012</v>
      </c>
      <c r="E606" s="296" t="s">
        <v>2517</v>
      </c>
      <c r="F606" s="296" t="s">
        <v>2518</v>
      </c>
      <c r="G606" s="296">
        <v>280</v>
      </c>
      <c r="H606" s="296"/>
      <c r="I606" s="125" t="s">
        <v>40</v>
      </c>
      <c r="J606" s="125"/>
      <c r="K606" s="106">
        <v>110</v>
      </c>
      <c r="L606" s="106"/>
      <c r="M606" s="106"/>
    </row>
    <row r="607" customHeight="1" spans="1:13">
      <c r="A607" s="106"/>
      <c r="B607" s="291" t="s">
        <v>10</v>
      </c>
      <c r="C607" s="285" t="s">
        <v>2519</v>
      </c>
      <c r="D607" s="294">
        <v>2020</v>
      </c>
      <c r="E607" s="294" t="s">
        <v>72</v>
      </c>
      <c r="F607" s="294" t="s">
        <v>2520</v>
      </c>
      <c r="G607" s="106">
        <v>278</v>
      </c>
      <c r="H607" s="294" t="s">
        <v>1829</v>
      </c>
      <c r="I607" s="294" t="s">
        <v>27</v>
      </c>
      <c r="J607" s="106"/>
      <c r="K607" s="106">
        <v>110</v>
      </c>
      <c r="L607" s="106"/>
      <c r="M607" s="106"/>
    </row>
    <row r="608" customHeight="1" spans="1:13">
      <c r="A608" s="106"/>
      <c r="B608" s="285" t="s">
        <v>10</v>
      </c>
      <c r="C608" s="285" t="s">
        <v>2521</v>
      </c>
      <c r="D608" s="106">
        <v>1992</v>
      </c>
      <c r="E608" s="106" t="s">
        <v>2024</v>
      </c>
      <c r="F608" s="106" t="s">
        <v>1818</v>
      </c>
      <c r="G608" s="106">
        <v>328</v>
      </c>
      <c r="H608" s="106" t="s">
        <v>181</v>
      </c>
      <c r="I608" s="106" t="s">
        <v>40</v>
      </c>
      <c r="J608" s="106"/>
      <c r="K608" s="106">
        <v>110</v>
      </c>
      <c r="L608" s="106"/>
      <c r="M608" s="106"/>
    </row>
    <row r="609" customHeight="1" spans="1:13">
      <c r="A609" s="106"/>
      <c r="B609" s="285"/>
      <c r="C609" s="285" t="s">
        <v>2522</v>
      </c>
      <c r="D609" s="106">
        <v>1992</v>
      </c>
      <c r="E609" s="106" t="s">
        <v>2024</v>
      </c>
      <c r="F609" s="106" t="s">
        <v>1818</v>
      </c>
      <c r="G609" s="106">
        <v>328</v>
      </c>
      <c r="H609" s="106" t="s">
        <v>181</v>
      </c>
      <c r="I609" s="106" t="s">
        <v>40</v>
      </c>
      <c r="J609" s="106"/>
      <c r="K609" s="106">
        <v>110</v>
      </c>
      <c r="L609" s="106"/>
      <c r="M609" s="106"/>
    </row>
    <row r="610" customHeight="1" spans="1:13">
      <c r="A610" s="106"/>
      <c r="B610" s="285"/>
      <c r="C610" s="285" t="s">
        <v>2523</v>
      </c>
      <c r="D610" s="106">
        <v>1992</v>
      </c>
      <c r="E610" s="106" t="s">
        <v>2024</v>
      </c>
      <c r="F610" s="106" t="s">
        <v>1818</v>
      </c>
      <c r="G610" s="106">
        <v>328</v>
      </c>
      <c r="H610" s="106" t="s">
        <v>181</v>
      </c>
      <c r="I610" s="106" t="s">
        <v>40</v>
      </c>
      <c r="J610" s="106"/>
      <c r="K610" s="106">
        <v>110</v>
      </c>
      <c r="L610" s="106"/>
      <c r="M610" s="106"/>
    </row>
    <row r="611" customHeight="1" spans="1:13">
      <c r="A611" s="106"/>
      <c r="B611" s="285"/>
      <c r="C611" s="285" t="s">
        <v>2524</v>
      </c>
      <c r="D611" s="106">
        <v>1992</v>
      </c>
      <c r="E611" s="106" t="s">
        <v>2024</v>
      </c>
      <c r="F611" s="106" t="s">
        <v>1818</v>
      </c>
      <c r="G611" s="106">
        <v>328</v>
      </c>
      <c r="H611" s="106" t="s">
        <v>181</v>
      </c>
      <c r="I611" s="106" t="s">
        <v>40</v>
      </c>
      <c r="J611" s="106"/>
      <c r="K611" s="106">
        <v>110</v>
      </c>
      <c r="L611" s="106"/>
      <c r="M611" s="106"/>
    </row>
    <row r="612" customHeight="1" spans="1:13">
      <c r="A612" s="106"/>
      <c r="B612" s="285" t="s">
        <v>10</v>
      </c>
      <c r="C612" s="285" t="s">
        <v>2525</v>
      </c>
      <c r="D612" s="288">
        <v>1992</v>
      </c>
      <c r="E612" s="288" t="s">
        <v>1794</v>
      </c>
      <c r="F612" s="289" t="s">
        <v>2526</v>
      </c>
      <c r="G612" s="288" t="s">
        <v>2527</v>
      </c>
      <c r="H612" s="288" t="s">
        <v>2528</v>
      </c>
      <c r="I612" s="288" t="s">
        <v>40</v>
      </c>
      <c r="J612" s="106"/>
      <c r="K612" s="106">
        <v>115</v>
      </c>
      <c r="L612" s="106"/>
      <c r="M612" s="106"/>
    </row>
    <row r="613" customHeight="1" spans="1:13">
      <c r="A613" s="106"/>
      <c r="B613" s="285" t="s">
        <v>545</v>
      </c>
      <c r="C613" s="285" t="s">
        <v>2529</v>
      </c>
      <c r="D613" s="106">
        <v>2003</v>
      </c>
      <c r="E613" s="106" t="s">
        <v>2530</v>
      </c>
      <c r="F613" s="106" t="s">
        <v>2264</v>
      </c>
      <c r="G613" s="106">
        <v>264</v>
      </c>
      <c r="H613" s="106"/>
      <c r="I613" s="106" t="s">
        <v>1140</v>
      </c>
      <c r="J613" s="106"/>
      <c r="K613" s="106">
        <v>115</v>
      </c>
      <c r="L613" s="106"/>
      <c r="M613" s="106"/>
    </row>
    <row r="614" customHeight="1" spans="1:13">
      <c r="A614" s="106"/>
      <c r="B614" s="285" t="s">
        <v>10</v>
      </c>
      <c r="C614" s="285" t="s">
        <v>2531</v>
      </c>
      <c r="D614" s="125">
        <v>2019</v>
      </c>
      <c r="E614" s="125" t="s">
        <v>68</v>
      </c>
      <c r="F614" s="125" t="s">
        <v>1778</v>
      </c>
      <c r="G614" s="125">
        <v>209</v>
      </c>
      <c r="H614" s="125" t="s">
        <v>70</v>
      </c>
      <c r="I614" s="125" t="s">
        <v>40</v>
      </c>
      <c r="J614" s="125"/>
      <c r="K614" s="106">
        <v>120</v>
      </c>
      <c r="L614" s="106"/>
      <c r="M614" s="106"/>
    </row>
    <row r="615" customHeight="1" spans="1:13">
      <c r="A615" s="106"/>
      <c r="B615" s="285" t="s">
        <v>10</v>
      </c>
      <c r="C615" s="285" t="s">
        <v>2532</v>
      </c>
      <c r="D615" s="125">
        <v>2016</v>
      </c>
      <c r="E615" s="125" t="s">
        <v>148</v>
      </c>
      <c r="F615" s="125" t="s">
        <v>2533</v>
      </c>
      <c r="G615" s="125">
        <v>33</v>
      </c>
      <c r="H615" s="125"/>
      <c r="I615" s="125" t="s">
        <v>40</v>
      </c>
      <c r="J615" s="125"/>
      <c r="K615" s="106">
        <v>120</v>
      </c>
      <c r="L615" s="106"/>
      <c r="M615" s="106"/>
    </row>
    <row r="616" customHeight="1" spans="1:13">
      <c r="A616" s="106"/>
      <c r="B616" s="285" t="s">
        <v>10</v>
      </c>
      <c r="C616" s="285" t="s">
        <v>2534</v>
      </c>
      <c r="D616" s="125">
        <v>2018</v>
      </c>
      <c r="E616" s="125" t="s">
        <v>72</v>
      </c>
      <c r="F616" s="125" t="s">
        <v>1969</v>
      </c>
      <c r="G616" s="125">
        <v>78</v>
      </c>
      <c r="H616" s="125"/>
      <c r="I616" s="125" t="s">
        <v>40</v>
      </c>
      <c r="J616" s="125"/>
      <c r="K616" s="106">
        <v>120</v>
      </c>
      <c r="L616" s="106"/>
      <c r="M616" s="106"/>
    </row>
    <row r="617" customHeight="1" spans="1:13">
      <c r="A617" s="106"/>
      <c r="B617" s="285" t="s">
        <v>10</v>
      </c>
      <c r="C617" s="285" t="s">
        <v>2535</v>
      </c>
      <c r="D617" s="125">
        <v>2018</v>
      </c>
      <c r="E617" s="125" t="s">
        <v>72</v>
      </c>
      <c r="F617" s="125" t="s">
        <v>1969</v>
      </c>
      <c r="G617" s="125">
        <v>78</v>
      </c>
      <c r="H617" s="125"/>
      <c r="I617" s="125" t="s">
        <v>40</v>
      </c>
      <c r="J617" s="125"/>
      <c r="K617" s="106">
        <v>120</v>
      </c>
      <c r="L617" s="106"/>
      <c r="M617" s="106"/>
    </row>
    <row r="618" customHeight="1" spans="1:13">
      <c r="A618" s="106"/>
      <c r="B618" s="285" t="s">
        <v>10</v>
      </c>
      <c r="C618" s="285" t="s">
        <v>2536</v>
      </c>
      <c r="D618" s="296">
        <v>2018</v>
      </c>
      <c r="E618" s="296" t="s">
        <v>72</v>
      </c>
      <c r="F618" s="296" t="s">
        <v>1969</v>
      </c>
      <c r="G618" s="296">
        <v>78</v>
      </c>
      <c r="H618" s="296"/>
      <c r="I618" s="296" t="s">
        <v>1759</v>
      </c>
      <c r="J618" s="125"/>
      <c r="K618" s="106">
        <v>120</v>
      </c>
      <c r="L618" s="106"/>
      <c r="M618" s="106"/>
    </row>
    <row r="619" customHeight="1" spans="1:13">
      <c r="A619" s="106"/>
      <c r="B619" s="285" t="s">
        <v>66</v>
      </c>
      <c r="C619" s="285" t="s">
        <v>2537</v>
      </c>
      <c r="D619" s="125">
        <v>2020</v>
      </c>
      <c r="E619" s="125" t="s">
        <v>398</v>
      </c>
      <c r="F619" s="125" t="s">
        <v>2538</v>
      </c>
      <c r="G619" s="125">
        <v>180</v>
      </c>
      <c r="H619" s="125" t="s">
        <v>2197</v>
      </c>
      <c r="I619" s="125" t="s">
        <v>281</v>
      </c>
      <c r="J619" s="125"/>
      <c r="K619" s="106">
        <v>120</v>
      </c>
      <c r="L619" s="106"/>
      <c r="M619" s="106"/>
    </row>
    <row r="620" customHeight="1" spans="1:13">
      <c r="A620" s="106"/>
      <c r="B620" s="285"/>
      <c r="C620" s="285" t="s">
        <v>2539</v>
      </c>
      <c r="D620" s="106">
        <v>1987</v>
      </c>
      <c r="E620" s="106" t="s">
        <v>1072</v>
      </c>
      <c r="F620" s="106" t="s">
        <v>1245</v>
      </c>
      <c r="G620" s="106">
        <v>2</v>
      </c>
      <c r="H620" s="106" t="s">
        <v>776</v>
      </c>
      <c r="I620" s="106" t="s">
        <v>977</v>
      </c>
      <c r="J620" s="106"/>
      <c r="K620" s="106">
        <v>120</v>
      </c>
      <c r="L620" s="106"/>
      <c r="M620" s="106"/>
    </row>
    <row r="621" customHeight="1" spans="1:13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</row>
    <row r="622" customHeight="1" spans="1:13">
      <c r="A622" s="303" t="s">
        <v>2540</v>
      </c>
      <c r="B622" s="112">
        <f>COUNTA(B624:B683)</f>
        <v>60</v>
      </c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</row>
    <row r="623" customHeight="1" spans="1:13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</row>
    <row r="624" customHeight="1" spans="1:13">
      <c r="A624" s="106"/>
      <c r="B624" s="285" t="s">
        <v>10</v>
      </c>
      <c r="C624" s="285" t="s">
        <v>2541</v>
      </c>
      <c r="D624" s="125">
        <v>2015</v>
      </c>
      <c r="E624" s="125" t="s">
        <v>131</v>
      </c>
      <c r="F624" s="125" t="s">
        <v>2542</v>
      </c>
      <c r="G624" s="125">
        <v>215</v>
      </c>
      <c r="H624" s="125"/>
      <c r="I624" s="125" t="s">
        <v>14</v>
      </c>
      <c r="J624" s="125"/>
      <c r="K624" s="106">
        <v>125</v>
      </c>
      <c r="L624" s="106"/>
      <c r="M624" s="106"/>
    </row>
    <row r="625" customHeight="1" spans="1:13">
      <c r="A625" s="106"/>
      <c r="B625" s="285" t="s">
        <v>10</v>
      </c>
      <c r="C625" s="285" t="s">
        <v>2543</v>
      </c>
      <c r="D625" s="125">
        <v>2019</v>
      </c>
      <c r="E625" s="125" t="s">
        <v>1845</v>
      </c>
      <c r="F625" s="125" t="s">
        <v>2544</v>
      </c>
      <c r="G625" s="296">
        <v>259</v>
      </c>
      <c r="H625" s="125" t="s">
        <v>2171</v>
      </c>
      <c r="I625" s="125" t="s">
        <v>40</v>
      </c>
      <c r="J625" s="125"/>
      <c r="K625" s="106">
        <v>125</v>
      </c>
      <c r="L625" s="106"/>
      <c r="M625" s="106"/>
    </row>
    <row r="626" customHeight="1" spans="1:13">
      <c r="A626" s="106"/>
      <c r="B626" s="285" t="s">
        <v>10</v>
      </c>
      <c r="C626" s="285" t="s">
        <v>2545</v>
      </c>
      <c r="D626" s="125">
        <v>2019</v>
      </c>
      <c r="E626" s="125" t="s">
        <v>1845</v>
      </c>
      <c r="F626" s="125" t="s">
        <v>2544</v>
      </c>
      <c r="G626" s="296">
        <v>259</v>
      </c>
      <c r="H626" s="125" t="s">
        <v>2171</v>
      </c>
      <c r="I626" s="125" t="s">
        <v>40</v>
      </c>
      <c r="J626" s="125"/>
      <c r="K626" s="106">
        <v>125</v>
      </c>
      <c r="L626" s="106"/>
      <c r="M626" s="106"/>
    </row>
    <row r="627" customHeight="1" spans="1:13">
      <c r="A627" s="106"/>
      <c r="B627" s="285" t="s">
        <v>10</v>
      </c>
      <c r="C627" s="285" t="s">
        <v>2546</v>
      </c>
      <c r="D627" s="125">
        <v>2019</v>
      </c>
      <c r="E627" s="125" t="s">
        <v>1845</v>
      </c>
      <c r="F627" s="125" t="s">
        <v>2544</v>
      </c>
      <c r="G627" s="296">
        <v>259</v>
      </c>
      <c r="H627" s="125" t="s">
        <v>2171</v>
      </c>
      <c r="I627" s="125" t="s">
        <v>40</v>
      </c>
      <c r="J627" s="125"/>
      <c r="K627" s="106">
        <v>125</v>
      </c>
      <c r="L627" s="106"/>
      <c r="M627" s="106"/>
    </row>
    <row r="628" customHeight="1" spans="1:13">
      <c r="A628" s="106"/>
      <c r="B628" s="285" t="s">
        <v>66</v>
      </c>
      <c r="C628" s="292">
        <v>7454586</v>
      </c>
      <c r="D628" s="292">
        <v>2019</v>
      </c>
      <c r="E628" s="292" t="s">
        <v>72</v>
      </c>
      <c r="F628" s="292" t="s">
        <v>2442</v>
      </c>
      <c r="G628" s="292">
        <v>248</v>
      </c>
      <c r="H628" s="292"/>
      <c r="I628" s="292" t="s">
        <v>281</v>
      </c>
      <c r="J628" s="106"/>
      <c r="K628" s="106">
        <v>125</v>
      </c>
      <c r="L628" s="106"/>
      <c r="M628" s="106"/>
    </row>
    <row r="629" customHeight="1" spans="1:13">
      <c r="A629" s="106"/>
      <c r="B629" s="291" t="s">
        <v>10</v>
      </c>
      <c r="C629" s="291" t="s">
        <v>2547</v>
      </c>
      <c r="D629" s="292">
        <v>2018</v>
      </c>
      <c r="E629" s="292" t="s">
        <v>72</v>
      </c>
      <c r="F629" s="292" t="s">
        <v>1969</v>
      </c>
      <c r="G629" s="292">
        <v>78</v>
      </c>
      <c r="H629" s="292"/>
      <c r="I629" s="292" t="s">
        <v>40</v>
      </c>
      <c r="J629" s="106"/>
      <c r="K629" s="106">
        <v>125</v>
      </c>
      <c r="L629" s="106"/>
      <c r="M629" s="106"/>
    </row>
    <row r="630" customHeight="1" spans="1:13">
      <c r="A630" s="106"/>
      <c r="B630" s="291" t="s">
        <v>10</v>
      </c>
      <c r="C630" s="291" t="s">
        <v>2548</v>
      </c>
      <c r="D630" s="292">
        <v>2018</v>
      </c>
      <c r="E630" s="292" t="s">
        <v>72</v>
      </c>
      <c r="F630" s="292" t="s">
        <v>1969</v>
      </c>
      <c r="G630" s="292">
        <v>78</v>
      </c>
      <c r="H630" s="292"/>
      <c r="I630" s="292" t="s">
        <v>40</v>
      </c>
      <c r="J630" s="106"/>
      <c r="K630" s="106">
        <v>125</v>
      </c>
      <c r="L630" s="106"/>
      <c r="M630" s="106"/>
    </row>
    <row r="631" customHeight="1" spans="1:13">
      <c r="A631" s="106"/>
      <c r="B631" s="291" t="s">
        <v>10</v>
      </c>
      <c r="C631" s="285" t="s">
        <v>2549</v>
      </c>
      <c r="D631" s="294">
        <v>2020</v>
      </c>
      <c r="E631" s="294" t="s">
        <v>72</v>
      </c>
      <c r="F631" s="294" t="s">
        <v>2520</v>
      </c>
      <c r="G631" s="106">
        <v>278</v>
      </c>
      <c r="H631" s="294" t="s">
        <v>2550</v>
      </c>
      <c r="I631" s="294" t="s">
        <v>27</v>
      </c>
      <c r="J631" s="106"/>
      <c r="K631" s="106">
        <v>125</v>
      </c>
      <c r="L631" s="106"/>
      <c r="M631" s="106"/>
    </row>
    <row r="632" customHeight="1" spans="1:13">
      <c r="A632" s="106"/>
      <c r="B632" s="291" t="s">
        <v>10</v>
      </c>
      <c r="C632" s="285" t="s">
        <v>2551</v>
      </c>
      <c r="D632" s="294">
        <v>2020</v>
      </c>
      <c r="E632" s="294" t="s">
        <v>72</v>
      </c>
      <c r="F632" s="294" t="s">
        <v>2520</v>
      </c>
      <c r="G632" s="106">
        <v>278</v>
      </c>
      <c r="H632" s="294" t="s">
        <v>2550</v>
      </c>
      <c r="I632" s="294" t="s">
        <v>27</v>
      </c>
      <c r="J632" s="106"/>
      <c r="K632" s="106">
        <v>125</v>
      </c>
      <c r="L632" s="106"/>
      <c r="M632" s="106"/>
    </row>
    <row r="633" customHeight="1" spans="1:13">
      <c r="A633" s="106"/>
      <c r="B633" s="291" t="s">
        <v>10</v>
      </c>
      <c r="C633" s="285" t="s">
        <v>2552</v>
      </c>
      <c r="D633" s="294">
        <v>2020</v>
      </c>
      <c r="E633" s="294" t="s">
        <v>72</v>
      </c>
      <c r="F633" s="294" t="s">
        <v>2520</v>
      </c>
      <c r="G633" s="106">
        <v>278</v>
      </c>
      <c r="H633" s="294" t="s">
        <v>2550</v>
      </c>
      <c r="I633" s="294" t="s">
        <v>27</v>
      </c>
      <c r="J633" s="106"/>
      <c r="K633" s="106">
        <v>125</v>
      </c>
      <c r="L633" s="106"/>
      <c r="M633" s="106"/>
    </row>
    <row r="634" customHeight="1" spans="1:13">
      <c r="A634" s="106"/>
      <c r="B634" s="291" t="s">
        <v>10</v>
      </c>
      <c r="C634" s="285" t="s">
        <v>2553</v>
      </c>
      <c r="D634" s="294">
        <v>2020</v>
      </c>
      <c r="E634" s="294" t="s">
        <v>72</v>
      </c>
      <c r="F634" s="294" t="s">
        <v>2520</v>
      </c>
      <c r="G634" s="106">
        <v>278</v>
      </c>
      <c r="H634" s="294" t="s">
        <v>2550</v>
      </c>
      <c r="I634" s="294" t="s">
        <v>27</v>
      </c>
      <c r="J634" s="106"/>
      <c r="K634" s="106">
        <v>125</v>
      </c>
      <c r="L634" s="106"/>
      <c r="M634" s="106"/>
    </row>
    <row r="635" customHeight="1" spans="1:13">
      <c r="A635" s="106"/>
      <c r="B635" s="291" t="s">
        <v>10</v>
      </c>
      <c r="C635" s="285" t="s">
        <v>2554</v>
      </c>
      <c r="D635" s="294">
        <v>2020</v>
      </c>
      <c r="E635" s="294" t="s">
        <v>72</v>
      </c>
      <c r="F635" s="294" t="s">
        <v>2520</v>
      </c>
      <c r="G635" s="106">
        <v>278</v>
      </c>
      <c r="H635" s="294" t="s">
        <v>2550</v>
      </c>
      <c r="I635" s="294" t="s">
        <v>27</v>
      </c>
      <c r="J635" s="106"/>
      <c r="K635" s="106">
        <v>125</v>
      </c>
      <c r="L635" s="106"/>
      <c r="M635" s="106"/>
    </row>
    <row r="636" customHeight="1" spans="1:13">
      <c r="A636" s="106"/>
      <c r="B636" s="291" t="s">
        <v>10</v>
      </c>
      <c r="C636" s="285" t="s">
        <v>2555</v>
      </c>
      <c r="D636" s="294">
        <v>2020</v>
      </c>
      <c r="E636" s="294" t="s">
        <v>72</v>
      </c>
      <c r="F636" s="294" t="s">
        <v>2520</v>
      </c>
      <c r="G636" s="106">
        <v>278</v>
      </c>
      <c r="H636" s="294" t="s">
        <v>2550</v>
      </c>
      <c r="I636" s="294" t="s">
        <v>27</v>
      </c>
      <c r="J636" s="106"/>
      <c r="K636" s="106">
        <v>125</v>
      </c>
      <c r="L636" s="106"/>
      <c r="M636" s="106"/>
    </row>
    <row r="637" customHeight="1" spans="1:13">
      <c r="A637" s="106"/>
      <c r="B637" s="291" t="s">
        <v>10</v>
      </c>
      <c r="C637" s="285" t="s">
        <v>2556</v>
      </c>
      <c r="D637" s="294">
        <v>2020</v>
      </c>
      <c r="E637" s="294" t="s">
        <v>72</v>
      </c>
      <c r="F637" s="294" t="s">
        <v>2520</v>
      </c>
      <c r="G637" s="106">
        <v>278</v>
      </c>
      <c r="H637" s="294" t="s">
        <v>2557</v>
      </c>
      <c r="I637" s="294" t="s">
        <v>27</v>
      </c>
      <c r="J637" s="106"/>
      <c r="K637" s="106">
        <v>125</v>
      </c>
      <c r="L637" s="106"/>
      <c r="M637" s="106"/>
    </row>
    <row r="638" customHeight="1" spans="1:13">
      <c r="A638" s="106"/>
      <c r="B638" s="285" t="s">
        <v>10</v>
      </c>
      <c r="C638" s="285" t="s">
        <v>2558</v>
      </c>
      <c r="D638" s="304">
        <v>1988</v>
      </c>
      <c r="E638" s="304" t="s">
        <v>1072</v>
      </c>
      <c r="F638" s="304" t="s">
        <v>1245</v>
      </c>
      <c r="G638" s="304"/>
      <c r="H638" s="304">
        <v>17</v>
      </c>
      <c r="I638" s="304" t="s">
        <v>170</v>
      </c>
      <c r="J638" s="304"/>
      <c r="K638" s="106">
        <v>125</v>
      </c>
      <c r="L638" s="106"/>
      <c r="M638" s="106"/>
    </row>
    <row r="639" customHeight="1" spans="1:13">
      <c r="A639" s="106"/>
      <c r="B639" s="285" t="s">
        <v>10</v>
      </c>
      <c r="C639" s="285" t="s">
        <v>2559</v>
      </c>
      <c r="D639" s="106">
        <v>1988</v>
      </c>
      <c r="E639" s="106" t="s">
        <v>1072</v>
      </c>
      <c r="F639" s="106" t="s">
        <v>1245</v>
      </c>
      <c r="G639" s="106" t="s">
        <v>776</v>
      </c>
      <c r="H639" s="106">
        <v>7</v>
      </c>
      <c r="I639" s="106" t="s">
        <v>170</v>
      </c>
      <c r="J639" s="106"/>
      <c r="K639" s="106">
        <v>125</v>
      </c>
      <c r="L639" s="106"/>
      <c r="M639" s="106"/>
    </row>
    <row r="640" customHeight="1" spans="1:13">
      <c r="A640" s="106"/>
      <c r="B640" s="285" t="s">
        <v>10</v>
      </c>
      <c r="C640" s="285" t="s">
        <v>2560</v>
      </c>
      <c r="D640" s="295">
        <v>2019</v>
      </c>
      <c r="E640" s="295" t="s">
        <v>398</v>
      </c>
      <c r="F640" s="295" t="s">
        <v>2422</v>
      </c>
      <c r="G640" s="295">
        <v>19</v>
      </c>
      <c r="H640" s="295" t="s">
        <v>2561</v>
      </c>
      <c r="I640" s="295" t="s">
        <v>40</v>
      </c>
      <c r="J640" s="106"/>
      <c r="K640" s="106">
        <v>140</v>
      </c>
      <c r="L640" s="106"/>
      <c r="M640" s="106"/>
    </row>
    <row r="641" customHeight="1" spans="1:13">
      <c r="A641" s="106"/>
      <c r="B641" s="285" t="s">
        <v>66</v>
      </c>
      <c r="C641" s="285" t="s">
        <v>2562</v>
      </c>
      <c r="D641" s="295">
        <v>2019</v>
      </c>
      <c r="E641" s="295" t="s">
        <v>72</v>
      </c>
      <c r="F641" s="295" t="s">
        <v>1841</v>
      </c>
      <c r="G641" s="295">
        <v>249</v>
      </c>
      <c r="H641" s="295"/>
      <c r="I641" s="295" t="s">
        <v>281</v>
      </c>
      <c r="J641" s="106"/>
      <c r="K641" s="106">
        <v>150</v>
      </c>
      <c r="L641" s="106"/>
      <c r="M641" s="106"/>
    </row>
    <row r="642" customHeight="1" spans="1:13">
      <c r="A642" s="106"/>
      <c r="B642" s="291" t="s">
        <v>10</v>
      </c>
      <c r="C642" s="291" t="s">
        <v>2563</v>
      </c>
      <c r="D642" s="292">
        <v>2003</v>
      </c>
      <c r="E642" s="292" t="s">
        <v>2564</v>
      </c>
      <c r="F642" s="292" t="s">
        <v>2264</v>
      </c>
      <c r="G642" s="292">
        <v>264</v>
      </c>
      <c r="H642" s="292"/>
      <c r="I642" s="292" t="s">
        <v>14</v>
      </c>
      <c r="J642" s="106"/>
      <c r="K642" s="106">
        <v>150</v>
      </c>
      <c r="L642" s="106"/>
      <c r="M642" s="106"/>
    </row>
    <row r="643" customHeight="1" spans="1:13">
      <c r="A643" s="106"/>
      <c r="B643" s="291" t="s">
        <v>10</v>
      </c>
      <c r="C643" s="291" t="s">
        <v>2565</v>
      </c>
      <c r="D643" s="292">
        <v>2003</v>
      </c>
      <c r="E643" s="292" t="s">
        <v>2564</v>
      </c>
      <c r="F643" s="292" t="s">
        <v>2264</v>
      </c>
      <c r="G643" s="292">
        <v>264</v>
      </c>
      <c r="H643" s="292"/>
      <c r="I643" s="292" t="s">
        <v>14</v>
      </c>
      <c r="J643" s="106"/>
      <c r="K643" s="106">
        <v>150</v>
      </c>
      <c r="L643" s="106"/>
      <c r="M643" s="106"/>
    </row>
    <row r="644" customHeight="1" spans="1:13">
      <c r="A644" s="106"/>
      <c r="B644" s="291" t="s">
        <v>10</v>
      </c>
      <c r="C644" s="291" t="s">
        <v>2566</v>
      </c>
      <c r="D644" s="292">
        <v>2003</v>
      </c>
      <c r="E644" s="292" t="s">
        <v>2564</v>
      </c>
      <c r="F644" s="292" t="s">
        <v>2264</v>
      </c>
      <c r="G644" s="292">
        <v>264</v>
      </c>
      <c r="H644" s="292"/>
      <c r="I644" s="292" t="s">
        <v>14</v>
      </c>
      <c r="J644" s="106"/>
      <c r="K644" s="106">
        <v>150</v>
      </c>
      <c r="L644" s="106"/>
      <c r="M644" s="106"/>
    </row>
    <row r="645" customHeight="1" spans="1:13">
      <c r="A645" s="106"/>
      <c r="B645" s="291" t="s">
        <v>10</v>
      </c>
      <c r="C645" s="291" t="s">
        <v>2567</v>
      </c>
      <c r="D645" s="292">
        <v>2003</v>
      </c>
      <c r="E645" s="292" t="s">
        <v>2564</v>
      </c>
      <c r="F645" s="292" t="s">
        <v>2264</v>
      </c>
      <c r="G645" s="292">
        <v>264</v>
      </c>
      <c r="H645" s="292"/>
      <c r="I645" s="292" t="s">
        <v>14</v>
      </c>
      <c r="J645" s="106"/>
      <c r="K645" s="106">
        <v>150</v>
      </c>
      <c r="L645" s="106"/>
      <c r="M645" s="106"/>
    </row>
    <row r="646" customHeight="1" spans="1:13">
      <c r="A646" s="106"/>
      <c r="B646" s="285" t="s">
        <v>10</v>
      </c>
      <c r="C646" s="285" t="s">
        <v>2568</v>
      </c>
      <c r="D646" s="106">
        <v>2019</v>
      </c>
      <c r="E646" s="106" t="s">
        <v>2005</v>
      </c>
      <c r="F646" s="106" t="s">
        <v>1841</v>
      </c>
      <c r="G646" s="106"/>
      <c r="H646" s="106">
        <v>168</v>
      </c>
      <c r="I646" s="106" t="s">
        <v>40</v>
      </c>
      <c r="J646" s="106"/>
      <c r="K646" s="106">
        <v>150</v>
      </c>
      <c r="L646" s="106"/>
      <c r="M646" s="106"/>
    </row>
    <row r="647" customHeight="1" spans="1:13">
      <c r="A647" s="106"/>
      <c r="B647" s="285" t="s">
        <v>10</v>
      </c>
      <c r="C647" s="285" t="s">
        <v>2569</v>
      </c>
      <c r="D647" s="106">
        <v>1988</v>
      </c>
      <c r="E647" s="106" t="s">
        <v>2570</v>
      </c>
      <c r="F647" s="106" t="s">
        <v>1245</v>
      </c>
      <c r="G647" s="106" t="s">
        <v>2571</v>
      </c>
      <c r="H647" s="106"/>
      <c r="I647" s="106" t="s">
        <v>40</v>
      </c>
      <c r="J647" s="106"/>
      <c r="K647" s="106">
        <v>150</v>
      </c>
      <c r="L647" s="106"/>
      <c r="M647" s="106"/>
    </row>
    <row r="648" customHeight="1" spans="1:13">
      <c r="A648" s="106"/>
      <c r="B648" s="285" t="s">
        <v>10</v>
      </c>
      <c r="C648" s="285" t="s">
        <v>2572</v>
      </c>
      <c r="D648" s="106">
        <v>1989</v>
      </c>
      <c r="E648" s="106" t="s">
        <v>1988</v>
      </c>
      <c r="F648" s="106" t="s">
        <v>1245</v>
      </c>
      <c r="G648" s="106" t="s">
        <v>1858</v>
      </c>
      <c r="H648" s="106">
        <v>21</v>
      </c>
      <c r="I648" s="106" t="s">
        <v>40</v>
      </c>
      <c r="J648" s="106"/>
      <c r="K648" s="106">
        <v>160</v>
      </c>
      <c r="L648" s="106"/>
      <c r="M648" s="106"/>
    </row>
    <row r="649" customHeight="1" spans="1:13">
      <c r="A649" s="106"/>
      <c r="B649" s="285" t="s">
        <v>10</v>
      </c>
      <c r="C649" s="285" t="s">
        <v>2573</v>
      </c>
      <c r="D649" s="106">
        <v>1989</v>
      </c>
      <c r="E649" s="106" t="s">
        <v>1988</v>
      </c>
      <c r="F649" s="106" t="s">
        <v>1245</v>
      </c>
      <c r="G649" s="106" t="s">
        <v>1858</v>
      </c>
      <c r="H649" s="106">
        <v>21</v>
      </c>
      <c r="I649" s="106" t="s">
        <v>40</v>
      </c>
      <c r="J649" s="106"/>
      <c r="K649" s="106">
        <v>160</v>
      </c>
      <c r="L649" s="106"/>
      <c r="M649" s="106"/>
    </row>
    <row r="650" customHeight="1" spans="1:13">
      <c r="A650" s="106"/>
      <c r="B650" s="285" t="s">
        <v>10</v>
      </c>
      <c r="C650" s="285" t="s">
        <v>2574</v>
      </c>
      <c r="D650" s="106">
        <v>1988</v>
      </c>
      <c r="E650" s="106" t="s">
        <v>1072</v>
      </c>
      <c r="F650" s="106" t="s">
        <v>2227</v>
      </c>
      <c r="G650" s="106"/>
      <c r="H650" s="106">
        <v>43</v>
      </c>
      <c r="I650" s="106" t="s">
        <v>14</v>
      </c>
      <c r="J650" s="106"/>
      <c r="K650" s="106">
        <v>165</v>
      </c>
      <c r="L650" s="106"/>
      <c r="M650" s="106"/>
    </row>
    <row r="651" customHeight="1" spans="1:13">
      <c r="A651" s="106"/>
      <c r="B651" s="285" t="s">
        <v>10</v>
      </c>
      <c r="C651" s="285" t="s">
        <v>2575</v>
      </c>
      <c r="D651" s="106">
        <v>1988</v>
      </c>
      <c r="E651" s="106" t="s">
        <v>1072</v>
      </c>
      <c r="F651" s="106" t="s">
        <v>2227</v>
      </c>
      <c r="G651" s="106"/>
      <c r="H651" s="106">
        <v>43</v>
      </c>
      <c r="I651" s="106" t="s">
        <v>14</v>
      </c>
      <c r="J651" s="106"/>
      <c r="K651" s="106">
        <v>165</v>
      </c>
      <c r="L651" s="106"/>
      <c r="M651" s="106"/>
    </row>
    <row r="652" customHeight="1" spans="1:13">
      <c r="A652" s="106"/>
      <c r="B652" s="285" t="s">
        <v>10</v>
      </c>
      <c r="C652" s="285" t="s">
        <v>2576</v>
      </c>
      <c r="D652" s="106">
        <v>1988</v>
      </c>
      <c r="E652" s="106" t="s">
        <v>1072</v>
      </c>
      <c r="F652" s="106" t="s">
        <v>2227</v>
      </c>
      <c r="G652" s="106"/>
      <c r="H652" s="106">
        <v>43</v>
      </c>
      <c r="I652" s="106" t="s">
        <v>14</v>
      </c>
      <c r="J652" s="106"/>
      <c r="K652" s="106">
        <v>165</v>
      </c>
      <c r="L652" s="106"/>
      <c r="M652" s="106"/>
    </row>
    <row r="653" customHeight="1" spans="1:13">
      <c r="A653" s="106"/>
      <c r="B653" s="285" t="s">
        <v>10</v>
      </c>
      <c r="C653" s="285" t="s">
        <v>2577</v>
      </c>
      <c r="D653" s="106">
        <v>1988</v>
      </c>
      <c r="E653" s="106" t="s">
        <v>1072</v>
      </c>
      <c r="F653" s="106" t="s">
        <v>2227</v>
      </c>
      <c r="G653" s="106"/>
      <c r="H653" s="106">
        <v>43</v>
      </c>
      <c r="I653" s="106" t="s">
        <v>14</v>
      </c>
      <c r="J653" s="106"/>
      <c r="K653" s="106">
        <v>165</v>
      </c>
      <c r="L653" s="106"/>
      <c r="M653" s="106"/>
    </row>
    <row r="654" customHeight="1" spans="1:13">
      <c r="A654" s="106"/>
      <c r="B654" s="285" t="s">
        <v>10</v>
      </c>
      <c r="C654" s="106">
        <v>50642626</v>
      </c>
      <c r="D654" s="106">
        <v>1988</v>
      </c>
      <c r="E654" s="106" t="s">
        <v>1072</v>
      </c>
      <c r="F654" s="106" t="s">
        <v>1245</v>
      </c>
      <c r="G654" s="106" t="s">
        <v>1858</v>
      </c>
      <c r="H654" s="106">
        <v>120</v>
      </c>
      <c r="I654" s="106" t="s">
        <v>27</v>
      </c>
      <c r="J654" s="106"/>
      <c r="K654" s="106">
        <v>170</v>
      </c>
      <c r="L654" s="106"/>
      <c r="M654" s="106"/>
    </row>
    <row r="655" customHeight="1" spans="1:13">
      <c r="A655" s="106"/>
      <c r="B655" s="285" t="s">
        <v>10</v>
      </c>
      <c r="C655" s="106">
        <v>50642627</v>
      </c>
      <c r="D655" s="106">
        <v>1988</v>
      </c>
      <c r="E655" s="106" t="s">
        <v>1072</v>
      </c>
      <c r="F655" s="106" t="s">
        <v>1245</v>
      </c>
      <c r="G655" s="106" t="s">
        <v>1858</v>
      </c>
      <c r="H655" s="106">
        <v>120</v>
      </c>
      <c r="I655" s="106" t="s">
        <v>27</v>
      </c>
      <c r="J655" s="106"/>
      <c r="K655" s="106">
        <v>170</v>
      </c>
      <c r="L655" s="106"/>
      <c r="M655" s="106"/>
    </row>
    <row r="656" customHeight="1" spans="1:13">
      <c r="A656" s="106"/>
      <c r="B656" s="285" t="s">
        <v>10</v>
      </c>
      <c r="C656" s="285" t="s">
        <v>2578</v>
      </c>
      <c r="D656" s="125">
        <v>2017</v>
      </c>
      <c r="E656" s="125" t="s">
        <v>148</v>
      </c>
      <c r="F656" s="125" t="s">
        <v>2294</v>
      </c>
      <c r="G656" s="125">
        <v>166</v>
      </c>
      <c r="H656" s="125" t="s">
        <v>86</v>
      </c>
      <c r="I656" s="125" t="s">
        <v>14</v>
      </c>
      <c r="J656" s="125"/>
      <c r="K656" s="106">
        <v>175</v>
      </c>
      <c r="L656" s="106"/>
      <c r="M656" s="106"/>
    </row>
    <row r="657" customHeight="1" spans="1:13">
      <c r="A657" s="106"/>
      <c r="B657" s="291" t="s">
        <v>10</v>
      </c>
      <c r="C657" s="291" t="s">
        <v>2579</v>
      </c>
      <c r="D657" s="292">
        <v>2019</v>
      </c>
      <c r="E657" s="292" t="s">
        <v>150</v>
      </c>
      <c r="F657" s="292" t="s">
        <v>1841</v>
      </c>
      <c r="G657" s="292">
        <v>116</v>
      </c>
      <c r="H657" s="292" t="s">
        <v>2580</v>
      </c>
      <c r="I657" s="292" t="s">
        <v>40</v>
      </c>
      <c r="J657" s="106"/>
      <c r="K657" s="106">
        <v>175</v>
      </c>
      <c r="L657" s="106"/>
      <c r="M657" s="106"/>
    </row>
    <row r="658" customHeight="1" spans="1:13">
      <c r="A658" s="106"/>
      <c r="B658" s="291" t="s">
        <v>10</v>
      </c>
      <c r="C658" s="285" t="s">
        <v>2581</v>
      </c>
      <c r="D658" s="294">
        <v>2020</v>
      </c>
      <c r="E658" s="294" t="s">
        <v>72</v>
      </c>
      <c r="F658" s="294" t="s">
        <v>2520</v>
      </c>
      <c r="G658" s="106">
        <v>278</v>
      </c>
      <c r="H658" s="294" t="s">
        <v>2557</v>
      </c>
      <c r="I658" s="294" t="s">
        <v>14</v>
      </c>
      <c r="J658" s="106"/>
      <c r="K658" s="106">
        <v>175</v>
      </c>
      <c r="L658" s="106"/>
      <c r="M658" s="106"/>
    </row>
    <row r="659" customHeight="1" spans="1:13">
      <c r="A659" s="106"/>
      <c r="B659" s="285" t="s">
        <v>10</v>
      </c>
      <c r="C659" s="285" t="s">
        <v>2582</v>
      </c>
      <c r="D659" s="125">
        <v>2009</v>
      </c>
      <c r="E659" s="125" t="s">
        <v>166</v>
      </c>
      <c r="F659" s="125" t="s">
        <v>1796</v>
      </c>
      <c r="G659" s="125">
        <v>319</v>
      </c>
      <c r="H659" s="125"/>
      <c r="I659" s="125" t="s">
        <v>170</v>
      </c>
      <c r="J659" s="125"/>
      <c r="K659" s="106">
        <v>180</v>
      </c>
      <c r="L659" s="106"/>
      <c r="M659" s="106"/>
    </row>
    <row r="660" customHeight="1" spans="1:13">
      <c r="A660" s="106"/>
      <c r="B660" s="285" t="s">
        <v>10</v>
      </c>
      <c r="C660" s="285" t="s">
        <v>2583</v>
      </c>
      <c r="D660" s="125">
        <v>2018</v>
      </c>
      <c r="E660" s="125" t="s">
        <v>72</v>
      </c>
      <c r="F660" s="125" t="s">
        <v>1832</v>
      </c>
      <c r="G660" s="125">
        <v>280</v>
      </c>
      <c r="H660" s="125"/>
      <c r="I660" s="125" t="s">
        <v>14</v>
      </c>
      <c r="J660" s="125"/>
      <c r="K660" s="106">
        <v>180</v>
      </c>
      <c r="L660" s="106"/>
      <c r="M660" s="106"/>
    </row>
    <row r="661" customHeight="1" spans="1:13">
      <c r="A661" s="106"/>
      <c r="B661" s="285" t="s">
        <v>10</v>
      </c>
      <c r="C661" s="285" t="s">
        <v>2584</v>
      </c>
      <c r="D661" s="125">
        <v>2018</v>
      </c>
      <c r="E661" s="125" t="s">
        <v>72</v>
      </c>
      <c r="F661" s="125" t="s">
        <v>1832</v>
      </c>
      <c r="G661" s="125">
        <v>280</v>
      </c>
      <c r="H661" s="125"/>
      <c r="I661" s="125" t="s">
        <v>14</v>
      </c>
      <c r="J661" s="125"/>
      <c r="K661" s="106">
        <v>180</v>
      </c>
      <c r="L661" s="106"/>
      <c r="M661" s="106"/>
    </row>
    <row r="662" customHeight="1" spans="1:13">
      <c r="A662" s="106"/>
      <c r="B662" s="285" t="s">
        <v>10</v>
      </c>
      <c r="C662" s="285" t="s">
        <v>2585</v>
      </c>
      <c r="D662" s="125">
        <v>2018</v>
      </c>
      <c r="E662" s="125" t="s">
        <v>398</v>
      </c>
      <c r="F662" s="125" t="s">
        <v>1832</v>
      </c>
      <c r="G662" s="125">
        <v>177</v>
      </c>
      <c r="H662" s="125" t="s">
        <v>1803</v>
      </c>
      <c r="I662" s="125" t="s">
        <v>14</v>
      </c>
      <c r="J662" s="125"/>
      <c r="K662" s="106">
        <v>190</v>
      </c>
      <c r="L662" s="106"/>
      <c r="M662" s="106"/>
    </row>
    <row r="663" customHeight="1" spans="1:13">
      <c r="A663" s="106"/>
      <c r="B663" s="285" t="s">
        <v>66</v>
      </c>
      <c r="C663" s="285" t="s">
        <v>2586</v>
      </c>
      <c r="D663" s="160">
        <v>2013</v>
      </c>
      <c r="E663" s="160" t="s">
        <v>1851</v>
      </c>
      <c r="F663" s="305" t="s">
        <v>2480</v>
      </c>
      <c r="G663" s="298">
        <v>275</v>
      </c>
      <c r="H663" s="160" t="s">
        <v>950</v>
      </c>
      <c r="I663" s="160" t="s">
        <v>277</v>
      </c>
      <c r="J663" s="106"/>
      <c r="K663" s="106">
        <v>190</v>
      </c>
      <c r="L663" s="106"/>
      <c r="M663" s="106"/>
    </row>
    <row r="664" customHeight="1" spans="1:13">
      <c r="A664" s="106"/>
      <c r="B664" s="285" t="s">
        <v>10</v>
      </c>
      <c r="C664" s="285" t="s">
        <v>2587</v>
      </c>
      <c r="D664" s="125">
        <v>2018</v>
      </c>
      <c r="E664" s="125" t="s">
        <v>131</v>
      </c>
      <c r="F664" s="125" t="s">
        <v>1832</v>
      </c>
      <c r="G664" s="125">
        <v>177</v>
      </c>
      <c r="H664" s="125"/>
      <c r="I664" s="125" t="s">
        <v>40</v>
      </c>
      <c r="J664" s="125"/>
      <c r="K664" s="106">
        <v>200</v>
      </c>
      <c r="L664" s="106"/>
      <c r="M664" s="106"/>
    </row>
    <row r="665" customHeight="1" spans="1:13">
      <c r="A665" s="106"/>
      <c r="B665" s="285" t="s">
        <v>66</v>
      </c>
      <c r="C665" s="285" t="s">
        <v>2588</v>
      </c>
      <c r="D665" s="160">
        <v>2003</v>
      </c>
      <c r="E665" s="160" t="s">
        <v>2589</v>
      </c>
      <c r="F665" s="305" t="s">
        <v>1815</v>
      </c>
      <c r="G665" s="160">
        <v>15</v>
      </c>
      <c r="H665" s="160" t="s">
        <v>2590</v>
      </c>
      <c r="I665" s="160" t="s">
        <v>281</v>
      </c>
      <c r="J665" s="106"/>
      <c r="K665" s="106">
        <v>200</v>
      </c>
      <c r="L665" s="106"/>
      <c r="M665" s="106"/>
    </row>
    <row r="666" customHeight="1" spans="1:13">
      <c r="A666" s="106"/>
      <c r="B666" s="285" t="s">
        <v>10</v>
      </c>
      <c r="C666" s="285" t="s">
        <v>2591</v>
      </c>
      <c r="D666" s="106">
        <v>2017</v>
      </c>
      <c r="E666" s="106" t="s">
        <v>93</v>
      </c>
      <c r="F666" s="106" t="s">
        <v>2294</v>
      </c>
      <c r="G666" s="106">
        <v>16</v>
      </c>
      <c r="H666" s="106"/>
      <c r="I666" s="106" t="s">
        <v>40</v>
      </c>
      <c r="J666" s="106"/>
      <c r="K666" s="106">
        <v>200</v>
      </c>
      <c r="L666" s="106"/>
      <c r="M666" s="106"/>
    </row>
    <row r="667" customHeight="1" spans="1:13">
      <c r="A667" s="106"/>
      <c r="B667" s="291" t="s">
        <v>10</v>
      </c>
      <c r="C667" s="285" t="s">
        <v>2592</v>
      </c>
      <c r="D667" s="294">
        <v>2020</v>
      </c>
      <c r="E667" s="294" t="s">
        <v>72</v>
      </c>
      <c r="F667" s="294" t="s">
        <v>2520</v>
      </c>
      <c r="G667" s="106">
        <v>278</v>
      </c>
      <c r="H667" s="294" t="s">
        <v>2550</v>
      </c>
      <c r="I667" s="294" t="s">
        <v>14</v>
      </c>
      <c r="J667" s="106"/>
      <c r="K667" s="106">
        <v>200</v>
      </c>
      <c r="L667" s="106"/>
      <c r="M667" s="106"/>
    </row>
    <row r="668" customHeight="1" spans="1:13">
      <c r="A668" s="106"/>
      <c r="B668" s="291" t="s">
        <v>10</v>
      </c>
      <c r="C668" s="285" t="s">
        <v>2593</v>
      </c>
      <c r="D668" s="294">
        <v>2020</v>
      </c>
      <c r="E668" s="294" t="s">
        <v>72</v>
      </c>
      <c r="F668" s="294" t="s">
        <v>2520</v>
      </c>
      <c r="G668" s="106">
        <v>278</v>
      </c>
      <c r="H668" s="294" t="s">
        <v>2550</v>
      </c>
      <c r="I668" s="294" t="s">
        <v>14</v>
      </c>
      <c r="J668" s="106"/>
      <c r="K668" s="106">
        <v>200</v>
      </c>
      <c r="L668" s="106"/>
      <c r="M668" s="106"/>
    </row>
    <row r="669" customHeight="1" spans="1:13">
      <c r="A669" s="106"/>
      <c r="B669" s="291" t="s">
        <v>10</v>
      </c>
      <c r="C669" s="285" t="s">
        <v>2594</v>
      </c>
      <c r="D669" s="294">
        <v>2020</v>
      </c>
      <c r="E669" s="294" t="s">
        <v>72</v>
      </c>
      <c r="F669" s="294" t="s">
        <v>2520</v>
      </c>
      <c r="G669" s="106">
        <v>278</v>
      </c>
      <c r="H669" s="294" t="s">
        <v>2550</v>
      </c>
      <c r="I669" s="294" t="s">
        <v>14</v>
      </c>
      <c r="J669" s="106"/>
      <c r="K669" s="106">
        <v>200</v>
      </c>
      <c r="L669" s="106"/>
      <c r="M669" s="106"/>
    </row>
    <row r="670" customHeight="1" spans="1:13">
      <c r="A670" s="106"/>
      <c r="B670" s="291" t="s">
        <v>10</v>
      </c>
      <c r="C670" s="285" t="s">
        <v>2595</v>
      </c>
      <c r="D670" s="294">
        <v>2020</v>
      </c>
      <c r="E670" s="294" t="s">
        <v>72</v>
      </c>
      <c r="F670" s="294" t="s">
        <v>2520</v>
      </c>
      <c r="G670" s="106">
        <v>278</v>
      </c>
      <c r="H670" s="294" t="s">
        <v>2550</v>
      </c>
      <c r="I670" s="294" t="s">
        <v>14</v>
      </c>
      <c r="J670" s="106"/>
      <c r="K670" s="106">
        <v>200</v>
      </c>
      <c r="L670" s="106"/>
      <c r="M670" s="106"/>
    </row>
    <row r="671" customHeight="1" spans="1:13">
      <c r="A671" s="106"/>
      <c r="B671" s="291" t="s">
        <v>10</v>
      </c>
      <c r="C671" s="285" t="s">
        <v>2596</v>
      </c>
      <c r="D671" s="294">
        <v>2020</v>
      </c>
      <c r="E671" s="294" t="s">
        <v>72</v>
      </c>
      <c r="F671" s="294" t="s">
        <v>2520</v>
      </c>
      <c r="G671" s="106">
        <v>278</v>
      </c>
      <c r="H671" s="294" t="s">
        <v>2550</v>
      </c>
      <c r="I671" s="294" t="s">
        <v>14</v>
      </c>
      <c r="J671" s="106"/>
      <c r="K671" s="106">
        <v>200</v>
      </c>
      <c r="L671" s="106"/>
      <c r="M671" s="106"/>
    </row>
    <row r="672" customHeight="1" spans="1:13">
      <c r="A672" s="106"/>
      <c r="B672" s="285" t="s">
        <v>10</v>
      </c>
      <c r="C672" s="285" t="s">
        <v>2597</v>
      </c>
      <c r="D672" s="106">
        <v>2020</v>
      </c>
      <c r="E672" s="106" t="s">
        <v>907</v>
      </c>
      <c r="F672" s="106" t="s">
        <v>2447</v>
      </c>
      <c r="G672" s="106" t="s">
        <v>2598</v>
      </c>
      <c r="H672" s="106" t="s">
        <v>2599</v>
      </c>
      <c r="I672" s="106" t="s">
        <v>170</v>
      </c>
      <c r="J672" s="106"/>
      <c r="K672" s="106">
        <v>200</v>
      </c>
      <c r="L672" s="106"/>
      <c r="M672" s="106"/>
    </row>
    <row r="673" customHeight="1" spans="1:13">
      <c r="A673" s="106"/>
      <c r="B673" s="285" t="s">
        <v>10</v>
      </c>
      <c r="C673" s="285" t="s">
        <v>2600</v>
      </c>
      <c r="D673" s="106">
        <v>1988</v>
      </c>
      <c r="E673" s="106" t="s">
        <v>1072</v>
      </c>
      <c r="F673" s="106" t="s">
        <v>2361</v>
      </c>
      <c r="G673" s="106"/>
      <c r="H673" s="106">
        <v>57</v>
      </c>
      <c r="I673" s="106" t="s">
        <v>14</v>
      </c>
      <c r="J673" s="106"/>
      <c r="K673" s="106">
        <v>200</v>
      </c>
      <c r="L673" s="106"/>
      <c r="M673" s="106"/>
    </row>
    <row r="674" customHeight="1" spans="1:13">
      <c r="A674" s="106"/>
      <c r="B674" s="285" t="s">
        <v>10</v>
      </c>
      <c r="C674" s="285" t="s">
        <v>2601</v>
      </c>
      <c r="D674" s="106">
        <v>1988</v>
      </c>
      <c r="E674" s="106" t="s">
        <v>1072</v>
      </c>
      <c r="F674" s="106" t="s">
        <v>2361</v>
      </c>
      <c r="G674" s="106"/>
      <c r="H674" s="106">
        <v>57</v>
      </c>
      <c r="I674" s="106" t="s">
        <v>14</v>
      </c>
      <c r="J674" s="106"/>
      <c r="K674" s="106">
        <v>200</v>
      </c>
      <c r="L674" s="106"/>
      <c r="M674" s="106"/>
    </row>
    <row r="675" customHeight="1" spans="1:13">
      <c r="A675" s="106"/>
      <c r="B675" s="285" t="s">
        <v>10</v>
      </c>
      <c r="C675" s="285" t="s">
        <v>2602</v>
      </c>
      <c r="D675" s="106">
        <v>1988</v>
      </c>
      <c r="E675" s="106" t="s">
        <v>1072</v>
      </c>
      <c r="F675" s="106" t="s">
        <v>2361</v>
      </c>
      <c r="G675" s="106"/>
      <c r="H675" s="106">
        <v>57</v>
      </c>
      <c r="I675" s="106" t="s">
        <v>14</v>
      </c>
      <c r="J675" s="106"/>
      <c r="K675" s="106">
        <v>200</v>
      </c>
      <c r="L675" s="106"/>
      <c r="M675" s="106"/>
    </row>
    <row r="676" customHeight="1" spans="1:13">
      <c r="A676" s="106"/>
      <c r="B676" s="285" t="s">
        <v>545</v>
      </c>
      <c r="C676" s="285" t="s">
        <v>2603</v>
      </c>
      <c r="D676" s="288">
        <v>2019</v>
      </c>
      <c r="E676" s="288" t="s">
        <v>398</v>
      </c>
      <c r="F676" s="288" t="s">
        <v>1841</v>
      </c>
      <c r="G676" s="288">
        <v>168</v>
      </c>
      <c r="H676" s="288" t="s">
        <v>2604</v>
      </c>
      <c r="I676" s="288" t="s">
        <v>548</v>
      </c>
      <c r="J676" s="106"/>
      <c r="K676" s="106">
        <v>220</v>
      </c>
      <c r="L676" s="106"/>
      <c r="M676" s="106"/>
    </row>
    <row r="677" customHeight="1" spans="1:13">
      <c r="A677" s="106"/>
      <c r="B677" s="285" t="s">
        <v>545</v>
      </c>
      <c r="C677" s="285" t="s">
        <v>2605</v>
      </c>
      <c r="D677" s="296">
        <v>2012</v>
      </c>
      <c r="E677" s="296" t="s">
        <v>72</v>
      </c>
      <c r="F677" s="296" t="s">
        <v>2518</v>
      </c>
      <c r="G677" s="296">
        <v>245</v>
      </c>
      <c r="H677" s="296"/>
      <c r="I677" s="296" t="s">
        <v>548</v>
      </c>
      <c r="J677" s="125"/>
      <c r="K677" s="106">
        <v>225</v>
      </c>
      <c r="L677" s="106"/>
      <c r="M677" s="106"/>
    </row>
    <row r="678" customHeight="1" spans="1:13">
      <c r="A678" s="106"/>
      <c r="B678" s="285" t="s">
        <v>10</v>
      </c>
      <c r="C678" s="285" t="s">
        <v>2606</v>
      </c>
      <c r="D678" s="106">
        <v>2020</v>
      </c>
      <c r="E678" s="106" t="s">
        <v>93</v>
      </c>
      <c r="F678" s="106" t="s">
        <v>2607</v>
      </c>
      <c r="G678" s="106">
        <v>278</v>
      </c>
      <c r="H678" s="106" t="s">
        <v>2608</v>
      </c>
      <c r="I678" s="106" t="s">
        <v>14</v>
      </c>
      <c r="J678" s="106"/>
      <c r="K678" s="106">
        <v>225</v>
      </c>
      <c r="L678" s="106"/>
      <c r="M678" s="106"/>
    </row>
    <row r="679" customHeight="1" spans="1:13">
      <c r="A679" s="106"/>
      <c r="B679" s="285" t="s">
        <v>10</v>
      </c>
      <c r="C679" s="285" t="s">
        <v>2609</v>
      </c>
      <c r="D679" s="106">
        <v>2019</v>
      </c>
      <c r="E679" s="106" t="s">
        <v>93</v>
      </c>
      <c r="F679" s="106" t="s">
        <v>1778</v>
      </c>
      <c r="G679" s="106">
        <v>248</v>
      </c>
      <c r="H679" s="106"/>
      <c r="I679" s="106" t="s">
        <v>40</v>
      </c>
      <c r="J679" s="106"/>
      <c r="K679" s="106">
        <v>240</v>
      </c>
      <c r="L679" s="106"/>
      <c r="M679" s="106"/>
    </row>
    <row r="680" customHeight="1" spans="1:13">
      <c r="A680" s="106"/>
      <c r="B680" s="285" t="s">
        <v>10</v>
      </c>
      <c r="C680" s="285" t="s">
        <v>2610</v>
      </c>
      <c r="D680" s="106">
        <v>2019</v>
      </c>
      <c r="E680" s="106" t="s">
        <v>93</v>
      </c>
      <c r="F680" s="106" t="s">
        <v>1778</v>
      </c>
      <c r="G680" s="106">
        <v>248</v>
      </c>
      <c r="H680" s="106"/>
      <c r="I680" s="106" t="s">
        <v>40</v>
      </c>
      <c r="J680" s="106"/>
      <c r="K680" s="106">
        <v>240</v>
      </c>
      <c r="L680" s="106"/>
      <c r="M680" s="106"/>
    </row>
    <row r="681" customHeight="1" spans="1:13">
      <c r="A681" s="106"/>
      <c r="B681" s="285" t="s">
        <v>10</v>
      </c>
      <c r="C681" s="285" t="s">
        <v>2611</v>
      </c>
      <c r="D681" s="106">
        <v>1988</v>
      </c>
      <c r="E681" s="106" t="s">
        <v>1072</v>
      </c>
      <c r="F681" s="106" t="s">
        <v>2363</v>
      </c>
      <c r="G681" s="106"/>
      <c r="H681" s="106">
        <v>20</v>
      </c>
      <c r="I681" s="106" t="s">
        <v>14</v>
      </c>
      <c r="J681" s="106"/>
      <c r="K681" s="106">
        <v>240</v>
      </c>
      <c r="L681" s="106"/>
      <c r="M681" s="106"/>
    </row>
    <row r="682" customHeight="1" spans="1:13">
      <c r="A682" s="106"/>
      <c r="B682" s="285" t="s">
        <v>10</v>
      </c>
      <c r="C682" s="285" t="s">
        <v>2612</v>
      </c>
      <c r="D682" s="106">
        <v>1988</v>
      </c>
      <c r="E682" s="106" t="s">
        <v>1072</v>
      </c>
      <c r="F682" s="106" t="s">
        <v>2363</v>
      </c>
      <c r="G682" s="106"/>
      <c r="H682" s="106">
        <v>20</v>
      </c>
      <c r="I682" s="106" t="s">
        <v>14</v>
      </c>
      <c r="J682" s="106"/>
      <c r="K682" s="106">
        <v>240</v>
      </c>
      <c r="L682" s="106"/>
      <c r="M682" s="106"/>
    </row>
    <row r="683" customHeight="1" spans="1:13">
      <c r="A683" s="106"/>
      <c r="B683" s="285" t="s">
        <v>10</v>
      </c>
      <c r="C683" s="285" t="s">
        <v>2613</v>
      </c>
      <c r="D683" s="106">
        <v>1988</v>
      </c>
      <c r="E683" s="106" t="s">
        <v>1072</v>
      </c>
      <c r="F683" s="106" t="s">
        <v>2363</v>
      </c>
      <c r="G683" s="106"/>
      <c r="H683" s="106">
        <v>20</v>
      </c>
      <c r="I683" s="106" t="s">
        <v>14</v>
      </c>
      <c r="J683" s="106"/>
      <c r="K683" s="106">
        <v>240</v>
      </c>
      <c r="L683" s="106"/>
      <c r="M683" s="106"/>
    </row>
    <row r="684" customHeight="1" spans="1:13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</row>
    <row r="685" customHeight="1" spans="1:13">
      <c r="A685" s="288" t="s">
        <v>2614</v>
      </c>
      <c r="B685" s="112">
        <f>COUNTA(B687:B718)</f>
        <v>32</v>
      </c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</row>
    <row r="686" customHeight="1" spans="1:13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</row>
    <row r="687" customHeight="1" spans="1:13">
      <c r="A687" s="106"/>
      <c r="B687" s="291" t="s">
        <v>10</v>
      </c>
      <c r="C687" s="291" t="s">
        <v>2615</v>
      </c>
      <c r="D687" s="292">
        <v>2020</v>
      </c>
      <c r="E687" s="292" t="s">
        <v>72</v>
      </c>
      <c r="F687" s="292" t="s">
        <v>2202</v>
      </c>
      <c r="G687" s="292">
        <v>278</v>
      </c>
      <c r="H687" s="292" t="s">
        <v>86</v>
      </c>
      <c r="I687" s="292" t="s">
        <v>14</v>
      </c>
      <c r="J687" s="106"/>
      <c r="K687" s="106">
        <v>250</v>
      </c>
      <c r="L687" s="106"/>
      <c r="M687" s="106"/>
    </row>
    <row r="688" customHeight="1" spans="1:13">
      <c r="A688" s="106"/>
      <c r="B688" s="291" t="s">
        <v>10</v>
      </c>
      <c r="C688" s="285" t="s">
        <v>2616</v>
      </c>
      <c r="D688" s="294">
        <v>2020</v>
      </c>
      <c r="E688" s="294" t="s">
        <v>72</v>
      </c>
      <c r="F688" s="294" t="s">
        <v>2520</v>
      </c>
      <c r="G688" s="106">
        <v>278</v>
      </c>
      <c r="H688" s="294" t="s">
        <v>1829</v>
      </c>
      <c r="I688" s="294" t="s">
        <v>14</v>
      </c>
      <c r="J688" s="106"/>
      <c r="K688" s="106">
        <v>250</v>
      </c>
      <c r="L688" s="106"/>
      <c r="M688" s="106"/>
    </row>
    <row r="689" customHeight="1" spans="1:13">
      <c r="A689" s="106"/>
      <c r="B689" s="291" t="s">
        <v>10</v>
      </c>
      <c r="C689" s="285" t="s">
        <v>2617</v>
      </c>
      <c r="D689" s="294">
        <v>2020</v>
      </c>
      <c r="E689" s="294" t="s">
        <v>72</v>
      </c>
      <c r="F689" s="294" t="s">
        <v>2520</v>
      </c>
      <c r="G689" s="106">
        <v>278</v>
      </c>
      <c r="H689" s="294" t="s">
        <v>1829</v>
      </c>
      <c r="I689" s="294" t="s">
        <v>14</v>
      </c>
      <c r="J689" s="106"/>
      <c r="K689" s="106">
        <v>250</v>
      </c>
      <c r="L689" s="106"/>
      <c r="M689" s="106"/>
    </row>
    <row r="690" customHeight="1" spans="1:13">
      <c r="A690" s="106"/>
      <c r="B690" s="285" t="s">
        <v>10</v>
      </c>
      <c r="C690" s="285" t="s">
        <v>2618</v>
      </c>
      <c r="D690" s="296">
        <v>2020</v>
      </c>
      <c r="E690" s="296" t="s">
        <v>72</v>
      </c>
      <c r="F690" s="296" t="s">
        <v>2202</v>
      </c>
      <c r="G690" s="296">
        <v>278</v>
      </c>
      <c r="H690" s="296" t="s">
        <v>944</v>
      </c>
      <c r="I690" s="296" t="s">
        <v>14</v>
      </c>
      <c r="J690" s="125"/>
      <c r="K690" s="106">
        <v>260</v>
      </c>
      <c r="L690" s="106"/>
      <c r="M690" s="106"/>
    </row>
    <row r="691" customHeight="1" spans="1:13">
      <c r="A691" s="106"/>
      <c r="B691" s="285" t="s">
        <v>10</v>
      </c>
      <c r="C691" s="285" t="s">
        <v>2619</v>
      </c>
      <c r="D691" s="125">
        <v>2009</v>
      </c>
      <c r="E691" s="125" t="s">
        <v>2482</v>
      </c>
      <c r="F691" s="125" t="s">
        <v>1796</v>
      </c>
      <c r="G691" s="125">
        <v>303</v>
      </c>
      <c r="H691" s="125"/>
      <c r="I691" s="125" t="s">
        <v>40</v>
      </c>
      <c r="J691" s="125"/>
      <c r="K691" s="106">
        <v>275</v>
      </c>
      <c r="L691" s="106"/>
      <c r="M691" s="106"/>
    </row>
    <row r="692" customHeight="1" spans="1:13">
      <c r="A692" s="106"/>
      <c r="B692" s="285" t="s">
        <v>10</v>
      </c>
      <c r="C692" s="285" t="s">
        <v>2620</v>
      </c>
      <c r="D692" s="288">
        <v>2019</v>
      </c>
      <c r="E692" s="288" t="s">
        <v>398</v>
      </c>
      <c r="F692" s="288" t="s">
        <v>1841</v>
      </c>
      <c r="G692" s="288">
        <v>168</v>
      </c>
      <c r="H692" s="288" t="s">
        <v>1974</v>
      </c>
      <c r="I692" s="288" t="s">
        <v>40</v>
      </c>
      <c r="J692" s="106"/>
      <c r="K692" s="106">
        <v>275</v>
      </c>
      <c r="L692" s="106"/>
      <c r="M692" s="106"/>
    </row>
    <row r="693" customHeight="1" spans="1:13">
      <c r="A693" s="106"/>
      <c r="B693" s="285" t="s">
        <v>66</v>
      </c>
      <c r="C693" s="285" t="s">
        <v>2621</v>
      </c>
      <c r="D693" s="106">
        <v>1988</v>
      </c>
      <c r="E693" s="106" t="s">
        <v>1072</v>
      </c>
      <c r="F693" s="106" t="s">
        <v>1245</v>
      </c>
      <c r="G693" s="106"/>
      <c r="H693" s="106">
        <v>17</v>
      </c>
      <c r="I693" s="106" t="s">
        <v>146</v>
      </c>
      <c r="J693" s="106"/>
      <c r="K693" s="106">
        <v>280</v>
      </c>
      <c r="L693" s="106"/>
      <c r="M693" s="106"/>
    </row>
    <row r="694" customHeight="1" spans="1:13">
      <c r="A694" s="106"/>
      <c r="B694" s="285" t="s">
        <v>10</v>
      </c>
      <c r="C694" s="285" t="s">
        <v>2622</v>
      </c>
      <c r="D694" s="296">
        <v>2018</v>
      </c>
      <c r="E694" s="296" t="s">
        <v>398</v>
      </c>
      <c r="F694" s="296" t="s">
        <v>1832</v>
      </c>
      <c r="G694" s="296">
        <v>177</v>
      </c>
      <c r="H694" s="296" t="s">
        <v>2470</v>
      </c>
      <c r="I694" s="296" t="s">
        <v>14</v>
      </c>
      <c r="J694" s="125"/>
      <c r="K694" s="106">
        <v>300</v>
      </c>
      <c r="L694" s="106"/>
      <c r="M694" s="106"/>
    </row>
    <row r="695" customHeight="1" spans="1:13">
      <c r="A695" s="106"/>
      <c r="B695" s="285" t="s">
        <v>10</v>
      </c>
      <c r="C695" s="285" t="s">
        <v>2623</v>
      </c>
      <c r="D695" s="306">
        <v>2019</v>
      </c>
      <c r="E695" s="306" t="s">
        <v>131</v>
      </c>
      <c r="F695" s="306" t="s">
        <v>1841</v>
      </c>
      <c r="G695" s="306">
        <v>202</v>
      </c>
      <c r="H695" s="306" t="s">
        <v>2624</v>
      </c>
      <c r="I695" s="288" t="s">
        <v>40</v>
      </c>
      <c r="J695" s="106"/>
      <c r="K695" s="106">
        <v>300</v>
      </c>
      <c r="L695" s="106"/>
      <c r="M695" s="106"/>
    </row>
    <row r="696" customHeight="1" spans="1:13">
      <c r="A696" s="106"/>
      <c r="B696" s="291" t="s">
        <v>10</v>
      </c>
      <c r="C696" s="291" t="s">
        <v>2625</v>
      </c>
      <c r="D696" s="292">
        <v>2020</v>
      </c>
      <c r="E696" s="292" t="s">
        <v>72</v>
      </c>
      <c r="F696" s="292" t="s">
        <v>2202</v>
      </c>
      <c r="G696" s="292">
        <v>278</v>
      </c>
      <c r="H696" s="292" t="s">
        <v>2626</v>
      </c>
      <c r="I696" s="292" t="s">
        <v>14</v>
      </c>
      <c r="J696" s="106"/>
      <c r="K696" s="106">
        <v>300</v>
      </c>
      <c r="L696" s="106"/>
      <c r="M696" s="106"/>
    </row>
    <row r="697" customHeight="1" spans="1:13">
      <c r="A697" s="106"/>
      <c r="B697" s="285" t="s">
        <v>10</v>
      </c>
      <c r="C697" s="285" t="s">
        <v>2627</v>
      </c>
      <c r="D697" s="106">
        <v>2020</v>
      </c>
      <c r="E697" s="106" t="s">
        <v>907</v>
      </c>
      <c r="F697" s="106" t="s">
        <v>2607</v>
      </c>
      <c r="G697" s="106">
        <v>153</v>
      </c>
      <c r="H697" s="106" t="s">
        <v>2604</v>
      </c>
      <c r="I697" s="106" t="s">
        <v>40</v>
      </c>
      <c r="J697" s="106"/>
      <c r="K697" s="106">
        <v>325</v>
      </c>
      <c r="L697" s="106"/>
      <c r="M697" s="106"/>
    </row>
    <row r="698" customHeight="1" spans="1:13">
      <c r="A698" s="106"/>
      <c r="B698" s="285" t="s">
        <v>10</v>
      </c>
      <c r="C698" s="285" t="s">
        <v>2628</v>
      </c>
      <c r="D698" s="106">
        <v>1987</v>
      </c>
      <c r="E698" s="106" t="s">
        <v>1962</v>
      </c>
      <c r="F698" s="106" t="s">
        <v>1245</v>
      </c>
      <c r="G698" s="106"/>
      <c r="H698" s="106">
        <v>2</v>
      </c>
      <c r="I698" s="106" t="s">
        <v>27</v>
      </c>
      <c r="J698" s="106"/>
      <c r="K698" s="106">
        <v>325</v>
      </c>
      <c r="L698" s="106"/>
      <c r="M698" s="106"/>
    </row>
    <row r="699" customHeight="1" spans="1:13">
      <c r="A699" s="106"/>
      <c r="B699" s="285" t="s">
        <v>10</v>
      </c>
      <c r="C699" s="285" t="s">
        <v>2629</v>
      </c>
      <c r="D699" s="295">
        <v>2019</v>
      </c>
      <c r="E699" s="295" t="s">
        <v>398</v>
      </c>
      <c r="F699" s="295" t="s">
        <v>1841</v>
      </c>
      <c r="G699" s="295">
        <v>168</v>
      </c>
      <c r="H699" s="295" t="s">
        <v>2470</v>
      </c>
      <c r="I699" s="295" t="s">
        <v>40</v>
      </c>
      <c r="J699" s="106"/>
      <c r="K699" s="106">
        <v>335</v>
      </c>
      <c r="L699" s="106"/>
      <c r="M699" s="106"/>
    </row>
    <row r="700" customHeight="1" spans="1:13">
      <c r="A700" s="106"/>
      <c r="B700" s="285" t="s">
        <v>10</v>
      </c>
      <c r="C700" s="285" t="s">
        <v>2630</v>
      </c>
      <c r="D700" s="106">
        <v>2003</v>
      </c>
      <c r="E700" s="106" t="s">
        <v>2631</v>
      </c>
      <c r="F700" s="106" t="s">
        <v>1815</v>
      </c>
      <c r="G700" s="106">
        <v>15</v>
      </c>
      <c r="H700" s="106" t="s">
        <v>2590</v>
      </c>
      <c r="I700" s="106" t="s">
        <v>40</v>
      </c>
      <c r="J700" s="106"/>
      <c r="K700" s="106">
        <v>350</v>
      </c>
      <c r="L700" s="106"/>
      <c r="M700" s="106"/>
    </row>
    <row r="701" customHeight="1" spans="1:13">
      <c r="A701" s="106"/>
      <c r="B701" s="285" t="s">
        <v>10</v>
      </c>
      <c r="C701" s="285" t="s">
        <v>2632</v>
      </c>
      <c r="D701" s="295">
        <v>2019</v>
      </c>
      <c r="E701" s="295" t="s">
        <v>72</v>
      </c>
      <c r="F701" s="295" t="s">
        <v>1841</v>
      </c>
      <c r="G701" s="295">
        <v>249</v>
      </c>
      <c r="H701" s="295" t="s">
        <v>2633</v>
      </c>
      <c r="I701" s="295" t="s">
        <v>40</v>
      </c>
      <c r="J701" s="106"/>
      <c r="K701" s="106">
        <v>375</v>
      </c>
      <c r="L701" s="106"/>
      <c r="M701" s="106"/>
    </row>
    <row r="702" customHeight="1" spans="1:13">
      <c r="A702" s="106"/>
      <c r="B702" s="285" t="s">
        <v>10</v>
      </c>
      <c r="C702" s="285" t="s">
        <v>2634</v>
      </c>
      <c r="D702" s="125">
        <v>2003</v>
      </c>
      <c r="E702" s="125" t="s">
        <v>166</v>
      </c>
      <c r="F702" s="125" t="s">
        <v>1815</v>
      </c>
      <c r="G702" s="125">
        <v>221</v>
      </c>
      <c r="H702" s="125"/>
      <c r="I702" s="125" t="s">
        <v>27</v>
      </c>
      <c r="J702" s="125"/>
      <c r="K702" s="106">
        <v>400</v>
      </c>
      <c r="L702" s="106"/>
      <c r="M702" s="106"/>
    </row>
    <row r="703" customHeight="1" spans="1:13">
      <c r="A703" s="106"/>
      <c r="B703" s="285" t="s">
        <v>10</v>
      </c>
      <c r="C703" s="285" t="s">
        <v>2635</v>
      </c>
      <c r="D703" s="296">
        <v>2018</v>
      </c>
      <c r="E703" s="296" t="s">
        <v>148</v>
      </c>
      <c r="F703" s="296" t="s">
        <v>1832</v>
      </c>
      <c r="G703" s="296">
        <v>25</v>
      </c>
      <c r="H703" s="296" t="s">
        <v>2636</v>
      </c>
      <c r="I703" s="296" t="s">
        <v>45</v>
      </c>
      <c r="J703" s="125"/>
      <c r="K703" s="106">
        <v>400</v>
      </c>
      <c r="L703" s="106"/>
      <c r="M703" s="106"/>
    </row>
    <row r="704" customHeight="1" spans="1:13">
      <c r="A704" s="106"/>
      <c r="B704" s="285" t="s">
        <v>10</v>
      </c>
      <c r="C704" s="285" t="s">
        <v>2637</v>
      </c>
      <c r="D704" s="106">
        <v>2020</v>
      </c>
      <c r="E704" s="106" t="s">
        <v>907</v>
      </c>
      <c r="F704" s="106" t="s">
        <v>2607</v>
      </c>
      <c r="G704" s="106">
        <v>153</v>
      </c>
      <c r="H704" s="106" t="s">
        <v>2197</v>
      </c>
      <c r="I704" s="106" t="s">
        <v>40</v>
      </c>
      <c r="J704" s="106"/>
      <c r="K704" s="106">
        <v>400</v>
      </c>
      <c r="L704" s="106"/>
      <c r="M704" s="106"/>
    </row>
    <row r="705" customHeight="1" spans="1:13">
      <c r="A705" s="106"/>
      <c r="B705" s="285" t="s">
        <v>10</v>
      </c>
      <c r="C705" s="285" t="s">
        <v>2638</v>
      </c>
      <c r="D705" s="294">
        <v>1988</v>
      </c>
      <c r="E705" s="294" t="s">
        <v>1072</v>
      </c>
      <c r="F705" s="294" t="s">
        <v>2639</v>
      </c>
      <c r="G705" s="106">
        <v>120</v>
      </c>
      <c r="H705" s="294" t="s">
        <v>2640</v>
      </c>
      <c r="I705" s="294" t="s">
        <v>14</v>
      </c>
      <c r="J705" s="106"/>
      <c r="K705" s="106">
        <v>400</v>
      </c>
      <c r="L705" s="106"/>
      <c r="M705" s="106"/>
    </row>
    <row r="706" customHeight="1" spans="1:13">
      <c r="A706" s="106"/>
      <c r="B706" s="285" t="s">
        <v>10</v>
      </c>
      <c r="C706" s="285" t="s">
        <v>2641</v>
      </c>
      <c r="D706" s="106">
        <v>1988</v>
      </c>
      <c r="E706" s="106" t="s">
        <v>1072</v>
      </c>
      <c r="F706" s="106" t="s">
        <v>1245</v>
      </c>
      <c r="G706" s="106"/>
      <c r="H706" s="106">
        <v>17</v>
      </c>
      <c r="I706" s="106" t="s">
        <v>14</v>
      </c>
      <c r="J706" s="106"/>
      <c r="K706" s="106">
        <v>400</v>
      </c>
      <c r="L706" s="106"/>
      <c r="M706" s="106"/>
    </row>
    <row r="707" customHeight="1" spans="1:13">
      <c r="A707" s="106"/>
      <c r="B707" s="285" t="s">
        <v>10</v>
      </c>
      <c r="C707" s="285" t="s">
        <v>2642</v>
      </c>
      <c r="D707" s="106">
        <v>1988</v>
      </c>
      <c r="E707" s="106" t="s">
        <v>1072</v>
      </c>
      <c r="F707" s="106" t="s">
        <v>1245</v>
      </c>
      <c r="G707" s="106" t="s">
        <v>1920</v>
      </c>
      <c r="H707" s="106">
        <v>120</v>
      </c>
      <c r="I707" s="106" t="s">
        <v>14</v>
      </c>
      <c r="J707" s="106"/>
      <c r="K707" s="106">
        <v>400</v>
      </c>
      <c r="L707" s="106"/>
      <c r="M707" s="106"/>
    </row>
    <row r="708" customHeight="1" spans="1:13">
      <c r="A708" s="106"/>
      <c r="B708" s="285" t="s">
        <v>10</v>
      </c>
      <c r="C708" s="285" t="s">
        <v>2643</v>
      </c>
      <c r="D708" s="106">
        <v>1988</v>
      </c>
      <c r="E708" s="106" t="s">
        <v>1072</v>
      </c>
      <c r="F708" s="106" t="s">
        <v>1245</v>
      </c>
      <c r="G708" s="106" t="s">
        <v>1858</v>
      </c>
      <c r="H708" s="106">
        <v>120</v>
      </c>
      <c r="I708" s="106" t="s">
        <v>14</v>
      </c>
      <c r="J708" s="106"/>
      <c r="K708" s="106">
        <v>400</v>
      </c>
      <c r="L708" s="106"/>
      <c r="M708" s="106"/>
    </row>
    <row r="709" customHeight="1" spans="1:13">
      <c r="A709" s="106"/>
      <c r="B709" s="285" t="s">
        <v>10</v>
      </c>
      <c r="C709" s="285" t="s">
        <v>2644</v>
      </c>
      <c r="D709" s="106">
        <v>1988</v>
      </c>
      <c r="E709" s="106" t="s">
        <v>1072</v>
      </c>
      <c r="F709" s="106" t="s">
        <v>1245</v>
      </c>
      <c r="G709" s="106"/>
      <c r="H709" s="106">
        <v>17</v>
      </c>
      <c r="I709" s="106" t="s">
        <v>14</v>
      </c>
      <c r="J709" s="106"/>
      <c r="K709" s="106">
        <v>400</v>
      </c>
      <c r="L709" s="106"/>
      <c r="M709" s="106"/>
    </row>
    <row r="710" customHeight="1" spans="1:13">
      <c r="A710" s="106"/>
      <c r="B710" s="285" t="s">
        <v>10</v>
      </c>
      <c r="C710" s="285" t="s">
        <v>2645</v>
      </c>
      <c r="D710" s="125">
        <v>2018</v>
      </c>
      <c r="E710" s="125" t="s">
        <v>72</v>
      </c>
      <c r="F710" s="125" t="s">
        <v>1832</v>
      </c>
      <c r="G710" s="125">
        <v>280</v>
      </c>
      <c r="H710" s="125"/>
      <c r="I710" s="125" t="s">
        <v>40</v>
      </c>
      <c r="J710" s="125"/>
      <c r="K710" s="106">
        <v>425</v>
      </c>
      <c r="L710" s="106"/>
      <c r="M710" s="106"/>
    </row>
    <row r="711" customHeight="1" spans="1:13">
      <c r="A711" s="106"/>
      <c r="B711" s="285" t="s">
        <v>10</v>
      </c>
      <c r="C711" s="285" t="s">
        <v>2646</v>
      </c>
      <c r="D711" s="106">
        <v>2019</v>
      </c>
      <c r="E711" s="106" t="s">
        <v>2005</v>
      </c>
      <c r="F711" s="106" t="s">
        <v>1841</v>
      </c>
      <c r="G711" s="106">
        <v>168</v>
      </c>
      <c r="H711" s="106" t="s">
        <v>2647</v>
      </c>
      <c r="I711" s="106" t="s">
        <v>40</v>
      </c>
      <c r="J711" s="106"/>
      <c r="K711" s="106">
        <v>450</v>
      </c>
      <c r="L711" s="106"/>
      <c r="M711" s="106"/>
    </row>
    <row r="712" customHeight="1" spans="1:13">
      <c r="A712" s="106"/>
      <c r="B712" s="285" t="s">
        <v>10</v>
      </c>
      <c r="C712" s="285" t="s">
        <v>2648</v>
      </c>
      <c r="D712" s="106">
        <v>1987</v>
      </c>
      <c r="E712" s="106" t="s">
        <v>1072</v>
      </c>
      <c r="F712" s="106" t="s">
        <v>1245</v>
      </c>
      <c r="G712" s="106"/>
      <c r="H712" s="106">
        <v>59</v>
      </c>
      <c r="I712" s="106" t="s">
        <v>27</v>
      </c>
      <c r="J712" s="106"/>
      <c r="K712" s="106">
        <v>550</v>
      </c>
      <c r="L712" s="106"/>
      <c r="M712" s="106"/>
    </row>
    <row r="713" customHeight="1" spans="1:13">
      <c r="A713" s="106"/>
      <c r="B713" s="285" t="s">
        <v>10</v>
      </c>
      <c r="C713" s="285" t="s">
        <v>2649</v>
      </c>
      <c r="D713" s="106">
        <v>2020</v>
      </c>
      <c r="E713" s="106" t="s">
        <v>907</v>
      </c>
      <c r="F713" s="106" t="s">
        <v>2447</v>
      </c>
      <c r="G713" s="106" t="s">
        <v>2650</v>
      </c>
      <c r="H713" s="106" t="s">
        <v>2651</v>
      </c>
      <c r="I713" s="106" t="s">
        <v>14</v>
      </c>
      <c r="J713" s="106"/>
      <c r="K713" s="106">
        <v>650</v>
      </c>
      <c r="L713" s="106"/>
      <c r="M713" s="106"/>
    </row>
    <row r="714" customHeight="1" spans="1:13">
      <c r="A714" s="106"/>
      <c r="B714" s="285" t="s">
        <v>10</v>
      </c>
      <c r="C714" s="285" t="s">
        <v>2652</v>
      </c>
      <c r="D714" s="106">
        <v>2020</v>
      </c>
      <c r="E714" s="106" t="s">
        <v>93</v>
      </c>
      <c r="F714" s="106" t="s">
        <v>2607</v>
      </c>
      <c r="G714" s="106">
        <v>278</v>
      </c>
      <c r="H714" s="106" t="s">
        <v>2608</v>
      </c>
      <c r="I714" s="106" t="s">
        <v>40</v>
      </c>
      <c r="J714" s="106"/>
      <c r="K714" s="106">
        <v>900</v>
      </c>
      <c r="L714" s="106"/>
      <c r="M714" s="106"/>
    </row>
    <row r="715" customHeight="1" spans="1:13">
      <c r="A715" s="106"/>
      <c r="B715" s="291" t="s">
        <v>66</v>
      </c>
      <c r="C715" s="291" t="s">
        <v>2653</v>
      </c>
      <c r="D715" s="292">
        <v>2013</v>
      </c>
      <c r="E715" s="292" t="s">
        <v>2654</v>
      </c>
      <c r="F715" s="292" t="s">
        <v>2480</v>
      </c>
      <c r="G715" s="292" t="s">
        <v>2655</v>
      </c>
      <c r="H715" s="292" t="s">
        <v>1136</v>
      </c>
      <c r="I715" s="292" t="s">
        <v>2656</v>
      </c>
      <c r="J715" s="106"/>
      <c r="K715" s="106">
        <v>1000</v>
      </c>
      <c r="L715" s="106"/>
      <c r="M715" s="106"/>
    </row>
    <row r="716" customHeight="1" spans="1:13">
      <c r="A716" s="106"/>
      <c r="B716" s="291" t="s">
        <v>10</v>
      </c>
      <c r="C716" s="291" t="s">
        <v>2657</v>
      </c>
      <c r="D716" s="292">
        <v>2016</v>
      </c>
      <c r="E716" s="292" t="s">
        <v>2658</v>
      </c>
      <c r="F716" s="292" t="s">
        <v>1787</v>
      </c>
      <c r="G716" s="292">
        <v>1</v>
      </c>
      <c r="H716" s="292" t="s">
        <v>2659</v>
      </c>
      <c r="I716" s="292" t="s">
        <v>27</v>
      </c>
      <c r="J716" s="106"/>
      <c r="K716" s="106">
        <v>1250</v>
      </c>
      <c r="L716" s="106"/>
      <c r="M716" s="106"/>
    </row>
    <row r="717" customHeight="1" spans="1:13">
      <c r="A717" s="106"/>
      <c r="B717" s="285" t="s">
        <v>10</v>
      </c>
      <c r="C717" s="285" t="s">
        <v>2660</v>
      </c>
      <c r="D717" s="106">
        <v>2019</v>
      </c>
      <c r="E717" s="106" t="s">
        <v>365</v>
      </c>
      <c r="F717" s="106" t="s">
        <v>1841</v>
      </c>
      <c r="G717" s="106">
        <v>219</v>
      </c>
      <c r="H717" s="106" t="s">
        <v>2661</v>
      </c>
      <c r="I717" s="106" t="s">
        <v>40</v>
      </c>
      <c r="J717" s="106"/>
      <c r="K717" s="106">
        <v>1850</v>
      </c>
      <c r="L717" s="106"/>
      <c r="M717" s="106"/>
    </row>
    <row r="718" customHeight="1" spans="1:13">
      <c r="A718" s="106"/>
      <c r="B718" s="285" t="s">
        <v>545</v>
      </c>
      <c r="C718" s="285" t="s">
        <v>2662</v>
      </c>
      <c r="D718" s="106">
        <v>2012</v>
      </c>
      <c r="E718" s="106" t="s">
        <v>72</v>
      </c>
      <c r="F718" s="106" t="s">
        <v>1809</v>
      </c>
      <c r="G718" s="106">
        <v>72</v>
      </c>
      <c r="H718" s="106" t="s">
        <v>86</v>
      </c>
      <c r="I718" s="106" t="s">
        <v>548</v>
      </c>
      <c r="J718" s="106"/>
      <c r="K718" s="106">
        <v>7000</v>
      </c>
      <c r="L718" s="106"/>
      <c r="M718" s="106"/>
    </row>
    <row r="719" customHeight="1" spans="1:13">
      <c r="A719" s="106"/>
      <c r="B719" s="106" t="s">
        <v>545</v>
      </c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</row>
    <row r="720" customHeight="1" spans="1:13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</row>
    <row r="721" customHeight="1" spans="1:13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</row>
    <row r="722" customHeight="1" spans="1:13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>
        <f>SUM(K5:K718)</f>
        <v>57313.052480916</v>
      </c>
      <c r="L722" s="106"/>
      <c r="M722" s="106"/>
    </row>
    <row r="723" customHeight="1" spans="1:13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>
        <f>K722/705</f>
        <v>81.2951099020085</v>
      </c>
      <c r="L723" s="106"/>
      <c r="M723" s="106"/>
    </row>
    <row r="724" customHeight="1" spans="1:13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</row>
    <row r="725" customHeight="1" spans="1:13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</row>
    <row r="726" customHeight="1" spans="1:13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</row>
    <row r="727" customHeight="1" spans="1:13">
      <c r="A727" s="106" t="s">
        <v>2663</v>
      </c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</row>
    <row r="728" customHeight="1" spans="1:13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</row>
    <row r="729" customHeight="1" spans="1:13">
      <c r="A729" s="106"/>
      <c r="B729" s="106"/>
      <c r="C729" s="106"/>
      <c r="D729" s="106">
        <v>1989</v>
      </c>
      <c r="E729" s="106" t="s">
        <v>1072</v>
      </c>
      <c r="F729" s="106" t="s">
        <v>1245</v>
      </c>
      <c r="G729" s="106">
        <v>21</v>
      </c>
      <c r="H729" s="106"/>
      <c r="I729" s="106" t="s">
        <v>2664</v>
      </c>
      <c r="J729" s="106"/>
      <c r="K729" s="106">
        <v>15</v>
      </c>
      <c r="L729" s="106"/>
      <c r="M729" s="106"/>
    </row>
    <row r="730" customHeight="1" spans="1:13">
      <c r="A730" s="106"/>
      <c r="B730" s="106"/>
      <c r="C730" s="106"/>
      <c r="D730" s="106">
        <v>1994</v>
      </c>
      <c r="E730" s="106" t="s">
        <v>542</v>
      </c>
      <c r="F730" s="106" t="s">
        <v>1245</v>
      </c>
      <c r="G730" s="106">
        <v>331</v>
      </c>
      <c r="H730" s="106"/>
      <c r="I730" s="106" t="s">
        <v>184</v>
      </c>
      <c r="J730" s="106"/>
      <c r="K730" s="106">
        <v>50</v>
      </c>
      <c r="L730" s="106"/>
      <c r="M730" s="106"/>
    </row>
    <row r="731" customHeight="1" spans="1:13">
      <c r="A731" s="106"/>
      <c r="B731" s="106"/>
      <c r="C731" s="106"/>
      <c r="D731" s="106">
        <v>2020</v>
      </c>
      <c r="E731" s="106" t="s">
        <v>150</v>
      </c>
      <c r="F731" s="106" t="s">
        <v>2447</v>
      </c>
      <c r="G731" s="106">
        <v>580</v>
      </c>
      <c r="H731" s="106" t="s">
        <v>364</v>
      </c>
      <c r="I731" s="106" t="s">
        <v>277</v>
      </c>
      <c r="J731" s="106"/>
      <c r="K731" s="106">
        <v>15</v>
      </c>
      <c r="L731" s="106"/>
      <c r="M731" s="106"/>
    </row>
    <row r="732" customHeight="1" spans="1:13">
      <c r="A732" s="106"/>
      <c r="B732" s="106"/>
      <c r="C732" s="106"/>
      <c r="D732" s="106">
        <v>2020</v>
      </c>
      <c r="E732" s="106" t="s">
        <v>131</v>
      </c>
      <c r="F732" s="106" t="s">
        <v>1778</v>
      </c>
      <c r="G732" s="106">
        <v>5</v>
      </c>
      <c r="H732" s="106" t="s">
        <v>2665</v>
      </c>
      <c r="I732" s="106" t="s">
        <v>71</v>
      </c>
      <c r="J732" s="106"/>
      <c r="K732" s="106">
        <v>20</v>
      </c>
      <c r="L732" s="106"/>
      <c r="M732" s="106"/>
    </row>
    <row r="733" customHeight="1" spans="1:13">
      <c r="A733" s="106"/>
      <c r="B733" s="106"/>
      <c r="C733" s="106"/>
      <c r="D733" s="106">
        <v>1994</v>
      </c>
      <c r="E733" s="106" t="s">
        <v>1794</v>
      </c>
      <c r="F733" s="106" t="s">
        <v>1245</v>
      </c>
      <c r="G733" s="106">
        <v>38</v>
      </c>
      <c r="H733" s="106" t="s">
        <v>2666</v>
      </c>
      <c r="I733" s="106" t="s">
        <v>184</v>
      </c>
      <c r="J733" s="106"/>
      <c r="K733" s="106">
        <v>10</v>
      </c>
      <c r="L733" s="106"/>
      <c r="M733" s="106"/>
    </row>
    <row r="734" customHeight="1" spans="1:13">
      <c r="A734" s="106"/>
      <c r="B734" s="106"/>
      <c r="C734" s="106"/>
      <c r="D734" s="106">
        <v>1992</v>
      </c>
      <c r="E734" s="106" t="s">
        <v>1794</v>
      </c>
      <c r="F734" s="106" t="s">
        <v>2667</v>
      </c>
      <c r="G734" s="106">
        <v>18</v>
      </c>
      <c r="H734" s="106" t="s">
        <v>1901</v>
      </c>
      <c r="I734" s="106" t="s">
        <v>2668</v>
      </c>
      <c r="J734" s="106"/>
      <c r="K734" s="106">
        <v>10</v>
      </c>
      <c r="L734" s="106"/>
      <c r="M734" s="106"/>
    </row>
    <row r="735" customHeight="1" spans="1:13">
      <c r="A735" s="106"/>
      <c r="B735" s="106"/>
      <c r="C735" s="106"/>
      <c r="D735" s="106">
        <v>2020</v>
      </c>
      <c r="E735" s="106" t="s">
        <v>148</v>
      </c>
      <c r="F735" s="106" t="s">
        <v>2669</v>
      </c>
      <c r="G735" s="106">
        <v>79</v>
      </c>
      <c r="H735" s="106" t="s">
        <v>2670</v>
      </c>
      <c r="I735" s="106" t="s">
        <v>152</v>
      </c>
      <c r="J735" s="106"/>
      <c r="K735" s="106">
        <v>5</v>
      </c>
      <c r="L735" s="106"/>
      <c r="M735" s="106"/>
    </row>
    <row r="736" customHeight="1" spans="1:13">
      <c r="A736" s="106"/>
      <c r="B736" s="106"/>
      <c r="C736" s="106"/>
      <c r="D736" s="106">
        <v>2020</v>
      </c>
      <c r="E736" s="106" t="s">
        <v>131</v>
      </c>
      <c r="F736" s="106" t="s">
        <v>2447</v>
      </c>
      <c r="G736" s="106">
        <v>201</v>
      </c>
      <c r="H736" s="106" t="s">
        <v>181</v>
      </c>
      <c r="I736" s="106" t="s">
        <v>277</v>
      </c>
      <c r="J736" s="106"/>
      <c r="K736" s="106">
        <v>35</v>
      </c>
      <c r="L736" s="106"/>
      <c r="M736" s="106"/>
    </row>
    <row r="737" customHeight="1" spans="1:13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</row>
    <row r="738" customHeight="1" spans="1:13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</row>
    <row r="739" customHeight="1" spans="1:13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</row>
    <row r="740" customHeight="1" spans="1:13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</row>
    <row r="741" customHeight="1" spans="1:13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</row>
    <row r="742" customHeight="1" spans="1:13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</row>
    <row r="743" customHeight="1" spans="1:13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</row>
    <row r="744" customHeight="1" spans="1:13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</row>
    <row r="745" customHeight="1" spans="1:13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</row>
    <row r="746" customHeight="1" spans="1:13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</row>
    <row r="747" customHeight="1" spans="1:13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</row>
    <row r="748" customHeight="1" spans="1:13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</row>
    <row r="749" customHeight="1" spans="1:13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</row>
    <row r="750" customHeight="1" spans="1:13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</row>
    <row r="751" customHeight="1" spans="1:13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</row>
    <row r="752" customHeight="1" spans="1:13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</row>
    <row r="753" customHeight="1" spans="1:13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</row>
    <row r="754" customHeight="1" spans="1:13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</row>
    <row r="755" customHeight="1" spans="1:13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</row>
    <row r="756" customHeight="1" spans="1:13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</row>
    <row r="757" customHeight="1" spans="1:13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</row>
    <row r="758" customHeight="1" spans="1:13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</row>
    <row r="759" customHeight="1" spans="1:13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</row>
    <row r="760" customHeight="1" spans="1:13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</row>
    <row r="761" customHeight="1" spans="1:13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</row>
    <row r="762" customHeight="1" spans="1:13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</row>
    <row r="763" customHeight="1" spans="1:13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</row>
    <row r="764" customHeight="1" spans="1:13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</row>
    <row r="765" customHeight="1" spans="1:13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</row>
    <row r="766" customHeight="1" spans="1:13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</row>
    <row r="767" customHeight="1" spans="1:13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</row>
    <row r="768" customHeight="1" spans="1:13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</row>
    <row r="769" customHeight="1" spans="1:13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</row>
    <row r="770" customHeight="1" spans="1:13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</row>
    <row r="771" customHeight="1" spans="1:13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</row>
    <row r="772" customHeight="1" spans="1:13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</row>
    <row r="773" customHeight="1" spans="1:13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</row>
    <row r="774" customHeight="1" spans="1:13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</row>
    <row r="775" customHeight="1" spans="1:13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</row>
    <row r="776" customHeight="1" spans="1:13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</row>
    <row r="777" customHeight="1" spans="1:13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</row>
    <row r="778" customHeight="1" spans="1:13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</row>
    <row r="779" customHeight="1" spans="1:13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</row>
    <row r="780" customHeight="1" spans="1:13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</row>
    <row r="781" customHeight="1" spans="1:13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</row>
    <row r="782" customHeight="1" spans="1:13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</row>
    <row r="783" customHeight="1" spans="1:13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</row>
    <row r="784" customHeight="1" spans="1:13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</row>
    <row r="785" customHeight="1" spans="1:13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</row>
    <row r="786" customHeight="1" spans="1:13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</row>
    <row r="787" customHeight="1" spans="1:13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</row>
    <row r="788" customHeight="1" spans="1:13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</row>
    <row r="789" customHeight="1" spans="1:13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</row>
    <row r="790" customHeight="1" spans="1:13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</row>
    <row r="791" customHeight="1" spans="1:13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</row>
    <row r="792" customHeight="1" spans="1:13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</row>
    <row r="793" customHeight="1" spans="1:13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</row>
    <row r="794" customHeight="1" spans="1:13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</row>
    <row r="795" customHeight="1" spans="1:13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</row>
    <row r="796" customHeight="1" spans="1:13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</row>
    <row r="797" customHeight="1" spans="1:13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</row>
    <row r="798" customHeight="1" spans="1:13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</row>
    <row r="799" customHeight="1" spans="1:13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</row>
    <row r="800" customHeight="1" spans="1:13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</row>
    <row r="801" customHeight="1" spans="1:13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</row>
    <row r="802" customHeight="1" spans="1:13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</row>
    <row r="803" customHeight="1" spans="1:13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</row>
    <row r="804" customHeight="1" spans="1:13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</row>
    <row r="805" customHeight="1" spans="1:13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</row>
    <row r="806" customHeight="1" spans="1:13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</row>
    <row r="807" customHeight="1" spans="1:13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</row>
    <row r="808" customHeight="1" spans="1:13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</row>
    <row r="809" customHeight="1" spans="1:13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</row>
    <row r="810" customHeight="1" spans="1:13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</row>
    <row r="811" customHeight="1" spans="1:13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</row>
    <row r="812" customHeight="1" spans="1:13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</row>
    <row r="813" customHeight="1" spans="1:13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</row>
    <row r="814" customHeight="1" spans="1:13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</row>
    <row r="815" customHeight="1" spans="1:13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</row>
    <row r="816" customHeight="1" spans="1:13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</row>
    <row r="817" customHeight="1" spans="1:13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</row>
    <row r="818" customHeight="1" spans="1:13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</row>
    <row r="819" customHeight="1" spans="1:13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</row>
    <row r="820" customHeight="1" spans="1:13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</row>
    <row r="821" customHeight="1" spans="1:13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</row>
    <row r="822" customHeight="1" spans="1:13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</row>
    <row r="823" customHeight="1" spans="1:13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</row>
    <row r="824" customHeight="1" spans="1:13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</row>
    <row r="825" customHeight="1" spans="1:13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</row>
    <row r="826" customHeight="1" spans="1:13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</row>
    <row r="827" customHeight="1" spans="1:13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</row>
    <row r="828" customHeight="1" spans="1:13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</row>
    <row r="829" customHeight="1" spans="1:13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</row>
    <row r="830" customHeight="1" spans="1:13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</row>
    <row r="831" customHeight="1" spans="1:13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</row>
    <row r="832" customHeight="1" spans="1:13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</row>
    <row r="833" customHeight="1" spans="1:13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</row>
    <row r="834" customHeight="1" spans="1:13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</row>
    <row r="835" customHeight="1" spans="1:13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</row>
    <row r="836" customHeight="1" spans="1:13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</row>
    <row r="837" customHeight="1" spans="1:13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</row>
    <row r="838" customHeight="1" spans="1:13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</row>
    <row r="839" customHeight="1" spans="1:13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</row>
    <row r="840" customHeight="1" spans="1:13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</row>
    <row r="841" customHeight="1" spans="1:13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</row>
    <row r="842" customHeight="1" spans="1:13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</row>
    <row r="843" customHeight="1" spans="1:13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</row>
    <row r="844" customHeight="1" spans="1:13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</row>
    <row r="845" customHeight="1" spans="1:13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</row>
    <row r="846" customHeight="1" spans="1:13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</row>
    <row r="847" customHeight="1" spans="1:13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</row>
    <row r="848" customHeight="1" spans="1:13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</row>
    <row r="849" customHeight="1" spans="1:13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</row>
    <row r="850" customHeight="1" spans="1:13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</row>
    <row r="851" customHeight="1" spans="1:13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</row>
    <row r="852" customHeight="1" spans="1:13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</row>
    <row r="853" customHeight="1" spans="1:13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</row>
    <row r="854" customHeight="1" spans="1:13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</row>
    <row r="855" customHeight="1" spans="1:13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</row>
    <row r="856" customHeight="1" spans="1:13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</row>
    <row r="857" customHeight="1" spans="1:13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</row>
    <row r="858" customHeight="1" spans="1:13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</row>
    <row r="859" customHeight="1" spans="1:13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</row>
    <row r="860" customHeight="1" spans="1:13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</row>
    <row r="861" customHeight="1" spans="1:13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</row>
    <row r="862" customHeight="1" spans="1:13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</row>
    <row r="863" customHeight="1" spans="1:13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</row>
    <row r="864" customHeight="1" spans="1:13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</row>
    <row r="865" customHeight="1" spans="1:13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</row>
    <row r="866" customHeight="1" spans="1:13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</row>
    <row r="867" customHeight="1" spans="1:13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</row>
    <row r="868" customHeight="1" spans="1:13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</row>
    <row r="869" customHeight="1" spans="1:13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</row>
    <row r="870" customHeight="1" spans="1:13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</row>
    <row r="871" customHeight="1" spans="1:13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</row>
    <row r="872" customHeight="1" spans="1:13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</row>
    <row r="873" customHeight="1" spans="1:13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</row>
    <row r="874" customHeight="1" spans="1:13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</row>
    <row r="875" customHeight="1" spans="1:13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</row>
    <row r="876" customHeight="1" spans="1:13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</row>
    <row r="877" customHeight="1" spans="1:13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</row>
    <row r="878" customHeight="1" spans="1:13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</row>
    <row r="879" customHeight="1" spans="1:13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</row>
    <row r="880" customHeight="1" spans="1:13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</row>
    <row r="881" customHeight="1" spans="1:13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</row>
    <row r="882" customHeight="1" spans="1:13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</row>
    <row r="883" customHeight="1" spans="1:13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</row>
    <row r="884" customHeight="1" spans="1:13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</row>
    <row r="885" customHeight="1" spans="1:13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</row>
    <row r="886" customHeight="1" spans="1:13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</row>
    <row r="887" customHeight="1" spans="1:13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</row>
    <row r="888" customHeight="1" spans="1:13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</row>
    <row r="889" customHeight="1" spans="1:13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</row>
    <row r="890" customHeight="1" spans="1:13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</row>
    <row r="891" customHeight="1" spans="1:13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</row>
    <row r="892" customHeight="1" spans="1:13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</row>
    <row r="893" customHeight="1" spans="1:13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</row>
    <row r="894" customHeight="1" spans="1:13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</row>
    <row r="895" customHeight="1" spans="1:13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</row>
    <row r="896" customHeight="1" spans="1:13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</row>
    <row r="897" customHeight="1" spans="1:13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</row>
    <row r="898" customHeight="1" spans="1:13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</row>
    <row r="899" customHeight="1" spans="1:13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</row>
    <row r="900" customHeight="1" spans="1:13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</row>
    <row r="901" customHeight="1" spans="1:13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</row>
    <row r="902" customHeight="1" spans="1:13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</row>
    <row r="903" customHeight="1" spans="1:13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</row>
    <row r="904" customHeight="1" spans="1:13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</row>
    <row r="905" customHeight="1" spans="1:13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</row>
    <row r="906" customHeight="1" spans="1:13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</row>
    <row r="907" customHeight="1" spans="1:13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</row>
    <row r="908" customHeight="1" spans="1:13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</row>
    <row r="909" customHeight="1" spans="1:13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</row>
    <row r="910" customHeight="1" spans="1:13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</row>
    <row r="911" customHeight="1" spans="1:13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</row>
    <row r="912" customHeight="1" spans="1:13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</row>
    <row r="913" customHeight="1" spans="1:13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</row>
    <row r="914" customHeight="1" spans="1:13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</row>
    <row r="915" customHeight="1" spans="1:13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</row>
    <row r="916" customHeight="1" spans="1:13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</row>
    <row r="917" customHeight="1" spans="1:13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</row>
    <row r="918" customHeight="1" spans="1:13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</row>
    <row r="919" customHeight="1" spans="1:13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</row>
    <row r="920" customHeight="1" spans="1:13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</row>
    <row r="921" customHeight="1" spans="1:13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</row>
    <row r="922" customHeight="1" spans="1:13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</row>
    <row r="923" customHeight="1" spans="1:13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</row>
    <row r="924" customHeight="1" spans="1:13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</row>
    <row r="925" customHeight="1" spans="1:13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</row>
    <row r="926" customHeight="1" spans="1:13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</row>
    <row r="927" customHeight="1" spans="1:13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</row>
    <row r="928" customHeight="1" spans="1:13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</row>
    <row r="929" customHeight="1" spans="1:13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</row>
    <row r="930" customHeight="1" spans="1:13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</row>
    <row r="931" customHeight="1" spans="1:13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</row>
    <row r="932" customHeight="1" spans="1:13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</row>
    <row r="933" customHeight="1" spans="1:13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</row>
    <row r="934" customHeight="1" spans="1:13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</row>
    <row r="935" customHeight="1" spans="1:13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</row>
    <row r="936" customHeight="1" spans="1:13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</row>
    <row r="937" customHeight="1" spans="1:13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</row>
    <row r="938" customHeight="1" spans="1:13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</row>
    <row r="939" customHeight="1" spans="1:13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</row>
    <row r="940" customHeight="1" spans="1:13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</row>
    <row r="941" customHeight="1" spans="1:13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</row>
    <row r="942" customHeight="1" spans="1:13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</row>
    <row r="943" customHeight="1" spans="1:13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</row>
    <row r="944" customHeight="1" spans="1:13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</row>
    <row r="945" customHeight="1" spans="1:13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</row>
    <row r="946" customHeight="1" spans="1:13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</row>
    <row r="947" customHeight="1" spans="1:13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</row>
    <row r="948" customHeight="1" spans="1:13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</row>
    <row r="949" customHeight="1" spans="1:13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</row>
    <row r="950" customHeight="1" spans="1:13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</row>
    <row r="951" customHeight="1" spans="1:13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</row>
    <row r="952" customHeight="1" spans="1:13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</row>
    <row r="953" customHeight="1" spans="1:13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</row>
    <row r="954" customHeight="1" spans="1:13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</row>
    <row r="955" customHeight="1" spans="1:13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</row>
    <row r="956" customHeight="1" spans="1:13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</row>
    <row r="957" customHeight="1" spans="1:13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</row>
    <row r="958" customHeight="1" spans="1:13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</row>
    <row r="959" customHeight="1" spans="1:13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</row>
    <row r="960" customHeight="1" spans="1:13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</row>
    <row r="961" customHeight="1" spans="1:13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</row>
    <row r="962" customHeight="1" spans="1:13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</row>
    <row r="963" customHeight="1" spans="1:13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</row>
    <row r="964" customHeight="1" spans="1:13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</row>
    <row r="965" customHeight="1" spans="1:13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</row>
    <row r="966" customHeight="1" spans="1:13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</row>
    <row r="967" customHeight="1" spans="1:13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</row>
    <row r="968" customHeight="1" spans="1:13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</row>
    <row r="969" customHeight="1" spans="1:13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</row>
    <row r="970" customHeight="1" spans="1:13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</row>
    <row r="971" customHeight="1" spans="1:13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</row>
    <row r="972" customHeight="1" spans="1:13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</row>
    <row r="973" customHeight="1" spans="1:13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</row>
    <row r="974" customHeight="1" spans="1:13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</row>
    <row r="975" customHeight="1" spans="1:13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</row>
    <row r="976" customHeight="1" spans="1:13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</row>
    <row r="977" customHeight="1" spans="1:13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</row>
    <row r="978" customHeight="1" spans="1:13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</row>
    <row r="979" customHeight="1" spans="1:13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</row>
    <row r="980" customHeight="1" spans="1:13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</row>
    <row r="981" customHeight="1" spans="1:13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</row>
    <row r="982" customHeight="1" spans="1:13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</row>
    <row r="983" customHeight="1" spans="1:13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</row>
    <row r="984" customHeight="1" spans="1:13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</row>
    <row r="985" customHeight="1" spans="1:13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</row>
    <row r="986" customHeight="1" spans="1:13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</row>
    <row r="987" customHeight="1" spans="1:13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</row>
    <row r="988" customHeight="1" spans="1:13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</row>
    <row r="989" customHeight="1" spans="1:13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</row>
    <row r="990" customHeight="1" spans="1:13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</row>
    <row r="991" customHeight="1" spans="1:13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</row>
    <row r="992" customHeight="1" spans="1:13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</row>
    <row r="993" customHeight="1" spans="1:13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</row>
    <row r="994" customHeight="1" spans="1:13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</row>
    <row r="995" customHeight="1" spans="1:13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</row>
    <row r="996" customHeight="1" spans="1:13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</row>
    <row r="997" customHeight="1" spans="1:13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106"/>
    </row>
    <row r="998" customHeight="1" spans="1:13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106"/>
    </row>
    <row r="999" customHeight="1" spans="1:13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106"/>
    </row>
    <row r="1000" customHeight="1" spans="1:13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106"/>
    </row>
    <row r="1001" customHeight="1" spans="1:13">
      <c r="A1001" s="106"/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106"/>
      <c r="L1001" s="106"/>
      <c r="M1001" s="106"/>
    </row>
    <row r="1002" customHeight="1" spans="1:13">
      <c r="A1002" s="106"/>
      <c r="B1002" s="106"/>
      <c r="C1002" s="106"/>
      <c r="D1002" s="106"/>
      <c r="E1002" s="106"/>
      <c r="F1002" s="106"/>
      <c r="G1002" s="106"/>
      <c r="H1002" s="106"/>
      <c r="I1002" s="106"/>
      <c r="J1002" s="106"/>
      <c r="K1002" s="106"/>
      <c r="L1002" s="106"/>
      <c r="M1002" s="106"/>
    </row>
    <row r="1003" customHeight="1" spans="1:13">
      <c r="A1003" s="106"/>
      <c r="B1003" s="106"/>
      <c r="C1003" s="106"/>
      <c r="D1003" s="106"/>
      <c r="E1003" s="106"/>
      <c r="F1003" s="106"/>
      <c r="G1003" s="106"/>
      <c r="H1003" s="106"/>
      <c r="I1003" s="106"/>
      <c r="J1003" s="106"/>
      <c r="K1003" s="106"/>
      <c r="L1003" s="106"/>
      <c r="M1003" s="106"/>
    </row>
    <row r="1004" customHeight="1" spans="1:13">
      <c r="A1004" s="106"/>
      <c r="B1004" s="106"/>
      <c r="C1004" s="106"/>
      <c r="D1004" s="106"/>
      <c r="E1004" s="106"/>
      <c r="F1004" s="106"/>
      <c r="G1004" s="106"/>
      <c r="H1004" s="106"/>
      <c r="I1004" s="106"/>
      <c r="J1004" s="106"/>
      <c r="K1004" s="106"/>
      <c r="L1004" s="106"/>
      <c r="M1004" s="106"/>
    </row>
    <row r="1005" customHeight="1" spans="1:13">
      <c r="A1005" s="106"/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06"/>
      <c r="L1005" s="106"/>
      <c r="M1005" s="106"/>
    </row>
    <row r="1006" customHeight="1" spans="1:13">
      <c r="A1006" s="106"/>
      <c r="B1006" s="106"/>
      <c r="C1006" s="106"/>
      <c r="D1006" s="106"/>
      <c r="E1006" s="106"/>
      <c r="F1006" s="106"/>
      <c r="G1006" s="106"/>
      <c r="H1006" s="106"/>
      <c r="I1006" s="106"/>
      <c r="J1006" s="106"/>
      <c r="K1006" s="106"/>
      <c r="L1006" s="106"/>
      <c r="M1006" s="106"/>
    </row>
    <row r="1007" customHeight="1" spans="1:13">
      <c r="A1007" s="106"/>
      <c r="B1007" s="106"/>
      <c r="C1007" s="106"/>
      <c r="D1007" s="106"/>
      <c r="E1007" s="106"/>
      <c r="F1007" s="106"/>
      <c r="G1007" s="106"/>
      <c r="H1007" s="106"/>
      <c r="I1007" s="106"/>
      <c r="J1007" s="106"/>
      <c r="K1007" s="106"/>
      <c r="L1007" s="106"/>
      <c r="M1007" s="106"/>
    </row>
    <row r="1008" customHeight="1" spans="1:13">
      <c r="A1008" s="106"/>
      <c r="B1008" s="106"/>
      <c r="C1008" s="106"/>
      <c r="D1008" s="106"/>
      <c r="E1008" s="106"/>
      <c r="F1008" s="106"/>
      <c r="G1008" s="106"/>
      <c r="H1008" s="106"/>
      <c r="I1008" s="106"/>
      <c r="J1008" s="106"/>
      <c r="K1008" s="106"/>
      <c r="L1008" s="106"/>
      <c r="M1008" s="106"/>
    </row>
    <row r="1009" customHeight="1" spans="1:13">
      <c r="A1009" s="106"/>
      <c r="B1009" s="106"/>
      <c r="C1009" s="106"/>
      <c r="D1009" s="106"/>
      <c r="E1009" s="106"/>
      <c r="F1009" s="106"/>
      <c r="G1009" s="106"/>
      <c r="H1009" s="106"/>
      <c r="I1009" s="106"/>
      <c r="J1009" s="106"/>
      <c r="K1009" s="106"/>
      <c r="L1009" s="106"/>
      <c r="M1009" s="106"/>
    </row>
    <row r="1010" customHeight="1" spans="1:13">
      <c r="A1010" s="106"/>
      <c r="B1010" s="106"/>
      <c r="C1010" s="106"/>
      <c r="D1010" s="106"/>
      <c r="E1010" s="106"/>
      <c r="F1010" s="106"/>
      <c r="G1010" s="106"/>
      <c r="H1010" s="106"/>
      <c r="I1010" s="106"/>
      <c r="J1010" s="106"/>
      <c r="K1010" s="106"/>
      <c r="L1010" s="106"/>
      <c r="M1010" s="106"/>
    </row>
    <row r="1011" customHeight="1" spans="1:13">
      <c r="A1011" s="106"/>
      <c r="B1011" s="106"/>
      <c r="C1011" s="106"/>
      <c r="D1011" s="106"/>
      <c r="E1011" s="106"/>
      <c r="F1011" s="106"/>
      <c r="G1011" s="106"/>
      <c r="H1011" s="106"/>
      <c r="I1011" s="106"/>
      <c r="J1011" s="106"/>
      <c r="K1011" s="106"/>
      <c r="L1011" s="106"/>
      <c r="M1011" s="106"/>
    </row>
    <row r="1012" customHeight="1" spans="1:13">
      <c r="A1012" s="106"/>
      <c r="B1012" s="106"/>
      <c r="C1012" s="106"/>
      <c r="D1012" s="106"/>
      <c r="E1012" s="106"/>
      <c r="F1012" s="106"/>
      <c r="G1012" s="106"/>
      <c r="H1012" s="106"/>
      <c r="I1012" s="106"/>
      <c r="J1012" s="106"/>
      <c r="K1012" s="106"/>
      <c r="L1012" s="106"/>
      <c r="M1012" s="106"/>
    </row>
    <row r="1013" customHeight="1" spans="1:13">
      <c r="A1013" s="106"/>
      <c r="B1013" s="106"/>
      <c r="C1013" s="106"/>
      <c r="D1013" s="106"/>
      <c r="E1013" s="106"/>
      <c r="F1013" s="106"/>
      <c r="G1013" s="106"/>
      <c r="H1013" s="106"/>
      <c r="I1013" s="106"/>
      <c r="J1013" s="106"/>
      <c r="K1013" s="106"/>
      <c r="L1013" s="106"/>
      <c r="M1013" s="106"/>
    </row>
    <row r="1014" customHeight="1" spans="1:13">
      <c r="A1014" s="106"/>
      <c r="B1014" s="106"/>
      <c r="C1014" s="106"/>
      <c r="D1014" s="106"/>
      <c r="E1014" s="106"/>
      <c r="F1014" s="106"/>
      <c r="G1014" s="106"/>
      <c r="H1014" s="106"/>
      <c r="I1014" s="106"/>
      <c r="J1014" s="106"/>
      <c r="K1014" s="106"/>
      <c r="L1014" s="106"/>
      <c r="M1014" s="106"/>
    </row>
    <row r="1015" customHeight="1" spans="1:13">
      <c r="A1015" s="106"/>
      <c r="B1015" s="106"/>
      <c r="C1015" s="106"/>
      <c r="D1015" s="106"/>
      <c r="E1015" s="106"/>
      <c r="F1015" s="106"/>
      <c r="G1015" s="106"/>
      <c r="H1015" s="106"/>
      <c r="I1015" s="106"/>
      <c r="J1015" s="106"/>
      <c r="K1015" s="106"/>
      <c r="L1015" s="106"/>
      <c r="M1015" s="106"/>
    </row>
    <row r="1016" customHeight="1" spans="1:13">
      <c r="A1016" s="106"/>
      <c r="B1016" s="106"/>
      <c r="C1016" s="106"/>
      <c r="D1016" s="106"/>
      <c r="E1016" s="106"/>
      <c r="F1016" s="106"/>
      <c r="G1016" s="106"/>
      <c r="H1016" s="106"/>
      <c r="I1016" s="106"/>
      <c r="J1016" s="106"/>
      <c r="K1016" s="106"/>
      <c r="L1016" s="106"/>
      <c r="M1016" s="106"/>
    </row>
    <row r="1017" customHeight="1" spans="1:13">
      <c r="A1017" s="106"/>
      <c r="B1017" s="106"/>
      <c r="C1017" s="106"/>
      <c r="D1017" s="106"/>
      <c r="E1017" s="106"/>
      <c r="F1017" s="106"/>
      <c r="G1017" s="106"/>
      <c r="H1017" s="106"/>
      <c r="I1017" s="106"/>
      <c r="J1017" s="106"/>
      <c r="K1017" s="106"/>
      <c r="L1017" s="106"/>
      <c r="M1017" s="106"/>
    </row>
    <row r="1018" customHeight="1" spans="1:13">
      <c r="A1018" s="106"/>
      <c r="B1018" s="106"/>
      <c r="C1018" s="106"/>
      <c r="D1018" s="106"/>
      <c r="E1018" s="106"/>
      <c r="F1018" s="106"/>
      <c r="G1018" s="106"/>
      <c r="H1018" s="106"/>
      <c r="I1018" s="106"/>
      <c r="J1018" s="106"/>
      <c r="K1018" s="106"/>
      <c r="L1018" s="106"/>
      <c r="M1018" s="106"/>
    </row>
    <row r="1019" customHeight="1" spans="1:13">
      <c r="A1019" s="106"/>
      <c r="B1019" s="106"/>
      <c r="C1019" s="106"/>
      <c r="D1019" s="106"/>
      <c r="E1019" s="106"/>
      <c r="F1019" s="106"/>
      <c r="G1019" s="106"/>
      <c r="H1019" s="106"/>
      <c r="I1019" s="106"/>
      <c r="J1019" s="106"/>
      <c r="K1019" s="106"/>
      <c r="L1019" s="106"/>
      <c r="M1019" s="106"/>
    </row>
    <row r="1020" customHeight="1" spans="1:13">
      <c r="A1020" s="106"/>
      <c r="B1020" s="106"/>
      <c r="C1020" s="106"/>
      <c r="D1020" s="106"/>
      <c r="E1020" s="106"/>
      <c r="F1020" s="106"/>
      <c r="G1020" s="106"/>
      <c r="H1020" s="106"/>
      <c r="I1020" s="106"/>
      <c r="J1020" s="106"/>
      <c r="K1020" s="106"/>
      <c r="L1020" s="106"/>
      <c r="M1020" s="106"/>
    </row>
    <row r="1021" customHeight="1" spans="1:13">
      <c r="A1021" s="106"/>
      <c r="B1021" s="106"/>
      <c r="C1021" s="106"/>
      <c r="D1021" s="106"/>
      <c r="E1021" s="106"/>
      <c r="F1021" s="106"/>
      <c r="G1021" s="106"/>
      <c r="H1021" s="106"/>
      <c r="I1021" s="106"/>
      <c r="J1021" s="106"/>
      <c r="K1021" s="106"/>
      <c r="L1021" s="106"/>
      <c r="M1021" s="106"/>
    </row>
    <row r="1022" customHeight="1" spans="1:13">
      <c r="A1022" s="106"/>
      <c r="B1022" s="106"/>
      <c r="C1022" s="106"/>
      <c r="D1022" s="106"/>
      <c r="E1022" s="106"/>
      <c r="F1022" s="106"/>
      <c r="G1022" s="106"/>
      <c r="H1022" s="106"/>
      <c r="I1022" s="106"/>
      <c r="J1022" s="106"/>
      <c r="K1022" s="106"/>
      <c r="L1022" s="106"/>
      <c r="M1022" s="106"/>
    </row>
    <row r="1023" customHeight="1" spans="1:13">
      <c r="A1023" s="106"/>
      <c r="B1023" s="106"/>
      <c r="C1023" s="106"/>
      <c r="D1023" s="106"/>
      <c r="E1023" s="106"/>
      <c r="F1023" s="106"/>
      <c r="G1023" s="106"/>
      <c r="H1023" s="106"/>
      <c r="I1023" s="106"/>
      <c r="J1023" s="106"/>
      <c r="K1023" s="106"/>
      <c r="L1023" s="106"/>
      <c r="M1023" s="106"/>
    </row>
    <row r="1024" customHeight="1" spans="1:13">
      <c r="A1024" s="106"/>
      <c r="B1024" s="106"/>
      <c r="C1024" s="106"/>
      <c r="D1024" s="106"/>
      <c r="E1024" s="106"/>
      <c r="F1024" s="106"/>
      <c r="G1024" s="106"/>
      <c r="H1024" s="106"/>
      <c r="I1024" s="106"/>
      <c r="J1024" s="106"/>
      <c r="K1024" s="106"/>
      <c r="L1024" s="106"/>
      <c r="M1024" s="106"/>
    </row>
    <row r="1025" customHeight="1" spans="1:13">
      <c r="A1025" s="106"/>
      <c r="B1025" s="106"/>
      <c r="C1025" s="106"/>
      <c r="D1025" s="106"/>
      <c r="E1025" s="106"/>
      <c r="F1025" s="106"/>
      <c r="G1025" s="106"/>
      <c r="H1025" s="106"/>
      <c r="I1025" s="106"/>
      <c r="J1025" s="106"/>
      <c r="K1025" s="106"/>
      <c r="L1025" s="106"/>
      <c r="M1025" s="106"/>
    </row>
    <row r="1026" customHeight="1" spans="1:13">
      <c r="A1026" s="106"/>
      <c r="B1026" s="106"/>
      <c r="C1026" s="106"/>
      <c r="D1026" s="106"/>
      <c r="E1026" s="106"/>
      <c r="F1026" s="106"/>
      <c r="G1026" s="106"/>
      <c r="H1026" s="106"/>
      <c r="I1026" s="106"/>
      <c r="J1026" s="106"/>
      <c r="K1026" s="106"/>
      <c r="L1026" s="106"/>
      <c r="M1026" s="106"/>
    </row>
    <row r="1027" customHeight="1" spans="1:13">
      <c r="A1027" s="106"/>
      <c r="B1027" s="106"/>
      <c r="C1027" s="106"/>
      <c r="D1027" s="106"/>
      <c r="E1027" s="106"/>
      <c r="F1027" s="106"/>
      <c r="G1027" s="106"/>
      <c r="H1027" s="106"/>
      <c r="I1027" s="106"/>
      <c r="J1027" s="106"/>
      <c r="K1027" s="106"/>
      <c r="L1027" s="106"/>
      <c r="M1027" s="106"/>
    </row>
    <row r="1028" customHeight="1" spans="1:13">
      <c r="A1028" s="106"/>
      <c r="B1028" s="106"/>
      <c r="C1028" s="106"/>
      <c r="D1028" s="106"/>
      <c r="E1028" s="106"/>
      <c r="F1028" s="106"/>
      <c r="G1028" s="106"/>
      <c r="H1028" s="106"/>
      <c r="I1028" s="106"/>
      <c r="J1028" s="106"/>
      <c r="K1028" s="106"/>
      <c r="L1028" s="106"/>
      <c r="M1028" s="106"/>
    </row>
    <row r="1029" customHeight="1" spans="1:13">
      <c r="A1029" s="106"/>
      <c r="B1029" s="106"/>
      <c r="C1029" s="106"/>
      <c r="D1029" s="106"/>
      <c r="E1029" s="106"/>
      <c r="F1029" s="106"/>
      <c r="G1029" s="106"/>
      <c r="H1029" s="106"/>
      <c r="I1029" s="106"/>
      <c r="J1029" s="106"/>
      <c r="K1029" s="106"/>
      <c r="L1029" s="106"/>
      <c r="M1029" s="106"/>
    </row>
    <row r="1030" customHeight="1" spans="1:13">
      <c r="A1030" s="106"/>
      <c r="B1030" s="106"/>
      <c r="C1030" s="106"/>
      <c r="D1030" s="106"/>
      <c r="E1030" s="106"/>
      <c r="F1030" s="106"/>
      <c r="G1030" s="106"/>
      <c r="H1030" s="106"/>
      <c r="I1030" s="106"/>
      <c r="J1030" s="106"/>
      <c r="K1030" s="106"/>
      <c r="L1030" s="106"/>
      <c r="M1030" s="106"/>
    </row>
    <row r="1031" customHeight="1" spans="1:13">
      <c r="A1031" s="106"/>
      <c r="B1031" s="106"/>
      <c r="C1031" s="106"/>
      <c r="D1031" s="106"/>
      <c r="E1031" s="106"/>
      <c r="F1031" s="106"/>
      <c r="G1031" s="106"/>
      <c r="H1031" s="106"/>
      <c r="I1031" s="106"/>
      <c r="J1031" s="106"/>
      <c r="K1031" s="106"/>
      <c r="L1031" s="106"/>
      <c r="M1031" s="106"/>
    </row>
    <row r="1032" customHeight="1" spans="1:13">
      <c r="A1032" s="106"/>
      <c r="B1032" s="106"/>
      <c r="C1032" s="106"/>
      <c r="D1032" s="106"/>
      <c r="E1032" s="106"/>
      <c r="F1032" s="106"/>
      <c r="G1032" s="106"/>
      <c r="H1032" s="106"/>
      <c r="I1032" s="106"/>
      <c r="J1032" s="106"/>
      <c r="K1032" s="106"/>
      <c r="L1032" s="106"/>
      <c r="M1032" s="106"/>
    </row>
    <row r="1033" customHeight="1" spans="1:13">
      <c r="A1033" s="106"/>
      <c r="B1033" s="106"/>
      <c r="C1033" s="106"/>
      <c r="D1033" s="106"/>
      <c r="E1033" s="106"/>
      <c r="F1033" s="106"/>
      <c r="G1033" s="106"/>
      <c r="H1033" s="106"/>
      <c r="I1033" s="106"/>
      <c r="J1033" s="106"/>
      <c r="K1033" s="106"/>
      <c r="L1033" s="106"/>
      <c r="M1033" s="106"/>
    </row>
    <row r="1034" customHeight="1" spans="1:13">
      <c r="A1034" s="106"/>
      <c r="B1034" s="106"/>
      <c r="C1034" s="106"/>
      <c r="D1034" s="106"/>
      <c r="E1034" s="106"/>
      <c r="F1034" s="106"/>
      <c r="G1034" s="106"/>
      <c r="H1034" s="106"/>
      <c r="I1034" s="106"/>
      <c r="J1034" s="106"/>
      <c r="K1034" s="106"/>
      <c r="L1034" s="106"/>
      <c r="M1034" s="106"/>
    </row>
    <row r="1035" customHeight="1" spans="1:13">
      <c r="A1035" s="106"/>
      <c r="B1035" s="106"/>
      <c r="C1035" s="106"/>
      <c r="D1035" s="106"/>
      <c r="E1035" s="106"/>
      <c r="F1035" s="106"/>
      <c r="G1035" s="106"/>
      <c r="H1035" s="106"/>
      <c r="I1035" s="106"/>
      <c r="J1035" s="106"/>
      <c r="K1035" s="106"/>
      <c r="L1035" s="106"/>
      <c r="M1035" s="106"/>
    </row>
    <row r="1036" customHeight="1" spans="1:13">
      <c r="A1036" s="106"/>
      <c r="B1036" s="106"/>
      <c r="C1036" s="106"/>
      <c r="D1036" s="106"/>
      <c r="E1036" s="106"/>
      <c r="F1036" s="106"/>
      <c r="G1036" s="106"/>
      <c r="H1036" s="106"/>
      <c r="I1036" s="106"/>
      <c r="J1036" s="106"/>
      <c r="K1036" s="106"/>
      <c r="L1036" s="106"/>
      <c r="M1036" s="106"/>
    </row>
    <row r="1037" customHeight="1" spans="1:13">
      <c r="A1037" s="106"/>
      <c r="B1037" s="106"/>
      <c r="C1037" s="106"/>
      <c r="D1037" s="106"/>
      <c r="E1037" s="106"/>
      <c r="F1037" s="106"/>
      <c r="G1037" s="106"/>
      <c r="H1037" s="106"/>
      <c r="I1037" s="106"/>
      <c r="J1037" s="106"/>
      <c r="K1037" s="106"/>
      <c r="L1037" s="106"/>
      <c r="M1037" s="106"/>
    </row>
    <row r="1038" customHeight="1" spans="1:13">
      <c r="A1038" s="106"/>
      <c r="B1038" s="106"/>
      <c r="C1038" s="106"/>
      <c r="D1038" s="106"/>
      <c r="E1038" s="106"/>
      <c r="F1038" s="106"/>
      <c r="G1038" s="106"/>
      <c r="H1038" s="106"/>
      <c r="I1038" s="106"/>
      <c r="J1038" s="106"/>
      <c r="K1038" s="106"/>
      <c r="L1038" s="106"/>
      <c r="M1038" s="106"/>
    </row>
    <row r="1039" customHeight="1" spans="1:13">
      <c r="A1039" s="106"/>
      <c r="B1039" s="106"/>
      <c r="C1039" s="106"/>
      <c r="D1039" s="106"/>
      <c r="E1039" s="106"/>
      <c r="F1039" s="106"/>
      <c r="G1039" s="106"/>
      <c r="H1039" s="106"/>
      <c r="I1039" s="106"/>
      <c r="J1039" s="106"/>
      <c r="K1039" s="106"/>
      <c r="L1039" s="106"/>
      <c r="M1039" s="106"/>
    </row>
    <row r="1040" customHeight="1" spans="1:13">
      <c r="A1040" s="106"/>
      <c r="B1040" s="106"/>
      <c r="C1040" s="106"/>
      <c r="D1040" s="106"/>
      <c r="E1040" s="106"/>
      <c r="F1040" s="106"/>
      <c r="G1040" s="106"/>
      <c r="H1040" s="106"/>
      <c r="I1040" s="106"/>
      <c r="J1040" s="106"/>
      <c r="K1040" s="106"/>
      <c r="L1040" s="106"/>
      <c r="M1040" s="106"/>
    </row>
    <row r="1041" customHeight="1" spans="1:13">
      <c r="A1041" s="106"/>
      <c r="B1041" s="106"/>
      <c r="C1041" s="106"/>
      <c r="D1041" s="106"/>
      <c r="E1041" s="106"/>
      <c r="F1041" s="106"/>
      <c r="G1041" s="106"/>
      <c r="H1041" s="106"/>
      <c r="I1041" s="106"/>
      <c r="J1041" s="106"/>
      <c r="K1041" s="106"/>
      <c r="L1041" s="106"/>
      <c r="M1041" s="106"/>
    </row>
    <row r="1042" customHeight="1" spans="1:13">
      <c r="A1042" s="106"/>
      <c r="B1042" s="106"/>
      <c r="C1042" s="106"/>
      <c r="D1042" s="106"/>
      <c r="E1042" s="106"/>
      <c r="F1042" s="106"/>
      <c r="G1042" s="106"/>
      <c r="H1042" s="106"/>
      <c r="I1042" s="106"/>
      <c r="J1042" s="106"/>
      <c r="K1042" s="106"/>
      <c r="L1042" s="106"/>
      <c r="M1042" s="106"/>
    </row>
    <row r="1043" customHeight="1" spans="1:13">
      <c r="A1043" s="106"/>
      <c r="B1043" s="106"/>
      <c r="C1043" s="106"/>
      <c r="D1043" s="106"/>
      <c r="E1043" s="106"/>
      <c r="F1043" s="106"/>
      <c r="G1043" s="106"/>
      <c r="H1043" s="106"/>
      <c r="I1043" s="106"/>
      <c r="J1043" s="106"/>
      <c r="K1043" s="106"/>
      <c r="L1043" s="106"/>
      <c r="M1043" s="106"/>
    </row>
    <row r="1044" customHeight="1" spans="1:13">
      <c r="A1044" s="106"/>
      <c r="B1044" s="106"/>
      <c r="C1044" s="106"/>
      <c r="D1044" s="106"/>
      <c r="E1044" s="106"/>
      <c r="F1044" s="106"/>
      <c r="G1044" s="106"/>
      <c r="H1044" s="106"/>
      <c r="I1044" s="106"/>
      <c r="J1044" s="106"/>
      <c r="K1044" s="106"/>
      <c r="L1044" s="106"/>
      <c r="M1044" s="106"/>
    </row>
    <row r="1045" customHeight="1" spans="1:13">
      <c r="A1045" s="106"/>
      <c r="B1045" s="106"/>
      <c r="C1045" s="106"/>
      <c r="D1045" s="106"/>
      <c r="E1045" s="106"/>
      <c r="F1045" s="106"/>
      <c r="G1045" s="106"/>
      <c r="H1045" s="106"/>
      <c r="I1045" s="106"/>
      <c r="J1045" s="106"/>
      <c r="K1045" s="106"/>
      <c r="L1045" s="106"/>
      <c r="M1045" s="106"/>
    </row>
    <row r="1046" customHeight="1" spans="1:13">
      <c r="A1046" s="106"/>
      <c r="B1046" s="106"/>
      <c r="C1046" s="106"/>
      <c r="D1046" s="106"/>
      <c r="E1046" s="106"/>
      <c r="F1046" s="106"/>
      <c r="G1046" s="106"/>
      <c r="H1046" s="106"/>
      <c r="I1046" s="106"/>
      <c r="J1046" s="106"/>
      <c r="K1046" s="106"/>
      <c r="L1046" s="106"/>
      <c r="M1046" s="106"/>
    </row>
    <row r="1047" customHeight="1" spans="1:13">
      <c r="A1047" s="106"/>
      <c r="B1047" s="106"/>
      <c r="C1047" s="106"/>
      <c r="D1047" s="106"/>
      <c r="E1047" s="106"/>
      <c r="F1047" s="106"/>
      <c r="G1047" s="106"/>
      <c r="H1047" s="106"/>
      <c r="I1047" s="106"/>
      <c r="J1047" s="106"/>
      <c r="K1047" s="106"/>
      <c r="L1047" s="106"/>
      <c r="M1047" s="106"/>
    </row>
    <row r="1048" customHeight="1" spans="1:13">
      <c r="A1048" s="106"/>
      <c r="B1048" s="106"/>
      <c r="C1048" s="106"/>
      <c r="D1048" s="106"/>
      <c r="E1048" s="106"/>
      <c r="F1048" s="106"/>
      <c r="G1048" s="106"/>
      <c r="H1048" s="106"/>
      <c r="I1048" s="106"/>
      <c r="J1048" s="106"/>
      <c r="K1048" s="106"/>
      <c r="L1048" s="106"/>
      <c r="M1048" s="106"/>
    </row>
    <row r="1049" customHeight="1" spans="1:13">
      <c r="A1049" s="106"/>
      <c r="B1049" s="106"/>
      <c r="C1049" s="106"/>
      <c r="D1049" s="106"/>
      <c r="E1049" s="106"/>
      <c r="F1049" s="106"/>
      <c r="G1049" s="106"/>
      <c r="H1049" s="106"/>
      <c r="I1049" s="106"/>
      <c r="J1049" s="106"/>
      <c r="K1049" s="106"/>
      <c r="L1049" s="106"/>
      <c r="M1049" s="106"/>
    </row>
    <row r="1050" customHeight="1" spans="1:13">
      <c r="A1050" s="106"/>
      <c r="B1050" s="106"/>
      <c r="C1050" s="106"/>
      <c r="D1050" s="106"/>
      <c r="E1050" s="106"/>
      <c r="F1050" s="106"/>
      <c r="G1050" s="106"/>
      <c r="H1050" s="106"/>
      <c r="I1050" s="106"/>
      <c r="J1050" s="106"/>
      <c r="K1050" s="106"/>
      <c r="L1050" s="106"/>
      <c r="M1050" s="106"/>
    </row>
    <row r="1051" customHeight="1" spans="1:13">
      <c r="A1051" s="106"/>
      <c r="B1051" s="106"/>
      <c r="C1051" s="106"/>
      <c r="D1051" s="106"/>
      <c r="E1051" s="106"/>
      <c r="F1051" s="106"/>
      <c r="G1051" s="106"/>
      <c r="H1051" s="106"/>
      <c r="I1051" s="106"/>
      <c r="J1051" s="106"/>
      <c r="K1051" s="106"/>
      <c r="L1051" s="106"/>
      <c r="M1051" s="106"/>
    </row>
    <row r="1052" customHeight="1" spans="1:13">
      <c r="A1052" s="106"/>
      <c r="B1052" s="106"/>
      <c r="C1052" s="106"/>
      <c r="D1052" s="106"/>
      <c r="E1052" s="106"/>
      <c r="F1052" s="106"/>
      <c r="G1052" s="106"/>
      <c r="H1052" s="106"/>
      <c r="I1052" s="106"/>
      <c r="J1052" s="106"/>
      <c r="K1052" s="106"/>
      <c r="L1052" s="106"/>
      <c r="M1052" s="106"/>
    </row>
    <row r="1053" customHeight="1" spans="1:13">
      <c r="A1053" s="106"/>
      <c r="B1053" s="106"/>
      <c r="C1053" s="106"/>
      <c r="D1053" s="106"/>
      <c r="E1053" s="106"/>
      <c r="F1053" s="106"/>
      <c r="G1053" s="106"/>
      <c r="H1053" s="106"/>
      <c r="I1053" s="106"/>
      <c r="J1053" s="106"/>
      <c r="K1053" s="106"/>
      <c r="L1053" s="106"/>
      <c r="M1053" s="106"/>
    </row>
    <row r="1054" customHeight="1" spans="1:13">
      <c r="A1054" s="106"/>
      <c r="B1054" s="106"/>
      <c r="C1054" s="106"/>
      <c r="D1054" s="106"/>
      <c r="E1054" s="106"/>
      <c r="F1054" s="106"/>
      <c r="G1054" s="106"/>
      <c r="H1054" s="106"/>
      <c r="I1054" s="106"/>
      <c r="J1054" s="106"/>
      <c r="K1054" s="106"/>
      <c r="L1054" s="106"/>
      <c r="M1054" s="106"/>
    </row>
    <row r="1055" customHeight="1" spans="1:13">
      <c r="A1055" s="106"/>
      <c r="B1055" s="106"/>
      <c r="C1055" s="106"/>
      <c r="D1055" s="106"/>
      <c r="E1055" s="106"/>
      <c r="F1055" s="106"/>
      <c r="G1055" s="106"/>
      <c r="H1055" s="106"/>
      <c r="I1055" s="106"/>
      <c r="J1055" s="106"/>
      <c r="K1055" s="106"/>
      <c r="L1055" s="106"/>
      <c r="M1055" s="106"/>
    </row>
    <row r="1056" customHeight="1" spans="1:13">
      <c r="A1056" s="106"/>
      <c r="B1056" s="106"/>
      <c r="C1056" s="106"/>
      <c r="D1056" s="106"/>
      <c r="E1056" s="106"/>
      <c r="F1056" s="106"/>
      <c r="G1056" s="106"/>
      <c r="H1056" s="106"/>
      <c r="I1056" s="106"/>
      <c r="J1056" s="106"/>
      <c r="K1056" s="106"/>
      <c r="L1056" s="106"/>
      <c r="M1056" s="106"/>
    </row>
    <row r="1057" customHeight="1" spans="1:13">
      <c r="A1057" s="106"/>
      <c r="B1057" s="106"/>
      <c r="C1057" s="106"/>
      <c r="D1057" s="106"/>
      <c r="E1057" s="106"/>
      <c r="F1057" s="106"/>
      <c r="G1057" s="106"/>
      <c r="H1057" s="106"/>
      <c r="I1057" s="106"/>
      <c r="J1057" s="106"/>
      <c r="K1057" s="106"/>
      <c r="L1057" s="106"/>
      <c r="M1057" s="106"/>
    </row>
    <row r="1058" customHeight="1" spans="1:13">
      <c r="A1058" s="106"/>
      <c r="B1058" s="106"/>
      <c r="C1058" s="106"/>
      <c r="D1058" s="106"/>
      <c r="E1058" s="106"/>
      <c r="F1058" s="106"/>
      <c r="G1058" s="106"/>
      <c r="H1058" s="106"/>
      <c r="I1058" s="106"/>
      <c r="J1058" s="106"/>
      <c r="K1058" s="106"/>
      <c r="L1058" s="106"/>
      <c r="M1058" s="106"/>
    </row>
    <row r="1059" customHeight="1" spans="1:13">
      <c r="A1059" s="106"/>
      <c r="B1059" s="106"/>
      <c r="C1059" s="106"/>
      <c r="D1059" s="106"/>
      <c r="E1059" s="106"/>
      <c r="F1059" s="106"/>
      <c r="G1059" s="106"/>
      <c r="H1059" s="106"/>
      <c r="I1059" s="106"/>
      <c r="J1059" s="106"/>
      <c r="K1059" s="106"/>
      <c r="L1059" s="106"/>
      <c r="M1059" s="106"/>
    </row>
    <row r="1060" customHeight="1" spans="1:13">
      <c r="A1060" s="106"/>
      <c r="B1060" s="106"/>
      <c r="C1060" s="106"/>
      <c r="D1060" s="106"/>
      <c r="E1060" s="106"/>
      <c r="F1060" s="106"/>
      <c r="G1060" s="106"/>
      <c r="H1060" s="106"/>
      <c r="I1060" s="106"/>
      <c r="J1060" s="106"/>
      <c r="K1060" s="106"/>
      <c r="L1060" s="106"/>
      <c r="M1060" s="106"/>
    </row>
    <row r="1061" customHeight="1" spans="1:13">
      <c r="A1061" s="106"/>
      <c r="B1061" s="106"/>
      <c r="C1061" s="106"/>
      <c r="D1061" s="106"/>
      <c r="E1061" s="106"/>
      <c r="F1061" s="106"/>
      <c r="G1061" s="106"/>
      <c r="H1061" s="106"/>
      <c r="I1061" s="106"/>
      <c r="J1061" s="106"/>
      <c r="K1061" s="106"/>
      <c r="L1061" s="106"/>
      <c r="M1061" s="106"/>
    </row>
    <row r="1062" customHeight="1" spans="1:13">
      <c r="A1062" s="106"/>
      <c r="B1062" s="106"/>
      <c r="C1062" s="106"/>
      <c r="D1062" s="106"/>
      <c r="E1062" s="106"/>
      <c r="F1062" s="106"/>
      <c r="G1062" s="106"/>
      <c r="H1062" s="106"/>
      <c r="I1062" s="106"/>
      <c r="J1062" s="106"/>
      <c r="K1062" s="106"/>
      <c r="L1062" s="106"/>
      <c r="M1062" s="106"/>
    </row>
    <row r="1063" customHeight="1" spans="1:13">
      <c r="A1063" s="106"/>
      <c r="B1063" s="106"/>
      <c r="C1063" s="106"/>
      <c r="D1063" s="106"/>
      <c r="E1063" s="106"/>
      <c r="F1063" s="106"/>
      <c r="G1063" s="106"/>
      <c r="H1063" s="106"/>
      <c r="I1063" s="106"/>
      <c r="J1063" s="106"/>
      <c r="K1063" s="106"/>
      <c r="L1063" s="106"/>
      <c r="M1063" s="106"/>
    </row>
    <row r="1064" customHeight="1" spans="1:13">
      <c r="A1064" s="106"/>
      <c r="B1064" s="106"/>
      <c r="C1064" s="106"/>
      <c r="D1064" s="106"/>
      <c r="E1064" s="106"/>
      <c r="F1064" s="106"/>
      <c r="G1064" s="106"/>
      <c r="H1064" s="106"/>
      <c r="I1064" s="106"/>
      <c r="J1064" s="106"/>
      <c r="K1064" s="106"/>
      <c r="L1064" s="106"/>
      <c r="M1064" s="106"/>
    </row>
    <row r="1065" customHeight="1" spans="1:13">
      <c r="A1065" s="106"/>
      <c r="B1065" s="106"/>
      <c r="C1065" s="106"/>
      <c r="D1065" s="106"/>
      <c r="E1065" s="106"/>
      <c r="F1065" s="106"/>
      <c r="G1065" s="106"/>
      <c r="H1065" s="106"/>
      <c r="I1065" s="106"/>
      <c r="J1065" s="106"/>
      <c r="K1065" s="106"/>
      <c r="L1065" s="106"/>
      <c r="M1065" s="106"/>
    </row>
    <row r="1066" customHeight="1" spans="1:13">
      <c r="A1066" s="106"/>
      <c r="B1066" s="106"/>
      <c r="C1066" s="106"/>
      <c r="D1066" s="106"/>
      <c r="E1066" s="106"/>
      <c r="F1066" s="106"/>
      <c r="G1066" s="106"/>
      <c r="H1066" s="106"/>
      <c r="I1066" s="106"/>
      <c r="J1066" s="106"/>
      <c r="K1066" s="106"/>
      <c r="L1066" s="106"/>
      <c r="M1066" s="106"/>
    </row>
    <row r="1067" customHeight="1" spans="1:13">
      <c r="A1067" s="106"/>
      <c r="B1067" s="106"/>
      <c r="C1067" s="106"/>
      <c r="D1067" s="106"/>
      <c r="E1067" s="106"/>
      <c r="F1067" s="106"/>
      <c r="G1067" s="106"/>
      <c r="H1067" s="106"/>
      <c r="I1067" s="106"/>
      <c r="J1067" s="106"/>
      <c r="K1067" s="106"/>
      <c r="L1067" s="106"/>
      <c r="M1067" s="106"/>
    </row>
    <row r="1068" customHeight="1" spans="1:13">
      <c r="A1068" s="106"/>
      <c r="B1068" s="106"/>
      <c r="C1068" s="106"/>
      <c r="D1068" s="106"/>
      <c r="E1068" s="106"/>
      <c r="F1068" s="106"/>
      <c r="G1068" s="106"/>
      <c r="H1068" s="106"/>
      <c r="I1068" s="106"/>
      <c r="J1068" s="106"/>
      <c r="K1068" s="106"/>
      <c r="L1068" s="106"/>
      <c r="M1068" s="106"/>
    </row>
    <row r="1069" customHeight="1" spans="1:13">
      <c r="A1069" s="106"/>
      <c r="B1069" s="106"/>
      <c r="C1069" s="106"/>
      <c r="D1069" s="106"/>
      <c r="E1069" s="106"/>
      <c r="F1069" s="106"/>
      <c r="G1069" s="106"/>
      <c r="H1069" s="106"/>
      <c r="I1069" s="106"/>
      <c r="J1069" s="106"/>
      <c r="K1069" s="106"/>
      <c r="L1069" s="106"/>
      <c r="M1069" s="106"/>
    </row>
    <row r="1070" customHeight="1" spans="1:13">
      <c r="A1070" s="106"/>
      <c r="B1070" s="106"/>
      <c r="C1070" s="106"/>
      <c r="D1070" s="106"/>
      <c r="E1070" s="106"/>
      <c r="F1070" s="106"/>
      <c r="G1070" s="106"/>
      <c r="H1070" s="106"/>
      <c r="I1070" s="106"/>
      <c r="J1070" s="106"/>
      <c r="K1070" s="106"/>
      <c r="L1070" s="106"/>
      <c r="M1070" s="106"/>
    </row>
    <row r="1071" customHeight="1" spans="1:13">
      <c r="A1071" s="106"/>
      <c r="B1071" s="106"/>
      <c r="C1071" s="106"/>
      <c r="D1071" s="106"/>
      <c r="E1071" s="106"/>
      <c r="F1071" s="106"/>
      <c r="G1071" s="106"/>
      <c r="H1071" s="106"/>
      <c r="I1071" s="106"/>
      <c r="J1071" s="106"/>
      <c r="K1071" s="106"/>
      <c r="L1071" s="106"/>
      <c r="M1071" s="106"/>
    </row>
    <row r="1072" customHeight="1" spans="1:13">
      <c r="A1072" s="106"/>
      <c r="B1072" s="106"/>
      <c r="C1072" s="106"/>
      <c r="D1072" s="106"/>
      <c r="E1072" s="106"/>
      <c r="F1072" s="106"/>
      <c r="G1072" s="106"/>
      <c r="H1072" s="106"/>
      <c r="I1072" s="106"/>
      <c r="J1072" s="106"/>
      <c r="K1072" s="106"/>
      <c r="L1072" s="106"/>
      <c r="M1072" s="106"/>
    </row>
    <row r="1073" customHeight="1" spans="1:13">
      <c r="A1073" s="106"/>
      <c r="B1073" s="106"/>
      <c r="C1073" s="106"/>
      <c r="D1073" s="106"/>
      <c r="E1073" s="106"/>
      <c r="F1073" s="106"/>
      <c r="G1073" s="106"/>
      <c r="H1073" s="106"/>
      <c r="I1073" s="106"/>
      <c r="J1073" s="106"/>
      <c r="K1073" s="106"/>
      <c r="L1073" s="106"/>
      <c r="M1073" s="106"/>
    </row>
    <row r="1074" customHeight="1" spans="1:13">
      <c r="A1074" s="106"/>
      <c r="B1074" s="106"/>
      <c r="C1074" s="106"/>
      <c r="D1074" s="106"/>
      <c r="E1074" s="106"/>
      <c r="F1074" s="106"/>
      <c r="G1074" s="106"/>
      <c r="H1074" s="106"/>
      <c r="I1074" s="106"/>
      <c r="J1074" s="106"/>
      <c r="K1074" s="106"/>
      <c r="L1074" s="106"/>
      <c r="M1074" s="106"/>
    </row>
    <row r="1075" customHeight="1" spans="1:13">
      <c r="A1075" s="106"/>
      <c r="B1075" s="106"/>
      <c r="C1075" s="106"/>
      <c r="D1075" s="106"/>
      <c r="E1075" s="106"/>
      <c r="F1075" s="106"/>
      <c r="G1075" s="106"/>
      <c r="H1075" s="106"/>
      <c r="I1075" s="106"/>
      <c r="J1075" s="106"/>
      <c r="K1075" s="106"/>
      <c r="L1075" s="106"/>
      <c r="M1075" s="106"/>
    </row>
    <row r="1076" customHeight="1" spans="1:13">
      <c r="A1076" s="106"/>
      <c r="B1076" s="106"/>
      <c r="C1076" s="106"/>
      <c r="D1076" s="106"/>
      <c r="E1076" s="106"/>
      <c r="F1076" s="106"/>
      <c r="G1076" s="106"/>
      <c r="H1076" s="106"/>
      <c r="I1076" s="106"/>
      <c r="J1076" s="106"/>
      <c r="K1076" s="106"/>
      <c r="L1076" s="106"/>
      <c r="M1076" s="106"/>
    </row>
    <row r="1077" customHeight="1" spans="1:13">
      <c r="A1077" s="106"/>
      <c r="B1077" s="106"/>
      <c r="C1077" s="106"/>
      <c r="D1077" s="106"/>
      <c r="E1077" s="106"/>
      <c r="F1077" s="106"/>
      <c r="G1077" s="106"/>
      <c r="H1077" s="106"/>
      <c r="I1077" s="106"/>
      <c r="J1077" s="106"/>
      <c r="K1077" s="106"/>
      <c r="L1077" s="106"/>
      <c r="M1077" s="106"/>
    </row>
    <row r="1078" customHeight="1" spans="1:13">
      <c r="A1078" s="106"/>
      <c r="B1078" s="106"/>
      <c r="C1078" s="106"/>
      <c r="D1078" s="106"/>
      <c r="E1078" s="106"/>
      <c r="F1078" s="106"/>
      <c r="G1078" s="106"/>
      <c r="H1078" s="106"/>
      <c r="I1078" s="106"/>
      <c r="J1078" s="106"/>
      <c r="K1078" s="106"/>
      <c r="L1078" s="106"/>
      <c r="M1078" s="106"/>
    </row>
    <row r="1079" customHeight="1" spans="1:13">
      <c r="A1079" s="106"/>
      <c r="B1079" s="106"/>
      <c r="C1079" s="106"/>
      <c r="D1079" s="106"/>
      <c r="E1079" s="106"/>
      <c r="F1079" s="106"/>
      <c r="G1079" s="106"/>
      <c r="H1079" s="106"/>
      <c r="I1079" s="106"/>
      <c r="J1079" s="106"/>
      <c r="K1079" s="106"/>
      <c r="L1079" s="106"/>
      <c r="M1079" s="106"/>
    </row>
    <row r="1080" customHeight="1" spans="1:13">
      <c r="A1080" s="106"/>
      <c r="B1080" s="106"/>
      <c r="C1080" s="106"/>
      <c r="D1080" s="106"/>
      <c r="E1080" s="106"/>
      <c r="F1080" s="106"/>
      <c r="G1080" s="106"/>
      <c r="H1080" s="106"/>
      <c r="I1080" s="106"/>
      <c r="J1080" s="106"/>
      <c r="K1080" s="106"/>
      <c r="L1080" s="106"/>
      <c r="M1080" s="106"/>
    </row>
    <row r="1081" customHeight="1" spans="1:13">
      <c r="A1081" s="106"/>
      <c r="B1081" s="106"/>
      <c r="C1081" s="106"/>
      <c r="D1081" s="106"/>
      <c r="E1081" s="106"/>
      <c r="F1081" s="106"/>
      <c r="G1081" s="106"/>
      <c r="H1081" s="106"/>
      <c r="I1081" s="106"/>
      <c r="J1081" s="106"/>
      <c r="K1081" s="106"/>
      <c r="L1081" s="106"/>
      <c r="M1081" s="106"/>
    </row>
    <row r="1082" customHeight="1" spans="1:13">
      <c r="A1082" s="106"/>
      <c r="B1082" s="106"/>
      <c r="C1082" s="106"/>
      <c r="D1082" s="106"/>
      <c r="E1082" s="106"/>
      <c r="F1082" s="106"/>
      <c r="G1082" s="106"/>
      <c r="H1082" s="106"/>
      <c r="I1082" s="106"/>
      <c r="J1082" s="106"/>
      <c r="K1082" s="106"/>
      <c r="L1082" s="106"/>
      <c r="M1082" s="106"/>
    </row>
    <row r="1083" customHeight="1" spans="1:13">
      <c r="A1083" s="106"/>
      <c r="B1083" s="106"/>
      <c r="C1083" s="106"/>
      <c r="D1083" s="106"/>
      <c r="E1083" s="106"/>
      <c r="F1083" s="106"/>
      <c r="G1083" s="106"/>
      <c r="H1083" s="106"/>
      <c r="I1083" s="106"/>
      <c r="J1083" s="106"/>
      <c r="K1083" s="106"/>
      <c r="L1083" s="106"/>
      <c r="M1083" s="106"/>
    </row>
    <row r="1084" customHeight="1" spans="1:13">
      <c r="A1084" s="106"/>
      <c r="B1084" s="106"/>
      <c r="C1084" s="106"/>
      <c r="D1084" s="106"/>
      <c r="E1084" s="106"/>
      <c r="F1084" s="106"/>
      <c r="G1084" s="106"/>
      <c r="H1084" s="106"/>
      <c r="I1084" s="106"/>
      <c r="J1084" s="106"/>
      <c r="K1084" s="106"/>
      <c r="L1084" s="106"/>
      <c r="M1084" s="106"/>
    </row>
    <row r="1085" customHeight="1" spans="1:13">
      <c r="A1085" s="106"/>
      <c r="B1085" s="106"/>
      <c r="C1085" s="106"/>
      <c r="D1085" s="106"/>
      <c r="E1085" s="106"/>
      <c r="F1085" s="106"/>
      <c r="G1085" s="106"/>
      <c r="H1085" s="106"/>
      <c r="I1085" s="106"/>
      <c r="J1085" s="106"/>
      <c r="K1085" s="106"/>
      <c r="L1085" s="106"/>
      <c r="M1085" s="106"/>
    </row>
    <row r="1086" customHeight="1" spans="1:13">
      <c r="A1086" s="106"/>
      <c r="B1086" s="106"/>
      <c r="C1086" s="106"/>
      <c r="D1086" s="106"/>
      <c r="E1086" s="106"/>
      <c r="F1086" s="106"/>
      <c r="G1086" s="106"/>
      <c r="H1086" s="106"/>
      <c r="I1086" s="106"/>
      <c r="J1086" s="106"/>
      <c r="K1086" s="106"/>
      <c r="L1086" s="106"/>
      <c r="M1086" s="106"/>
    </row>
  </sheetData>
  <conditionalFormatting sqref="K5:K491 K494:K620 K624:K683 K687:K718">
    <cfRule type="cellIs" dxfId="4" priority="1" operator="between">
      <formula>1</formula>
      <formula>19</formula>
    </cfRule>
    <cfRule type="cellIs" dxfId="5" priority="2" operator="between">
      <formula>20</formula>
      <formula>50</formula>
    </cfRule>
    <cfRule type="cellIs" dxfId="6" priority="3" operator="between">
      <formula>51</formula>
      <formula>120</formula>
    </cfRule>
    <cfRule type="cellIs" dxfId="7" priority="4" operator="between">
      <formula>121</formula>
      <formula>249</formula>
    </cfRule>
    <cfRule type="cellIs" dxfId="8" priority="5" operator="greaterThan">
      <formula>249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DD7E6B"/>
    <outlinePr summaryBelow="0" summaryRight="0"/>
  </sheetPr>
  <dimension ref="A1:Y1050"/>
  <sheetViews>
    <sheetView workbookViewId="0">
      <selection activeCell="A1" sqref="A1"/>
    </sheetView>
  </sheetViews>
  <sheetFormatPr defaultColWidth="12.6285714285714" defaultRowHeight="15.75" customHeight="1"/>
  <cols>
    <col min="8" max="8" width="23" customWidth="1"/>
    <col min="10" max="10" width="23.8761904761905" customWidth="1"/>
    <col min="19" max="19" width="15.3809523809524" customWidth="1"/>
  </cols>
  <sheetData>
    <row r="1" customHeight="1" spans="1:18">
      <c r="A1" s="154" t="e">
        <f>#REF!+1</f>
        <v>#REF!</v>
      </c>
      <c r="B1" s="3"/>
      <c r="C1" s="3"/>
      <c r="D1" s="91" t="s">
        <v>10</v>
      </c>
      <c r="E1" s="91" t="s">
        <v>2671</v>
      </c>
      <c r="F1" s="63">
        <v>2019</v>
      </c>
      <c r="G1" s="63" t="s">
        <v>150</v>
      </c>
      <c r="H1" s="63" t="s">
        <v>2672</v>
      </c>
      <c r="I1" s="63">
        <v>72</v>
      </c>
      <c r="J1" s="62"/>
      <c r="K1" s="63" t="s">
        <v>27</v>
      </c>
      <c r="L1" s="62"/>
      <c r="M1" s="3">
        <v>1</v>
      </c>
      <c r="P1" s="223"/>
      <c r="Q1" s="224"/>
      <c r="R1" s="266"/>
    </row>
    <row r="2" customHeight="1" spans="1:18">
      <c r="A2" s="154" t="e">
        <f t="shared" ref="A2:A14" si="0">A1+1</f>
        <v>#REF!</v>
      </c>
      <c r="B2" s="3"/>
      <c r="C2" s="3"/>
      <c r="D2" s="91" t="s">
        <v>77</v>
      </c>
      <c r="E2" s="91" t="s">
        <v>2673</v>
      </c>
      <c r="F2" s="63">
        <v>2019</v>
      </c>
      <c r="G2" s="63" t="s">
        <v>150</v>
      </c>
      <c r="H2" s="63" t="s">
        <v>658</v>
      </c>
      <c r="I2" s="63">
        <v>555</v>
      </c>
      <c r="J2" s="63" t="s">
        <v>2674</v>
      </c>
      <c r="K2" s="63" t="s">
        <v>138</v>
      </c>
      <c r="L2" s="62"/>
      <c r="M2" s="3">
        <v>3</v>
      </c>
      <c r="P2" s="275"/>
      <c r="Q2" s="276"/>
      <c r="R2" s="277"/>
    </row>
    <row r="3" customHeight="1" spans="1:13">
      <c r="A3" s="154" t="e">
        <f t="shared" si="0"/>
        <v>#REF!</v>
      </c>
      <c r="B3" s="3"/>
      <c r="C3" s="3"/>
      <c r="D3" s="91" t="s">
        <v>77</v>
      </c>
      <c r="E3" s="91" t="s">
        <v>2675</v>
      </c>
      <c r="F3" s="63">
        <v>2019</v>
      </c>
      <c r="G3" s="63" t="s">
        <v>1845</v>
      </c>
      <c r="H3" s="63" t="s">
        <v>658</v>
      </c>
      <c r="I3" s="63">
        <v>8</v>
      </c>
      <c r="J3" s="63" t="s">
        <v>1853</v>
      </c>
      <c r="K3" s="63" t="s">
        <v>1038</v>
      </c>
      <c r="L3" s="62"/>
      <c r="M3" s="3">
        <v>3</v>
      </c>
    </row>
    <row r="4" customHeight="1" spans="1:13">
      <c r="A4" s="154" t="e">
        <f t="shared" si="0"/>
        <v>#REF!</v>
      </c>
      <c r="B4" s="3"/>
      <c r="C4" s="3"/>
      <c r="D4" s="91" t="s">
        <v>77</v>
      </c>
      <c r="E4" s="91" t="s">
        <v>2676</v>
      </c>
      <c r="F4" s="63">
        <v>2019</v>
      </c>
      <c r="G4" s="63" t="s">
        <v>2677</v>
      </c>
      <c r="H4" s="63" t="s">
        <v>1815</v>
      </c>
      <c r="I4" s="63">
        <v>14</v>
      </c>
      <c r="J4" s="62"/>
      <c r="K4" s="63" t="s">
        <v>138</v>
      </c>
      <c r="L4" s="62"/>
      <c r="M4" s="3">
        <v>3</v>
      </c>
    </row>
    <row r="5" customHeight="1" spans="1:13">
      <c r="A5" s="154" t="e">
        <f t="shared" si="0"/>
        <v>#REF!</v>
      </c>
      <c r="B5" s="3"/>
      <c r="C5" s="3"/>
      <c r="D5" s="91" t="s">
        <v>10</v>
      </c>
      <c r="E5" s="91" t="s">
        <v>2678</v>
      </c>
      <c r="F5" s="59">
        <v>2019</v>
      </c>
      <c r="G5" s="59" t="s">
        <v>303</v>
      </c>
      <c r="H5" s="59" t="s">
        <v>1828</v>
      </c>
      <c r="I5" s="59">
        <v>182</v>
      </c>
      <c r="J5" s="60"/>
      <c r="K5" s="59" t="s">
        <v>40</v>
      </c>
      <c r="M5" s="3">
        <v>3</v>
      </c>
    </row>
    <row r="6" customHeight="1" spans="1:13">
      <c r="A6" s="154" t="e">
        <f t="shared" si="0"/>
        <v>#REF!</v>
      </c>
      <c r="B6" s="3"/>
      <c r="C6" s="3"/>
      <c r="D6" s="91" t="s">
        <v>10</v>
      </c>
      <c r="E6" s="91" t="s">
        <v>2679</v>
      </c>
      <c r="F6" s="63">
        <v>2019</v>
      </c>
      <c r="G6" s="63" t="s">
        <v>150</v>
      </c>
      <c r="H6" s="63" t="s">
        <v>2680</v>
      </c>
      <c r="I6" s="63">
        <v>134</v>
      </c>
      <c r="J6" s="62"/>
      <c r="K6" s="63" t="s">
        <v>14</v>
      </c>
      <c r="L6" s="62"/>
      <c r="M6" s="3">
        <v>4</v>
      </c>
    </row>
    <row r="7" customHeight="1" spans="1:13">
      <c r="A7" s="154" t="e">
        <f t="shared" si="0"/>
        <v>#REF!</v>
      </c>
      <c r="B7" s="3"/>
      <c r="C7" s="3"/>
      <c r="D7" s="91" t="s">
        <v>77</v>
      </c>
      <c r="E7" s="91" t="s">
        <v>2681</v>
      </c>
      <c r="F7" s="63">
        <v>2018</v>
      </c>
      <c r="G7" s="63" t="s">
        <v>72</v>
      </c>
      <c r="H7" s="63" t="s">
        <v>2682</v>
      </c>
      <c r="I7" s="63">
        <v>25</v>
      </c>
      <c r="J7" s="63" t="s">
        <v>2683</v>
      </c>
      <c r="K7" s="63" t="s">
        <v>1038</v>
      </c>
      <c r="L7" s="62"/>
      <c r="M7" s="3">
        <v>5</v>
      </c>
    </row>
    <row r="8" customHeight="1" spans="1:13">
      <c r="A8" s="154" t="e">
        <f t="shared" si="0"/>
        <v>#REF!</v>
      </c>
      <c r="B8" s="3"/>
      <c r="C8" s="3"/>
      <c r="D8" s="91" t="s">
        <v>19</v>
      </c>
      <c r="E8" s="91" t="s">
        <v>2684</v>
      </c>
      <c r="F8" s="63">
        <v>2019</v>
      </c>
      <c r="G8" s="63" t="s">
        <v>1988</v>
      </c>
      <c r="H8" s="63" t="s">
        <v>2685</v>
      </c>
      <c r="I8" s="63">
        <v>206</v>
      </c>
      <c r="J8" s="62"/>
      <c r="K8" s="63" t="s">
        <v>27</v>
      </c>
      <c r="L8" s="62"/>
      <c r="M8" s="3">
        <v>5</v>
      </c>
    </row>
    <row r="9" customHeight="1" spans="1:13">
      <c r="A9" s="154" t="e">
        <f t="shared" si="0"/>
        <v>#REF!</v>
      </c>
      <c r="B9" s="3"/>
      <c r="C9" s="3"/>
      <c r="D9" s="91" t="s">
        <v>10</v>
      </c>
      <c r="E9" s="91" t="s">
        <v>2686</v>
      </c>
      <c r="F9" s="63">
        <v>2019</v>
      </c>
      <c r="G9" s="63" t="s">
        <v>150</v>
      </c>
      <c r="H9" s="63" t="s">
        <v>2687</v>
      </c>
      <c r="I9" s="63">
        <v>111</v>
      </c>
      <c r="J9" s="62"/>
      <c r="K9" s="63" t="s">
        <v>14</v>
      </c>
      <c r="L9" s="62"/>
      <c r="M9" s="3">
        <v>5</v>
      </c>
    </row>
    <row r="10" customHeight="1" spans="1:13">
      <c r="A10" s="154" t="e">
        <f t="shared" si="0"/>
        <v>#REF!</v>
      </c>
      <c r="B10" s="3"/>
      <c r="C10" s="3"/>
      <c r="D10" s="91" t="s">
        <v>10</v>
      </c>
      <c r="E10" s="91" t="s">
        <v>2688</v>
      </c>
      <c r="F10" s="63">
        <v>2019</v>
      </c>
      <c r="G10" s="63" t="s">
        <v>150</v>
      </c>
      <c r="H10" s="63" t="s">
        <v>2687</v>
      </c>
      <c r="I10" s="63">
        <v>111</v>
      </c>
      <c r="J10" s="62"/>
      <c r="K10" s="63" t="s">
        <v>14</v>
      </c>
      <c r="L10" s="62"/>
      <c r="M10" s="3">
        <v>5</v>
      </c>
    </row>
    <row r="11" customHeight="1" spans="1:13">
      <c r="A11" s="154" t="e">
        <f t="shared" si="0"/>
        <v>#REF!</v>
      </c>
      <c r="B11" s="3"/>
      <c r="C11" s="3"/>
      <c r="D11" s="91" t="s">
        <v>10</v>
      </c>
      <c r="E11" s="91" t="s">
        <v>2689</v>
      </c>
      <c r="F11" s="122">
        <v>2019</v>
      </c>
      <c r="G11" s="122" t="s">
        <v>1845</v>
      </c>
      <c r="H11" s="122" t="s">
        <v>2685</v>
      </c>
      <c r="I11" s="122">
        <v>206</v>
      </c>
      <c r="J11" s="123" t="s">
        <v>86</v>
      </c>
      <c r="K11" s="123" t="s">
        <v>27</v>
      </c>
      <c r="L11" s="62"/>
      <c r="M11" s="3">
        <v>5</v>
      </c>
    </row>
    <row r="12" customHeight="1" spans="1:13">
      <c r="A12" s="154" t="e">
        <f t="shared" si="0"/>
        <v>#REF!</v>
      </c>
      <c r="B12" s="3"/>
      <c r="C12" s="3"/>
      <c r="D12" s="91" t="s">
        <v>10</v>
      </c>
      <c r="E12" s="91" t="s">
        <v>2690</v>
      </c>
      <c r="F12" s="122">
        <v>2019</v>
      </c>
      <c r="G12" s="122" t="s">
        <v>68</v>
      </c>
      <c r="H12" s="122" t="s">
        <v>2691</v>
      </c>
      <c r="I12" s="122">
        <v>238</v>
      </c>
      <c r="J12" s="123" t="s">
        <v>2692</v>
      </c>
      <c r="K12" s="123" t="s">
        <v>45</v>
      </c>
      <c r="L12" s="62"/>
      <c r="M12" s="3">
        <v>5</v>
      </c>
    </row>
    <row r="13" customHeight="1" spans="1:13">
      <c r="A13" s="154" t="e">
        <f t="shared" si="0"/>
        <v>#REF!</v>
      </c>
      <c r="B13" s="3"/>
      <c r="C13" s="3"/>
      <c r="D13" s="91" t="s">
        <v>10</v>
      </c>
      <c r="E13" s="91" t="s">
        <v>2693</v>
      </c>
      <c r="F13" s="122">
        <v>2019</v>
      </c>
      <c r="G13" s="122" t="s">
        <v>72</v>
      </c>
      <c r="H13" s="122" t="s">
        <v>2691</v>
      </c>
      <c r="I13" s="122">
        <v>273</v>
      </c>
      <c r="J13" s="123" t="s">
        <v>704</v>
      </c>
      <c r="K13" s="123" t="s">
        <v>14</v>
      </c>
      <c r="L13" s="62"/>
      <c r="M13" s="3">
        <v>5</v>
      </c>
    </row>
    <row r="14" customHeight="1" spans="1:13">
      <c r="A14" s="154" t="e">
        <f t="shared" si="0"/>
        <v>#REF!</v>
      </c>
      <c r="B14" s="3"/>
      <c r="C14" s="3"/>
      <c r="D14" s="91" t="s">
        <v>10</v>
      </c>
      <c r="E14" s="91" t="s">
        <v>2694</v>
      </c>
      <c r="F14" s="122">
        <v>2019</v>
      </c>
      <c r="G14" s="122" t="s">
        <v>1845</v>
      </c>
      <c r="H14" s="122" t="s">
        <v>2695</v>
      </c>
      <c r="I14" s="122">
        <v>299</v>
      </c>
      <c r="J14" s="123" t="s">
        <v>2696</v>
      </c>
      <c r="K14" s="123" t="s">
        <v>27</v>
      </c>
      <c r="L14" s="62"/>
      <c r="M14" s="3">
        <v>5</v>
      </c>
    </row>
    <row r="15" customHeight="1" spans="1:13">
      <c r="A15" s="154">
        <f>'Drop 1 Football'!A7+1</f>
        <v>11797</v>
      </c>
      <c r="B15" s="3"/>
      <c r="C15" s="3"/>
      <c r="D15" s="91" t="s">
        <v>77</v>
      </c>
      <c r="E15" s="91" t="s">
        <v>2697</v>
      </c>
      <c r="F15" s="63">
        <v>2019</v>
      </c>
      <c r="G15" s="63" t="s">
        <v>2698</v>
      </c>
      <c r="H15" s="63" t="s">
        <v>658</v>
      </c>
      <c r="I15" s="63">
        <v>91</v>
      </c>
      <c r="J15" s="63" t="s">
        <v>248</v>
      </c>
      <c r="K15" s="63" t="s">
        <v>2699</v>
      </c>
      <c r="L15" s="62"/>
      <c r="M15" s="3">
        <v>5</v>
      </c>
    </row>
    <row r="16" customHeight="1" spans="1:13">
      <c r="A16" s="154">
        <f t="shared" ref="A16:A18" si="1">A15+1</f>
        <v>11798</v>
      </c>
      <c r="B16" s="3"/>
      <c r="C16" s="3"/>
      <c r="D16" s="91" t="s">
        <v>77</v>
      </c>
      <c r="E16" s="91" t="s">
        <v>2700</v>
      </c>
      <c r="F16" s="63">
        <v>2019</v>
      </c>
      <c r="G16" s="63" t="s">
        <v>68</v>
      </c>
      <c r="H16" s="63" t="s">
        <v>658</v>
      </c>
      <c r="I16" s="63">
        <v>223</v>
      </c>
      <c r="J16" s="63" t="s">
        <v>33</v>
      </c>
      <c r="K16" s="63" t="s">
        <v>1038</v>
      </c>
      <c r="L16" s="62"/>
      <c r="M16" s="3">
        <v>5</v>
      </c>
    </row>
    <row r="17" customHeight="1" spans="1:13">
      <c r="A17" s="154">
        <f t="shared" si="1"/>
        <v>11799</v>
      </c>
      <c r="B17" s="3"/>
      <c r="C17" s="3"/>
      <c r="D17" s="91" t="s">
        <v>77</v>
      </c>
      <c r="E17" s="91" t="s">
        <v>2701</v>
      </c>
      <c r="F17" s="63">
        <v>2019</v>
      </c>
      <c r="G17" s="63" t="s">
        <v>150</v>
      </c>
      <c r="H17" s="63" t="s">
        <v>658</v>
      </c>
      <c r="I17" s="63">
        <v>294</v>
      </c>
      <c r="J17" s="63" t="s">
        <v>2702</v>
      </c>
      <c r="K17" s="63" t="s">
        <v>1038</v>
      </c>
      <c r="L17" s="62"/>
      <c r="M17" s="3">
        <v>5</v>
      </c>
    </row>
    <row r="18" customHeight="1" spans="1:13">
      <c r="A18" s="154">
        <f t="shared" si="1"/>
        <v>11800</v>
      </c>
      <c r="B18" s="3"/>
      <c r="C18" s="3"/>
      <c r="D18" s="91" t="s">
        <v>77</v>
      </c>
      <c r="E18" s="91" t="s">
        <v>2703</v>
      </c>
      <c r="F18" s="63">
        <v>2019</v>
      </c>
      <c r="G18" s="63" t="s">
        <v>72</v>
      </c>
      <c r="H18" s="63" t="s">
        <v>658</v>
      </c>
      <c r="I18" s="63">
        <v>5</v>
      </c>
      <c r="J18" s="63" t="s">
        <v>89</v>
      </c>
      <c r="K18" s="63" t="s">
        <v>138</v>
      </c>
      <c r="L18" s="62"/>
      <c r="M18" s="3">
        <v>5</v>
      </c>
    </row>
    <row r="19" customHeight="1" spans="1:13">
      <c r="A19" s="154" t="e">
        <f>'Drop 1 Football'!A71+1</f>
        <v>#VALUE!</v>
      </c>
      <c r="B19" s="3"/>
      <c r="C19" s="3"/>
      <c r="D19" s="91" t="s">
        <v>10</v>
      </c>
      <c r="E19" s="91" t="s">
        <v>2704</v>
      </c>
      <c r="F19" s="63">
        <v>2019</v>
      </c>
      <c r="G19" s="67" t="s">
        <v>2705</v>
      </c>
      <c r="H19" s="123" t="s">
        <v>2706</v>
      </c>
      <c r="I19" s="63">
        <v>24</v>
      </c>
      <c r="J19" s="175" t="s">
        <v>2707</v>
      </c>
      <c r="K19" s="67" t="s">
        <v>40</v>
      </c>
      <c r="L19" s="62"/>
      <c r="M19" s="3">
        <v>5</v>
      </c>
    </row>
    <row r="20" customHeight="1" spans="1:13">
      <c r="A20" s="154" t="e">
        <f>'Drop 1 Baseball'!A8+1</f>
        <v>#VALUE!</v>
      </c>
      <c r="B20" s="3"/>
      <c r="C20" s="3"/>
      <c r="D20" s="91" t="s">
        <v>10</v>
      </c>
      <c r="E20" s="91" t="s">
        <v>2708</v>
      </c>
      <c r="F20" s="66">
        <v>1996</v>
      </c>
      <c r="G20" s="66" t="s">
        <v>2709</v>
      </c>
      <c r="H20" s="130" t="s">
        <v>1818</v>
      </c>
      <c r="I20" s="66">
        <v>35</v>
      </c>
      <c r="J20" s="88"/>
      <c r="K20" s="66" t="s">
        <v>2710</v>
      </c>
      <c r="L20" s="62"/>
      <c r="M20" s="3">
        <v>5</v>
      </c>
    </row>
    <row r="21" customHeight="1" spans="1:13">
      <c r="A21" s="154" t="e">
        <f t="shared" ref="A21:A25" si="2">A20+1</f>
        <v>#VALUE!</v>
      </c>
      <c r="B21" s="3"/>
      <c r="C21" s="3"/>
      <c r="D21" s="91" t="s">
        <v>10</v>
      </c>
      <c r="E21" s="91" t="s">
        <v>2711</v>
      </c>
      <c r="F21" s="3">
        <v>2019</v>
      </c>
      <c r="G21" s="3" t="s">
        <v>2712</v>
      </c>
      <c r="H21" s="3" t="s">
        <v>2713</v>
      </c>
      <c r="I21" s="3">
        <v>106</v>
      </c>
      <c r="J21" s="3" t="s">
        <v>2714</v>
      </c>
      <c r="K21" s="3" t="s">
        <v>27</v>
      </c>
      <c r="M21" s="3">
        <v>5</v>
      </c>
    </row>
    <row r="22" customHeight="1" spans="1:13">
      <c r="A22" s="154" t="e">
        <f t="shared" si="2"/>
        <v>#VALUE!</v>
      </c>
      <c r="B22" s="3"/>
      <c r="C22" s="3"/>
      <c r="D22" s="91" t="s">
        <v>10</v>
      </c>
      <c r="E22" s="91" t="s">
        <v>2715</v>
      </c>
      <c r="F22" s="3">
        <v>2019</v>
      </c>
      <c r="G22" s="3" t="s">
        <v>2712</v>
      </c>
      <c r="H22" s="3" t="s">
        <v>2716</v>
      </c>
      <c r="I22" s="3">
        <v>145</v>
      </c>
      <c r="K22" s="3" t="s">
        <v>14</v>
      </c>
      <c r="M22" s="3">
        <v>5</v>
      </c>
    </row>
    <row r="23" customHeight="1" spans="1:13">
      <c r="A23" s="154" t="e">
        <f t="shared" si="2"/>
        <v>#VALUE!</v>
      </c>
      <c r="B23" s="3"/>
      <c r="C23" s="3"/>
      <c r="D23" s="91" t="s">
        <v>10</v>
      </c>
      <c r="E23" s="91" t="s">
        <v>2717</v>
      </c>
      <c r="F23" s="66">
        <v>2019</v>
      </c>
      <c r="G23" s="66" t="s">
        <v>35</v>
      </c>
      <c r="H23" s="66" t="s">
        <v>2718</v>
      </c>
      <c r="I23" s="66">
        <v>215</v>
      </c>
      <c r="J23" s="88"/>
      <c r="K23" s="66" t="s">
        <v>170</v>
      </c>
      <c r="M23" s="3">
        <v>5</v>
      </c>
    </row>
    <row r="24" customHeight="1" spans="1:13">
      <c r="A24" s="154" t="e">
        <f t="shared" si="2"/>
        <v>#VALUE!</v>
      </c>
      <c r="B24" s="3"/>
      <c r="C24" s="3"/>
      <c r="D24" s="91" t="s">
        <v>66</v>
      </c>
      <c r="E24" s="91" t="s">
        <v>2719</v>
      </c>
      <c r="F24" s="59">
        <v>2019</v>
      </c>
      <c r="G24" s="59" t="s">
        <v>72</v>
      </c>
      <c r="H24" s="59" t="s">
        <v>2680</v>
      </c>
      <c r="I24" s="59">
        <v>266</v>
      </c>
      <c r="J24" s="60"/>
      <c r="K24" s="59" t="s">
        <v>147</v>
      </c>
      <c r="M24" s="3">
        <v>5</v>
      </c>
    </row>
    <row r="25" customHeight="1" spans="1:13">
      <c r="A25" s="154" t="e">
        <f t="shared" si="2"/>
        <v>#VALUE!</v>
      </c>
      <c r="B25" s="3"/>
      <c r="C25" s="3"/>
      <c r="D25" s="91" t="s">
        <v>66</v>
      </c>
      <c r="E25" s="91" t="s">
        <v>2720</v>
      </c>
      <c r="F25" s="66">
        <v>2018</v>
      </c>
      <c r="G25" s="66" t="s">
        <v>148</v>
      </c>
      <c r="H25" s="66" t="s">
        <v>2439</v>
      </c>
      <c r="I25" s="66">
        <v>132</v>
      </c>
      <c r="J25" s="88"/>
      <c r="K25" s="66" t="s">
        <v>147</v>
      </c>
      <c r="M25" s="3">
        <v>5</v>
      </c>
    </row>
    <row r="26" customHeight="1" spans="1:13">
      <c r="A26" s="154">
        <f>'Drop 1 Football'!A273+1</f>
        <v>12024</v>
      </c>
      <c r="B26" s="3"/>
      <c r="C26" s="3"/>
      <c r="D26" s="91" t="s">
        <v>66</v>
      </c>
      <c r="E26" s="201">
        <v>6365547</v>
      </c>
      <c r="F26" s="66">
        <v>2019</v>
      </c>
      <c r="G26" s="66" t="s">
        <v>150</v>
      </c>
      <c r="H26" s="66" t="s">
        <v>2239</v>
      </c>
      <c r="I26" s="66">
        <v>68</v>
      </c>
      <c r="J26" s="88"/>
      <c r="K26" s="66" t="s">
        <v>146</v>
      </c>
      <c r="M26" s="3">
        <v>5</v>
      </c>
    </row>
    <row r="27" customHeight="1" spans="1:13">
      <c r="A27" s="154">
        <f t="shared" ref="A27:A46" si="3">A26+1</f>
        <v>12025</v>
      </c>
      <c r="B27" s="3"/>
      <c r="C27" s="3"/>
      <c r="D27" s="91" t="s">
        <v>66</v>
      </c>
      <c r="E27" s="91" t="s">
        <v>2721</v>
      </c>
      <c r="F27" s="59">
        <v>2018</v>
      </c>
      <c r="G27" s="59" t="s">
        <v>72</v>
      </c>
      <c r="H27" s="59" t="s">
        <v>2722</v>
      </c>
      <c r="I27" s="59">
        <v>181</v>
      </c>
      <c r="J27" s="60"/>
      <c r="K27" s="59" t="s">
        <v>147</v>
      </c>
      <c r="M27" s="3">
        <v>5</v>
      </c>
    </row>
    <row r="28" customHeight="1" spans="1:13">
      <c r="A28" s="154">
        <f t="shared" si="3"/>
        <v>12026</v>
      </c>
      <c r="B28" s="3"/>
      <c r="C28" s="3"/>
      <c r="D28" s="91" t="s">
        <v>10</v>
      </c>
      <c r="E28" s="91" t="s">
        <v>2723</v>
      </c>
      <c r="F28" s="3">
        <v>2018</v>
      </c>
      <c r="G28" s="3" t="s">
        <v>2005</v>
      </c>
      <c r="H28" s="3" t="s">
        <v>2724</v>
      </c>
      <c r="I28" s="3">
        <v>180</v>
      </c>
      <c r="J28" s="3" t="s">
        <v>1803</v>
      </c>
      <c r="K28" s="3" t="s">
        <v>27</v>
      </c>
      <c r="M28" s="3">
        <v>5</v>
      </c>
    </row>
    <row r="29" customHeight="1" spans="1:13">
      <c r="A29" s="154">
        <f t="shared" si="3"/>
        <v>12027</v>
      </c>
      <c r="B29" s="3"/>
      <c r="C29" s="3"/>
      <c r="D29" s="91" t="s">
        <v>10</v>
      </c>
      <c r="E29" s="91" t="s">
        <v>2725</v>
      </c>
      <c r="F29" s="3">
        <v>2019</v>
      </c>
      <c r="G29" s="3" t="s">
        <v>97</v>
      </c>
      <c r="H29" s="3" t="s">
        <v>1983</v>
      </c>
      <c r="I29" s="3">
        <v>193</v>
      </c>
      <c r="J29" s="3" t="s">
        <v>2726</v>
      </c>
      <c r="K29" s="3" t="s">
        <v>27</v>
      </c>
      <c r="M29" s="3">
        <v>5</v>
      </c>
    </row>
    <row r="30" customHeight="1" spans="1:13">
      <c r="A30" s="154">
        <f t="shared" si="3"/>
        <v>12028</v>
      </c>
      <c r="B30" s="3"/>
      <c r="C30" s="3"/>
      <c r="D30" s="91" t="s">
        <v>10</v>
      </c>
      <c r="E30" s="91" t="s">
        <v>2727</v>
      </c>
      <c r="F30" s="3">
        <v>2019</v>
      </c>
      <c r="G30" s="3" t="s">
        <v>99</v>
      </c>
      <c r="H30" s="3" t="s">
        <v>2728</v>
      </c>
      <c r="I30" s="3">
        <v>95</v>
      </c>
      <c r="K30" s="3" t="s">
        <v>14</v>
      </c>
      <c r="M30" s="3">
        <v>5</v>
      </c>
    </row>
    <row r="31" customHeight="1" spans="1:13">
      <c r="A31" s="154">
        <f t="shared" si="3"/>
        <v>12029</v>
      </c>
      <c r="B31" s="3"/>
      <c r="C31" s="3"/>
      <c r="D31" s="91" t="s">
        <v>10</v>
      </c>
      <c r="E31" s="91" t="s">
        <v>2729</v>
      </c>
      <c r="F31" s="3">
        <v>2019</v>
      </c>
      <c r="G31" s="3" t="s">
        <v>99</v>
      </c>
      <c r="H31" s="3" t="s">
        <v>2728</v>
      </c>
      <c r="I31" s="3">
        <v>77</v>
      </c>
      <c r="K31" s="3" t="s">
        <v>14</v>
      </c>
      <c r="M31" s="3">
        <v>5</v>
      </c>
    </row>
    <row r="32" customHeight="1" spans="1:13">
      <c r="A32" s="154">
        <f t="shared" si="3"/>
        <v>12030</v>
      </c>
      <c r="B32" s="3"/>
      <c r="C32" s="3"/>
      <c r="D32" s="91" t="s">
        <v>10</v>
      </c>
      <c r="E32" s="91" t="s">
        <v>2730</v>
      </c>
      <c r="F32" s="3">
        <v>2019</v>
      </c>
      <c r="G32" s="3" t="s">
        <v>97</v>
      </c>
      <c r="H32" s="3" t="s">
        <v>2728</v>
      </c>
      <c r="I32" s="3">
        <v>165</v>
      </c>
      <c r="K32" s="3" t="s">
        <v>14</v>
      </c>
      <c r="M32" s="3">
        <v>5</v>
      </c>
    </row>
    <row r="33" customHeight="1" spans="1:13">
      <c r="A33" s="154">
        <f t="shared" si="3"/>
        <v>12031</v>
      </c>
      <c r="B33" s="3"/>
      <c r="C33" s="3"/>
      <c r="D33" s="91" t="s">
        <v>10</v>
      </c>
      <c r="E33" s="91" t="s">
        <v>2731</v>
      </c>
      <c r="F33" s="3">
        <v>2019</v>
      </c>
      <c r="G33" s="3" t="s">
        <v>99</v>
      </c>
      <c r="H33" s="3" t="s">
        <v>2728</v>
      </c>
      <c r="I33" s="3">
        <v>95</v>
      </c>
      <c r="J33" s="3" t="s">
        <v>2401</v>
      </c>
      <c r="K33" s="3" t="s">
        <v>14</v>
      </c>
      <c r="M33" s="3">
        <v>5</v>
      </c>
    </row>
    <row r="34" customHeight="1" spans="1:13">
      <c r="A34" s="154">
        <f t="shared" si="3"/>
        <v>12032</v>
      </c>
      <c r="B34" s="3"/>
      <c r="C34" s="3"/>
      <c r="D34" s="91" t="s">
        <v>10</v>
      </c>
      <c r="E34" s="91" t="s">
        <v>2732</v>
      </c>
      <c r="F34" s="3">
        <v>2019</v>
      </c>
      <c r="G34" s="3" t="s">
        <v>97</v>
      </c>
      <c r="H34" s="3" t="s">
        <v>1828</v>
      </c>
      <c r="I34" s="3">
        <v>182</v>
      </c>
      <c r="K34" s="3" t="s">
        <v>14</v>
      </c>
      <c r="M34" s="3">
        <v>5</v>
      </c>
    </row>
    <row r="35" customHeight="1" spans="1:13">
      <c r="A35" s="154">
        <f t="shared" si="3"/>
        <v>12033</v>
      </c>
      <c r="B35" s="3"/>
      <c r="C35" s="3"/>
      <c r="D35" s="91" t="s">
        <v>10</v>
      </c>
      <c r="E35" s="91" t="s">
        <v>2733</v>
      </c>
      <c r="F35" s="3">
        <v>2019</v>
      </c>
      <c r="G35" s="3" t="s">
        <v>97</v>
      </c>
      <c r="H35" s="3" t="s">
        <v>1828</v>
      </c>
      <c r="I35" s="3">
        <v>182</v>
      </c>
      <c r="K35" s="3" t="s">
        <v>14</v>
      </c>
      <c r="M35" s="3">
        <v>5</v>
      </c>
    </row>
    <row r="36" customHeight="1" spans="1:13">
      <c r="A36" s="154">
        <f t="shared" si="3"/>
        <v>12034</v>
      </c>
      <c r="B36" s="3"/>
      <c r="C36" s="3"/>
      <c r="D36" s="91" t="s">
        <v>10</v>
      </c>
      <c r="E36" s="91" t="s">
        <v>2734</v>
      </c>
      <c r="F36" s="3">
        <v>2019</v>
      </c>
      <c r="G36" s="3" t="s">
        <v>150</v>
      </c>
      <c r="H36" s="3" t="s">
        <v>1828</v>
      </c>
      <c r="I36" s="3">
        <v>107</v>
      </c>
      <c r="K36" s="3" t="s">
        <v>14</v>
      </c>
      <c r="M36" s="3">
        <v>5</v>
      </c>
    </row>
    <row r="37" customHeight="1" spans="1:13">
      <c r="A37" s="154">
        <f t="shared" si="3"/>
        <v>12035</v>
      </c>
      <c r="B37" s="3"/>
      <c r="C37" s="3"/>
      <c r="D37" s="91" t="s">
        <v>10</v>
      </c>
      <c r="E37" s="91" t="s">
        <v>2735</v>
      </c>
      <c r="F37" s="3">
        <v>2019</v>
      </c>
      <c r="G37" s="3" t="s">
        <v>365</v>
      </c>
      <c r="H37" s="3" t="s">
        <v>2716</v>
      </c>
      <c r="I37" s="3">
        <v>211</v>
      </c>
      <c r="K37" s="3" t="s">
        <v>14</v>
      </c>
      <c r="M37" s="3">
        <v>5</v>
      </c>
    </row>
    <row r="38" customHeight="1" spans="1:13">
      <c r="A38" s="154">
        <f t="shared" si="3"/>
        <v>12036</v>
      </c>
      <c r="B38" s="3"/>
      <c r="C38" s="3"/>
      <c r="D38" s="91" t="s">
        <v>10</v>
      </c>
      <c r="E38" s="91" t="s">
        <v>2736</v>
      </c>
      <c r="F38" s="3">
        <v>2019</v>
      </c>
      <c r="G38" s="3" t="s">
        <v>365</v>
      </c>
      <c r="H38" s="3" t="s">
        <v>2716</v>
      </c>
      <c r="I38" s="3">
        <v>211</v>
      </c>
      <c r="K38" s="3" t="s">
        <v>27</v>
      </c>
      <c r="M38" s="3">
        <v>5</v>
      </c>
    </row>
    <row r="39" customHeight="1" spans="1:13">
      <c r="A39" s="154">
        <f t="shared" si="3"/>
        <v>12037</v>
      </c>
      <c r="B39" s="3"/>
      <c r="C39" s="3"/>
      <c r="D39" s="91" t="s">
        <v>10</v>
      </c>
      <c r="E39" s="91" t="s">
        <v>2737</v>
      </c>
      <c r="F39" s="3">
        <v>2019</v>
      </c>
      <c r="G39" s="3" t="s">
        <v>279</v>
      </c>
      <c r="H39" s="3" t="s">
        <v>2716</v>
      </c>
      <c r="I39" s="3">
        <v>48</v>
      </c>
      <c r="K39" s="3" t="s">
        <v>14</v>
      </c>
      <c r="M39" s="3">
        <v>5</v>
      </c>
    </row>
    <row r="40" customHeight="1" spans="1:13">
      <c r="A40" s="154">
        <f t="shared" si="3"/>
        <v>12038</v>
      </c>
      <c r="B40" s="3"/>
      <c r="C40" s="3"/>
      <c r="D40" s="91" t="s">
        <v>19</v>
      </c>
      <c r="E40" s="91" t="s">
        <v>2738</v>
      </c>
      <c r="F40" s="3">
        <v>2019</v>
      </c>
      <c r="G40" s="3" t="s">
        <v>93</v>
      </c>
      <c r="H40" s="3" t="s">
        <v>2716</v>
      </c>
      <c r="I40" s="3">
        <v>253</v>
      </c>
      <c r="J40" s="3" t="s">
        <v>86</v>
      </c>
      <c r="K40" s="3" t="s">
        <v>27</v>
      </c>
      <c r="M40" s="3">
        <v>5</v>
      </c>
    </row>
    <row r="41" customHeight="1" spans="1:13">
      <c r="A41" s="154">
        <f t="shared" si="3"/>
        <v>12039</v>
      </c>
      <c r="B41" s="3"/>
      <c r="C41" s="3"/>
      <c r="D41" s="91" t="s">
        <v>19</v>
      </c>
      <c r="E41" s="91" t="s">
        <v>2739</v>
      </c>
      <c r="F41" s="3">
        <v>2019</v>
      </c>
      <c r="G41" s="3" t="s">
        <v>93</v>
      </c>
      <c r="H41" s="3" t="s">
        <v>2716</v>
      </c>
      <c r="I41" s="3">
        <v>253</v>
      </c>
      <c r="J41" s="3"/>
      <c r="K41" s="3" t="s">
        <v>27</v>
      </c>
      <c r="M41" s="3">
        <v>5</v>
      </c>
    </row>
    <row r="42" customHeight="1" spans="1:13">
      <c r="A42" s="154">
        <f t="shared" si="3"/>
        <v>12040</v>
      </c>
      <c r="B42" s="3"/>
      <c r="C42" s="3"/>
      <c r="D42" s="91" t="s">
        <v>10</v>
      </c>
      <c r="E42" s="91" t="s">
        <v>2740</v>
      </c>
      <c r="F42" s="3">
        <v>2019</v>
      </c>
      <c r="G42" s="3" t="s">
        <v>97</v>
      </c>
      <c r="H42" s="3" t="s">
        <v>2716</v>
      </c>
      <c r="I42" s="3">
        <v>163</v>
      </c>
      <c r="K42" s="3" t="s">
        <v>14</v>
      </c>
      <c r="M42" s="3">
        <v>5</v>
      </c>
    </row>
    <row r="43" customHeight="1" spans="1:13">
      <c r="A43" s="154">
        <f t="shared" si="3"/>
        <v>12041</v>
      </c>
      <c r="B43" s="3"/>
      <c r="C43" s="3"/>
      <c r="D43" s="91" t="s">
        <v>66</v>
      </c>
      <c r="E43" s="91" t="s">
        <v>2741</v>
      </c>
      <c r="F43" s="3">
        <v>2019</v>
      </c>
      <c r="G43" s="3" t="s">
        <v>150</v>
      </c>
      <c r="H43" s="3" t="s">
        <v>2716</v>
      </c>
      <c r="I43" s="3">
        <v>95</v>
      </c>
      <c r="K43" s="3" t="s">
        <v>146</v>
      </c>
      <c r="M43" s="3">
        <v>5</v>
      </c>
    </row>
    <row r="44" customHeight="1" spans="1:13">
      <c r="A44" s="154">
        <f t="shared" si="3"/>
        <v>12042</v>
      </c>
      <c r="B44" s="3"/>
      <c r="C44" s="3"/>
      <c r="D44" s="91" t="s">
        <v>66</v>
      </c>
      <c r="E44" s="91" t="s">
        <v>2742</v>
      </c>
      <c r="F44" s="3">
        <v>2017</v>
      </c>
      <c r="G44" s="3" t="s">
        <v>907</v>
      </c>
      <c r="H44" s="3" t="s">
        <v>2743</v>
      </c>
      <c r="I44" s="3">
        <v>197</v>
      </c>
      <c r="J44" s="3" t="s">
        <v>2744</v>
      </c>
      <c r="K44" s="3" t="s">
        <v>147</v>
      </c>
      <c r="M44" s="3">
        <v>5</v>
      </c>
    </row>
    <row r="45" customHeight="1" spans="1:13">
      <c r="A45" s="154">
        <f t="shared" si="3"/>
        <v>12043</v>
      </c>
      <c r="B45" s="3"/>
      <c r="C45" s="3"/>
      <c r="D45" s="91" t="s">
        <v>66</v>
      </c>
      <c r="E45" s="91" t="s">
        <v>2745</v>
      </c>
      <c r="F45" s="3">
        <v>2019</v>
      </c>
      <c r="G45" s="3" t="s">
        <v>93</v>
      </c>
      <c r="H45" s="3" t="s">
        <v>2672</v>
      </c>
      <c r="I45" s="3">
        <v>261</v>
      </c>
      <c r="K45" s="3" t="s">
        <v>146</v>
      </c>
      <c r="M45" s="3">
        <v>5</v>
      </c>
    </row>
    <row r="46" customHeight="1" spans="1:13">
      <c r="A46" s="154">
        <f t="shared" si="3"/>
        <v>12044</v>
      </c>
      <c r="B46" s="3"/>
      <c r="C46" s="3"/>
      <c r="D46" s="91" t="s">
        <v>66</v>
      </c>
      <c r="E46" s="3">
        <v>1627568</v>
      </c>
      <c r="F46" s="3">
        <v>2020</v>
      </c>
      <c r="G46" s="3" t="s">
        <v>72</v>
      </c>
      <c r="H46" s="3" t="s">
        <v>2746</v>
      </c>
      <c r="I46" s="3" t="s">
        <v>1836</v>
      </c>
      <c r="K46" s="3" t="s">
        <v>146</v>
      </c>
      <c r="M46" s="3">
        <v>5</v>
      </c>
    </row>
    <row r="47" customHeight="1" spans="1:13">
      <c r="A47" s="154" t="e">
        <f>'Drop 1 TCG'!A4+1</f>
        <v>#VALUE!</v>
      </c>
      <c r="D47" s="91" t="s">
        <v>66</v>
      </c>
      <c r="E47" s="3">
        <v>3702730</v>
      </c>
      <c r="F47" s="3">
        <v>2020</v>
      </c>
      <c r="G47" s="3" t="s">
        <v>72</v>
      </c>
      <c r="H47" s="3" t="s">
        <v>2746</v>
      </c>
      <c r="I47" s="3" t="s">
        <v>1836</v>
      </c>
      <c r="J47" s="3" t="s">
        <v>2080</v>
      </c>
      <c r="K47" s="3" t="s">
        <v>281</v>
      </c>
      <c r="M47" s="3">
        <v>5</v>
      </c>
    </row>
    <row r="48" customHeight="1" spans="1:13">
      <c r="A48" s="154" t="e">
        <f>A47+1</f>
        <v>#VALUE!</v>
      </c>
      <c r="B48" s="3"/>
      <c r="C48" s="3"/>
      <c r="D48" s="91" t="s">
        <v>77</v>
      </c>
      <c r="E48" s="91" t="s">
        <v>2747</v>
      </c>
      <c r="F48" s="63">
        <v>2020</v>
      </c>
      <c r="G48" s="63" t="s">
        <v>79</v>
      </c>
      <c r="H48" s="63" t="s">
        <v>1815</v>
      </c>
      <c r="I48" s="63">
        <v>50</v>
      </c>
      <c r="J48" s="62"/>
      <c r="K48" s="63" t="s">
        <v>81</v>
      </c>
      <c r="L48" s="62"/>
      <c r="M48" s="3">
        <v>6</v>
      </c>
    </row>
    <row r="49" customHeight="1" spans="1:13">
      <c r="A49" s="154" t="e">
        <f>'Drop 1 Football'!A288+1</f>
        <v>#VALUE!</v>
      </c>
      <c r="B49" s="3"/>
      <c r="C49" s="3"/>
      <c r="D49" s="91" t="s">
        <v>10</v>
      </c>
      <c r="E49" s="91" t="s">
        <v>2748</v>
      </c>
      <c r="F49" s="3">
        <v>2019</v>
      </c>
      <c r="G49" s="3" t="s">
        <v>93</v>
      </c>
      <c r="H49" s="3" t="s">
        <v>2749</v>
      </c>
      <c r="I49" s="3">
        <v>122</v>
      </c>
      <c r="K49" s="3" t="s">
        <v>14</v>
      </c>
      <c r="M49" s="3">
        <v>6</v>
      </c>
    </row>
    <row r="50" customHeight="1" spans="1:13">
      <c r="A50" s="3">
        <v>12191</v>
      </c>
      <c r="D50" s="91" t="s">
        <v>10</v>
      </c>
      <c r="E50" s="91" t="s">
        <v>2750</v>
      </c>
      <c r="F50" s="3">
        <v>2019</v>
      </c>
      <c r="G50" s="3" t="s">
        <v>1988</v>
      </c>
      <c r="H50" s="3" t="s">
        <v>2695</v>
      </c>
      <c r="I50" s="3">
        <v>299</v>
      </c>
      <c r="J50" s="3" t="s">
        <v>181</v>
      </c>
      <c r="K50" s="3" t="s">
        <v>14</v>
      </c>
      <c r="M50" s="3">
        <v>6</v>
      </c>
    </row>
    <row r="51" customHeight="1" spans="1:13">
      <c r="A51" s="3">
        <v>12192</v>
      </c>
      <c r="D51" s="91" t="s">
        <v>10</v>
      </c>
      <c r="E51" s="91" t="s">
        <v>2751</v>
      </c>
      <c r="F51" s="3">
        <v>2019</v>
      </c>
      <c r="G51" s="3" t="s">
        <v>1988</v>
      </c>
      <c r="H51" s="3" t="s">
        <v>1855</v>
      </c>
      <c r="I51" s="3">
        <v>8</v>
      </c>
      <c r="J51" s="3" t="s">
        <v>2752</v>
      </c>
      <c r="K51" s="3" t="s">
        <v>14</v>
      </c>
      <c r="M51" s="3">
        <v>6</v>
      </c>
    </row>
    <row r="52" customHeight="1" spans="1:13">
      <c r="A52" s="154">
        <f t="shared" ref="A52:A53" si="4">A51+1</f>
        <v>12193</v>
      </c>
      <c r="B52" s="3"/>
      <c r="C52" s="3"/>
      <c r="D52" s="91" t="s">
        <v>66</v>
      </c>
      <c r="E52" s="91" t="s">
        <v>2753</v>
      </c>
      <c r="F52" s="66">
        <v>2019</v>
      </c>
      <c r="G52" s="66" t="s">
        <v>150</v>
      </c>
      <c r="H52" s="66" t="s">
        <v>2239</v>
      </c>
      <c r="I52" s="66">
        <v>68</v>
      </c>
      <c r="J52" s="88"/>
      <c r="K52" s="66" t="s">
        <v>277</v>
      </c>
      <c r="M52" s="3">
        <v>7</v>
      </c>
    </row>
    <row r="53" customHeight="1" spans="1:13">
      <c r="A53" s="154">
        <f t="shared" si="4"/>
        <v>12194</v>
      </c>
      <c r="B53" s="3"/>
      <c r="C53" s="3"/>
      <c r="D53" s="91" t="s">
        <v>10</v>
      </c>
      <c r="E53" s="91" t="s">
        <v>2754</v>
      </c>
      <c r="F53" s="63">
        <v>2019</v>
      </c>
      <c r="G53" s="63" t="s">
        <v>150</v>
      </c>
      <c r="H53" s="63" t="s">
        <v>2680</v>
      </c>
      <c r="I53" s="63">
        <v>560</v>
      </c>
      <c r="J53" s="62"/>
      <c r="K53" s="63" t="s">
        <v>40</v>
      </c>
      <c r="L53" s="62"/>
      <c r="M53" s="3">
        <v>8</v>
      </c>
    </row>
    <row r="54" customHeight="1" spans="1:13">
      <c r="A54" s="154" t="e">
        <f>'Drop 1 Football'!A194+1</f>
        <v>#VALUE!</v>
      </c>
      <c r="B54" s="3"/>
      <c r="C54" s="3"/>
      <c r="D54" s="91" t="s">
        <v>10</v>
      </c>
      <c r="E54" s="91" t="s">
        <v>2755</v>
      </c>
      <c r="F54" s="66">
        <v>2019</v>
      </c>
      <c r="G54" s="66" t="s">
        <v>2712</v>
      </c>
      <c r="H54" s="130" t="s">
        <v>1815</v>
      </c>
      <c r="I54" s="66">
        <v>561</v>
      </c>
      <c r="J54" s="88"/>
      <c r="K54" s="66" t="s">
        <v>14</v>
      </c>
      <c r="M54" s="3">
        <v>8</v>
      </c>
    </row>
    <row r="55" customHeight="1" spans="1:13">
      <c r="A55" s="154" t="e">
        <f t="shared" ref="A55:A72" si="5">A54+1</f>
        <v>#VALUE!</v>
      </c>
      <c r="B55" s="3"/>
      <c r="C55" s="3"/>
      <c r="D55" s="91" t="s">
        <v>10</v>
      </c>
      <c r="E55" s="91" t="s">
        <v>2756</v>
      </c>
      <c r="F55" s="3">
        <v>2019</v>
      </c>
      <c r="G55" s="3" t="s">
        <v>2712</v>
      </c>
      <c r="H55" s="3" t="s">
        <v>2716</v>
      </c>
      <c r="I55" s="3">
        <v>121</v>
      </c>
      <c r="K55" s="3" t="s">
        <v>40</v>
      </c>
      <c r="M55" s="3">
        <v>8</v>
      </c>
    </row>
    <row r="56" customHeight="1" spans="1:13">
      <c r="A56" s="154" t="e">
        <f t="shared" si="5"/>
        <v>#VALUE!</v>
      </c>
      <c r="B56" s="3"/>
      <c r="C56" s="3"/>
      <c r="D56" s="91" t="s">
        <v>10</v>
      </c>
      <c r="E56" s="91" t="s">
        <v>2757</v>
      </c>
      <c r="F56" s="66">
        <v>2019</v>
      </c>
      <c r="G56" s="66" t="s">
        <v>150</v>
      </c>
      <c r="H56" s="66" t="s">
        <v>2706</v>
      </c>
      <c r="I56" s="66">
        <v>56</v>
      </c>
      <c r="J56" s="66" t="s">
        <v>2714</v>
      </c>
      <c r="K56" s="66" t="s">
        <v>40</v>
      </c>
      <c r="M56" s="3">
        <v>8</v>
      </c>
    </row>
    <row r="57" customHeight="1" spans="1:13">
      <c r="A57" s="154" t="e">
        <f t="shared" si="5"/>
        <v>#VALUE!</v>
      </c>
      <c r="B57" s="3"/>
      <c r="C57" s="3"/>
      <c r="D57" s="91" t="s">
        <v>66</v>
      </c>
      <c r="E57" s="91" t="s">
        <v>2758</v>
      </c>
      <c r="F57" s="66">
        <v>2018</v>
      </c>
      <c r="G57" s="66" t="s">
        <v>72</v>
      </c>
      <c r="H57" s="66" t="s">
        <v>2439</v>
      </c>
      <c r="I57" s="66">
        <v>22</v>
      </c>
      <c r="J57" s="66" t="s">
        <v>2759</v>
      </c>
      <c r="K57" s="66" t="s">
        <v>146</v>
      </c>
      <c r="M57" s="3">
        <v>8</v>
      </c>
    </row>
    <row r="58" customHeight="1" spans="1:13">
      <c r="A58" s="154" t="e">
        <f t="shared" si="5"/>
        <v>#VALUE!</v>
      </c>
      <c r="B58" s="3"/>
      <c r="C58" s="3"/>
      <c r="D58" s="91" t="s">
        <v>19</v>
      </c>
      <c r="E58" s="91" t="s">
        <v>2760</v>
      </c>
      <c r="F58" s="3">
        <v>2019</v>
      </c>
      <c r="G58" s="3" t="s">
        <v>150</v>
      </c>
      <c r="H58" s="3" t="s">
        <v>2713</v>
      </c>
      <c r="I58" s="3">
        <v>199</v>
      </c>
      <c r="K58" s="3" t="s">
        <v>40</v>
      </c>
      <c r="M58" s="3">
        <v>8</v>
      </c>
    </row>
    <row r="59" customHeight="1" spans="1:13">
      <c r="A59" s="154" t="e">
        <f t="shared" si="5"/>
        <v>#VALUE!</v>
      </c>
      <c r="B59" s="3"/>
      <c r="C59" s="3"/>
      <c r="D59" s="91" t="s">
        <v>10</v>
      </c>
      <c r="E59" s="91" t="s">
        <v>2761</v>
      </c>
      <c r="F59" s="3">
        <v>2019</v>
      </c>
      <c r="G59" s="3" t="s">
        <v>97</v>
      </c>
      <c r="H59" s="3" t="s">
        <v>1983</v>
      </c>
      <c r="I59" s="3">
        <v>193</v>
      </c>
      <c r="K59" s="3" t="s">
        <v>14</v>
      </c>
      <c r="M59" s="3">
        <v>8</v>
      </c>
    </row>
    <row r="60" customHeight="1" spans="1:13">
      <c r="A60" s="154" t="e">
        <f t="shared" si="5"/>
        <v>#VALUE!</v>
      </c>
      <c r="B60" s="3"/>
      <c r="C60" s="3"/>
      <c r="D60" s="91" t="s">
        <v>10</v>
      </c>
      <c r="E60" s="91" t="s">
        <v>2762</v>
      </c>
      <c r="F60" s="63">
        <v>2019</v>
      </c>
      <c r="G60" s="63" t="s">
        <v>2763</v>
      </c>
      <c r="H60" s="63" t="s">
        <v>658</v>
      </c>
      <c r="I60" s="63">
        <v>596</v>
      </c>
      <c r="J60" s="62"/>
      <c r="K60" s="63" t="s">
        <v>40</v>
      </c>
      <c r="L60" s="62"/>
      <c r="M60" s="3">
        <v>9</v>
      </c>
    </row>
    <row r="61" customHeight="1" spans="1:13">
      <c r="A61" s="154" t="e">
        <f t="shared" si="5"/>
        <v>#VALUE!</v>
      </c>
      <c r="B61" s="3"/>
      <c r="C61" s="3"/>
      <c r="D61" s="91" t="s">
        <v>19</v>
      </c>
      <c r="E61" s="91" t="s">
        <v>2764</v>
      </c>
      <c r="F61" s="122">
        <v>2019</v>
      </c>
      <c r="G61" s="122" t="s">
        <v>72</v>
      </c>
      <c r="H61" s="122" t="s">
        <v>2691</v>
      </c>
      <c r="I61" s="122">
        <v>273</v>
      </c>
      <c r="J61" s="123" t="s">
        <v>33</v>
      </c>
      <c r="K61" s="123">
        <v>9</v>
      </c>
      <c r="L61" s="62"/>
      <c r="M61" s="3">
        <v>9</v>
      </c>
    </row>
    <row r="62" customHeight="1" spans="1:13">
      <c r="A62" s="154" t="e">
        <f t="shared" si="5"/>
        <v>#VALUE!</v>
      </c>
      <c r="B62" s="3"/>
      <c r="C62" s="3"/>
      <c r="D62" s="91" t="s">
        <v>77</v>
      </c>
      <c r="E62" s="91" t="s">
        <v>2765</v>
      </c>
      <c r="F62" s="63">
        <v>2018</v>
      </c>
      <c r="G62" s="63" t="s">
        <v>131</v>
      </c>
      <c r="H62" s="63" t="s">
        <v>2724</v>
      </c>
      <c r="I62" s="63">
        <v>180</v>
      </c>
      <c r="J62" s="62"/>
      <c r="K62" s="63" t="s">
        <v>138</v>
      </c>
      <c r="L62" s="62"/>
      <c r="M62" s="3">
        <v>10</v>
      </c>
    </row>
    <row r="63" customHeight="1" spans="1:13">
      <c r="A63" s="154" t="e">
        <f t="shared" si="5"/>
        <v>#VALUE!</v>
      </c>
      <c r="B63" s="3"/>
      <c r="C63" s="3"/>
      <c r="D63" s="91" t="s">
        <v>10</v>
      </c>
      <c r="E63" s="91" t="s">
        <v>2766</v>
      </c>
      <c r="F63" s="63">
        <v>2019</v>
      </c>
      <c r="G63" s="63" t="s">
        <v>150</v>
      </c>
      <c r="H63" s="63" t="s">
        <v>2767</v>
      </c>
      <c r="I63" s="63">
        <v>625</v>
      </c>
      <c r="J63" s="62"/>
      <c r="K63" s="63" t="s">
        <v>14</v>
      </c>
      <c r="L63" s="62"/>
      <c r="M63" s="3">
        <v>10</v>
      </c>
    </row>
    <row r="64" customHeight="1" spans="1:13">
      <c r="A64" s="154" t="e">
        <f t="shared" si="5"/>
        <v>#VALUE!</v>
      </c>
      <c r="B64" s="3"/>
      <c r="C64" s="3"/>
      <c r="D64" s="91" t="s">
        <v>10</v>
      </c>
      <c r="E64" s="91" t="s">
        <v>2768</v>
      </c>
      <c r="F64" s="63">
        <v>2019</v>
      </c>
      <c r="G64" s="63" t="s">
        <v>303</v>
      </c>
      <c r="H64" s="63" t="s">
        <v>1832</v>
      </c>
      <c r="I64" s="63">
        <v>134</v>
      </c>
      <c r="J64" s="62"/>
      <c r="K64" s="63" t="s">
        <v>14</v>
      </c>
      <c r="L64" s="62"/>
      <c r="M64" s="3">
        <v>10</v>
      </c>
    </row>
    <row r="65" customHeight="1" spans="1:13">
      <c r="A65" s="154" t="e">
        <f t="shared" si="5"/>
        <v>#VALUE!</v>
      </c>
      <c r="B65" s="3"/>
      <c r="C65" s="3"/>
      <c r="D65" s="91" t="s">
        <v>10</v>
      </c>
      <c r="E65" s="91" t="s">
        <v>2769</v>
      </c>
      <c r="F65" s="63">
        <v>2019</v>
      </c>
      <c r="G65" s="63" t="s">
        <v>68</v>
      </c>
      <c r="H65" s="63" t="s">
        <v>2685</v>
      </c>
      <c r="I65" s="63">
        <v>231</v>
      </c>
      <c r="J65" s="62"/>
      <c r="K65" s="63" t="s">
        <v>40</v>
      </c>
      <c r="L65" s="62"/>
      <c r="M65" s="3">
        <v>10</v>
      </c>
    </row>
    <row r="66" customHeight="1" spans="1:13">
      <c r="A66" s="154" t="e">
        <f t="shared" si="5"/>
        <v>#VALUE!</v>
      </c>
      <c r="B66" s="3"/>
      <c r="C66" s="3"/>
      <c r="D66" s="91" t="s">
        <v>10</v>
      </c>
      <c r="E66" s="91" t="s">
        <v>2770</v>
      </c>
      <c r="F66" s="63">
        <v>2019</v>
      </c>
      <c r="G66" s="63" t="s">
        <v>150</v>
      </c>
      <c r="H66" s="63" t="s">
        <v>2685</v>
      </c>
      <c r="I66" s="63">
        <v>265</v>
      </c>
      <c r="J66" s="62"/>
      <c r="K66" s="63" t="s">
        <v>40</v>
      </c>
      <c r="L66" s="62"/>
      <c r="M66" s="3">
        <v>10</v>
      </c>
    </row>
    <row r="67" customHeight="1" spans="1:13">
      <c r="A67" s="154" t="e">
        <f t="shared" si="5"/>
        <v>#VALUE!</v>
      </c>
      <c r="B67" s="3"/>
      <c r="C67" s="3"/>
      <c r="D67" s="91" t="s">
        <v>10</v>
      </c>
      <c r="E67" s="91" t="s">
        <v>2771</v>
      </c>
      <c r="F67" s="63">
        <v>2019</v>
      </c>
      <c r="G67" s="63" t="s">
        <v>303</v>
      </c>
      <c r="H67" s="63" t="s">
        <v>1815</v>
      </c>
      <c r="I67" s="63">
        <v>20</v>
      </c>
      <c r="J67" s="62"/>
      <c r="K67" s="63" t="s">
        <v>14</v>
      </c>
      <c r="L67" s="62"/>
      <c r="M67" s="3">
        <v>10</v>
      </c>
    </row>
    <row r="68" customHeight="1" spans="1:13">
      <c r="A68" s="154" t="e">
        <f t="shared" si="5"/>
        <v>#VALUE!</v>
      </c>
      <c r="B68" s="3"/>
      <c r="C68" s="3"/>
      <c r="D68" s="91" t="s">
        <v>10</v>
      </c>
      <c r="E68" s="91" t="s">
        <v>2772</v>
      </c>
      <c r="F68" s="63">
        <v>2019</v>
      </c>
      <c r="G68" s="63" t="s">
        <v>68</v>
      </c>
      <c r="H68" s="63" t="s">
        <v>2773</v>
      </c>
      <c r="I68" s="63">
        <v>280</v>
      </c>
      <c r="J68" s="62"/>
      <c r="K68" s="63" t="s">
        <v>14</v>
      </c>
      <c r="L68" s="62"/>
      <c r="M68" s="3">
        <v>10</v>
      </c>
    </row>
    <row r="69" customHeight="1" spans="1:13">
      <c r="A69" s="154" t="e">
        <f t="shared" si="5"/>
        <v>#VALUE!</v>
      </c>
      <c r="B69" s="3"/>
      <c r="C69" s="3"/>
      <c r="D69" s="91" t="s">
        <v>10</v>
      </c>
      <c r="E69" s="91" t="s">
        <v>2774</v>
      </c>
      <c r="F69" s="63">
        <v>2019</v>
      </c>
      <c r="G69" s="63" t="s">
        <v>303</v>
      </c>
      <c r="H69" s="63" t="s">
        <v>658</v>
      </c>
      <c r="I69" s="63">
        <v>175</v>
      </c>
      <c r="J69" s="62"/>
      <c r="K69" s="63" t="s">
        <v>14</v>
      </c>
      <c r="L69" s="62"/>
      <c r="M69" s="3">
        <v>10</v>
      </c>
    </row>
    <row r="70" customHeight="1" spans="1:13">
      <c r="A70" s="154" t="e">
        <f t="shared" si="5"/>
        <v>#VALUE!</v>
      </c>
      <c r="B70" s="3"/>
      <c r="C70" s="3"/>
      <c r="D70" s="91" t="s">
        <v>10</v>
      </c>
      <c r="E70" s="91" t="s">
        <v>2775</v>
      </c>
      <c r="F70" s="63">
        <v>2019</v>
      </c>
      <c r="G70" s="63" t="s">
        <v>1840</v>
      </c>
      <c r="H70" s="63" t="s">
        <v>658</v>
      </c>
      <c r="I70" s="63">
        <v>79</v>
      </c>
      <c r="J70" s="63" t="s">
        <v>708</v>
      </c>
      <c r="K70" s="63" t="s">
        <v>14</v>
      </c>
      <c r="L70" s="62"/>
      <c r="M70" s="3">
        <v>10</v>
      </c>
    </row>
    <row r="71" customHeight="1" spans="1:13">
      <c r="A71" s="154" t="e">
        <f t="shared" si="5"/>
        <v>#VALUE!</v>
      </c>
      <c r="B71" s="3"/>
      <c r="C71" s="3"/>
      <c r="D71" s="91" t="s">
        <v>10</v>
      </c>
      <c r="E71" s="91" t="s">
        <v>2776</v>
      </c>
      <c r="F71" s="63">
        <v>2019</v>
      </c>
      <c r="G71" s="63" t="s">
        <v>858</v>
      </c>
      <c r="H71" s="63" t="s">
        <v>1965</v>
      </c>
      <c r="I71" s="63"/>
      <c r="J71" s="63" t="s">
        <v>2777</v>
      </c>
      <c r="K71" s="63" t="s">
        <v>40</v>
      </c>
      <c r="L71" s="62"/>
      <c r="M71" s="3">
        <v>10</v>
      </c>
    </row>
    <row r="72" customHeight="1" spans="1:13">
      <c r="A72" s="154" t="e">
        <f t="shared" si="5"/>
        <v>#VALUE!</v>
      </c>
      <c r="B72" s="3"/>
      <c r="C72" s="3"/>
      <c r="D72" s="91" t="s">
        <v>10</v>
      </c>
      <c r="E72" s="91" t="s">
        <v>2778</v>
      </c>
      <c r="F72" s="63">
        <v>2019</v>
      </c>
      <c r="G72" s="63" t="s">
        <v>858</v>
      </c>
      <c r="H72" s="63" t="s">
        <v>1965</v>
      </c>
      <c r="I72" s="63"/>
      <c r="J72" s="63" t="s">
        <v>86</v>
      </c>
      <c r="K72" s="63" t="s">
        <v>14</v>
      </c>
      <c r="L72" s="62"/>
      <c r="M72" s="3">
        <v>10</v>
      </c>
    </row>
    <row r="73" customHeight="1" spans="1:13">
      <c r="A73" s="154">
        <f>'Drop 1 Football'!A183+1</f>
        <v>12202</v>
      </c>
      <c r="B73" s="3"/>
      <c r="C73" s="3"/>
      <c r="D73" s="91" t="s">
        <v>10</v>
      </c>
      <c r="E73" s="91" t="s">
        <v>2779</v>
      </c>
      <c r="F73" s="3">
        <v>2019</v>
      </c>
      <c r="G73" s="3" t="s">
        <v>150</v>
      </c>
      <c r="H73" s="3" t="s">
        <v>2716</v>
      </c>
      <c r="I73" s="3">
        <v>583</v>
      </c>
      <c r="K73" s="3" t="s">
        <v>40</v>
      </c>
      <c r="L73" s="62"/>
      <c r="M73" s="3">
        <v>10</v>
      </c>
    </row>
    <row r="74" customHeight="1" spans="1:13">
      <c r="A74" s="154" t="e">
        <f>'Drop 1 Baseball'!A7+1</f>
        <v>#VALUE!</v>
      </c>
      <c r="B74" s="3"/>
      <c r="C74" s="3"/>
      <c r="D74" s="91" t="s">
        <v>10</v>
      </c>
      <c r="E74" s="91" t="s">
        <v>2780</v>
      </c>
      <c r="F74" s="66">
        <v>1995</v>
      </c>
      <c r="G74" s="66" t="s">
        <v>2024</v>
      </c>
      <c r="H74" s="130" t="s">
        <v>2781</v>
      </c>
      <c r="I74" s="66">
        <v>274</v>
      </c>
      <c r="J74" s="88"/>
      <c r="K74" s="66" t="s">
        <v>27</v>
      </c>
      <c r="L74" s="62"/>
      <c r="M74" s="3">
        <v>10</v>
      </c>
    </row>
    <row r="75" customHeight="1" spans="1:13">
      <c r="A75" s="154" t="e">
        <f t="shared" ref="A75:A90" si="6">A74+1</f>
        <v>#VALUE!</v>
      </c>
      <c r="B75" s="3"/>
      <c r="C75" s="3"/>
      <c r="D75" s="91" t="s">
        <v>10</v>
      </c>
      <c r="E75" s="91" t="s">
        <v>2782</v>
      </c>
      <c r="F75" s="66">
        <v>1995</v>
      </c>
      <c r="G75" s="66" t="s">
        <v>1988</v>
      </c>
      <c r="H75" s="130" t="s">
        <v>1943</v>
      </c>
      <c r="I75" s="66">
        <v>272</v>
      </c>
      <c r="J75" s="88"/>
      <c r="K75" s="66" t="s">
        <v>27</v>
      </c>
      <c r="M75" s="3">
        <v>10</v>
      </c>
    </row>
    <row r="76" customHeight="1" spans="1:13">
      <c r="A76" s="154" t="e">
        <f t="shared" si="6"/>
        <v>#VALUE!</v>
      </c>
      <c r="B76" s="3"/>
      <c r="C76" s="3"/>
      <c r="D76" s="91" t="s">
        <v>10</v>
      </c>
      <c r="E76" s="91" t="s">
        <v>2783</v>
      </c>
      <c r="F76" s="3">
        <v>2019</v>
      </c>
      <c r="G76" s="3" t="s">
        <v>2712</v>
      </c>
      <c r="H76" s="3" t="s">
        <v>658</v>
      </c>
      <c r="I76" s="3">
        <v>185</v>
      </c>
      <c r="K76" s="3" t="s">
        <v>27</v>
      </c>
      <c r="M76" s="3">
        <v>10</v>
      </c>
    </row>
    <row r="77" customHeight="1" spans="1:13">
      <c r="A77" s="154" t="e">
        <f t="shared" si="6"/>
        <v>#VALUE!</v>
      </c>
      <c r="B77" s="3"/>
      <c r="C77" s="3"/>
      <c r="D77" s="91" t="s">
        <v>66</v>
      </c>
      <c r="E77" s="91" t="s">
        <v>2784</v>
      </c>
      <c r="F77" s="59">
        <v>2018</v>
      </c>
      <c r="G77" s="59" t="s">
        <v>72</v>
      </c>
      <c r="H77" s="59" t="s">
        <v>2439</v>
      </c>
      <c r="I77" s="59">
        <v>66</v>
      </c>
      <c r="J77" s="60"/>
      <c r="K77" s="59" t="s">
        <v>146</v>
      </c>
      <c r="M77" s="3">
        <v>10</v>
      </c>
    </row>
    <row r="78" customHeight="1" spans="1:13">
      <c r="A78" s="154" t="e">
        <f t="shared" si="6"/>
        <v>#VALUE!</v>
      </c>
      <c r="B78" s="3"/>
      <c r="C78" s="3"/>
      <c r="D78" s="91" t="s">
        <v>66</v>
      </c>
      <c r="E78" s="91" t="s">
        <v>2785</v>
      </c>
      <c r="F78" s="66">
        <v>2018</v>
      </c>
      <c r="G78" s="66" t="s">
        <v>2677</v>
      </c>
      <c r="H78" s="66" t="s">
        <v>2439</v>
      </c>
      <c r="I78" s="66">
        <v>139</v>
      </c>
      <c r="J78" s="66" t="s">
        <v>2786</v>
      </c>
      <c r="K78" s="66" t="s">
        <v>281</v>
      </c>
      <c r="M78" s="3">
        <v>10</v>
      </c>
    </row>
    <row r="79" customHeight="1" spans="1:13">
      <c r="A79" s="154" t="e">
        <f t="shared" si="6"/>
        <v>#VALUE!</v>
      </c>
      <c r="B79" s="3"/>
      <c r="C79" s="3"/>
      <c r="D79" s="91" t="s">
        <v>66</v>
      </c>
      <c r="E79" s="91" t="s">
        <v>2787</v>
      </c>
      <c r="F79" s="66">
        <v>2018</v>
      </c>
      <c r="G79" s="66" t="s">
        <v>2677</v>
      </c>
      <c r="H79" s="66" t="s">
        <v>2722</v>
      </c>
      <c r="I79" s="66">
        <v>119</v>
      </c>
      <c r="J79" s="88"/>
      <c r="K79" s="66" t="s">
        <v>277</v>
      </c>
      <c r="M79" s="3">
        <v>10</v>
      </c>
    </row>
    <row r="80" customHeight="1" spans="1:13">
      <c r="A80" s="154" t="e">
        <f t="shared" si="6"/>
        <v>#VALUE!</v>
      </c>
      <c r="B80" s="3"/>
      <c r="C80" s="3"/>
      <c r="D80" s="91" t="s">
        <v>10</v>
      </c>
      <c r="E80" s="91" t="s">
        <v>2788</v>
      </c>
      <c r="F80" s="3">
        <v>2019</v>
      </c>
      <c r="G80" s="3" t="s">
        <v>150</v>
      </c>
      <c r="H80" s="3" t="s">
        <v>2199</v>
      </c>
      <c r="I80" s="3">
        <v>102</v>
      </c>
      <c r="K80" s="3" t="s">
        <v>40</v>
      </c>
      <c r="M80" s="3">
        <v>10</v>
      </c>
    </row>
    <row r="81" customHeight="1" spans="1:13">
      <c r="A81" s="154" t="e">
        <f t="shared" si="6"/>
        <v>#VALUE!</v>
      </c>
      <c r="B81" s="3"/>
      <c r="C81" s="3"/>
      <c r="D81" s="91" t="s">
        <v>10</v>
      </c>
      <c r="E81" s="91" t="s">
        <v>2789</v>
      </c>
      <c r="F81" s="3">
        <v>2019</v>
      </c>
      <c r="G81" s="3" t="s">
        <v>150</v>
      </c>
      <c r="H81" s="68" t="s">
        <v>2199</v>
      </c>
      <c r="I81" s="3">
        <v>270</v>
      </c>
      <c r="K81" s="3" t="s">
        <v>40</v>
      </c>
      <c r="M81" s="3">
        <v>10</v>
      </c>
    </row>
    <row r="82" customHeight="1" spans="1:13">
      <c r="A82" s="154" t="e">
        <f t="shared" si="6"/>
        <v>#VALUE!</v>
      </c>
      <c r="B82" s="3"/>
      <c r="C82" s="3"/>
      <c r="D82" s="91" t="s">
        <v>10</v>
      </c>
      <c r="E82" s="91" t="s">
        <v>2790</v>
      </c>
      <c r="F82" s="3">
        <v>2019</v>
      </c>
      <c r="G82" s="3" t="s">
        <v>97</v>
      </c>
      <c r="H82" s="68" t="s">
        <v>2199</v>
      </c>
      <c r="I82" s="3">
        <v>187</v>
      </c>
      <c r="K82" s="3" t="s">
        <v>40</v>
      </c>
      <c r="M82" s="3">
        <v>10</v>
      </c>
    </row>
    <row r="83" customHeight="1" spans="1:13">
      <c r="A83" s="154" t="e">
        <f t="shared" si="6"/>
        <v>#VALUE!</v>
      </c>
      <c r="B83" s="3"/>
      <c r="C83" s="3"/>
      <c r="D83" s="91" t="s">
        <v>19</v>
      </c>
      <c r="E83" s="91" t="s">
        <v>2791</v>
      </c>
      <c r="F83" s="3">
        <v>2019</v>
      </c>
      <c r="G83" s="3" t="s">
        <v>150</v>
      </c>
      <c r="H83" s="68" t="s">
        <v>2199</v>
      </c>
      <c r="I83" s="3">
        <v>226</v>
      </c>
      <c r="K83" s="3" t="s">
        <v>40</v>
      </c>
      <c r="M83" s="3">
        <v>10</v>
      </c>
    </row>
    <row r="84" customHeight="1" spans="1:13">
      <c r="A84" s="154" t="e">
        <f t="shared" si="6"/>
        <v>#VALUE!</v>
      </c>
      <c r="B84" s="3"/>
      <c r="C84" s="3"/>
      <c r="D84" s="91" t="s">
        <v>10</v>
      </c>
      <c r="E84" s="91" t="s">
        <v>2792</v>
      </c>
      <c r="F84" s="3">
        <v>2019</v>
      </c>
      <c r="G84" s="3" t="s">
        <v>150</v>
      </c>
      <c r="H84" s="3" t="s">
        <v>1983</v>
      </c>
      <c r="I84" s="3">
        <v>215</v>
      </c>
      <c r="K84" s="3" t="s">
        <v>40</v>
      </c>
      <c r="M84" s="3">
        <v>10</v>
      </c>
    </row>
    <row r="85" customHeight="1" spans="1:13">
      <c r="A85" s="154" t="e">
        <f t="shared" si="6"/>
        <v>#VALUE!</v>
      </c>
      <c r="B85" s="3"/>
      <c r="C85" s="3"/>
      <c r="D85" s="91" t="s">
        <v>77</v>
      </c>
      <c r="E85" s="91" t="s">
        <v>2793</v>
      </c>
      <c r="F85" s="3">
        <v>2019</v>
      </c>
      <c r="G85" s="3" t="s">
        <v>365</v>
      </c>
      <c r="H85" s="3" t="s">
        <v>2294</v>
      </c>
      <c r="I85" s="3">
        <v>79</v>
      </c>
      <c r="J85" s="3" t="s">
        <v>57</v>
      </c>
      <c r="K85" s="3" t="s">
        <v>138</v>
      </c>
      <c r="M85" s="3">
        <v>10</v>
      </c>
    </row>
    <row r="86" customHeight="1" spans="1:13">
      <c r="A86" s="154" t="e">
        <f t="shared" si="6"/>
        <v>#VALUE!</v>
      </c>
      <c r="B86" s="3"/>
      <c r="C86" s="3"/>
      <c r="D86" s="91" t="s">
        <v>10</v>
      </c>
      <c r="E86" s="91" t="s">
        <v>2794</v>
      </c>
      <c r="F86" s="3">
        <v>2019</v>
      </c>
      <c r="G86" s="3" t="s">
        <v>99</v>
      </c>
      <c r="H86" s="3" t="s">
        <v>2728</v>
      </c>
      <c r="I86" s="3">
        <v>77</v>
      </c>
      <c r="J86" s="3" t="s">
        <v>2777</v>
      </c>
      <c r="K86" s="3" t="s">
        <v>40</v>
      </c>
      <c r="M86" s="3">
        <v>10</v>
      </c>
    </row>
    <row r="87" customHeight="1" spans="1:13">
      <c r="A87" s="154" t="e">
        <f t="shared" si="6"/>
        <v>#VALUE!</v>
      </c>
      <c r="B87" s="3"/>
      <c r="C87" s="3"/>
      <c r="D87" s="91" t="s">
        <v>10</v>
      </c>
      <c r="E87" s="91" t="s">
        <v>2795</v>
      </c>
      <c r="F87" s="3">
        <v>2019</v>
      </c>
      <c r="G87" s="3" t="s">
        <v>2796</v>
      </c>
      <c r="H87" s="3" t="s">
        <v>2728</v>
      </c>
      <c r="I87" s="3">
        <v>111</v>
      </c>
      <c r="J87" s="3" t="s">
        <v>2786</v>
      </c>
      <c r="K87" s="3" t="s">
        <v>14</v>
      </c>
      <c r="M87" s="3">
        <v>10</v>
      </c>
    </row>
    <row r="88" customHeight="1" spans="1:13">
      <c r="A88" s="154" t="e">
        <f t="shared" si="6"/>
        <v>#VALUE!</v>
      </c>
      <c r="B88" s="3"/>
      <c r="C88" s="3"/>
      <c r="D88" s="91" t="s">
        <v>10</v>
      </c>
      <c r="E88" s="91" t="s">
        <v>2797</v>
      </c>
      <c r="F88" s="3">
        <v>2019</v>
      </c>
      <c r="G88" s="3" t="s">
        <v>2712</v>
      </c>
      <c r="H88" s="3" t="s">
        <v>2728</v>
      </c>
      <c r="I88" s="3">
        <v>257</v>
      </c>
      <c r="K88" s="3" t="s">
        <v>40</v>
      </c>
      <c r="M88" s="3">
        <v>10</v>
      </c>
    </row>
    <row r="89" customHeight="1" spans="1:13">
      <c r="A89" s="154" t="e">
        <f t="shared" si="6"/>
        <v>#VALUE!</v>
      </c>
      <c r="B89" s="3"/>
      <c r="C89" s="3"/>
      <c r="D89" s="91" t="s">
        <v>10</v>
      </c>
      <c r="E89" s="91" t="s">
        <v>2798</v>
      </c>
      <c r="F89" s="3">
        <v>2019</v>
      </c>
      <c r="G89" s="3" t="s">
        <v>99</v>
      </c>
      <c r="H89" s="3" t="s">
        <v>2728</v>
      </c>
      <c r="I89" s="3">
        <v>77</v>
      </c>
      <c r="K89" s="3" t="s">
        <v>40</v>
      </c>
      <c r="M89" s="3">
        <v>10</v>
      </c>
    </row>
    <row r="90" customHeight="1" spans="1:13">
      <c r="A90" s="154" t="e">
        <f t="shared" si="6"/>
        <v>#VALUE!</v>
      </c>
      <c r="B90" s="3"/>
      <c r="C90" s="3"/>
      <c r="D90" s="91" t="s">
        <v>10</v>
      </c>
      <c r="E90" s="91" t="s">
        <v>2799</v>
      </c>
      <c r="F90" s="3">
        <v>2019</v>
      </c>
      <c r="G90" s="3" t="s">
        <v>150</v>
      </c>
      <c r="H90" s="3" t="s">
        <v>1983</v>
      </c>
      <c r="I90" s="3">
        <v>548</v>
      </c>
      <c r="K90" s="3" t="s">
        <v>40</v>
      </c>
      <c r="M90" s="3">
        <v>10</v>
      </c>
    </row>
    <row r="91" customHeight="1" spans="1:13">
      <c r="A91" s="154">
        <f>'Drop 1 Football'!A407+1</f>
        <v>12001</v>
      </c>
      <c r="B91" s="3"/>
      <c r="C91" s="3"/>
      <c r="D91" s="91" t="s">
        <v>10</v>
      </c>
      <c r="E91" s="91" t="s">
        <v>2800</v>
      </c>
      <c r="F91" s="3">
        <v>2019</v>
      </c>
      <c r="G91" s="3" t="s">
        <v>2005</v>
      </c>
      <c r="H91" s="3" t="s">
        <v>2716</v>
      </c>
      <c r="I91" s="3">
        <v>180</v>
      </c>
      <c r="K91" s="3" t="s">
        <v>14</v>
      </c>
      <c r="M91" s="3">
        <v>10</v>
      </c>
    </row>
    <row r="92" customHeight="1" spans="1:13">
      <c r="A92" s="154">
        <f t="shared" ref="A92:A104" si="7">A91+1</f>
        <v>12002</v>
      </c>
      <c r="B92" s="3"/>
      <c r="C92" s="3"/>
      <c r="D92" s="91" t="s">
        <v>10</v>
      </c>
      <c r="E92" s="91" t="s">
        <v>2801</v>
      </c>
      <c r="F92" s="3">
        <v>2019</v>
      </c>
      <c r="G92" s="3" t="s">
        <v>2005</v>
      </c>
      <c r="H92" s="3" t="s">
        <v>2716</v>
      </c>
      <c r="I92" s="3">
        <v>180</v>
      </c>
      <c r="K92" s="3" t="s">
        <v>14</v>
      </c>
      <c r="M92" s="3">
        <v>10</v>
      </c>
    </row>
    <row r="93" customHeight="1" spans="1:13">
      <c r="A93" s="154">
        <f t="shared" si="7"/>
        <v>12003</v>
      </c>
      <c r="B93" s="3"/>
      <c r="C93" s="3"/>
      <c r="D93" s="91" t="s">
        <v>10</v>
      </c>
      <c r="E93" s="91" t="s">
        <v>2802</v>
      </c>
      <c r="F93" s="3">
        <v>2019</v>
      </c>
      <c r="G93" s="3" t="s">
        <v>2005</v>
      </c>
      <c r="H93" s="3" t="s">
        <v>2716</v>
      </c>
      <c r="I93" s="3">
        <v>180</v>
      </c>
      <c r="J93" s="68" t="s">
        <v>2470</v>
      </c>
      <c r="K93" s="3" t="s">
        <v>170</v>
      </c>
      <c r="M93" s="3">
        <v>10</v>
      </c>
    </row>
    <row r="94" customHeight="1" spans="1:13">
      <c r="A94" s="154">
        <f t="shared" si="7"/>
        <v>12004</v>
      </c>
      <c r="B94" s="3"/>
      <c r="C94" s="3"/>
      <c r="D94" s="91" t="s">
        <v>10</v>
      </c>
      <c r="E94" s="91" t="s">
        <v>2803</v>
      </c>
      <c r="F94" s="3">
        <v>2019</v>
      </c>
      <c r="G94" s="3" t="s">
        <v>365</v>
      </c>
      <c r="H94" s="3" t="s">
        <v>2716</v>
      </c>
      <c r="I94" s="3">
        <v>211</v>
      </c>
      <c r="K94" s="3" t="s">
        <v>40</v>
      </c>
      <c r="M94" s="3">
        <v>10</v>
      </c>
    </row>
    <row r="95" customHeight="1" spans="1:13">
      <c r="A95" s="154">
        <f t="shared" si="7"/>
        <v>12005</v>
      </c>
      <c r="B95" s="3"/>
      <c r="C95" s="3"/>
      <c r="D95" s="91" t="s">
        <v>10</v>
      </c>
      <c r="E95" s="91" t="s">
        <v>2804</v>
      </c>
      <c r="F95" s="3">
        <v>2019</v>
      </c>
      <c r="G95" s="3" t="s">
        <v>365</v>
      </c>
      <c r="H95" s="3" t="s">
        <v>2716</v>
      </c>
      <c r="I95" s="3">
        <v>211</v>
      </c>
      <c r="J95" s="3" t="s">
        <v>86</v>
      </c>
      <c r="K95" s="3" t="s">
        <v>14</v>
      </c>
      <c r="M95" s="3">
        <v>10</v>
      </c>
    </row>
    <row r="96" customHeight="1" spans="1:13">
      <c r="A96" s="154">
        <f t="shared" si="7"/>
        <v>12006</v>
      </c>
      <c r="B96" s="3"/>
      <c r="C96" s="3"/>
      <c r="D96" s="91" t="s">
        <v>10</v>
      </c>
      <c r="E96" s="91" t="s">
        <v>2805</v>
      </c>
      <c r="F96" s="3">
        <v>2019</v>
      </c>
      <c r="G96" s="3" t="s">
        <v>150</v>
      </c>
      <c r="H96" s="3" t="s">
        <v>2716</v>
      </c>
      <c r="I96" s="3">
        <v>295</v>
      </c>
      <c r="K96" s="3" t="s">
        <v>40</v>
      </c>
      <c r="M96" s="3">
        <v>10</v>
      </c>
    </row>
    <row r="97" customHeight="1" spans="1:13">
      <c r="A97" s="154">
        <f t="shared" si="7"/>
        <v>12007</v>
      </c>
      <c r="B97" s="3"/>
      <c r="C97" s="3"/>
      <c r="D97" s="91" t="s">
        <v>10</v>
      </c>
      <c r="E97" s="91" t="s">
        <v>2806</v>
      </c>
      <c r="F97" s="3">
        <v>2019</v>
      </c>
      <c r="G97" s="3" t="s">
        <v>1845</v>
      </c>
      <c r="H97" s="3" t="s">
        <v>2716</v>
      </c>
      <c r="I97" s="3">
        <v>295</v>
      </c>
      <c r="J97" s="3" t="s">
        <v>2249</v>
      </c>
      <c r="K97" s="3" t="s">
        <v>27</v>
      </c>
      <c r="M97" s="3">
        <v>10</v>
      </c>
    </row>
    <row r="98" customHeight="1" spans="1:13">
      <c r="A98" s="154">
        <f t="shared" si="7"/>
        <v>12008</v>
      </c>
      <c r="B98" s="3"/>
      <c r="C98" s="3"/>
      <c r="D98" s="91" t="s">
        <v>10</v>
      </c>
      <c r="E98" s="91" t="s">
        <v>2807</v>
      </c>
      <c r="F98" s="3">
        <v>2019</v>
      </c>
      <c r="G98" s="3" t="s">
        <v>1845</v>
      </c>
      <c r="H98" s="3" t="s">
        <v>2716</v>
      </c>
      <c r="I98" s="3">
        <v>295</v>
      </c>
      <c r="J98" s="3" t="s">
        <v>86</v>
      </c>
      <c r="K98" s="3" t="s">
        <v>14</v>
      </c>
      <c r="M98" s="3">
        <v>10</v>
      </c>
    </row>
    <row r="99" customHeight="1" spans="1:13">
      <c r="A99" s="154">
        <f t="shared" si="7"/>
        <v>12009</v>
      </c>
      <c r="B99" s="3"/>
      <c r="C99" s="3"/>
      <c r="D99" s="91" t="s">
        <v>66</v>
      </c>
      <c r="E99" s="91" t="s">
        <v>2808</v>
      </c>
      <c r="F99" s="3">
        <v>2019</v>
      </c>
      <c r="G99" s="3" t="s">
        <v>93</v>
      </c>
      <c r="H99" s="3" t="s">
        <v>1815</v>
      </c>
      <c r="I99" s="3">
        <v>2</v>
      </c>
      <c r="J99" s="3" t="s">
        <v>2809</v>
      </c>
      <c r="K99" s="3" t="s">
        <v>277</v>
      </c>
      <c r="M99" s="3">
        <v>10</v>
      </c>
    </row>
    <row r="100" customHeight="1" spans="1:13">
      <c r="A100" s="154">
        <f t="shared" si="7"/>
        <v>12010</v>
      </c>
      <c r="B100" s="3"/>
      <c r="C100" s="3"/>
      <c r="D100" s="91" t="s">
        <v>66</v>
      </c>
      <c r="E100" s="91" t="s">
        <v>2810</v>
      </c>
      <c r="F100" s="3">
        <v>2017</v>
      </c>
      <c r="G100" s="3" t="s">
        <v>907</v>
      </c>
      <c r="H100" s="3" t="s">
        <v>1802</v>
      </c>
      <c r="I100" s="3">
        <v>199</v>
      </c>
      <c r="K100" s="3" t="s">
        <v>147</v>
      </c>
      <c r="M100" s="3">
        <v>10</v>
      </c>
    </row>
    <row r="101" customHeight="1" spans="1:13">
      <c r="A101" s="154">
        <f t="shared" si="7"/>
        <v>12011</v>
      </c>
      <c r="B101" s="3"/>
      <c r="C101" s="3"/>
      <c r="D101" s="91" t="s">
        <v>66</v>
      </c>
      <c r="E101" s="3">
        <v>4644226</v>
      </c>
      <c r="F101" s="3">
        <v>2020</v>
      </c>
      <c r="G101" s="3" t="s">
        <v>72</v>
      </c>
      <c r="H101" s="3" t="s">
        <v>2251</v>
      </c>
      <c r="I101" s="3" t="s">
        <v>1836</v>
      </c>
      <c r="J101" s="3" t="s">
        <v>2252</v>
      </c>
      <c r="K101" s="3" t="s">
        <v>146</v>
      </c>
      <c r="M101" s="3">
        <v>10</v>
      </c>
    </row>
    <row r="102" customHeight="1" spans="1:13">
      <c r="A102" s="154">
        <f t="shared" si="7"/>
        <v>12012</v>
      </c>
      <c r="D102" s="91" t="s">
        <v>66</v>
      </c>
      <c r="E102" s="140">
        <v>2553151</v>
      </c>
      <c r="F102" s="140">
        <v>2019</v>
      </c>
      <c r="G102" s="140" t="s">
        <v>398</v>
      </c>
      <c r="H102" s="140" t="s">
        <v>2716</v>
      </c>
      <c r="I102" s="140">
        <v>180</v>
      </c>
      <c r="J102" s="140" t="s">
        <v>2470</v>
      </c>
      <c r="K102" s="140" t="s">
        <v>146</v>
      </c>
      <c r="M102" s="3">
        <v>10</v>
      </c>
    </row>
    <row r="103" customHeight="1" spans="1:13">
      <c r="A103" s="154">
        <f t="shared" si="7"/>
        <v>12013</v>
      </c>
      <c r="D103" s="91" t="s">
        <v>66</v>
      </c>
      <c r="E103" s="140">
        <v>4817323</v>
      </c>
      <c r="F103" s="140">
        <v>2019</v>
      </c>
      <c r="G103" s="140" t="s">
        <v>398</v>
      </c>
      <c r="H103" s="140" t="s">
        <v>2716</v>
      </c>
      <c r="I103" s="140">
        <v>180</v>
      </c>
      <c r="J103" s="140" t="s">
        <v>2470</v>
      </c>
      <c r="K103" s="140" t="s">
        <v>146</v>
      </c>
      <c r="M103" s="3">
        <v>10</v>
      </c>
    </row>
    <row r="104" customHeight="1" spans="1:13">
      <c r="A104" s="154">
        <f t="shared" si="7"/>
        <v>12014</v>
      </c>
      <c r="D104" s="91" t="s">
        <v>10</v>
      </c>
      <c r="E104" s="91" t="s">
        <v>2811</v>
      </c>
      <c r="F104" s="3">
        <v>2019</v>
      </c>
      <c r="G104" s="3" t="s">
        <v>2812</v>
      </c>
      <c r="H104" s="3" t="s">
        <v>2813</v>
      </c>
      <c r="I104" s="3">
        <v>3</v>
      </c>
      <c r="J104" s="3" t="s">
        <v>584</v>
      </c>
      <c r="K104" s="3" t="s">
        <v>14</v>
      </c>
      <c r="M104" s="3">
        <v>10</v>
      </c>
    </row>
    <row r="105" customHeight="1" spans="1:13">
      <c r="A105" s="3">
        <v>11785</v>
      </c>
      <c r="D105" s="91" t="s">
        <v>10</v>
      </c>
      <c r="E105" s="91" t="s">
        <v>2814</v>
      </c>
      <c r="F105" s="3">
        <v>2019</v>
      </c>
      <c r="G105" s="3" t="s">
        <v>1988</v>
      </c>
      <c r="H105" s="3" t="s">
        <v>1983</v>
      </c>
      <c r="I105" s="3"/>
      <c r="J105" s="3">
        <v>207</v>
      </c>
      <c r="K105" s="3" t="s">
        <v>40</v>
      </c>
      <c r="M105" s="3">
        <v>10</v>
      </c>
    </row>
    <row r="106" customHeight="1" spans="1:13">
      <c r="A106" s="3">
        <v>11787</v>
      </c>
      <c r="D106" s="91" t="s">
        <v>10</v>
      </c>
      <c r="E106" s="91" t="s">
        <v>2815</v>
      </c>
      <c r="F106" s="3">
        <v>2019</v>
      </c>
      <c r="G106" s="3" t="s">
        <v>1988</v>
      </c>
      <c r="H106" s="3" t="s">
        <v>2672</v>
      </c>
      <c r="I106" s="3" t="s">
        <v>2816</v>
      </c>
      <c r="J106" s="3">
        <v>212</v>
      </c>
      <c r="K106" s="3" t="s">
        <v>40</v>
      </c>
      <c r="M106" s="3">
        <v>10</v>
      </c>
    </row>
    <row r="107" customHeight="1" spans="1:13">
      <c r="A107" s="3">
        <v>11792</v>
      </c>
      <c r="D107" s="91" t="s">
        <v>10</v>
      </c>
      <c r="E107" s="91" t="s">
        <v>2817</v>
      </c>
      <c r="F107" s="3">
        <v>2018</v>
      </c>
      <c r="G107" s="3" t="s">
        <v>377</v>
      </c>
      <c r="H107" s="3" t="s">
        <v>2722</v>
      </c>
      <c r="I107" s="3" t="s">
        <v>2818</v>
      </c>
      <c r="J107" s="3">
        <v>3</v>
      </c>
      <c r="K107" s="3" t="s">
        <v>40</v>
      </c>
      <c r="M107" s="3">
        <v>10</v>
      </c>
    </row>
    <row r="108" customHeight="1" spans="1:13">
      <c r="A108" s="3">
        <v>11793</v>
      </c>
      <c r="D108" s="91" t="s">
        <v>10</v>
      </c>
      <c r="E108" s="91" t="s">
        <v>2819</v>
      </c>
      <c r="F108" s="3">
        <v>2019</v>
      </c>
      <c r="G108" s="3" t="s">
        <v>1988</v>
      </c>
      <c r="H108" s="3" t="s">
        <v>1983</v>
      </c>
      <c r="I108" s="3" t="s">
        <v>26</v>
      </c>
      <c r="J108" s="3">
        <v>207</v>
      </c>
      <c r="K108" s="3" t="s">
        <v>40</v>
      </c>
      <c r="M108" s="3">
        <v>10</v>
      </c>
    </row>
    <row r="109" customHeight="1" spans="1:13">
      <c r="A109" s="3">
        <v>11794</v>
      </c>
      <c r="D109" s="91" t="s">
        <v>10</v>
      </c>
      <c r="E109" s="91" t="s">
        <v>2820</v>
      </c>
      <c r="F109" s="3">
        <v>2019</v>
      </c>
      <c r="G109" s="3" t="s">
        <v>1988</v>
      </c>
      <c r="H109" s="3" t="s">
        <v>2821</v>
      </c>
      <c r="I109" s="3" t="s">
        <v>2822</v>
      </c>
      <c r="J109" s="3">
        <v>240</v>
      </c>
      <c r="K109" s="3" t="s">
        <v>40</v>
      </c>
      <c r="M109" s="3">
        <v>10</v>
      </c>
    </row>
    <row r="110" customHeight="1" spans="1:13">
      <c r="A110" s="3">
        <v>11795</v>
      </c>
      <c r="D110" s="91" t="s">
        <v>10</v>
      </c>
      <c r="E110" s="91" t="s">
        <v>2823</v>
      </c>
      <c r="F110" s="3">
        <v>2019</v>
      </c>
      <c r="G110" s="3" t="s">
        <v>365</v>
      </c>
      <c r="H110" s="3" t="s">
        <v>2680</v>
      </c>
      <c r="I110" s="3"/>
      <c r="J110" s="3">
        <v>207</v>
      </c>
      <c r="K110" s="3" t="s">
        <v>40</v>
      </c>
      <c r="M110" s="3">
        <v>10</v>
      </c>
    </row>
    <row r="111" customHeight="1" spans="1:13">
      <c r="A111" s="3">
        <v>11800</v>
      </c>
      <c r="D111" s="91" t="s">
        <v>10</v>
      </c>
      <c r="E111" s="91" t="s">
        <v>2824</v>
      </c>
      <c r="F111" s="3">
        <v>2019</v>
      </c>
      <c r="G111" s="3" t="s">
        <v>1988</v>
      </c>
      <c r="H111" s="3" t="s">
        <v>2691</v>
      </c>
      <c r="I111" s="3"/>
      <c r="J111" s="3">
        <v>224</v>
      </c>
      <c r="K111" s="3" t="s">
        <v>40</v>
      </c>
      <c r="M111" s="3">
        <v>10</v>
      </c>
    </row>
    <row r="112" customHeight="1" spans="1:13">
      <c r="A112" s="6">
        <f t="shared" ref="A112:A113" si="8">A111+1</f>
        <v>11801</v>
      </c>
      <c r="D112" s="91" t="s">
        <v>10</v>
      </c>
      <c r="E112" s="91" t="s">
        <v>2825</v>
      </c>
      <c r="F112" s="3">
        <v>2019</v>
      </c>
      <c r="G112" s="3" t="s">
        <v>72</v>
      </c>
      <c r="H112" s="3" t="s">
        <v>2429</v>
      </c>
      <c r="I112" s="3"/>
      <c r="J112" s="3">
        <v>263</v>
      </c>
      <c r="K112" s="3" t="s">
        <v>40</v>
      </c>
      <c r="M112" s="3">
        <v>10</v>
      </c>
    </row>
    <row r="113" customHeight="1" spans="1:13">
      <c r="A113" s="6">
        <f t="shared" si="8"/>
        <v>11802</v>
      </c>
      <c r="D113" s="91" t="s">
        <v>10</v>
      </c>
      <c r="E113" s="91" t="s">
        <v>2826</v>
      </c>
      <c r="F113" s="3">
        <v>2019</v>
      </c>
      <c r="G113" s="3" t="s">
        <v>1988</v>
      </c>
      <c r="H113" s="3" t="s">
        <v>2429</v>
      </c>
      <c r="I113" s="3" t="s">
        <v>2261</v>
      </c>
      <c r="J113" s="3">
        <v>17</v>
      </c>
      <c r="K113" s="3" t="s">
        <v>40</v>
      </c>
      <c r="M113" s="3">
        <v>10</v>
      </c>
    </row>
    <row r="114" customHeight="1" spans="1:13">
      <c r="A114" s="3">
        <v>11836</v>
      </c>
      <c r="D114" s="91" t="s">
        <v>10</v>
      </c>
      <c r="E114" s="91" t="s">
        <v>2827</v>
      </c>
      <c r="F114" s="3">
        <v>1988</v>
      </c>
      <c r="G114" s="3" t="s">
        <v>1072</v>
      </c>
      <c r="H114" s="3" t="s">
        <v>1910</v>
      </c>
      <c r="I114" s="68" t="s">
        <v>1858</v>
      </c>
      <c r="J114" s="3">
        <v>130</v>
      </c>
      <c r="K114" s="3" t="s">
        <v>27</v>
      </c>
      <c r="M114" s="3">
        <v>10</v>
      </c>
    </row>
    <row r="115" customHeight="1" spans="1:13">
      <c r="A115" s="3">
        <v>11837</v>
      </c>
      <c r="D115" s="91" t="s">
        <v>66</v>
      </c>
      <c r="E115" s="91" t="s">
        <v>2828</v>
      </c>
      <c r="F115" s="3">
        <v>1988</v>
      </c>
      <c r="G115" s="3" t="s">
        <v>2829</v>
      </c>
      <c r="H115" s="3" t="s">
        <v>1857</v>
      </c>
      <c r="I115" s="68" t="s">
        <v>1858</v>
      </c>
      <c r="J115" s="3">
        <v>129</v>
      </c>
      <c r="K115" s="3" t="s">
        <v>147</v>
      </c>
      <c r="M115" s="3">
        <v>10</v>
      </c>
    </row>
    <row r="116" customHeight="1" spans="1:13">
      <c r="A116" s="3">
        <v>11838</v>
      </c>
      <c r="D116" s="91" t="s">
        <v>10</v>
      </c>
      <c r="E116" s="91" t="s">
        <v>2830</v>
      </c>
      <c r="F116" s="3">
        <v>1988</v>
      </c>
      <c r="G116" s="3" t="s">
        <v>1072</v>
      </c>
      <c r="H116" s="3" t="s">
        <v>1936</v>
      </c>
      <c r="I116" s="68" t="s">
        <v>1858</v>
      </c>
      <c r="J116" s="3">
        <v>126</v>
      </c>
      <c r="K116" s="3" t="s">
        <v>977</v>
      </c>
      <c r="M116" s="3">
        <v>10</v>
      </c>
    </row>
    <row r="117" customHeight="1" spans="1:13">
      <c r="A117" s="3">
        <v>11840</v>
      </c>
      <c r="D117" s="91" t="s">
        <v>10</v>
      </c>
      <c r="E117" s="91" t="s">
        <v>2831</v>
      </c>
      <c r="F117" s="3">
        <v>1988</v>
      </c>
      <c r="G117" s="3" t="s">
        <v>1072</v>
      </c>
      <c r="H117" s="3" t="s">
        <v>1945</v>
      </c>
      <c r="I117" s="3" t="s">
        <v>776</v>
      </c>
      <c r="J117" s="3">
        <v>9</v>
      </c>
      <c r="K117" s="3" t="s">
        <v>170</v>
      </c>
      <c r="M117" s="3">
        <v>10</v>
      </c>
    </row>
    <row r="118" customHeight="1" spans="1:13">
      <c r="A118" s="3">
        <v>11842</v>
      </c>
      <c r="D118" s="91" t="s">
        <v>10</v>
      </c>
      <c r="E118" s="91" t="s">
        <v>2832</v>
      </c>
      <c r="F118" s="3">
        <v>1988</v>
      </c>
      <c r="G118" s="3" t="s">
        <v>1072</v>
      </c>
      <c r="H118" s="68" t="s">
        <v>1954</v>
      </c>
      <c r="I118" s="3" t="s">
        <v>776</v>
      </c>
      <c r="J118" s="3">
        <v>11</v>
      </c>
      <c r="K118" s="3" t="s">
        <v>170</v>
      </c>
      <c r="M118" s="3">
        <v>10</v>
      </c>
    </row>
    <row r="119" customHeight="1" spans="1:13">
      <c r="A119" s="3">
        <v>12034</v>
      </c>
      <c r="D119" s="91" t="s">
        <v>10</v>
      </c>
      <c r="E119" s="91" t="s">
        <v>2833</v>
      </c>
      <c r="F119" s="3">
        <v>1988</v>
      </c>
      <c r="G119" s="3" t="s">
        <v>1072</v>
      </c>
      <c r="H119" s="3" t="s">
        <v>1861</v>
      </c>
      <c r="I119" s="3" t="s">
        <v>1858</v>
      </c>
      <c r="J119" s="3">
        <v>127</v>
      </c>
      <c r="K119" s="3" t="s">
        <v>170</v>
      </c>
      <c r="M119" s="3">
        <v>10</v>
      </c>
    </row>
    <row r="120" customHeight="1" spans="1:13">
      <c r="A120" s="3">
        <v>12173</v>
      </c>
      <c r="D120" s="91" t="s">
        <v>10</v>
      </c>
      <c r="E120" s="91" t="s">
        <v>2834</v>
      </c>
      <c r="F120" s="3">
        <v>2019</v>
      </c>
      <c r="G120" s="3" t="s">
        <v>1988</v>
      </c>
      <c r="H120" s="3" t="s">
        <v>2691</v>
      </c>
      <c r="I120" s="3">
        <v>224</v>
      </c>
      <c r="J120" s="3" t="s">
        <v>181</v>
      </c>
      <c r="K120" s="3" t="s">
        <v>14</v>
      </c>
      <c r="M120" s="3">
        <v>10</v>
      </c>
    </row>
    <row r="121" customHeight="1" spans="1:13">
      <c r="A121" s="3">
        <v>12174</v>
      </c>
      <c r="D121" s="91" t="s">
        <v>10</v>
      </c>
      <c r="E121" s="201">
        <v>60778137</v>
      </c>
      <c r="F121" s="91" t="s">
        <v>2835</v>
      </c>
      <c r="G121" s="3" t="s">
        <v>1988</v>
      </c>
      <c r="H121" s="3" t="s">
        <v>1855</v>
      </c>
      <c r="I121" s="3">
        <v>208</v>
      </c>
      <c r="J121" s="3" t="s">
        <v>181</v>
      </c>
      <c r="K121" s="3" t="s">
        <v>14</v>
      </c>
      <c r="M121" s="3">
        <v>10</v>
      </c>
    </row>
    <row r="122" customHeight="1" spans="1:13">
      <c r="A122" s="3">
        <v>12175</v>
      </c>
      <c r="D122" s="91" t="s">
        <v>10</v>
      </c>
      <c r="E122" s="201">
        <v>60778125</v>
      </c>
      <c r="F122" s="3">
        <v>2019</v>
      </c>
      <c r="G122" s="3" t="s">
        <v>72</v>
      </c>
      <c r="H122" s="3" t="s">
        <v>2836</v>
      </c>
      <c r="I122" s="3">
        <v>263</v>
      </c>
      <c r="J122" s="3" t="s">
        <v>181</v>
      </c>
      <c r="K122" s="3" t="s">
        <v>14</v>
      </c>
      <c r="M122" s="3">
        <v>10</v>
      </c>
    </row>
    <row r="123" customHeight="1" spans="1:13">
      <c r="A123" s="3">
        <v>12176</v>
      </c>
      <c r="D123" s="91" t="s">
        <v>10</v>
      </c>
      <c r="E123" s="201">
        <v>60778128</v>
      </c>
      <c r="F123" s="3">
        <v>2019</v>
      </c>
      <c r="G123" s="3" t="s">
        <v>1988</v>
      </c>
      <c r="H123" s="3" t="s">
        <v>2695</v>
      </c>
      <c r="I123" s="3">
        <v>202</v>
      </c>
      <c r="J123" s="3" t="s">
        <v>181</v>
      </c>
      <c r="K123" s="3" t="s">
        <v>14</v>
      </c>
      <c r="M123" s="3">
        <v>10</v>
      </c>
    </row>
    <row r="124" customHeight="1" spans="1:13">
      <c r="A124" s="3">
        <v>12177</v>
      </c>
      <c r="D124" s="91" t="s">
        <v>10</v>
      </c>
      <c r="E124" s="201">
        <v>60778129</v>
      </c>
      <c r="F124" s="3">
        <v>2019</v>
      </c>
      <c r="G124" s="3" t="s">
        <v>1988</v>
      </c>
      <c r="H124" s="3" t="s">
        <v>1983</v>
      </c>
      <c r="I124" s="3">
        <v>207</v>
      </c>
      <c r="J124" s="3" t="s">
        <v>181</v>
      </c>
      <c r="K124" s="3" t="s">
        <v>14</v>
      </c>
      <c r="M124" s="3">
        <v>10</v>
      </c>
    </row>
    <row r="125" customHeight="1" spans="1:13">
      <c r="A125" s="3">
        <v>12178</v>
      </c>
      <c r="D125" s="91" t="s">
        <v>10</v>
      </c>
      <c r="E125" s="201">
        <v>60778130</v>
      </c>
      <c r="F125" s="3">
        <v>2019</v>
      </c>
      <c r="G125" s="3" t="s">
        <v>1988</v>
      </c>
      <c r="H125" s="3" t="s">
        <v>1983</v>
      </c>
      <c r="I125" s="3">
        <v>207</v>
      </c>
      <c r="J125" s="3" t="s">
        <v>181</v>
      </c>
      <c r="K125" s="3" t="s">
        <v>14</v>
      </c>
      <c r="M125" s="3">
        <v>10</v>
      </c>
    </row>
    <row r="126" customHeight="1" spans="1:13">
      <c r="A126" s="3">
        <v>12179</v>
      </c>
      <c r="D126" s="91" t="s">
        <v>10</v>
      </c>
      <c r="E126" s="201">
        <v>60778131</v>
      </c>
      <c r="F126" s="3">
        <v>2019</v>
      </c>
      <c r="G126" s="3" t="s">
        <v>1988</v>
      </c>
      <c r="H126" s="3" t="s">
        <v>658</v>
      </c>
      <c r="I126" s="3">
        <v>210</v>
      </c>
      <c r="J126" s="3" t="s">
        <v>181</v>
      </c>
      <c r="K126" s="3" t="s">
        <v>14</v>
      </c>
      <c r="M126" s="3">
        <v>10</v>
      </c>
    </row>
    <row r="127" customHeight="1" spans="1:13">
      <c r="A127" s="3">
        <v>12182</v>
      </c>
      <c r="D127" s="91" t="s">
        <v>10</v>
      </c>
      <c r="E127" s="91" t="s">
        <v>2837</v>
      </c>
      <c r="F127" s="3">
        <v>2019</v>
      </c>
      <c r="G127" s="3" t="s">
        <v>150</v>
      </c>
      <c r="H127" s="3" t="s">
        <v>2680</v>
      </c>
      <c r="I127" s="3">
        <v>134</v>
      </c>
      <c r="J127" s="3" t="s">
        <v>181</v>
      </c>
      <c r="K127" s="3" t="s">
        <v>14</v>
      </c>
      <c r="M127" s="3">
        <v>10</v>
      </c>
    </row>
    <row r="128" customHeight="1" spans="1:13">
      <c r="A128" s="3">
        <v>12183</v>
      </c>
      <c r="D128" s="91" t="s">
        <v>10</v>
      </c>
      <c r="E128" s="91" t="s">
        <v>2838</v>
      </c>
      <c r="F128" s="3">
        <v>2019</v>
      </c>
      <c r="G128" s="3" t="s">
        <v>150</v>
      </c>
      <c r="H128" s="3" t="s">
        <v>2680</v>
      </c>
      <c r="I128" s="3">
        <v>642</v>
      </c>
      <c r="J128" s="3" t="s">
        <v>181</v>
      </c>
      <c r="K128" s="3" t="s">
        <v>14</v>
      </c>
      <c r="M128" s="3">
        <v>10</v>
      </c>
    </row>
    <row r="129" customHeight="1" spans="1:13">
      <c r="A129" s="3">
        <v>12184</v>
      </c>
      <c r="D129" s="91" t="s">
        <v>10</v>
      </c>
      <c r="E129" s="91" t="s">
        <v>2839</v>
      </c>
      <c r="F129" s="3">
        <v>2019</v>
      </c>
      <c r="G129" s="3" t="s">
        <v>150</v>
      </c>
      <c r="H129" s="3" t="s">
        <v>2680</v>
      </c>
      <c r="I129" s="3">
        <v>238</v>
      </c>
      <c r="J129" s="3" t="s">
        <v>181</v>
      </c>
      <c r="K129" s="3" t="s">
        <v>14</v>
      </c>
      <c r="M129" s="3">
        <v>10</v>
      </c>
    </row>
    <row r="130" customHeight="1" spans="1:13">
      <c r="A130" s="3">
        <v>12187</v>
      </c>
      <c r="D130" s="91" t="s">
        <v>10</v>
      </c>
      <c r="E130" s="91" t="s">
        <v>2840</v>
      </c>
      <c r="F130" s="3">
        <v>2019</v>
      </c>
      <c r="G130" s="3" t="s">
        <v>1845</v>
      </c>
      <c r="H130" s="3" t="s">
        <v>2713</v>
      </c>
      <c r="I130" s="3">
        <v>250</v>
      </c>
      <c r="J130" s="3" t="s">
        <v>181</v>
      </c>
      <c r="K130" s="3" t="s">
        <v>14</v>
      </c>
      <c r="M130" s="3">
        <v>10</v>
      </c>
    </row>
    <row r="131" customHeight="1" spans="1:13">
      <c r="A131" s="3">
        <v>12188</v>
      </c>
      <c r="D131" s="91" t="s">
        <v>10</v>
      </c>
      <c r="E131" s="91" t="s">
        <v>2451</v>
      </c>
      <c r="F131" s="3">
        <v>2019</v>
      </c>
      <c r="G131" s="3" t="s">
        <v>1988</v>
      </c>
      <c r="H131" s="3" t="s">
        <v>2685</v>
      </c>
      <c r="I131" s="3">
        <v>206</v>
      </c>
      <c r="J131" s="3" t="s">
        <v>181</v>
      </c>
      <c r="K131" s="3" t="s">
        <v>14</v>
      </c>
      <c r="M131" s="3">
        <v>10</v>
      </c>
    </row>
    <row r="132" customHeight="1" spans="1:13">
      <c r="A132" s="3">
        <v>12195</v>
      </c>
      <c r="D132" s="91" t="s">
        <v>10</v>
      </c>
      <c r="E132" s="91" t="s">
        <v>2841</v>
      </c>
      <c r="F132" s="3">
        <v>2019</v>
      </c>
      <c r="G132" s="3" t="s">
        <v>1988</v>
      </c>
      <c r="H132" s="3" t="s">
        <v>2685</v>
      </c>
      <c r="I132" s="3">
        <v>300</v>
      </c>
      <c r="J132" s="3" t="s">
        <v>181</v>
      </c>
      <c r="K132" s="3" t="s">
        <v>40</v>
      </c>
      <c r="M132" s="3">
        <v>10</v>
      </c>
    </row>
    <row r="133" customHeight="1" spans="1:13">
      <c r="A133" s="3">
        <v>12198</v>
      </c>
      <c r="D133" s="91" t="s">
        <v>10</v>
      </c>
      <c r="E133" s="91" t="s">
        <v>2842</v>
      </c>
      <c r="F133" s="3">
        <v>2019</v>
      </c>
      <c r="G133" s="3" t="s">
        <v>72</v>
      </c>
      <c r="H133" s="3" t="s">
        <v>1983</v>
      </c>
      <c r="I133" s="3">
        <v>3</v>
      </c>
      <c r="J133" s="3" t="s">
        <v>89</v>
      </c>
      <c r="K133" s="3" t="s">
        <v>40</v>
      </c>
      <c r="M133" s="3">
        <v>10</v>
      </c>
    </row>
    <row r="134" customHeight="1" spans="1:13">
      <c r="A134" s="3">
        <v>12199</v>
      </c>
      <c r="D134" s="91" t="s">
        <v>10</v>
      </c>
      <c r="E134" s="91" t="s">
        <v>2843</v>
      </c>
      <c r="F134" s="3">
        <v>2019</v>
      </c>
      <c r="G134" s="3" t="s">
        <v>1845</v>
      </c>
      <c r="H134" s="3" t="s">
        <v>2685</v>
      </c>
      <c r="I134" s="3">
        <v>206</v>
      </c>
      <c r="J134" s="3" t="s">
        <v>181</v>
      </c>
      <c r="K134" s="3" t="s">
        <v>14</v>
      </c>
      <c r="M134" s="3">
        <v>10</v>
      </c>
    </row>
    <row r="135" customHeight="1" spans="1:13">
      <c r="A135" s="3">
        <f t="shared" ref="A135:A138" si="9">A134+1</f>
        <v>12200</v>
      </c>
      <c r="D135" s="91" t="s">
        <v>10</v>
      </c>
      <c r="E135" s="91" t="s">
        <v>2844</v>
      </c>
      <c r="F135" s="3">
        <v>1988</v>
      </c>
      <c r="G135" s="3" t="s">
        <v>1072</v>
      </c>
      <c r="H135" s="3" t="s">
        <v>2107</v>
      </c>
      <c r="I135" s="3">
        <v>16</v>
      </c>
      <c r="J135" s="3" t="s">
        <v>181</v>
      </c>
      <c r="K135" s="3" t="s">
        <v>170</v>
      </c>
      <c r="M135" s="3">
        <v>10</v>
      </c>
    </row>
    <row r="136" customHeight="1" spans="1:13">
      <c r="A136" s="3">
        <f t="shared" si="9"/>
        <v>12201</v>
      </c>
      <c r="D136" s="91" t="s">
        <v>10</v>
      </c>
      <c r="E136" s="91" t="s">
        <v>2845</v>
      </c>
      <c r="F136" s="3">
        <v>1988</v>
      </c>
      <c r="G136" s="3" t="s">
        <v>1072</v>
      </c>
      <c r="H136" s="3" t="s">
        <v>1954</v>
      </c>
      <c r="I136" s="3">
        <v>5</v>
      </c>
      <c r="J136" s="3" t="s">
        <v>181</v>
      </c>
      <c r="K136" s="3" t="s">
        <v>27</v>
      </c>
      <c r="M136" s="3">
        <v>10</v>
      </c>
    </row>
    <row r="137" customHeight="1" spans="1:13">
      <c r="A137" s="3">
        <f t="shared" si="9"/>
        <v>12202</v>
      </c>
      <c r="D137" s="91" t="s">
        <v>10</v>
      </c>
      <c r="E137" s="91" t="s">
        <v>2846</v>
      </c>
      <c r="F137" s="3">
        <v>1988</v>
      </c>
      <c r="G137" s="3" t="s">
        <v>1072</v>
      </c>
      <c r="H137" s="3" t="s">
        <v>1954</v>
      </c>
      <c r="I137" s="3">
        <v>5</v>
      </c>
      <c r="J137" s="3" t="s">
        <v>181</v>
      </c>
      <c r="K137" s="3" t="s">
        <v>27</v>
      </c>
      <c r="M137" s="3">
        <v>10</v>
      </c>
    </row>
    <row r="138" customHeight="1" spans="1:13">
      <c r="A138" s="3">
        <f t="shared" si="9"/>
        <v>12203</v>
      </c>
      <c r="D138" s="91" t="s">
        <v>10</v>
      </c>
      <c r="E138" s="91" t="s">
        <v>2847</v>
      </c>
      <c r="F138" s="3">
        <v>1988</v>
      </c>
      <c r="G138" s="3" t="s">
        <v>1072</v>
      </c>
      <c r="H138" s="3" t="s">
        <v>1954</v>
      </c>
      <c r="I138" s="3">
        <v>5</v>
      </c>
      <c r="J138" s="3" t="s">
        <v>181</v>
      </c>
      <c r="K138" s="3" t="s">
        <v>27</v>
      </c>
      <c r="M138" s="3">
        <v>10</v>
      </c>
    </row>
    <row r="139" customHeight="1" spans="1:13">
      <c r="A139" s="3" t="s">
        <v>2848</v>
      </c>
      <c r="D139" s="220"/>
      <c r="E139" s="91" t="s">
        <v>2849</v>
      </c>
      <c r="F139" s="3">
        <v>1988</v>
      </c>
      <c r="G139" s="3" t="s">
        <v>1072</v>
      </c>
      <c r="H139" s="3" t="s">
        <v>2850</v>
      </c>
      <c r="I139" s="3">
        <v>48</v>
      </c>
      <c r="J139" s="3" t="s">
        <v>181</v>
      </c>
      <c r="K139" s="3" t="s">
        <v>27</v>
      </c>
      <c r="M139" s="3">
        <v>10</v>
      </c>
    </row>
    <row r="140" customHeight="1" spans="1:13">
      <c r="A140" s="3" t="s">
        <v>2848</v>
      </c>
      <c r="D140" s="220"/>
      <c r="E140" s="91" t="s">
        <v>2851</v>
      </c>
      <c r="F140" s="3">
        <v>1989</v>
      </c>
      <c r="G140" s="3" t="s">
        <v>1072</v>
      </c>
      <c r="H140" s="3" t="s">
        <v>2363</v>
      </c>
      <c r="I140" s="3">
        <v>23</v>
      </c>
      <c r="J140" s="3" t="s">
        <v>181</v>
      </c>
      <c r="K140" s="3" t="s">
        <v>27</v>
      </c>
      <c r="M140" s="3">
        <v>10</v>
      </c>
    </row>
    <row r="141" customHeight="1" spans="1:13">
      <c r="A141" s="3" t="s">
        <v>2848</v>
      </c>
      <c r="D141" s="91" t="s">
        <v>10</v>
      </c>
      <c r="E141" s="91" t="s">
        <v>2852</v>
      </c>
      <c r="F141" s="3">
        <v>1990</v>
      </c>
      <c r="G141" s="3" t="s">
        <v>2853</v>
      </c>
      <c r="H141" s="3" t="s">
        <v>1926</v>
      </c>
      <c r="I141" s="3">
        <v>2</v>
      </c>
      <c r="J141" s="3" t="s">
        <v>181</v>
      </c>
      <c r="K141" s="3" t="s">
        <v>27</v>
      </c>
      <c r="M141" s="3">
        <v>10</v>
      </c>
    </row>
    <row r="142" customHeight="1" spans="1:13">
      <c r="A142" s="3" t="s">
        <v>2848</v>
      </c>
      <c r="D142" s="220"/>
      <c r="E142" s="91" t="s">
        <v>2854</v>
      </c>
      <c r="F142" s="3">
        <v>1990</v>
      </c>
      <c r="G142" s="3" t="s">
        <v>2853</v>
      </c>
      <c r="H142" s="3" t="s">
        <v>1926</v>
      </c>
      <c r="I142" s="3">
        <v>2</v>
      </c>
      <c r="J142" s="3" t="s">
        <v>181</v>
      </c>
      <c r="K142" s="3" t="s">
        <v>27</v>
      </c>
      <c r="M142" s="3">
        <v>10</v>
      </c>
    </row>
    <row r="143" customHeight="1" spans="1:13">
      <c r="A143" s="3" t="s">
        <v>2848</v>
      </c>
      <c r="D143" s="220"/>
      <c r="E143" s="91" t="s">
        <v>2855</v>
      </c>
      <c r="F143" s="3">
        <v>1992</v>
      </c>
      <c r="G143" s="3" t="s">
        <v>166</v>
      </c>
      <c r="H143" s="3" t="s">
        <v>1896</v>
      </c>
      <c r="I143" s="3">
        <v>362</v>
      </c>
      <c r="J143" s="3" t="s">
        <v>181</v>
      </c>
      <c r="K143" s="3" t="s">
        <v>170</v>
      </c>
      <c r="M143" s="3">
        <v>10</v>
      </c>
    </row>
    <row r="144" customHeight="1" spans="1:13">
      <c r="A144" s="3" t="s">
        <v>2848</v>
      </c>
      <c r="D144" s="220"/>
      <c r="E144" s="91" t="s">
        <v>2856</v>
      </c>
      <c r="F144" s="3">
        <v>1992</v>
      </c>
      <c r="G144" s="3" t="s">
        <v>166</v>
      </c>
      <c r="H144" s="3" t="s">
        <v>1896</v>
      </c>
      <c r="I144" s="3">
        <v>362</v>
      </c>
      <c r="J144" s="3" t="s">
        <v>181</v>
      </c>
      <c r="K144" s="3" t="s">
        <v>977</v>
      </c>
      <c r="M144" s="3">
        <v>10</v>
      </c>
    </row>
    <row r="145" customHeight="1" spans="1:13">
      <c r="A145" s="3" t="s">
        <v>2848</v>
      </c>
      <c r="D145" s="220"/>
      <c r="E145" s="91" t="s">
        <v>2857</v>
      </c>
      <c r="F145" s="3">
        <v>1992</v>
      </c>
      <c r="G145" s="3" t="s">
        <v>166</v>
      </c>
      <c r="H145" s="3" t="s">
        <v>1896</v>
      </c>
      <c r="I145" s="3">
        <v>362</v>
      </c>
      <c r="J145" s="3" t="s">
        <v>181</v>
      </c>
      <c r="K145" s="3" t="s">
        <v>977</v>
      </c>
      <c r="M145" s="3">
        <v>10</v>
      </c>
    </row>
    <row r="146" customHeight="1" spans="1:13">
      <c r="A146" s="3" t="s">
        <v>2848</v>
      </c>
      <c r="D146" s="220"/>
      <c r="E146" s="201">
        <v>52171101</v>
      </c>
      <c r="F146" s="3">
        <v>1987</v>
      </c>
      <c r="G146" s="3" t="s">
        <v>1072</v>
      </c>
      <c r="H146" s="3" t="s">
        <v>2013</v>
      </c>
      <c r="I146" s="3">
        <v>35</v>
      </c>
      <c r="J146" s="3" t="s">
        <v>181</v>
      </c>
      <c r="K146" s="3" t="s">
        <v>170</v>
      </c>
      <c r="M146" s="3">
        <v>10</v>
      </c>
    </row>
    <row r="147" customHeight="1" spans="1:13">
      <c r="A147" s="3" t="s">
        <v>2848</v>
      </c>
      <c r="D147" s="220"/>
      <c r="E147" s="91" t="s">
        <v>2858</v>
      </c>
      <c r="F147" s="3">
        <v>1987</v>
      </c>
      <c r="G147" s="3" t="s">
        <v>1072</v>
      </c>
      <c r="H147" s="3" t="s">
        <v>2120</v>
      </c>
      <c r="I147" s="3">
        <v>80</v>
      </c>
      <c r="J147" s="3" t="s">
        <v>181</v>
      </c>
      <c r="K147" s="3" t="s">
        <v>977</v>
      </c>
      <c r="M147" s="3">
        <v>10</v>
      </c>
    </row>
    <row r="148" customHeight="1" spans="1:13">
      <c r="A148" s="3" t="s">
        <v>2848</v>
      </c>
      <c r="D148" s="220"/>
      <c r="E148" s="91" t="s">
        <v>2859</v>
      </c>
      <c r="F148" s="3">
        <v>1987</v>
      </c>
      <c r="G148" s="3" t="s">
        <v>1072</v>
      </c>
      <c r="H148" s="3" t="s">
        <v>2120</v>
      </c>
      <c r="I148" s="3">
        <v>80</v>
      </c>
      <c r="J148" s="3" t="s">
        <v>181</v>
      </c>
      <c r="K148" s="3" t="s">
        <v>977</v>
      </c>
      <c r="M148" s="3">
        <v>10</v>
      </c>
    </row>
    <row r="149" customHeight="1" spans="1:13">
      <c r="A149" s="3" t="s">
        <v>2848</v>
      </c>
      <c r="D149" s="220"/>
      <c r="E149" s="91" t="s">
        <v>2860</v>
      </c>
      <c r="F149" s="3">
        <v>1987</v>
      </c>
      <c r="G149" s="3" t="s">
        <v>1072</v>
      </c>
      <c r="H149" s="3" t="s">
        <v>2125</v>
      </c>
      <c r="I149" s="3">
        <v>9</v>
      </c>
      <c r="J149" s="3" t="s">
        <v>776</v>
      </c>
      <c r="K149" s="3" t="s">
        <v>170</v>
      </c>
      <c r="M149" s="3">
        <v>10</v>
      </c>
    </row>
    <row r="150" customHeight="1" spans="1:13">
      <c r="A150" s="3" t="s">
        <v>2848</v>
      </c>
      <c r="D150" s="91" t="s">
        <v>10</v>
      </c>
      <c r="E150" s="91" t="s">
        <v>2861</v>
      </c>
      <c r="F150" s="3">
        <v>1981</v>
      </c>
      <c r="G150" s="3" t="s">
        <v>166</v>
      </c>
      <c r="H150" s="3" t="s">
        <v>2862</v>
      </c>
      <c r="I150" s="3">
        <v>98</v>
      </c>
      <c r="J150" s="3" t="s">
        <v>1946</v>
      </c>
      <c r="K150" s="3" t="s">
        <v>27</v>
      </c>
      <c r="M150" s="3">
        <v>10</v>
      </c>
    </row>
    <row r="151" customHeight="1" spans="1:13">
      <c r="A151" s="3" t="s">
        <v>2848</v>
      </c>
      <c r="D151" s="91" t="s">
        <v>10</v>
      </c>
      <c r="E151" s="91" t="s">
        <v>2863</v>
      </c>
      <c r="F151" s="3">
        <v>1989</v>
      </c>
      <c r="G151" s="3" t="s">
        <v>183</v>
      </c>
      <c r="H151" s="3" t="s">
        <v>1910</v>
      </c>
      <c r="I151" s="3">
        <v>100</v>
      </c>
      <c r="J151" s="3" t="s">
        <v>181</v>
      </c>
      <c r="K151" s="3" t="s">
        <v>14</v>
      </c>
      <c r="M151" s="3">
        <v>10</v>
      </c>
    </row>
    <row r="152" customHeight="1" spans="1:13">
      <c r="A152" s="3" t="s">
        <v>2848</v>
      </c>
      <c r="D152" s="220"/>
      <c r="E152" s="91" t="s">
        <v>2864</v>
      </c>
      <c r="F152" s="3">
        <v>1988</v>
      </c>
      <c r="G152" s="3" t="s">
        <v>1072</v>
      </c>
      <c r="H152" s="3" t="s">
        <v>2850</v>
      </c>
      <c r="I152" s="3">
        <v>48</v>
      </c>
      <c r="J152" s="3" t="s">
        <v>181</v>
      </c>
      <c r="K152" s="3" t="s">
        <v>27</v>
      </c>
      <c r="M152" s="3">
        <v>10</v>
      </c>
    </row>
    <row r="153" customHeight="1" spans="1:13">
      <c r="A153" s="3" t="s">
        <v>2848</v>
      </c>
      <c r="D153" s="220"/>
      <c r="E153" s="91" t="s">
        <v>2865</v>
      </c>
      <c r="F153" s="3">
        <v>1988</v>
      </c>
      <c r="G153" s="3" t="s">
        <v>1072</v>
      </c>
      <c r="H153" s="3" t="s">
        <v>2850</v>
      </c>
      <c r="I153" s="3">
        <v>48</v>
      </c>
      <c r="J153" s="3" t="s">
        <v>181</v>
      </c>
      <c r="K153" s="3" t="s">
        <v>27</v>
      </c>
      <c r="M153" s="3">
        <v>10</v>
      </c>
    </row>
    <row r="154" customHeight="1" spans="1:13">
      <c r="A154" s="3" t="s">
        <v>2848</v>
      </c>
      <c r="D154" s="220"/>
      <c r="E154" s="91" t="s">
        <v>2866</v>
      </c>
      <c r="F154" s="3">
        <v>1989</v>
      </c>
      <c r="G154" s="3" t="s">
        <v>1072</v>
      </c>
      <c r="H154" s="3" t="s">
        <v>2363</v>
      </c>
      <c r="I154" s="3">
        <v>23</v>
      </c>
      <c r="J154" s="3" t="s">
        <v>181</v>
      </c>
      <c r="K154" s="3" t="s">
        <v>170</v>
      </c>
      <c r="M154" s="3">
        <v>10</v>
      </c>
    </row>
    <row r="155" customHeight="1" spans="1:13">
      <c r="A155" s="3" t="s">
        <v>2848</v>
      </c>
      <c r="D155" s="220"/>
      <c r="E155" s="91" t="s">
        <v>2867</v>
      </c>
      <c r="F155" s="3">
        <v>1989</v>
      </c>
      <c r="G155" s="3" t="s">
        <v>1072</v>
      </c>
      <c r="H155" s="3" t="s">
        <v>2363</v>
      </c>
      <c r="I155" s="3">
        <v>23</v>
      </c>
      <c r="J155" s="3" t="s">
        <v>181</v>
      </c>
      <c r="K155" s="3" t="s">
        <v>27</v>
      </c>
      <c r="M155" s="3">
        <v>10</v>
      </c>
    </row>
    <row r="156" customHeight="1" spans="1:13">
      <c r="A156" s="3" t="s">
        <v>2848</v>
      </c>
      <c r="D156" s="220"/>
      <c r="E156" s="91" t="s">
        <v>2868</v>
      </c>
      <c r="F156" s="3">
        <v>1989</v>
      </c>
      <c r="G156" s="3" t="s">
        <v>1072</v>
      </c>
      <c r="H156" s="3" t="s">
        <v>2363</v>
      </c>
      <c r="I156" s="3">
        <v>23</v>
      </c>
      <c r="J156" s="3" t="s">
        <v>181</v>
      </c>
      <c r="K156" s="3" t="s">
        <v>27</v>
      </c>
      <c r="M156" s="3">
        <v>10</v>
      </c>
    </row>
    <row r="157" customHeight="1" spans="1:13">
      <c r="A157" s="3" t="s">
        <v>2848</v>
      </c>
      <c r="D157" s="220"/>
      <c r="E157" s="91" t="s">
        <v>2869</v>
      </c>
      <c r="F157" s="3">
        <v>1989</v>
      </c>
      <c r="G157" s="3" t="s">
        <v>1072</v>
      </c>
      <c r="H157" s="3" t="s">
        <v>1936</v>
      </c>
      <c r="I157" s="3">
        <v>61</v>
      </c>
      <c r="J157" s="3" t="s">
        <v>181</v>
      </c>
      <c r="K157" s="3" t="s">
        <v>27</v>
      </c>
      <c r="M157" s="3">
        <v>10</v>
      </c>
    </row>
    <row r="158" customHeight="1" spans="1:13">
      <c r="A158" s="3" t="s">
        <v>2848</v>
      </c>
      <c r="D158" s="220"/>
      <c r="E158" s="91" t="s">
        <v>2870</v>
      </c>
      <c r="F158" s="3">
        <v>1990</v>
      </c>
      <c r="G158" s="3" t="s">
        <v>1072</v>
      </c>
      <c r="H158" s="3" t="s">
        <v>1857</v>
      </c>
      <c r="I158" s="3">
        <v>1</v>
      </c>
      <c r="J158" s="3" t="s">
        <v>1920</v>
      </c>
      <c r="K158" s="3" t="s">
        <v>27</v>
      </c>
      <c r="M158" s="3">
        <v>10</v>
      </c>
    </row>
    <row r="159" customHeight="1" spans="1:13">
      <c r="A159" s="3" t="s">
        <v>2848</v>
      </c>
      <c r="D159" s="220"/>
      <c r="E159" s="91" t="s">
        <v>2871</v>
      </c>
      <c r="F159" s="3">
        <v>1990</v>
      </c>
      <c r="G159" s="3" t="s">
        <v>1072</v>
      </c>
      <c r="H159" s="3" t="s">
        <v>1857</v>
      </c>
      <c r="I159" s="3">
        <v>1</v>
      </c>
      <c r="J159" s="3" t="s">
        <v>1920</v>
      </c>
      <c r="K159" s="3" t="s">
        <v>27</v>
      </c>
      <c r="M159" s="3">
        <v>10</v>
      </c>
    </row>
    <row r="160" customHeight="1" spans="1:13">
      <c r="A160" s="3" t="s">
        <v>2848</v>
      </c>
      <c r="D160" s="220"/>
      <c r="E160" s="91" t="s">
        <v>2872</v>
      </c>
      <c r="F160" s="3">
        <v>1990</v>
      </c>
      <c r="G160" s="3" t="s">
        <v>1072</v>
      </c>
      <c r="H160" s="3" t="s">
        <v>1986</v>
      </c>
      <c r="I160" s="3">
        <v>4</v>
      </c>
      <c r="J160" s="3" t="s">
        <v>1920</v>
      </c>
      <c r="K160" s="3" t="s">
        <v>27</v>
      </c>
      <c r="M160" s="3">
        <v>10</v>
      </c>
    </row>
    <row r="161" customHeight="1" spans="1:13">
      <c r="A161" s="3" t="s">
        <v>2848</v>
      </c>
      <c r="D161" s="220"/>
      <c r="E161" s="91" t="s">
        <v>2873</v>
      </c>
      <c r="F161" s="3">
        <v>1988</v>
      </c>
      <c r="G161" s="3" t="s">
        <v>1072</v>
      </c>
      <c r="H161" s="3" t="s">
        <v>1910</v>
      </c>
      <c r="I161" s="3">
        <v>80</v>
      </c>
      <c r="J161" s="3" t="s">
        <v>181</v>
      </c>
      <c r="K161" s="3" t="s">
        <v>170</v>
      </c>
      <c r="M161" s="3">
        <v>10</v>
      </c>
    </row>
    <row r="162" customHeight="1" spans="1:13">
      <c r="A162" s="3" t="s">
        <v>2848</v>
      </c>
      <c r="D162" s="220"/>
      <c r="E162" s="91" t="s">
        <v>2874</v>
      </c>
      <c r="F162" s="3">
        <v>1988</v>
      </c>
      <c r="G162" s="3" t="s">
        <v>1072</v>
      </c>
      <c r="H162" s="3" t="s">
        <v>1857</v>
      </c>
      <c r="I162" s="3">
        <v>129</v>
      </c>
      <c r="J162" s="3" t="s">
        <v>1920</v>
      </c>
      <c r="K162" s="3" t="s">
        <v>170</v>
      </c>
      <c r="M162" s="3">
        <v>10</v>
      </c>
    </row>
    <row r="163" customHeight="1" spans="1:13">
      <c r="A163" s="3" t="s">
        <v>2848</v>
      </c>
      <c r="D163" s="220"/>
      <c r="E163" s="91" t="s">
        <v>2875</v>
      </c>
      <c r="F163" s="3">
        <v>1988</v>
      </c>
      <c r="G163" s="3" t="s">
        <v>1072</v>
      </c>
      <c r="H163" s="3" t="s">
        <v>2107</v>
      </c>
      <c r="I163" s="3">
        <v>16</v>
      </c>
      <c r="J163" s="3" t="s">
        <v>210</v>
      </c>
      <c r="K163" s="3" t="s">
        <v>170</v>
      </c>
      <c r="M163" s="3">
        <v>10</v>
      </c>
    </row>
    <row r="164" customHeight="1" spans="1:13">
      <c r="A164" s="3" t="s">
        <v>2848</v>
      </c>
      <c r="D164" s="220"/>
      <c r="E164" s="91" t="s">
        <v>2876</v>
      </c>
      <c r="F164" s="3">
        <v>1988</v>
      </c>
      <c r="G164" s="3" t="s">
        <v>1072</v>
      </c>
      <c r="H164" s="3" t="s">
        <v>2107</v>
      </c>
      <c r="I164" s="3">
        <v>16</v>
      </c>
      <c r="J164" s="3" t="s">
        <v>181</v>
      </c>
      <c r="K164" s="3" t="s">
        <v>170</v>
      </c>
      <c r="M164" s="3">
        <v>10</v>
      </c>
    </row>
    <row r="165" customHeight="1" spans="1:13">
      <c r="A165" s="3" t="s">
        <v>2848</v>
      </c>
      <c r="D165" s="220"/>
      <c r="E165" s="91" t="s">
        <v>2877</v>
      </c>
      <c r="F165" s="3">
        <v>1987</v>
      </c>
      <c r="G165" s="3" t="s">
        <v>1072</v>
      </c>
      <c r="H165" s="3" t="s">
        <v>1936</v>
      </c>
      <c r="I165" s="3">
        <v>80</v>
      </c>
      <c r="J165" s="3" t="s">
        <v>181</v>
      </c>
      <c r="K165" s="3" t="s">
        <v>977</v>
      </c>
      <c r="M165" s="3">
        <v>10</v>
      </c>
    </row>
    <row r="166" customHeight="1" spans="1:13">
      <c r="A166" s="3" t="s">
        <v>2848</v>
      </c>
      <c r="D166" s="220"/>
      <c r="E166" s="91" t="s">
        <v>2878</v>
      </c>
      <c r="F166" s="3">
        <v>1987</v>
      </c>
      <c r="G166" s="3" t="s">
        <v>1072</v>
      </c>
      <c r="H166" s="3" t="s">
        <v>2012</v>
      </c>
      <c r="I166" s="3">
        <v>106</v>
      </c>
      <c r="J166" s="3" t="s">
        <v>181</v>
      </c>
      <c r="K166" s="3" t="s">
        <v>170</v>
      </c>
      <c r="M166" s="3">
        <v>10</v>
      </c>
    </row>
    <row r="167" customHeight="1" spans="1:13">
      <c r="A167" s="3" t="s">
        <v>2848</v>
      </c>
      <c r="D167" s="220"/>
      <c r="E167" s="91" t="s">
        <v>2879</v>
      </c>
      <c r="F167" s="3">
        <v>1991</v>
      </c>
      <c r="G167" s="3" t="s">
        <v>1072</v>
      </c>
      <c r="H167" s="3" t="s">
        <v>1245</v>
      </c>
      <c r="I167" s="3">
        <v>211</v>
      </c>
      <c r="J167" s="3" t="s">
        <v>181</v>
      </c>
      <c r="K167" s="3" t="s">
        <v>170</v>
      </c>
      <c r="M167" s="3">
        <v>10</v>
      </c>
    </row>
    <row r="168" customHeight="1" spans="1:13">
      <c r="A168" s="3">
        <v>11841</v>
      </c>
      <c r="D168" s="91" t="s">
        <v>10</v>
      </c>
      <c r="E168" s="91" t="s">
        <v>2880</v>
      </c>
      <c r="F168" s="3">
        <v>1988</v>
      </c>
      <c r="G168" s="3" t="s">
        <v>1072</v>
      </c>
      <c r="H168" s="3" t="s">
        <v>2881</v>
      </c>
      <c r="I168" s="3" t="s">
        <v>776</v>
      </c>
      <c r="J168" s="3">
        <v>10</v>
      </c>
      <c r="K168" s="3" t="s">
        <v>170</v>
      </c>
      <c r="M168" s="3">
        <v>11</v>
      </c>
    </row>
    <row r="169" customHeight="1" spans="1:13">
      <c r="A169" s="3">
        <v>11952</v>
      </c>
      <c r="D169" s="91" t="s">
        <v>10</v>
      </c>
      <c r="E169" s="91" t="s">
        <v>2882</v>
      </c>
      <c r="F169" s="3">
        <v>1990</v>
      </c>
      <c r="G169" s="3" t="s">
        <v>2118</v>
      </c>
      <c r="H169" s="3" t="s">
        <v>2097</v>
      </c>
      <c r="J169" s="3">
        <v>365</v>
      </c>
      <c r="K169" s="3" t="s">
        <v>14</v>
      </c>
      <c r="M169" s="3">
        <v>11</v>
      </c>
    </row>
    <row r="170" customHeight="1" spans="1:13">
      <c r="A170" s="3" t="s">
        <v>2848</v>
      </c>
      <c r="D170" s="220"/>
      <c r="E170" s="201">
        <v>28456932</v>
      </c>
      <c r="F170" s="91" t="s">
        <v>2883</v>
      </c>
      <c r="G170" s="3" t="s">
        <v>1072</v>
      </c>
      <c r="H170" s="3" t="s">
        <v>2012</v>
      </c>
      <c r="I170" s="3">
        <v>45</v>
      </c>
      <c r="J170" s="3" t="s">
        <v>181</v>
      </c>
      <c r="K170" s="3" t="s">
        <v>27</v>
      </c>
      <c r="M170" s="3">
        <v>11</v>
      </c>
    </row>
    <row r="171" customHeight="1" spans="1:13">
      <c r="A171" s="3" t="s">
        <v>2848</v>
      </c>
      <c r="D171" s="220"/>
      <c r="E171" s="201">
        <v>27780852</v>
      </c>
      <c r="F171" s="91" t="s">
        <v>2883</v>
      </c>
      <c r="G171" s="3" t="s">
        <v>1072</v>
      </c>
      <c r="H171" s="3" t="s">
        <v>2012</v>
      </c>
      <c r="I171" s="3">
        <v>45</v>
      </c>
      <c r="J171" s="3" t="s">
        <v>181</v>
      </c>
      <c r="K171" s="3" t="s">
        <v>27</v>
      </c>
      <c r="M171" s="3">
        <v>11</v>
      </c>
    </row>
    <row r="172" customHeight="1" spans="1:14">
      <c r="A172" s="154" t="e">
        <f t="shared" ref="A172:A184" si="10">A171+1</f>
        <v>#VALUE!</v>
      </c>
      <c r="B172" s="3"/>
      <c r="C172" s="3"/>
      <c r="D172" s="91" t="s">
        <v>545</v>
      </c>
      <c r="E172" s="91" t="s">
        <v>2884</v>
      </c>
      <c r="F172" s="63">
        <v>2019</v>
      </c>
      <c r="G172" s="63" t="s">
        <v>72</v>
      </c>
      <c r="H172" s="63" t="s">
        <v>1778</v>
      </c>
      <c r="I172" s="63">
        <v>2</v>
      </c>
      <c r="J172" s="63" t="s">
        <v>2080</v>
      </c>
      <c r="K172" s="63" t="s">
        <v>1742</v>
      </c>
      <c r="L172" s="62"/>
      <c r="M172" s="3">
        <v>12</v>
      </c>
      <c r="N172" s="10"/>
    </row>
    <row r="173" customHeight="1" spans="1:13">
      <c r="A173" s="154" t="e">
        <f t="shared" si="10"/>
        <v>#VALUE!</v>
      </c>
      <c r="B173" s="3"/>
      <c r="C173" s="3"/>
      <c r="D173" s="91" t="s">
        <v>10</v>
      </c>
      <c r="E173" s="91" t="s">
        <v>2885</v>
      </c>
      <c r="F173" s="122">
        <v>2019</v>
      </c>
      <c r="G173" s="122" t="s">
        <v>1845</v>
      </c>
      <c r="H173" s="122" t="s">
        <v>2239</v>
      </c>
      <c r="I173" s="122">
        <v>201</v>
      </c>
      <c r="J173" s="123" t="s">
        <v>86</v>
      </c>
      <c r="K173" s="123" t="s">
        <v>14</v>
      </c>
      <c r="L173" s="62"/>
      <c r="M173" s="3">
        <v>12</v>
      </c>
    </row>
    <row r="174" customHeight="1" spans="1:13">
      <c r="A174" s="154" t="e">
        <f t="shared" si="10"/>
        <v>#VALUE!</v>
      </c>
      <c r="B174" s="3"/>
      <c r="C174" s="3"/>
      <c r="D174" s="91" t="s">
        <v>10</v>
      </c>
      <c r="E174" s="91" t="s">
        <v>2886</v>
      </c>
      <c r="F174" s="63">
        <v>2019</v>
      </c>
      <c r="G174" s="63" t="s">
        <v>35</v>
      </c>
      <c r="H174" s="63" t="s">
        <v>2685</v>
      </c>
      <c r="I174" s="63">
        <v>231</v>
      </c>
      <c r="J174" s="63" t="s">
        <v>70</v>
      </c>
      <c r="K174" s="63" t="s">
        <v>40</v>
      </c>
      <c r="L174" s="62"/>
      <c r="M174" s="3">
        <v>12</v>
      </c>
    </row>
    <row r="175" customHeight="1" spans="1:13">
      <c r="A175" s="154" t="e">
        <f t="shared" si="10"/>
        <v>#VALUE!</v>
      </c>
      <c r="B175" s="3"/>
      <c r="C175" s="3"/>
      <c r="D175" s="91" t="s">
        <v>10</v>
      </c>
      <c r="E175" s="91" t="s">
        <v>2887</v>
      </c>
      <c r="F175" s="63">
        <v>2019</v>
      </c>
      <c r="G175" s="63" t="s">
        <v>72</v>
      </c>
      <c r="H175" s="63" t="s">
        <v>658</v>
      </c>
      <c r="I175" s="63">
        <v>259</v>
      </c>
      <c r="J175" s="62"/>
      <c r="K175" s="63" t="s">
        <v>14</v>
      </c>
      <c r="L175" s="62"/>
      <c r="M175" s="3">
        <v>12</v>
      </c>
    </row>
    <row r="176" customHeight="1" spans="1:13">
      <c r="A176" s="154" t="e">
        <f t="shared" si="10"/>
        <v>#VALUE!</v>
      </c>
      <c r="B176" s="3"/>
      <c r="C176" s="3"/>
      <c r="D176" s="91" t="s">
        <v>10</v>
      </c>
      <c r="E176" s="91" t="s">
        <v>2888</v>
      </c>
      <c r="F176" s="63">
        <v>2019</v>
      </c>
      <c r="G176" s="63" t="s">
        <v>35</v>
      </c>
      <c r="H176" s="63" t="s">
        <v>2385</v>
      </c>
      <c r="I176" s="63">
        <v>223</v>
      </c>
      <c r="J176" s="62"/>
      <c r="K176" s="63" t="s">
        <v>14</v>
      </c>
      <c r="L176" s="62"/>
      <c r="M176" s="3">
        <v>12</v>
      </c>
    </row>
    <row r="177" customHeight="1" spans="1:13">
      <c r="A177" s="154" t="e">
        <f t="shared" si="10"/>
        <v>#VALUE!</v>
      </c>
      <c r="B177" s="3"/>
      <c r="C177" s="3"/>
      <c r="D177" s="91" t="s">
        <v>19</v>
      </c>
      <c r="E177" s="91" t="s">
        <v>2889</v>
      </c>
      <c r="F177" s="63">
        <v>2019</v>
      </c>
      <c r="G177" s="63" t="s">
        <v>858</v>
      </c>
      <c r="H177" s="63" t="s">
        <v>1965</v>
      </c>
      <c r="I177" s="63">
        <v>99</v>
      </c>
      <c r="J177" s="63" t="s">
        <v>704</v>
      </c>
      <c r="K177" s="63" t="s">
        <v>40</v>
      </c>
      <c r="L177" s="62"/>
      <c r="M177" s="3">
        <v>12</v>
      </c>
    </row>
    <row r="178" customHeight="1" spans="1:13">
      <c r="A178" s="154" t="e">
        <f t="shared" si="10"/>
        <v>#VALUE!</v>
      </c>
      <c r="B178" s="3"/>
      <c r="C178" s="3"/>
      <c r="D178" s="91" t="s">
        <v>77</v>
      </c>
      <c r="E178" s="91" t="s">
        <v>2890</v>
      </c>
      <c r="F178" s="63">
        <v>2019</v>
      </c>
      <c r="G178" s="63" t="s">
        <v>1845</v>
      </c>
      <c r="H178" s="63" t="s">
        <v>1841</v>
      </c>
      <c r="I178" s="63">
        <v>297</v>
      </c>
      <c r="J178" s="62"/>
      <c r="K178" s="63" t="s">
        <v>138</v>
      </c>
      <c r="L178" s="62"/>
      <c r="M178" s="3">
        <v>12</v>
      </c>
    </row>
    <row r="179" customHeight="1" spans="1:13">
      <c r="A179" s="154" t="e">
        <f t="shared" si="10"/>
        <v>#VALUE!</v>
      </c>
      <c r="B179" s="3"/>
      <c r="C179" s="3"/>
      <c r="D179" s="91" t="s">
        <v>10</v>
      </c>
      <c r="E179" s="91" t="s">
        <v>2891</v>
      </c>
      <c r="F179" s="66">
        <v>1996</v>
      </c>
      <c r="G179" s="66" t="s">
        <v>2892</v>
      </c>
      <c r="H179" s="130" t="s">
        <v>1943</v>
      </c>
      <c r="I179" s="66">
        <v>52</v>
      </c>
      <c r="J179" s="88"/>
      <c r="K179" s="66" t="s">
        <v>14</v>
      </c>
      <c r="M179" s="3">
        <v>12</v>
      </c>
    </row>
    <row r="180" customHeight="1" spans="1:13">
      <c r="A180" s="154" t="e">
        <f t="shared" si="10"/>
        <v>#VALUE!</v>
      </c>
      <c r="B180" s="3"/>
      <c r="C180" s="3"/>
      <c r="D180" s="91" t="s">
        <v>10</v>
      </c>
      <c r="E180" s="91" t="s">
        <v>2893</v>
      </c>
      <c r="F180" s="59">
        <v>2019</v>
      </c>
      <c r="G180" s="59" t="s">
        <v>303</v>
      </c>
      <c r="H180" s="59" t="s">
        <v>2437</v>
      </c>
      <c r="I180" s="59">
        <v>123</v>
      </c>
      <c r="J180" s="60"/>
      <c r="K180" s="59" t="s">
        <v>14</v>
      </c>
      <c r="M180" s="3">
        <v>12</v>
      </c>
    </row>
    <row r="181" customHeight="1" spans="1:13">
      <c r="A181" s="154" t="e">
        <f t="shared" si="10"/>
        <v>#VALUE!</v>
      </c>
      <c r="B181" s="3"/>
      <c r="C181" s="3"/>
      <c r="D181" s="91" t="s">
        <v>10</v>
      </c>
      <c r="E181" s="91" t="s">
        <v>2894</v>
      </c>
      <c r="F181" s="3">
        <v>2019</v>
      </c>
      <c r="G181" s="3" t="s">
        <v>150</v>
      </c>
      <c r="H181" s="3" t="s">
        <v>1778</v>
      </c>
      <c r="I181" s="3">
        <v>699</v>
      </c>
      <c r="K181" s="3" t="s">
        <v>14</v>
      </c>
      <c r="M181" s="3">
        <v>12</v>
      </c>
    </row>
    <row r="182" customHeight="1" spans="1:13">
      <c r="A182" s="154" t="e">
        <f t="shared" si="10"/>
        <v>#VALUE!</v>
      </c>
      <c r="B182" s="3"/>
      <c r="C182" s="3"/>
      <c r="D182" s="91" t="s">
        <v>10</v>
      </c>
      <c r="E182" s="91" t="s">
        <v>2895</v>
      </c>
      <c r="F182" s="3">
        <v>2019</v>
      </c>
      <c r="G182" s="3" t="s">
        <v>279</v>
      </c>
      <c r="H182" s="68" t="s">
        <v>2199</v>
      </c>
      <c r="I182" s="3">
        <v>97</v>
      </c>
      <c r="K182" s="3" t="s">
        <v>40</v>
      </c>
      <c r="M182" s="3">
        <v>12</v>
      </c>
    </row>
    <row r="183" customHeight="1" spans="1:13">
      <c r="A183" s="154" t="e">
        <f t="shared" si="10"/>
        <v>#VALUE!</v>
      </c>
      <c r="B183" s="3"/>
      <c r="C183" s="3"/>
      <c r="D183" s="91" t="s">
        <v>10</v>
      </c>
      <c r="E183" s="91" t="s">
        <v>2896</v>
      </c>
      <c r="F183" s="3">
        <v>2019</v>
      </c>
      <c r="G183" s="3" t="s">
        <v>365</v>
      </c>
      <c r="H183" s="3" t="s">
        <v>1969</v>
      </c>
      <c r="I183" s="3">
        <v>182</v>
      </c>
      <c r="J183" s="3" t="s">
        <v>108</v>
      </c>
      <c r="K183" s="3" t="s">
        <v>14</v>
      </c>
      <c r="M183" s="3">
        <v>12</v>
      </c>
    </row>
    <row r="184" customHeight="1" spans="1:13">
      <c r="A184" s="154" t="e">
        <f t="shared" si="10"/>
        <v>#VALUE!</v>
      </c>
      <c r="B184" s="3"/>
      <c r="C184" s="3"/>
      <c r="D184" s="91" t="s">
        <v>10</v>
      </c>
      <c r="E184" s="91" t="s">
        <v>2897</v>
      </c>
      <c r="F184" s="3">
        <v>2019</v>
      </c>
      <c r="G184" s="3" t="s">
        <v>99</v>
      </c>
      <c r="H184" s="3" t="s">
        <v>2728</v>
      </c>
      <c r="I184" s="3">
        <v>95</v>
      </c>
      <c r="J184" s="3" t="s">
        <v>2898</v>
      </c>
      <c r="K184" s="3" t="s">
        <v>40</v>
      </c>
      <c r="M184" s="3">
        <v>12</v>
      </c>
    </row>
    <row r="185" customHeight="1" spans="1:13">
      <c r="A185" s="3">
        <v>11839</v>
      </c>
      <c r="D185" s="91" t="s">
        <v>10</v>
      </c>
      <c r="E185" s="91" t="s">
        <v>2899</v>
      </c>
      <c r="F185" s="3">
        <v>1988</v>
      </c>
      <c r="G185" s="3" t="s">
        <v>1072</v>
      </c>
      <c r="H185" s="3" t="s">
        <v>2900</v>
      </c>
      <c r="I185" s="3" t="s">
        <v>776</v>
      </c>
      <c r="J185" s="3">
        <v>8</v>
      </c>
      <c r="K185" s="3" t="s">
        <v>1789</v>
      </c>
      <c r="M185" s="3">
        <v>12</v>
      </c>
    </row>
    <row r="186" customHeight="1" spans="1:13">
      <c r="A186" s="3">
        <v>12011</v>
      </c>
      <c r="D186" s="91" t="s">
        <v>10</v>
      </c>
      <c r="E186" s="91" t="s">
        <v>2901</v>
      </c>
      <c r="F186" s="3">
        <v>1988</v>
      </c>
      <c r="G186" s="3" t="s">
        <v>1072</v>
      </c>
      <c r="H186" s="3" t="s">
        <v>2900</v>
      </c>
      <c r="I186" s="3"/>
      <c r="J186" s="3">
        <v>114</v>
      </c>
      <c r="K186" s="3" t="s">
        <v>27</v>
      </c>
      <c r="M186" s="3">
        <v>12</v>
      </c>
    </row>
    <row r="187" customHeight="1" spans="1:13">
      <c r="A187" s="3">
        <v>12012</v>
      </c>
      <c r="D187" s="91" t="s">
        <v>10</v>
      </c>
      <c r="E187" s="91" t="s">
        <v>2902</v>
      </c>
      <c r="F187" s="3">
        <v>1988</v>
      </c>
      <c r="G187" s="3" t="s">
        <v>1072</v>
      </c>
      <c r="H187" s="3" t="s">
        <v>2900</v>
      </c>
      <c r="I187" s="3"/>
      <c r="J187" s="3">
        <v>114</v>
      </c>
      <c r="K187" s="3" t="s">
        <v>27</v>
      </c>
      <c r="M187" s="3">
        <v>12</v>
      </c>
    </row>
    <row r="188" customHeight="1" spans="1:13">
      <c r="A188" s="3">
        <v>12013</v>
      </c>
      <c r="D188" s="91" t="s">
        <v>10</v>
      </c>
      <c r="E188" s="91" t="s">
        <v>2903</v>
      </c>
      <c r="F188" s="3">
        <v>1988</v>
      </c>
      <c r="G188" s="3" t="s">
        <v>1072</v>
      </c>
      <c r="H188" s="3" t="s">
        <v>2900</v>
      </c>
      <c r="I188" s="3"/>
      <c r="J188" s="3">
        <v>114</v>
      </c>
      <c r="K188" s="3" t="s">
        <v>27</v>
      </c>
      <c r="M188" s="3">
        <v>12</v>
      </c>
    </row>
    <row r="189" customHeight="1" spans="1:13">
      <c r="A189" s="3">
        <v>12014</v>
      </c>
      <c r="D189" s="91" t="s">
        <v>10</v>
      </c>
      <c r="E189" s="91" t="s">
        <v>2904</v>
      </c>
      <c r="F189" s="3">
        <v>1988</v>
      </c>
      <c r="G189" s="3" t="s">
        <v>1072</v>
      </c>
      <c r="H189" s="3" t="s">
        <v>2900</v>
      </c>
      <c r="I189" s="3"/>
      <c r="J189" s="3">
        <v>114</v>
      </c>
      <c r="K189" s="3" t="s">
        <v>27</v>
      </c>
      <c r="M189" s="3">
        <v>12</v>
      </c>
    </row>
    <row r="190" customHeight="1" spans="1:13">
      <c r="A190" s="3">
        <f t="shared" ref="A190:A199" si="11">A189+1</f>
        <v>12015</v>
      </c>
      <c r="D190" s="91" t="s">
        <v>10</v>
      </c>
      <c r="E190" s="91" t="s">
        <v>2905</v>
      </c>
      <c r="F190" s="3">
        <v>1988</v>
      </c>
      <c r="G190" s="3" t="s">
        <v>1072</v>
      </c>
      <c r="H190" s="3" t="s">
        <v>2107</v>
      </c>
      <c r="I190" s="3">
        <v>16</v>
      </c>
      <c r="J190" s="3" t="s">
        <v>181</v>
      </c>
      <c r="K190" s="3" t="s">
        <v>27</v>
      </c>
      <c r="M190" s="3">
        <v>12</v>
      </c>
    </row>
    <row r="191" customHeight="1" spans="1:13">
      <c r="A191" s="3">
        <f t="shared" si="11"/>
        <v>12016</v>
      </c>
      <c r="D191" s="91" t="s">
        <v>10</v>
      </c>
      <c r="E191" s="91" t="s">
        <v>2906</v>
      </c>
      <c r="F191" s="3">
        <v>1988</v>
      </c>
      <c r="G191" s="3" t="s">
        <v>1072</v>
      </c>
      <c r="H191" s="3" t="s">
        <v>2107</v>
      </c>
      <c r="I191" s="3">
        <v>16</v>
      </c>
      <c r="J191" s="3" t="s">
        <v>181</v>
      </c>
      <c r="K191" s="3" t="s">
        <v>27</v>
      </c>
      <c r="M191" s="3">
        <v>12</v>
      </c>
    </row>
    <row r="192" customHeight="1" spans="1:13">
      <c r="A192" s="3">
        <f t="shared" si="11"/>
        <v>12017</v>
      </c>
      <c r="D192" s="91" t="s">
        <v>10</v>
      </c>
      <c r="E192" s="91" t="s">
        <v>2907</v>
      </c>
      <c r="F192" s="3">
        <v>1988</v>
      </c>
      <c r="G192" s="3" t="s">
        <v>1072</v>
      </c>
      <c r="H192" s="3" t="s">
        <v>2107</v>
      </c>
      <c r="I192" s="3">
        <v>16</v>
      </c>
      <c r="J192" s="3" t="s">
        <v>181</v>
      </c>
      <c r="K192" s="3" t="s">
        <v>27</v>
      </c>
      <c r="M192" s="3">
        <v>12</v>
      </c>
    </row>
    <row r="193" customHeight="1" spans="1:13">
      <c r="A193" s="3">
        <f t="shared" si="11"/>
        <v>12018</v>
      </c>
      <c r="D193" s="91" t="s">
        <v>10</v>
      </c>
      <c r="E193" s="91" t="s">
        <v>2908</v>
      </c>
      <c r="F193" s="3">
        <v>1988</v>
      </c>
      <c r="G193" s="3" t="s">
        <v>1072</v>
      </c>
      <c r="H193" s="3" t="s">
        <v>2107</v>
      </c>
      <c r="I193" s="3">
        <v>16</v>
      </c>
      <c r="J193" s="3" t="s">
        <v>181</v>
      </c>
      <c r="K193" s="3" t="s">
        <v>27</v>
      </c>
      <c r="M193" s="3">
        <v>12</v>
      </c>
    </row>
    <row r="194" customHeight="1" spans="1:13">
      <c r="A194" s="3">
        <f t="shared" si="11"/>
        <v>12019</v>
      </c>
      <c r="D194" s="91" t="s">
        <v>10</v>
      </c>
      <c r="E194" s="91" t="s">
        <v>2909</v>
      </c>
      <c r="F194" s="3">
        <v>1988</v>
      </c>
      <c r="G194" s="3" t="s">
        <v>1072</v>
      </c>
      <c r="H194" s="3" t="s">
        <v>2107</v>
      </c>
      <c r="I194" s="3">
        <v>16</v>
      </c>
      <c r="J194" s="3" t="s">
        <v>181</v>
      </c>
      <c r="K194" s="3" t="s">
        <v>27</v>
      </c>
      <c r="M194" s="3">
        <v>12</v>
      </c>
    </row>
    <row r="195" customHeight="1" spans="1:13">
      <c r="A195" s="3">
        <f t="shared" si="11"/>
        <v>12020</v>
      </c>
      <c r="D195" s="91" t="s">
        <v>10</v>
      </c>
      <c r="E195" s="91" t="s">
        <v>2910</v>
      </c>
      <c r="F195" s="3">
        <v>1988</v>
      </c>
      <c r="G195" s="3" t="s">
        <v>1072</v>
      </c>
      <c r="H195" s="3" t="s">
        <v>2107</v>
      </c>
      <c r="I195" s="3">
        <v>16</v>
      </c>
      <c r="J195" s="3" t="s">
        <v>181</v>
      </c>
      <c r="K195" s="3" t="s">
        <v>27</v>
      </c>
      <c r="M195" s="3">
        <v>12</v>
      </c>
    </row>
    <row r="196" customHeight="1" spans="1:13">
      <c r="A196" s="3">
        <f t="shared" si="11"/>
        <v>12021</v>
      </c>
      <c r="D196" s="91" t="s">
        <v>10</v>
      </c>
      <c r="E196" s="91" t="s">
        <v>2911</v>
      </c>
      <c r="F196" s="3">
        <v>1988</v>
      </c>
      <c r="G196" s="3" t="s">
        <v>1072</v>
      </c>
      <c r="H196" s="3" t="s">
        <v>2107</v>
      </c>
      <c r="I196" s="3">
        <v>16</v>
      </c>
      <c r="J196" s="3" t="s">
        <v>181</v>
      </c>
      <c r="K196" s="3" t="s">
        <v>27</v>
      </c>
      <c r="M196" s="3">
        <v>12</v>
      </c>
    </row>
    <row r="197" customHeight="1" spans="1:13">
      <c r="A197" s="3">
        <f t="shared" si="11"/>
        <v>12022</v>
      </c>
      <c r="D197" s="91" t="s">
        <v>10</v>
      </c>
      <c r="E197" s="91" t="s">
        <v>2912</v>
      </c>
      <c r="F197" s="3">
        <v>1988</v>
      </c>
      <c r="G197" s="3" t="s">
        <v>1072</v>
      </c>
      <c r="H197" s="3" t="s">
        <v>2107</v>
      </c>
      <c r="I197" s="3">
        <v>16</v>
      </c>
      <c r="J197" s="3" t="s">
        <v>181</v>
      </c>
      <c r="K197" s="3" t="s">
        <v>27</v>
      </c>
      <c r="M197" s="3">
        <v>12</v>
      </c>
    </row>
    <row r="198" customHeight="1" spans="1:13">
      <c r="A198" s="3">
        <f t="shared" si="11"/>
        <v>12023</v>
      </c>
      <c r="D198" s="91" t="s">
        <v>10</v>
      </c>
      <c r="E198" s="91" t="s">
        <v>2913</v>
      </c>
      <c r="F198" s="3">
        <v>1988</v>
      </c>
      <c r="G198" s="3" t="s">
        <v>1072</v>
      </c>
      <c r="H198" s="3" t="s">
        <v>2107</v>
      </c>
      <c r="I198" s="3">
        <v>16</v>
      </c>
      <c r="J198" s="3" t="s">
        <v>181</v>
      </c>
      <c r="K198" s="3" t="s">
        <v>27</v>
      </c>
      <c r="M198" s="3">
        <v>12</v>
      </c>
    </row>
    <row r="199" customHeight="1" spans="1:13">
      <c r="A199" s="3">
        <f t="shared" si="11"/>
        <v>12024</v>
      </c>
      <c r="D199" s="91" t="s">
        <v>10</v>
      </c>
      <c r="E199" s="91" t="s">
        <v>2914</v>
      </c>
      <c r="F199" s="3">
        <v>1988</v>
      </c>
      <c r="G199" s="3" t="s">
        <v>1072</v>
      </c>
      <c r="H199" s="3" t="s">
        <v>2107</v>
      </c>
      <c r="I199" s="3">
        <v>16</v>
      </c>
      <c r="J199" s="3" t="s">
        <v>181</v>
      </c>
      <c r="K199" s="3" t="s">
        <v>27</v>
      </c>
      <c r="M199" s="3">
        <v>12</v>
      </c>
    </row>
    <row r="200" customHeight="1" spans="1:13">
      <c r="A200" s="3" t="s">
        <v>2848</v>
      </c>
      <c r="D200" s="91" t="s">
        <v>66</v>
      </c>
      <c r="E200" s="91" t="s">
        <v>2915</v>
      </c>
      <c r="F200" s="3">
        <v>2019</v>
      </c>
      <c r="G200" s="3" t="s">
        <v>131</v>
      </c>
      <c r="H200" s="3" t="s">
        <v>1778</v>
      </c>
      <c r="I200" s="3">
        <v>201</v>
      </c>
      <c r="J200" s="3" t="s">
        <v>181</v>
      </c>
      <c r="K200" s="3" t="s">
        <v>147</v>
      </c>
      <c r="M200" s="3">
        <v>12</v>
      </c>
    </row>
    <row r="201" customHeight="1" spans="1:13">
      <c r="A201" s="3" t="s">
        <v>2848</v>
      </c>
      <c r="D201" s="220"/>
      <c r="E201" s="91" t="s">
        <v>2916</v>
      </c>
      <c r="F201" s="3">
        <v>1992</v>
      </c>
      <c r="G201" s="3" t="s">
        <v>1099</v>
      </c>
      <c r="H201" s="3" t="s">
        <v>1896</v>
      </c>
      <c r="I201" s="3">
        <v>201</v>
      </c>
      <c r="J201" s="3" t="s">
        <v>181</v>
      </c>
      <c r="K201" s="3" t="s">
        <v>27</v>
      </c>
      <c r="M201" s="3">
        <v>12</v>
      </c>
    </row>
    <row r="202" customHeight="1" spans="1:13">
      <c r="A202" s="3" t="s">
        <v>2848</v>
      </c>
      <c r="D202" s="220"/>
      <c r="E202" s="91" t="s">
        <v>2917</v>
      </c>
      <c r="F202" s="3">
        <v>1990</v>
      </c>
      <c r="G202" s="3" t="s">
        <v>2118</v>
      </c>
      <c r="H202" s="3" t="s">
        <v>2097</v>
      </c>
      <c r="I202" s="3">
        <v>365</v>
      </c>
      <c r="J202" s="3" t="s">
        <v>181</v>
      </c>
      <c r="K202" s="3" t="s">
        <v>14</v>
      </c>
      <c r="M202" s="3">
        <v>12</v>
      </c>
    </row>
    <row r="203" customHeight="1" spans="1:13">
      <c r="A203" s="3" t="s">
        <v>2848</v>
      </c>
      <c r="D203" s="220"/>
      <c r="E203" s="91" t="s">
        <v>2918</v>
      </c>
      <c r="F203" s="3">
        <v>1990</v>
      </c>
      <c r="G203" s="3" t="s">
        <v>2118</v>
      </c>
      <c r="H203" s="3" t="s">
        <v>2097</v>
      </c>
      <c r="I203" s="3">
        <v>365</v>
      </c>
      <c r="J203" s="3" t="s">
        <v>181</v>
      </c>
      <c r="K203" s="3" t="s">
        <v>14</v>
      </c>
      <c r="M203" s="3">
        <v>12</v>
      </c>
    </row>
    <row r="204" customHeight="1" spans="1:13">
      <c r="A204" s="3" t="s">
        <v>2848</v>
      </c>
      <c r="D204" s="220"/>
      <c r="E204" s="91" t="s">
        <v>2919</v>
      </c>
      <c r="F204" s="3">
        <v>1990</v>
      </c>
      <c r="G204" s="3" t="s">
        <v>2118</v>
      </c>
      <c r="H204" s="3" t="s">
        <v>2097</v>
      </c>
      <c r="I204" s="3">
        <v>365</v>
      </c>
      <c r="J204" s="3" t="s">
        <v>181</v>
      </c>
      <c r="K204" s="3" t="s">
        <v>14</v>
      </c>
      <c r="M204" s="3">
        <v>12</v>
      </c>
    </row>
    <row r="205" customHeight="1" spans="1:13">
      <c r="A205" s="154" t="e">
        <f t="shared" ref="A205:A206" si="12">A204+1</f>
        <v>#VALUE!</v>
      </c>
      <c r="B205" s="3"/>
      <c r="C205" s="3"/>
      <c r="D205" s="91" t="s">
        <v>10</v>
      </c>
      <c r="E205" s="91" t="s">
        <v>2920</v>
      </c>
      <c r="F205" s="3">
        <v>2019</v>
      </c>
      <c r="G205" s="3" t="s">
        <v>93</v>
      </c>
      <c r="H205" s="3" t="s">
        <v>1778</v>
      </c>
      <c r="I205" s="3">
        <v>2</v>
      </c>
      <c r="J205" s="3" t="s">
        <v>2080</v>
      </c>
      <c r="K205" s="3" t="s">
        <v>14</v>
      </c>
      <c r="M205" s="3">
        <v>13</v>
      </c>
    </row>
    <row r="206" customHeight="1" spans="1:13">
      <c r="A206" s="154" t="e">
        <f t="shared" si="12"/>
        <v>#VALUE!</v>
      </c>
      <c r="B206" s="3"/>
      <c r="C206" s="3"/>
      <c r="D206" s="91" t="s">
        <v>10</v>
      </c>
      <c r="E206" s="91" t="s">
        <v>2921</v>
      </c>
      <c r="F206" s="63">
        <v>2019</v>
      </c>
      <c r="G206" s="63" t="s">
        <v>72</v>
      </c>
      <c r="H206" s="63" t="s">
        <v>1938</v>
      </c>
      <c r="I206" s="63">
        <v>222</v>
      </c>
      <c r="J206" s="63" t="s">
        <v>1829</v>
      </c>
      <c r="K206" s="63" t="s">
        <v>40</v>
      </c>
      <c r="L206" s="62"/>
      <c r="M206" s="3">
        <v>14</v>
      </c>
    </row>
    <row r="207" customHeight="1" spans="1:13">
      <c r="A207" s="154">
        <f>'Drop 1 Baseball'!A19+1</f>
        <v>11850</v>
      </c>
      <c r="B207" s="3"/>
      <c r="C207" s="3"/>
      <c r="D207" s="91" t="s">
        <v>10</v>
      </c>
      <c r="E207" s="91" t="s">
        <v>2922</v>
      </c>
      <c r="F207" s="3">
        <v>2019</v>
      </c>
      <c r="G207" s="3" t="s">
        <v>2712</v>
      </c>
      <c r="H207" s="3" t="s">
        <v>658</v>
      </c>
      <c r="I207" s="3">
        <v>518</v>
      </c>
      <c r="K207" s="3" t="s">
        <v>40</v>
      </c>
      <c r="M207" s="3">
        <v>14</v>
      </c>
    </row>
    <row r="208" customHeight="1" spans="1:13">
      <c r="A208" s="154">
        <f>A207+1</f>
        <v>11851</v>
      </c>
      <c r="B208" s="3"/>
      <c r="C208" s="3"/>
      <c r="D208" s="91" t="s">
        <v>10</v>
      </c>
      <c r="E208" s="91" t="s">
        <v>2923</v>
      </c>
      <c r="F208" s="63">
        <v>2017</v>
      </c>
      <c r="G208" s="63" t="s">
        <v>398</v>
      </c>
      <c r="H208" s="63" t="s">
        <v>1802</v>
      </c>
      <c r="I208" s="63">
        <v>199</v>
      </c>
      <c r="J208" s="62"/>
      <c r="K208" s="63" t="s">
        <v>14</v>
      </c>
      <c r="L208" s="62"/>
      <c r="M208" s="3">
        <v>15</v>
      </c>
    </row>
    <row r="209" customHeight="1" spans="1:13">
      <c r="A209" s="154" t="e">
        <f>'Drop 1 Football'!A6+1</f>
        <v>#VALUE!</v>
      </c>
      <c r="B209" s="3"/>
      <c r="C209" s="3"/>
      <c r="D209" s="91" t="s">
        <v>19</v>
      </c>
      <c r="E209" s="91" t="s">
        <v>2924</v>
      </c>
      <c r="F209" s="63">
        <v>2019</v>
      </c>
      <c r="G209" s="63" t="s">
        <v>72</v>
      </c>
      <c r="H209" s="63" t="s">
        <v>2239</v>
      </c>
      <c r="I209" s="63">
        <v>250</v>
      </c>
      <c r="J209" s="62"/>
      <c r="K209" s="63" t="s">
        <v>14</v>
      </c>
      <c r="L209" s="62"/>
      <c r="M209" s="3">
        <v>15</v>
      </c>
    </row>
    <row r="210" customHeight="1" spans="1:13">
      <c r="A210" s="154" t="e">
        <f t="shared" ref="A210:A227" si="13">A209+1</f>
        <v>#VALUE!</v>
      </c>
      <c r="B210" s="3"/>
      <c r="C210" s="3"/>
      <c r="D210" s="91" t="s">
        <v>10</v>
      </c>
      <c r="E210" s="91" t="s">
        <v>2925</v>
      </c>
      <c r="F210" s="63">
        <v>2019</v>
      </c>
      <c r="G210" s="63" t="s">
        <v>72</v>
      </c>
      <c r="H210" s="63" t="s">
        <v>2239</v>
      </c>
      <c r="I210" s="63">
        <v>250</v>
      </c>
      <c r="J210" s="62"/>
      <c r="K210" s="63" t="s">
        <v>14</v>
      </c>
      <c r="L210" s="62"/>
      <c r="M210" s="3">
        <v>15</v>
      </c>
    </row>
    <row r="211" customHeight="1" spans="1:13">
      <c r="A211" s="154" t="e">
        <f t="shared" si="13"/>
        <v>#VALUE!</v>
      </c>
      <c r="B211" s="3"/>
      <c r="C211" s="3"/>
      <c r="D211" s="91" t="s">
        <v>10</v>
      </c>
      <c r="E211" s="91" t="s">
        <v>2926</v>
      </c>
      <c r="F211" s="63">
        <v>2019</v>
      </c>
      <c r="G211" s="63" t="s">
        <v>150</v>
      </c>
      <c r="H211" s="63" t="s">
        <v>1938</v>
      </c>
      <c r="I211" s="63">
        <v>191</v>
      </c>
      <c r="J211" s="63" t="s">
        <v>2714</v>
      </c>
      <c r="K211" s="63" t="s">
        <v>14</v>
      </c>
      <c r="L211" s="62"/>
      <c r="M211" s="3">
        <v>15</v>
      </c>
    </row>
    <row r="212" customHeight="1" spans="1:13">
      <c r="A212" s="154" t="e">
        <f t="shared" si="13"/>
        <v>#VALUE!</v>
      </c>
      <c r="B212" s="3"/>
      <c r="C212" s="3"/>
      <c r="D212" s="91" t="s">
        <v>19</v>
      </c>
      <c r="E212" s="91" t="s">
        <v>2927</v>
      </c>
      <c r="F212" s="63">
        <v>2019</v>
      </c>
      <c r="G212" s="63" t="s">
        <v>858</v>
      </c>
      <c r="H212" s="63" t="s">
        <v>1965</v>
      </c>
      <c r="I212" s="63"/>
      <c r="J212" s="63" t="s">
        <v>2777</v>
      </c>
      <c r="K212" s="63" t="s">
        <v>14</v>
      </c>
      <c r="L212" s="62"/>
      <c r="M212" s="3">
        <v>15</v>
      </c>
    </row>
    <row r="213" customHeight="1" spans="1:13">
      <c r="A213" s="154" t="e">
        <f t="shared" si="13"/>
        <v>#VALUE!</v>
      </c>
      <c r="B213" s="3"/>
      <c r="C213" s="3"/>
      <c r="D213" s="91" t="s">
        <v>77</v>
      </c>
      <c r="E213" s="91" t="s">
        <v>2928</v>
      </c>
      <c r="F213" s="63">
        <v>2019</v>
      </c>
      <c r="G213" s="63" t="s">
        <v>150</v>
      </c>
      <c r="H213" s="63" t="s">
        <v>1841</v>
      </c>
      <c r="I213" s="63">
        <v>550</v>
      </c>
      <c r="J213" s="63" t="s">
        <v>2674</v>
      </c>
      <c r="K213" s="63" t="s">
        <v>138</v>
      </c>
      <c r="L213" s="62"/>
      <c r="M213" s="3">
        <v>15</v>
      </c>
    </row>
    <row r="214" customHeight="1" spans="1:13">
      <c r="A214" s="154" t="e">
        <f t="shared" si="13"/>
        <v>#VALUE!</v>
      </c>
      <c r="B214" s="3"/>
      <c r="C214" s="3"/>
      <c r="D214" s="91" t="s">
        <v>10</v>
      </c>
      <c r="E214" s="91" t="s">
        <v>2929</v>
      </c>
      <c r="F214" s="3">
        <v>2019</v>
      </c>
      <c r="G214" s="3" t="s">
        <v>68</v>
      </c>
      <c r="H214" s="3" t="s">
        <v>1938</v>
      </c>
      <c r="I214" s="3">
        <v>17</v>
      </c>
      <c r="J214" s="3" t="s">
        <v>2930</v>
      </c>
      <c r="K214" s="3" t="s">
        <v>40</v>
      </c>
      <c r="M214" s="3">
        <v>15</v>
      </c>
    </row>
    <row r="215" customHeight="1" spans="1:13">
      <c r="A215" s="154" t="e">
        <f t="shared" si="13"/>
        <v>#VALUE!</v>
      </c>
      <c r="B215" s="3"/>
      <c r="C215" s="3"/>
      <c r="D215" s="91" t="s">
        <v>10</v>
      </c>
      <c r="E215" s="91" t="s">
        <v>2931</v>
      </c>
      <c r="F215" s="3">
        <v>2019</v>
      </c>
      <c r="G215" s="3" t="s">
        <v>365</v>
      </c>
      <c r="H215" s="68" t="s">
        <v>2199</v>
      </c>
      <c r="I215" s="3">
        <v>245</v>
      </c>
      <c r="J215" s="3"/>
      <c r="K215" s="3" t="s">
        <v>27</v>
      </c>
      <c r="M215" s="3">
        <v>15</v>
      </c>
    </row>
    <row r="216" customHeight="1" spans="1:13">
      <c r="A216" s="154" t="e">
        <f t="shared" si="13"/>
        <v>#VALUE!</v>
      </c>
      <c r="B216" s="3"/>
      <c r="C216" s="3"/>
      <c r="D216" s="91" t="s">
        <v>10</v>
      </c>
      <c r="E216" s="91" t="s">
        <v>2932</v>
      </c>
      <c r="F216" s="3">
        <v>2019</v>
      </c>
      <c r="G216" s="3" t="s">
        <v>365</v>
      </c>
      <c r="H216" s="3" t="s">
        <v>2933</v>
      </c>
      <c r="I216" s="3">
        <v>235</v>
      </c>
      <c r="J216" s="3" t="s">
        <v>39</v>
      </c>
      <c r="K216" s="3" t="s">
        <v>40</v>
      </c>
      <c r="M216" s="3">
        <v>15</v>
      </c>
    </row>
    <row r="217" customHeight="1" spans="1:13">
      <c r="A217" s="154" t="e">
        <f t="shared" si="13"/>
        <v>#VALUE!</v>
      </c>
      <c r="B217" s="3"/>
      <c r="C217" s="3"/>
      <c r="D217" s="91" t="s">
        <v>10</v>
      </c>
      <c r="E217" s="91" t="s">
        <v>2934</v>
      </c>
      <c r="F217" s="3">
        <v>2019</v>
      </c>
      <c r="G217" s="3" t="s">
        <v>150</v>
      </c>
      <c r="H217" s="3" t="s">
        <v>1778</v>
      </c>
      <c r="I217" s="3">
        <v>664</v>
      </c>
      <c r="K217" s="3" t="s">
        <v>14</v>
      </c>
      <c r="M217" s="3">
        <v>15</v>
      </c>
    </row>
    <row r="218" customHeight="1" spans="1:13">
      <c r="A218" s="154" t="e">
        <f t="shared" si="13"/>
        <v>#VALUE!</v>
      </c>
      <c r="B218" s="3"/>
      <c r="C218" s="3"/>
      <c r="D218" s="91" t="s">
        <v>10</v>
      </c>
      <c r="E218" s="91" t="s">
        <v>2935</v>
      </c>
      <c r="F218" s="3">
        <v>2019</v>
      </c>
      <c r="G218" s="3" t="s">
        <v>150</v>
      </c>
      <c r="H218" s="3" t="s">
        <v>1778</v>
      </c>
      <c r="I218" s="3">
        <v>169</v>
      </c>
      <c r="K218" s="3" t="s">
        <v>14</v>
      </c>
      <c r="M218" s="3">
        <v>15</v>
      </c>
    </row>
    <row r="219" customHeight="1" spans="1:13">
      <c r="A219" s="154" t="e">
        <f t="shared" si="13"/>
        <v>#VALUE!</v>
      </c>
      <c r="B219" s="3"/>
      <c r="C219" s="3"/>
      <c r="D219" s="91" t="s">
        <v>10</v>
      </c>
      <c r="E219" s="91" t="s">
        <v>2936</v>
      </c>
      <c r="F219" s="3">
        <v>2019</v>
      </c>
      <c r="G219" s="3" t="s">
        <v>150</v>
      </c>
      <c r="H219" s="3" t="s">
        <v>1778</v>
      </c>
      <c r="I219" s="3">
        <v>292</v>
      </c>
      <c r="K219" s="3" t="s">
        <v>14</v>
      </c>
      <c r="M219" s="3">
        <v>15</v>
      </c>
    </row>
    <row r="220" customHeight="1" spans="1:13">
      <c r="A220" s="154" t="e">
        <f t="shared" si="13"/>
        <v>#VALUE!</v>
      </c>
      <c r="B220" s="3"/>
      <c r="C220" s="3"/>
      <c r="D220" s="91" t="s">
        <v>10</v>
      </c>
      <c r="E220" s="91" t="s">
        <v>2937</v>
      </c>
      <c r="F220" s="3">
        <v>2019</v>
      </c>
      <c r="G220" s="3" t="s">
        <v>150</v>
      </c>
      <c r="H220" s="3" t="s">
        <v>1778</v>
      </c>
      <c r="I220" s="3">
        <v>271</v>
      </c>
      <c r="K220" s="3" t="s">
        <v>14</v>
      </c>
      <c r="M220" s="3">
        <v>15</v>
      </c>
    </row>
    <row r="221" customHeight="1" spans="1:13">
      <c r="A221" s="154" t="e">
        <f t="shared" si="13"/>
        <v>#VALUE!</v>
      </c>
      <c r="B221" s="3"/>
      <c r="C221" s="3"/>
      <c r="D221" s="91" t="s">
        <v>10</v>
      </c>
      <c r="E221" s="91" t="s">
        <v>2938</v>
      </c>
      <c r="F221" s="3">
        <v>2019</v>
      </c>
      <c r="G221" s="3" t="s">
        <v>150</v>
      </c>
      <c r="H221" s="3" t="s">
        <v>1778</v>
      </c>
      <c r="I221" s="3">
        <v>271</v>
      </c>
      <c r="J221" s="3" t="s">
        <v>137</v>
      </c>
      <c r="K221" s="3" t="s">
        <v>984</v>
      </c>
      <c r="M221" s="3">
        <v>15</v>
      </c>
    </row>
    <row r="222" customHeight="1" spans="1:13">
      <c r="A222" s="154" t="e">
        <f t="shared" si="13"/>
        <v>#VALUE!</v>
      </c>
      <c r="B222" s="3"/>
      <c r="C222" s="3"/>
      <c r="D222" s="91" t="s">
        <v>10</v>
      </c>
      <c r="E222" s="91" t="s">
        <v>2939</v>
      </c>
      <c r="F222" s="3">
        <v>2019</v>
      </c>
      <c r="G222" s="3" t="s">
        <v>2005</v>
      </c>
      <c r="H222" s="3" t="s">
        <v>2716</v>
      </c>
      <c r="I222" s="3">
        <v>180</v>
      </c>
      <c r="J222" s="3" t="s">
        <v>2470</v>
      </c>
      <c r="K222" s="3" t="s">
        <v>14</v>
      </c>
      <c r="M222" s="3">
        <v>15</v>
      </c>
    </row>
    <row r="223" customHeight="1" spans="1:13">
      <c r="A223" s="154" t="e">
        <f t="shared" si="13"/>
        <v>#VALUE!</v>
      </c>
      <c r="B223" s="3"/>
      <c r="C223" s="3"/>
      <c r="D223" s="91" t="s">
        <v>10</v>
      </c>
      <c r="E223" s="91" t="s">
        <v>2940</v>
      </c>
      <c r="F223" s="3">
        <v>2019</v>
      </c>
      <c r="G223" s="3" t="s">
        <v>2005</v>
      </c>
      <c r="H223" s="3" t="s">
        <v>2716</v>
      </c>
      <c r="I223" s="3">
        <v>180</v>
      </c>
      <c r="J223" s="68" t="s">
        <v>2470</v>
      </c>
      <c r="K223" s="3" t="s">
        <v>14</v>
      </c>
      <c r="M223" s="3">
        <v>15</v>
      </c>
    </row>
    <row r="224" customHeight="1" spans="1:13">
      <c r="A224" s="154" t="e">
        <f t="shared" si="13"/>
        <v>#VALUE!</v>
      </c>
      <c r="B224" s="3"/>
      <c r="C224" s="3"/>
      <c r="D224" s="91" t="s">
        <v>10</v>
      </c>
      <c r="E224" s="91" t="s">
        <v>2941</v>
      </c>
      <c r="F224" s="3">
        <v>2019</v>
      </c>
      <c r="G224" s="3" t="s">
        <v>2005</v>
      </c>
      <c r="H224" s="3" t="s">
        <v>2716</v>
      </c>
      <c r="I224" s="3">
        <v>180</v>
      </c>
      <c r="J224" s="68" t="s">
        <v>2470</v>
      </c>
      <c r="K224" s="3" t="s">
        <v>14</v>
      </c>
      <c r="M224" s="3">
        <v>15</v>
      </c>
    </row>
    <row r="225" customHeight="1" spans="1:13">
      <c r="A225" s="154" t="e">
        <f t="shared" si="13"/>
        <v>#VALUE!</v>
      </c>
      <c r="B225" s="3"/>
      <c r="C225" s="3"/>
      <c r="D225" s="91" t="s">
        <v>10</v>
      </c>
      <c r="E225" s="91" t="s">
        <v>2942</v>
      </c>
      <c r="F225" s="3">
        <v>2019</v>
      </c>
      <c r="G225" s="3" t="s">
        <v>2005</v>
      </c>
      <c r="H225" s="3" t="s">
        <v>2716</v>
      </c>
      <c r="I225" s="3">
        <v>180</v>
      </c>
      <c r="J225" s="68" t="s">
        <v>2470</v>
      </c>
      <c r="K225" s="3" t="s">
        <v>14</v>
      </c>
      <c r="M225" s="3">
        <v>15</v>
      </c>
    </row>
    <row r="226" customHeight="1" spans="1:13">
      <c r="A226" s="154" t="e">
        <f t="shared" si="13"/>
        <v>#VALUE!</v>
      </c>
      <c r="B226" s="3"/>
      <c r="C226" s="3"/>
      <c r="D226" s="91" t="s">
        <v>10</v>
      </c>
      <c r="E226" s="91" t="s">
        <v>2943</v>
      </c>
      <c r="F226" s="3">
        <v>2019</v>
      </c>
      <c r="G226" s="3" t="s">
        <v>2005</v>
      </c>
      <c r="H226" s="3" t="s">
        <v>2716</v>
      </c>
      <c r="I226" s="3">
        <v>180</v>
      </c>
      <c r="J226" s="68" t="s">
        <v>2470</v>
      </c>
      <c r="K226" s="3" t="s">
        <v>14</v>
      </c>
      <c r="M226" s="3">
        <v>15</v>
      </c>
    </row>
    <row r="227" customHeight="1" spans="1:13">
      <c r="A227" s="154" t="e">
        <f t="shared" si="13"/>
        <v>#VALUE!</v>
      </c>
      <c r="B227" s="3"/>
      <c r="C227" s="3"/>
      <c r="D227" s="91" t="s">
        <v>660</v>
      </c>
      <c r="E227" s="91" t="s">
        <v>2944</v>
      </c>
      <c r="F227" s="3">
        <v>2017</v>
      </c>
      <c r="G227" s="3" t="s">
        <v>907</v>
      </c>
      <c r="H227" s="3" t="s">
        <v>2945</v>
      </c>
      <c r="I227" s="3">
        <v>179</v>
      </c>
      <c r="J227" s="3" t="s">
        <v>2946</v>
      </c>
      <c r="K227" s="3" t="s">
        <v>146</v>
      </c>
      <c r="M227" s="3">
        <v>15</v>
      </c>
    </row>
    <row r="228" customHeight="1" spans="1:13">
      <c r="A228" s="154" t="e">
        <f>'Drop 1 Football'!A486+1</f>
        <v>#VALUE!</v>
      </c>
      <c r="B228" s="3"/>
      <c r="C228" s="3"/>
      <c r="D228" s="91" t="s">
        <v>66</v>
      </c>
      <c r="E228" s="3">
        <v>2727328</v>
      </c>
      <c r="F228" s="3">
        <v>2020</v>
      </c>
      <c r="G228" s="3" t="s">
        <v>72</v>
      </c>
      <c r="H228" s="3" t="s">
        <v>1787</v>
      </c>
      <c r="I228" s="3" t="s">
        <v>1836</v>
      </c>
      <c r="J228" s="3" t="s">
        <v>74</v>
      </c>
      <c r="K228" s="3" t="s">
        <v>146</v>
      </c>
      <c r="M228" s="3">
        <v>15</v>
      </c>
    </row>
    <row r="229" customHeight="1" spans="1:13">
      <c r="A229" s="154" t="e">
        <f>'Drop 1 Football'!A526+1</f>
        <v>#VALUE!</v>
      </c>
      <c r="D229" s="91" t="s">
        <v>66</v>
      </c>
      <c r="E229" s="3">
        <v>5730365</v>
      </c>
      <c r="F229" s="3">
        <v>2020</v>
      </c>
      <c r="G229" s="3" t="s">
        <v>72</v>
      </c>
      <c r="H229" s="3" t="s">
        <v>2480</v>
      </c>
      <c r="I229" s="3" t="s">
        <v>1836</v>
      </c>
      <c r="J229" s="3" t="s">
        <v>74</v>
      </c>
      <c r="K229" s="3" t="s">
        <v>147</v>
      </c>
      <c r="M229" s="3">
        <v>15</v>
      </c>
    </row>
    <row r="230" customHeight="1" spans="1:13">
      <c r="A230" s="154" t="e">
        <f>'Drop 1 Football'!A539+1</f>
        <v>#VALUE!</v>
      </c>
      <c r="D230" s="91" t="s">
        <v>66</v>
      </c>
      <c r="E230" s="140">
        <v>8866107</v>
      </c>
      <c r="F230" s="140">
        <v>2019</v>
      </c>
      <c r="G230" s="140" t="s">
        <v>72</v>
      </c>
      <c r="H230" s="140" t="s">
        <v>2442</v>
      </c>
      <c r="I230" s="140">
        <v>2</v>
      </c>
      <c r="J230" s="140" t="s">
        <v>2080</v>
      </c>
      <c r="K230" s="140" t="s">
        <v>277</v>
      </c>
      <c r="M230" s="3">
        <v>15</v>
      </c>
    </row>
    <row r="231" customHeight="1" spans="1:13">
      <c r="A231" s="154">
        <f>'Drop 1 Football'!A543+1</f>
        <v>12000</v>
      </c>
      <c r="D231" s="91" t="s">
        <v>66</v>
      </c>
      <c r="E231" s="140">
        <v>7072113</v>
      </c>
      <c r="F231" s="140">
        <v>2019</v>
      </c>
      <c r="G231" s="140" t="s">
        <v>398</v>
      </c>
      <c r="H231" s="140" t="s">
        <v>2716</v>
      </c>
      <c r="I231" s="140">
        <v>180</v>
      </c>
      <c r="J231" s="140" t="s">
        <v>2470</v>
      </c>
      <c r="K231" s="140" t="s">
        <v>277</v>
      </c>
      <c r="M231" s="3">
        <v>15</v>
      </c>
    </row>
    <row r="232" customHeight="1" spans="1:13">
      <c r="A232" s="154">
        <f>'Drop 1 Football'!A553+1</f>
        <v>12007</v>
      </c>
      <c r="D232" s="91" t="s">
        <v>66</v>
      </c>
      <c r="E232" s="140">
        <v>4510232</v>
      </c>
      <c r="F232" s="140">
        <v>2019</v>
      </c>
      <c r="G232" s="140" t="s">
        <v>72</v>
      </c>
      <c r="H232" s="140" t="s">
        <v>658</v>
      </c>
      <c r="I232" s="140">
        <v>259</v>
      </c>
      <c r="J232" s="143"/>
      <c r="K232" s="140" t="s">
        <v>146</v>
      </c>
      <c r="M232" s="3">
        <v>15</v>
      </c>
    </row>
    <row r="233" customHeight="1" spans="1:13">
      <c r="A233" s="154">
        <f t="shared" ref="A233:A239" si="14">A232+1</f>
        <v>12008</v>
      </c>
      <c r="D233" s="91" t="s">
        <v>66</v>
      </c>
      <c r="E233" s="140">
        <v>2446126</v>
      </c>
      <c r="F233" s="140">
        <v>2019</v>
      </c>
      <c r="G233" s="140" t="s">
        <v>398</v>
      </c>
      <c r="H233" s="140" t="s">
        <v>2716</v>
      </c>
      <c r="I233" s="140">
        <v>180</v>
      </c>
      <c r="J233" s="140" t="s">
        <v>2470</v>
      </c>
      <c r="K233" s="140" t="s">
        <v>277</v>
      </c>
      <c r="M233" s="3">
        <v>15</v>
      </c>
    </row>
    <row r="234" customHeight="1" spans="1:13">
      <c r="A234" s="154">
        <f t="shared" si="14"/>
        <v>12009</v>
      </c>
      <c r="D234" s="91" t="s">
        <v>66</v>
      </c>
      <c r="E234" s="140">
        <v>4335313</v>
      </c>
      <c r="F234" s="140">
        <v>2012</v>
      </c>
      <c r="G234" s="140" t="s">
        <v>72</v>
      </c>
      <c r="H234" s="140" t="s">
        <v>1986</v>
      </c>
      <c r="I234" s="140">
        <v>181</v>
      </c>
      <c r="J234" s="143"/>
      <c r="K234" s="140" t="s">
        <v>146</v>
      </c>
      <c r="M234" s="3">
        <v>15</v>
      </c>
    </row>
    <row r="235" customHeight="1" spans="1:13">
      <c r="A235" s="154">
        <f t="shared" si="14"/>
        <v>12010</v>
      </c>
      <c r="D235" s="91" t="s">
        <v>10</v>
      </c>
      <c r="E235" s="91" t="s">
        <v>2947</v>
      </c>
      <c r="F235" s="3">
        <v>2019</v>
      </c>
      <c r="G235" s="3" t="s">
        <v>1845</v>
      </c>
      <c r="H235" s="3" t="s">
        <v>2813</v>
      </c>
      <c r="I235" s="3">
        <v>201</v>
      </c>
      <c r="J235" s="3" t="s">
        <v>2249</v>
      </c>
      <c r="K235" s="3" t="s">
        <v>14</v>
      </c>
      <c r="M235" s="3">
        <v>15</v>
      </c>
    </row>
    <row r="236" customHeight="1" spans="1:13">
      <c r="A236" s="154">
        <f t="shared" si="14"/>
        <v>12011</v>
      </c>
      <c r="D236" s="91" t="s">
        <v>10</v>
      </c>
      <c r="E236" s="91" t="s">
        <v>2948</v>
      </c>
      <c r="F236" s="3">
        <v>2019</v>
      </c>
      <c r="G236" s="3" t="s">
        <v>1845</v>
      </c>
      <c r="H236" s="3" t="s">
        <v>1778</v>
      </c>
      <c r="I236" s="3">
        <v>296</v>
      </c>
      <c r="J236" s="3" t="s">
        <v>944</v>
      </c>
      <c r="K236" s="3" t="s">
        <v>14</v>
      </c>
      <c r="M236" s="3">
        <v>15</v>
      </c>
    </row>
    <row r="237" customHeight="1" spans="1:13">
      <c r="A237" s="154">
        <f t="shared" si="14"/>
        <v>12012</v>
      </c>
      <c r="D237" s="91" t="s">
        <v>10</v>
      </c>
      <c r="E237" s="91" t="s">
        <v>2949</v>
      </c>
      <c r="F237" s="3">
        <v>2019</v>
      </c>
      <c r="G237" s="3" t="s">
        <v>131</v>
      </c>
      <c r="H237" s="3" t="s">
        <v>1778</v>
      </c>
      <c r="I237" s="3">
        <v>201</v>
      </c>
      <c r="K237" s="3" t="s">
        <v>14</v>
      </c>
      <c r="M237" s="3">
        <v>15</v>
      </c>
    </row>
    <row r="238" customHeight="1" spans="1:13">
      <c r="A238" s="154">
        <f t="shared" si="14"/>
        <v>12013</v>
      </c>
      <c r="D238" s="91" t="s">
        <v>10</v>
      </c>
      <c r="E238" s="91" t="s">
        <v>2950</v>
      </c>
      <c r="F238" s="3">
        <v>2020</v>
      </c>
      <c r="G238" s="3" t="s">
        <v>1840</v>
      </c>
      <c r="H238" s="3" t="s">
        <v>1837</v>
      </c>
      <c r="I238" s="3">
        <v>42</v>
      </c>
      <c r="J238" s="3" t="s">
        <v>944</v>
      </c>
      <c r="K238" s="3" t="s">
        <v>14</v>
      </c>
      <c r="M238" s="3">
        <v>15</v>
      </c>
    </row>
    <row r="239" customHeight="1" spans="1:13">
      <c r="A239" s="154">
        <f t="shared" si="14"/>
        <v>12014</v>
      </c>
      <c r="B239" s="143"/>
      <c r="C239" s="143"/>
      <c r="D239" s="144" t="s">
        <v>10</v>
      </c>
      <c r="E239" s="144" t="s">
        <v>2951</v>
      </c>
      <c r="F239" s="140">
        <v>2019</v>
      </c>
      <c r="G239" s="140" t="s">
        <v>1840</v>
      </c>
      <c r="H239" s="140" t="s">
        <v>1841</v>
      </c>
      <c r="I239" s="140">
        <v>2</v>
      </c>
      <c r="J239" s="140"/>
      <c r="K239" s="140" t="s">
        <v>170</v>
      </c>
      <c r="M239" s="3">
        <v>15</v>
      </c>
    </row>
    <row r="240" customHeight="1" spans="1:13">
      <c r="A240" s="154">
        <f>'Drop 1 Football'!A575+1</f>
        <v>11974</v>
      </c>
      <c r="B240" s="143"/>
      <c r="C240" s="143"/>
      <c r="D240" s="144" t="s">
        <v>10</v>
      </c>
      <c r="E240" s="144" t="s">
        <v>2952</v>
      </c>
      <c r="F240" s="140">
        <v>2019</v>
      </c>
      <c r="G240" s="140" t="s">
        <v>150</v>
      </c>
      <c r="H240" s="140" t="s">
        <v>1841</v>
      </c>
      <c r="I240" s="140">
        <v>168</v>
      </c>
      <c r="J240" s="140" t="s">
        <v>137</v>
      </c>
      <c r="K240" s="140" t="s">
        <v>27</v>
      </c>
      <c r="M240" s="3">
        <v>15</v>
      </c>
    </row>
    <row r="241" customHeight="1" spans="1:13">
      <c r="A241" s="154">
        <f>A240+1</f>
        <v>11975</v>
      </c>
      <c r="B241" s="143"/>
      <c r="C241" s="143"/>
      <c r="D241" s="144" t="s">
        <v>10</v>
      </c>
      <c r="E241" s="144" t="s">
        <v>2953</v>
      </c>
      <c r="F241" s="140">
        <v>2019</v>
      </c>
      <c r="G241" s="140" t="s">
        <v>68</v>
      </c>
      <c r="H241" s="140" t="s">
        <v>658</v>
      </c>
      <c r="I241" s="140">
        <v>223</v>
      </c>
      <c r="J241" s="140"/>
      <c r="K241" s="140" t="s">
        <v>40</v>
      </c>
      <c r="M241" s="3">
        <v>15</v>
      </c>
    </row>
    <row r="242" customHeight="1" spans="1:13">
      <c r="A242" s="154">
        <f>'Drop 1 TCG'!A68+1</f>
        <v>12238</v>
      </c>
      <c r="D242" s="91" t="s">
        <v>66</v>
      </c>
      <c r="E242" s="91" t="s">
        <v>2954</v>
      </c>
      <c r="F242" s="65">
        <v>2012</v>
      </c>
      <c r="G242" s="45" t="s">
        <v>24</v>
      </c>
      <c r="H242" s="45" t="s">
        <v>2955</v>
      </c>
      <c r="I242" s="45">
        <v>163</v>
      </c>
      <c r="K242" s="45" t="s">
        <v>2956</v>
      </c>
      <c r="M242" s="3">
        <v>15</v>
      </c>
    </row>
    <row r="243" customHeight="1" spans="1:13">
      <c r="A243" s="154">
        <f t="shared" ref="A243:A245" si="15">A242+1</f>
        <v>12239</v>
      </c>
      <c r="D243" s="91" t="s">
        <v>77</v>
      </c>
      <c r="E243" s="91" t="s">
        <v>2957</v>
      </c>
      <c r="F243" s="3">
        <v>1993</v>
      </c>
      <c r="G243" s="3" t="s">
        <v>2958</v>
      </c>
      <c r="H243" s="3" t="s">
        <v>2959</v>
      </c>
      <c r="J243" s="3" t="s">
        <v>2960</v>
      </c>
      <c r="K243" s="3" t="s">
        <v>2961</v>
      </c>
      <c r="M243" s="3">
        <v>15</v>
      </c>
    </row>
    <row r="244" customHeight="1" spans="1:13">
      <c r="A244" s="154">
        <f t="shared" si="15"/>
        <v>12240</v>
      </c>
      <c r="D244" s="91" t="s">
        <v>77</v>
      </c>
      <c r="E244" s="91" t="s">
        <v>2962</v>
      </c>
      <c r="F244" s="65">
        <v>1993</v>
      </c>
      <c r="G244" s="45" t="s">
        <v>2958</v>
      </c>
      <c r="H244" s="45" t="s">
        <v>2963</v>
      </c>
      <c r="I244" s="45"/>
      <c r="J244" s="3" t="s">
        <v>2964</v>
      </c>
      <c r="K244" s="45" t="s">
        <v>138</v>
      </c>
      <c r="M244" s="3">
        <v>15</v>
      </c>
    </row>
    <row r="245" customHeight="1" spans="1:13">
      <c r="A245" s="154">
        <f t="shared" si="15"/>
        <v>12241</v>
      </c>
      <c r="D245" s="91" t="s">
        <v>77</v>
      </c>
      <c r="E245" s="91" t="s">
        <v>2965</v>
      </c>
      <c r="F245" s="3">
        <v>1993</v>
      </c>
      <c r="G245" s="3" t="s">
        <v>2958</v>
      </c>
      <c r="H245" s="3" t="s">
        <v>2963</v>
      </c>
      <c r="J245" s="3" t="s">
        <v>2966</v>
      </c>
      <c r="K245" s="3" t="s">
        <v>138</v>
      </c>
      <c r="M245" s="3">
        <v>15</v>
      </c>
    </row>
    <row r="246" customHeight="1" spans="1:13">
      <c r="A246" s="3">
        <v>11786</v>
      </c>
      <c r="D246" s="91" t="s">
        <v>10</v>
      </c>
      <c r="E246" s="91" t="s">
        <v>2967</v>
      </c>
      <c r="F246" s="3">
        <v>2019</v>
      </c>
      <c r="G246" s="3" t="s">
        <v>1988</v>
      </c>
      <c r="H246" s="3" t="s">
        <v>2968</v>
      </c>
      <c r="I246" s="3" t="s">
        <v>2171</v>
      </c>
      <c r="J246" s="3">
        <v>299</v>
      </c>
      <c r="K246" s="3" t="s">
        <v>40</v>
      </c>
      <c r="M246" s="3">
        <v>15</v>
      </c>
    </row>
    <row r="247" customHeight="1" spans="1:13">
      <c r="A247" s="3">
        <v>11799</v>
      </c>
      <c r="D247" s="91" t="s">
        <v>10</v>
      </c>
      <c r="E247" s="91" t="s">
        <v>2969</v>
      </c>
      <c r="F247" s="3">
        <v>2019</v>
      </c>
      <c r="G247" s="3" t="s">
        <v>1988</v>
      </c>
      <c r="H247" s="3" t="s">
        <v>1855</v>
      </c>
      <c r="I247" s="3" t="s">
        <v>2752</v>
      </c>
      <c r="J247" s="3">
        <v>8</v>
      </c>
      <c r="K247" s="3" t="s">
        <v>40</v>
      </c>
      <c r="M247" s="3">
        <v>15</v>
      </c>
    </row>
    <row r="248" customHeight="1" spans="1:13">
      <c r="A248" s="3">
        <v>11990</v>
      </c>
      <c r="D248" s="91" t="s">
        <v>10</v>
      </c>
      <c r="E248" s="91" t="s">
        <v>2970</v>
      </c>
      <c r="F248" s="3">
        <v>1988</v>
      </c>
      <c r="G248" s="3" t="s">
        <v>1072</v>
      </c>
      <c r="H248" s="3" t="s">
        <v>1936</v>
      </c>
      <c r="J248" s="3">
        <v>53</v>
      </c>
      <c r="K248" s="3" t="s">
        <v>27</v>
      </c>
      <c r="M248" s="3">
        <v>15</v>
      </c>
    </row>
    <row r="249" customHeight="1" spans="1:13">
      <c r="A249" s="3">
        <v>11991</v>
      </c>
      <c r="D249" s="91" t="s">
        <v>10</v>
      </c>
      <c r="E249" s="91" t="s">
        <v>2971</v>
      </c>
      <c r="F249" s="3">
        <v>1988</v>
      </c>
      <c r="G249" s="3" t="s">
        <v>1072</v>
      </c>
      <c r="H249" s="3" t="s">
        <v>1936</v>
      </c>
      <c r="J249" s="3">
        <v>53</v>
      </c>
      <c r="K249" s="3" t="s">
        <v>27</v>
      </c>
      <c r="M249" s="3">
        <v>15</v>
      </c>
    </row>
    <row r="250" customHeight="1" spans="1:13">
      <c r="A250" s="3">
        <v>11992</v>
      </c>
      <c r="D250" s="91" t="s">
        <v>10</v>
      </c>
      <c r="E250" s="91" t="s">
        <v>2972</v>
      </c>
      <c r="F250" s="3">
        <v>1988</v>
      </c>
      <c r="G250" s="3" t="s">
        <v>1072</v>
      </c>
      <c r="H250" s="3" t="s">
        <v>1936</v>
      </c>
      <c r="J250" s="3">
        <v>53</v>
      </c>
      <c r="K250" s="3" t="s">
        <v>27</v>
      </c>
      <c r="M250" s="3">
        <v>15</v>
      </c>
    </row>
    <row r="251" customHeight="1" spans="1:13">
      <c r="A251" s="3">
        <v>11993</v>
      </c>
      <c r="D251" s="91" t="s">
        <v>10</v>
      </c>
      <c r="E251" s="91" t="s">
        <v>2973</v>
      </c>
      <c r="F251" s="3">
        <v>1988</v>
      </c>
      <c r="G251" s="3" t="s">
        <v>1072</v>
      </c>
      <c r="H251" s="3" t="s">
        <v>1936</v>
      </c>
      <c r="J251" s="3">
        <v>53</v>
      </c>
      <c r="K251" s="3" t="s">
        <v>27</v>
      </c>
      <c r="M251" s="3">
        <v>15</v>
      </c>
    </row>
    <row r="252" customHeight="1" spans="1:13">
      <c r="A252" s="3">
        <v>11994</v>
      </c>
      <c r="D252" s="91" t="s">
        <v>10</v>
      </c>
      <c r="E252" s="91" t="s">
        <v>2974</v>
      </c>
      <c r="F252" s="3">
        <v>1988</v>
      </c>
      <c r="G252" s="3" t="s">
        <v>1072</v>
      </c>
      <c r="H252" s="3" t="s">
        <v>1936</v>
      </c>
      <c r="J252" s="3">
        <v>53</v>
      </c>
      <c r="K252" s="3" t="s">
        <v>27</v>
      </c>
      <c r="M252" s="3">
        <v>15</v>
      </c>
    </row>
    <row r="253" customHeight="1" spans="1:13">
      <c r="A253" s="3">
        <v>12019</v>
      </c>
      <c r="D253" s="91" t="s">
        <v>10</v>
      </c>
      <c r="E253" s="91" t="s">
        <v>2975</v>
      </c>
      <c r="F253" s="3">
        <v>1988</v>
      </c>
      <c r="G253" s="3" t="s">
        <v>1072</v>
      </c>
      <c r="H253" s="3" t="s">
        <v>1936</v>
      </c>
      <c r="I253" s="3"/>
      <c r="J253" s="3">
        <v>53</v>
      </c>
      <c r="K253" s="3" t="s">
        <v>27</v>
      </c>
      <c r="M253" s="3">
        <v>15</v>
      </c>
    </row>
    <row r="254" customHeight="1" spans="1:13">
      <c r="A254" s="3">
        <v>12168</v>
      </c>
      <c r="D254" s="91" t="s">
        <v>10</v>
      </c>
      <c r="E254" s="3">
        <v>50400221</v>
      </c>
      <c r="F254" s="3">
        <v>2019</v>
      </c>
      <c r="G254" s="3" t="s">
        <v>365</v>
      </c>
      <c r="H254" s="3" t="s">
        <v>1778</v>
      </c>
      <c r="J254" s="3">
        <v>209</v>
      </c>
      <c r="K254" s="3" t="s">
        <v>14</v>
      </c>
      <c r="M254" s="3">
        <v>15</v>
      </c>
    </row>
    <row r="255" customHeight="1" spans="1:13">
      <c r="A255" s="3">
        <v>12169</v>
      </c>
      <c r="D255" s="91" t="s">
        <v>10</v>
      </c>
      <c r="E255" s="3">
        <v>49583008</v>
      </c>
      <c r="F255" s="3">
        <v>2019</v>
      </c>
      <c r="G255" s="3" t="s">
        <v>365</v>
      </c>
      <c r="H255" s="3" t="s">
        <v>1778</v>
      </c>
      <c r="J255" s="3">
        <v>209</v>
      </c>
      <c r="K255" s="3" t="s">
        <v>14</v>
      </c>
      <c r="M255" s="3">
        <v>15</v>
      </c>
    </row>
    <row r="256" customHeight="1" spans="1:13">
      <c r="A256" s="3">
        <v>12185</v>
      </c>
      <c r="D256" s="91" t="s">
        <v>10</v>
      </c>
      <c r="E256" s="91" t="s">
        <v>2976</v>
      </c>
      <c r="F256" s="3">
        <v>2019</v>
      </c>
      <c r="G256" s="3" t="s">
        <v>1845</v>
      </c>
      <c r="H256" s="3" t="s">
        <v>2680</v>
      </c>
      <c r="I256" s="3">
        <v>217</v>
      </c>
      <c r="J256" s="3" t="s">
        <v>2822</v>
      </c>
      <c r="K256" s="3" t="s">
        <v>14</v>
      </c>
      <c r="M256" s="3">
        <v>15</v>
      </c>
    </row>
    <row r="257" customHeight="1" spans="1:13">
      <c r="A257" s="3">
        <v>12189</v>
      </c>
      <c r="D257" s="91" t="s">
        <v>10</v>
      </c>
      <c r="E257" s="91" t="s">
        <v>2977</v>
      </c>
      <c r="F257" s="3">
        <v>2019</v>
      </c>
      <c r="G257" s="3" t="s">
        <v>1988</v>
      </c>
      <c r="H257" s="3" t="s">
        <v>1852</v>
      </c>
      <c r="I257" s="3">
        <v>11</v>
      </c>
      <c r="J257" s="3" t="s">
        <v>2261</v>
      </c>
      <c r="K257" s="3" t="s">
        <v>14</v>
      </c>
      <c r="M257" s="3">
        <v>15</v>
      </c>
    </row>
    <row r="258" customHeight="1" spans="1:13">
      <c r="A258" s="3">
        <v>12193</v>
      </c>
      <c r="D258" s="91" t="s">
        <v>10</v>
      </c>
      <c r="E258" s="91" t="s">
        <v>2978</v>
      </c>
      <c r="F258" s="3">
        <v>2019</v>
      </c>
      <c r="G258" s="3" t="s">
        <v>72</v>
      </c>
      <c r="H258" s="3" t="s">
        <v>1855</v>
      </c>
      <c r="I258" s="3">
        <v>257</v>
      </c>
      <c r="J258" s="3" t="s">
        <v>181</v>
      </c>
      <c r="K258" s="3" t="s">
        <v>14</v>
      </c>
      <c r="M258" s="3">
        <v>15</v>
      </c>
    </row>
    <row r="259" customHeight="1" spans="1:13">
      <c r="A259" s="3">
        <v>12196</v>
      </c>
      <c r="D259" s="91" t="s">
        <v>10</v>
      </c>
      <c r="E259" s="91" t="s">
        <v>2979</v>
      </c>
      <c r="F259" s="3">
        <v>2019</v>
      </c>
      <c r="G259" s="3" t="s">
        <v>72</v>
      </c>
      <c r="H259" s="3" t="s">
        <v>1983</v>
      </c>
      <c r="I259" s="3">
        <v>18</v>
      </c>
      <c r="J259" s="3" t="s">
        <v>2080</v>
      </c>
      <c r="K259" s="3" t="s">
        <v>40</v>
      </c>
      <c r="M259" s="3">
        <v>15</v>
      </c>
    </row>
    <row r="260" customHeight="1" spans="1:13">
      <c r="A260" s="3">
        <v>12197</v>
      </c>
      <c r="D260" s="91" t="s">
        <v>10</v>
      </c>
      <c r="E260" s="91" t="s">
        <v>2980</v>
      </c>
      <c r="F260" s="3">
        <v>2019</v>
      </c>
      <c r="G260" s="3" t="s">
        <v>72</v>
      </c>
      <c r="H260" s="3" t="s">
        <v>1983</v>
      </c>
      <c r="I260" s="3">
        <v>10</v>
      </c>
      <c r="J260" s="3" t="s">
        <v>2981</v>
      </c>
      <c r="K260" s="3" t="s">
        <v>40</v>
      </c>
      <c r="M260" s="3">
        <v>15</v>
      </c>
    </row>
    <row r="261" customHeight="1" spans="1:13">
      <c r="A261" s="3">
        <v>12211</v>
      </c>
      <c r="D261" s="91" t="s">
        <v>10</v>
      </c>
      <c r="E261" s="91" t="s">
        <v>2982</v>
      </c>
      <c r="F261" s="3">
        <v>2019</v>
      </c>
      <c r="G261" s="3" t="s">
        <v>1845</v>
      </c>
      <c r="H261" s="3" t="s">
        <v>2716</v>
      </c>
      <c r="I261" s="3">
        <v>204</v>
      </c>
      <c r="J261" s="3" t="s">
        <v>704</v>
      </c>
      <c r="K261" s="3" t="s">
        <v>14</v>
      </c>
      <c r="M261" s="3">
        <v>15</v>
      </c>
    </row>
    <row r="262" customHeight="1" spans="1:13">
      <c r="A262" s="3">
        <v>12212</v>
      </c>
      <c r="D262" s="91" t="s">
        <v>10</v>
      </c>
      <c r="E262" s="91" t="s">
        <v>2983</v>
      </c>
      <c r="F262" s="3">
        <v>2019</v>
      </c>
      <c r="G262" s="3" t="s">
        <v>303</v>
      </c>
      <c r="H262" s="3" t="s">
        <v>1778</v>
      </c>
      <c r="I262" s="3">
        <v>151</v>
      </c>
      <c r="J262" s="3" t="s">
        <v>181</v>
      </c>
      <c r="K262" s="3" t="s">
        <v>14</v>
      </c>
      <c r="M262" s="3">
        <v>15</v>
      </c>
    </row>
    <row r="263" customHeight="1" spans="1:13">
      <c r="A263" s="3">
        <v>12398</v>
      </c>
      <c r="D263" s="91" t="s">
        <v>10</v>
      </c>
      <c r="E263" s="91" t="s">
        <v>2984</v>
      </c>
      <c r="F263" s="3">
        <v>1987</v>
      </c>
      <c r="G263" s="3" t="s">
        <v>1072</v>
      </c>
      <c r="H263" s="3" t="s">
        <v>1926</v>
      </c>
      <c r="I263" s="3">
        <v>4</v>
      </c>
      <c r="J263" s="3" t="s">
        <v>776</v>
      </c>
      <c r="K263" s="3" t="s">
        <v>977</v>
      </c>
      <c r="M263" s="3">
        <v>15</v>
      </c>
    </row>
    <row r="264" customHeight="1" spans="1:13">
      <c r="A264" s="3">
        <v>12399</v>
      </c>
      <c r="D264" s="91" t="s">
        <v>10</v>
      </c>
      <c r="E264" s="91" t="s">
        <v>2985</v>
      </c>
      <c r="F264" s="3">
        <v>1987</v>
      </c>
      <c r="G264" s="3" t="s">
        <v>1072</v>
      </c>
      <c r="H264" s="3" t="s">
        <v>1926</v>
      </c>
      <c r="I264" s="3">
        <v>4</v>
      </c>
      <c r="J264" s="3" t="s">
        <v>776</v>
      </c>
      <c r="K264" s="3" t="s">
        <v>977</v>
      </c>
      <c r="M264" s="3">
        <v>15</v>
      </c>
    </row>
    <row r="265" customHeight="1" spans="1:13">
      <c r="A265" s="3" t="s">
        <v>2848</v>
      </c>
      <c r="D265" s="220"/>
      <c r="E265" s="91" t="s">
        <v>2986</v>
      </c>
      <c r="F265" s="3">
        <v>1988</v>
      </c>
      <c r="G265" s="3" t="s">
        <v>1072</v>
      </c>
      <c r="H265" s="3" t="s">
        <v>2987</v>
      </c>
      <c r="I265" s="3">
        <v>13</v>
      </c>
      <c r="J265" s="3" t="s">
        <v>181</v>
      </c>
      <c r="K265" s="3" t="s">
        <v>27</v>
      </c>
      <c r="M265" s="3">
        <v>15</v>
      </c>
    </row>
    <row r="266" customHeight="1" spans="1:13">
      <c r="A266" s="3" t="s">
        <v>2848</v>
      </c>
      <c r="D266" s="220"/>
      <c r="E266" s="91" t="s">
        <v>2988</v>
      </c>
      <c r="F266" s="3">
        <v>1989</v>
      </c>
      <c r="G266" s="3" t="s">
        <v>1072</v>
      </c>
      <c r="H266" s="3" t="s">
        <v>2016</v>
      </c>
      <c r="I266" s="3">
        <v>56</v>
      </c>
      <c r="J266" s="3" t="s">
        <v>181</v>
      </c>
      <c r="K266" s="3" t="s">
        <v>27</v>
      </c>
      <c r="M266" s="3">
        <v>15</v>
      </c>
    </row>
    <row r="267" customHeight="1" spans="1:13">
      <c r="A267" s="3" t="s">
        <v>2848</v>
      </c>
      <c r="D267" s="220"/>
      <c r="E267" s="91" t="s">
        <v>2989</v>
      </c>
      <c r="F267" s="3">
        <v>1990</v>
      </c>
      <c r="G267" s="3" t="s">
        <v>2853</v>
      </c>
      <c r="H267" s="3" t="s">
        <v>1245</v>
      </c>
      <c r="I267" s="3">
        <v>5</v>
      </c>
      <c r="J267" s="3" t="s">
        <v>181</v>
      </c>
      <c r="K267" s="3" t="s">
        <v>170</v>
      </c>
      <c r="M267" s="3">
        <v>15</v>
      </c>
    </row>
    <row r="268" customHeight="1" spans="1:13">
      <c r="A268" s="3" t="s">
        <v>2848</v>
      </c>
      <c r="D268" s="220"/>
      <c r="E268" s="91" t="s">
        <v>2990</v>
      </c>
      <c r="F268" s="3">
        <v>1996</v>
      </c>
      <c r="G268" s="3" t="s">
        <v>26</v>
      </c>
      <c r="H268" s="3" t="s">
        <v>2991</v>
      </c>
      <c r="I268" s="3">
        <v>136</v>
      </c>
      <c r="J268" s="3" t="s">
        <v>181</v>
      </c>
      <c r="K268" s="3" t="s">
        <v>14</v>
      </c>
      <c r="M268" s="3">
        <v>15</v>
      </c>
    </row>
    <row r="269" customHeight="1" spans="1:13">
      <c r="A269" s="3" t="s">
        <v>2848</v>
      </c>
      <c r="D269" s="220"/>
      <c r="E269" s="91" t="s">
        <v>2992</v>
      </c>
      <c r="F269" s="3">
        <v>1996</v>
      </c>
      <c r="G269" s="3" t="s">
        <v>26</v>
      </c>
      <c r="H269" s="3" t="s">
        <v>2991</v>
      </c>
      <c r="I269" s="3">
        <v>136</v>
      </c>
      <c r="J269" s="3" t="s">
        <v>181</v>
      </c>
      <c r="K269" s="3" t="s">
        <v>14</v>
      </c>
      <c r="M269" s="3">
        <v>15</v>
      </c>
    </row>
    <row r="270" customHeight="1" spans="1:13">
      <c r="A270" s="3" t="s">
        <v>2848</v>
      </c>
      <c r="D270" s="220"/>
      <c r="E270" s="91" t="s">
        <v>2993</v>
      </c>
      <c r="F270" s="3">
        <v>1992</v>
      </c>
      <c r="G270" s="3" t="s">
        <v>1988</v>
      </c>
      <c r="H270" s="3" t="s">
        <v>1896</v>
      </c>
      <c r="I270" s="3">
        <v>442</v>
      </c>
      <c r="J270" s="3" t="s">
        <v>181</v>
      </c>
      <c r="K270" s="3" t="s">
        <v>27</v>
      </c>
      <c r="M270" s="3">
        <v>15</v>
      </c>
    </row>
    <row r="271" customHeight="1" spans="1:13">
      <c r="A271" s="3" t="s">
        <v>2848</v>
      </c>
      <c r="D271" s="220"/>
      <c r="E271" s="91" t="s">
        <v>2994</v>
      </c>
      <c r="F271" s="3">
        <v>1987</v>
      </c>
      <c r="G271" s="3" t="s">
        <v>1072</v>
      </c>
      <c r="H271" s="3" t="s">
        <v>2012</v>
      </c>
      <c r="I271" s="3">
        <v>106</v>
      </c>
      <c r="J271" s="3" t="s">
        <v>181</v>
      </c>
      <c r="K271" s="3" t="s">
        <v>170</v>
      </c>
      <c r="M271" s="3">
        <v>15</v>
      </c>
    </row>
    <row r="272" customHeight="1" spans="1:13">
      <c r="A272" s="3" t="s">
        <v>2848</v>
      </c>
      <c r="D272" s="220"/>
      <c r="E272" s="91" t="s">
        <v>2995</v>
      </c>
      <c r="F272" s="3">
        <v>1987</v>
      </c>
      <c r="G272" s="3" t="s">
        <v>1072</v>
      </c>
      <c r="H272" s="3" t="s">
        <v>2900</v>
      </c>
      <c r="I272" s="3">
        <v>68</v>
      </c>
      <c r="J272" s="3" t="s">
        <v>181</v>
      </c>
      <c r="K272" s="3" t="s">
        <v>27</v>
      </c>
      <c r="M272" s="3">
        <v>15</v>
      </c>
    </row>
    <row r="273" customHeight="1" spans="1:13">
      <c r="A273" s="3" t="s">
        <v>2848</v>
      </c>
      <c r="D273" s="220"/>
      <c r="E273" s="91" t="s">
        <v>2996</v>
      </c>
      <c r="F273" s="3">
        <v>1987</v>
      </c>
      <c r="G273" s="3" t="s">
        <v>1072</v>
      </c>
      <c r="H273" s="3" t="s">
        <v>2900</v>
      </c>
      <c r="I273" s="3">
        <v>68</v>
      </c>
      <c r="J273" s="3" t="s">
        <v>181</v>
      </c>
      <c r="K273" s="3" t="s">
        <v>27</v>
      </c>
      <c r="M273" s="3">
        <v>15</v>
      </c>
    </row>
    <row r="274" customHeight="1" spans="1:13">
      <c r="A274" s="3" t="s">
        <v>2848</v>
      </c>
      <c r="D274" s="220"/>
      <c r="E274" s="91" t="s">
        <v>2997</v>
      </c>
      <c r="F274" s="3">
        <v>1987</v>
      </c>
      <c r="G274" s="3" t="s">
        <v>1072</v>
      </c>
      <c r="H274" s="3" t="s">
        <v>1875</v>
      </c>
      <c r="I274" s="3">
        <v>30</v>
      </c>
      <c r="J274" s="3" t="s">
        <v>181</v>
      </c>
      <c r="K274" s="3" t="s">
        <v>27</v>
      </c>
      <c r="M274" s="3">
        <v>15</v>
      </c>
    </row>
    <row r="275" customHeight="1" spans="1:13">
      <c r="A275" s="3" t="s">
        <v>2848</v>
      </c>
      <c r="D275" s="220"/>
      <c r="E275" s="91" t="s">
        <v>2998</v>
      </c>
      <c r="F275" s="3">
        <v>1987</v>
      </c>
      <c r="G275" s="3" t="s">
        <v>1072</v>
      </c>
      <c r="H275" s="3" t="s">
        <v>1875</v>
      </c>
      <c r="I275" s="3">
        <v>30</v>
      </c>
      <c r="J275" s="3" t="s">
        <v>181</v>
      </c>
      <c r="K275" s="3" t="s">
        <v>27</v>
      </c>
      <c r="M275" s="3">
        <v>15</v>
      </c>
    </row>
    <row r="276" customHeight="1" spans="1:13">
      <c r="A276" s="3" t="s">
        <v>2848</v>
      </c>
      <c r="D276" s="220"/>
      <c r="E276" s="91" t="s">
        <v>2999</v>
      </c>
      <c r="F276" s="3">
        <v>1987</v>
      </c>
      <c r="G276" s="3" t="s">
        <v>1072</v>
      </c>
      <c r="H276" s="3" t="s">
        <v>2120</v>
      </c>
      <c r="I276" s="3">
        <v>3</v>
      </c>
      <c r="J276" s="3" t="s">
        <v>776</v>
      </c>
      <c r="K276" s="3" t="s">
        <v>977</v>
      </c>
      <c r="M276" s="3">
        <v>15</v>
      </c>
    </row>
    <row r="277" customHeight="1" spans="1:13">
      <c r="A277" s="3" t="s">
        <v>2848</v>
      </c>
      <c r="D277" s="220"/>
      <c r="E277" s="91" t="s">
        <v>3000</v>
      </c>
      <c r="F277" s="3">
        <v>1987</v>
      </c>
      <c r="G277" s="3" t="s">
        <v>1072</v>
      </c>
      <c r="H277" s="3" t="s">
        <v>2179</v>
      </c>
      <c r="I277" s="3">
        <v>10</v>
      </c>
      <c r="J277" s="3" t="s">
        <v>776</v>
      </c>
      <c r="K277" s="3" t="s">
        <v>170</v>
      </c>
      <c r="M277" s="3">
        <v>15</v>
      </c>
    </row>
    <row r="278" customHeight="1" spans="1:13">
      <c r="A278" s="3" t="s">
        <v>2848</v>
      </c>
      <c r="D278" s="220"/>
      <c r="E278" s="91" t="s">
        <v>3001</v>
      </c>
      <c r="F278" s="3">
        <v>1987</v>
      </c>
      <c r="G278" s="3" t="s">
        <v>1072</v>
      </c>
      <c r="H278" s="3" t="s">
        <v>1958</v>
      </c>
      <c r="I278" s="3">
        <v>8</v>
      </c>
      <c r="J278" s="3" t="s">
        <v>776</v>
      </c>
      <c r="K278" s="3" t="s">
        <v>170</v>
      </c>
      <c r="M278" s="3">
        <v>15</v>
      </c>
    </row>
    <row r="279" customHeight="1" spans="1:13">
      <c r="A279" s="3" t="s">
        <v>2848</v>
      </c>
      <c r="D279" s="91" t="s">
        <v>10</v>
      </c>
      <c r="E279" s="91" t="s">
        <v>3002</v>
      </c>
      <c r="F279" s="3">
        <v>2007</v>
      </c>
      <c r="G279" s="3" t="s">
        <v>3003</v>
      </c>
      <c r="H279" s="3" t="s">
        <v>1787</v>
      </c>
      <c r="I279" s="3" t="s">
        <v>3004</v>
      </c>
      <c r="J279" s="3" t="s">
        <v>3005</v>
      </c>
      <c r="K279" s="3" t="s">
        <v>14</v>
      </c>
      <c r="M279" s="3">
        <v>15</v>
      </c>
    </row>
    <row r="280" customHeight="1" spans="1:13">
      <c r="A280" s="3" t="s">
        <v>2848</v>
      </c>
      <c r="D280" s="220"/>
      <c r="E280" s="91" t="s">
        <v>3006</v>
      </c>
      <c r="F280" s="3">
        <v>1990</v>
      </c>
      <c r="G280" s="3" t="s">
        <v>1072</v>
      </c>
      <c r="H280" s="3" t="s">
        <v>1245</v>
      </c>
      <c r="I280" s="3">
        <v>5</v>
      </c>
      <c r="J280" s="3" t="s">
        <v>1920</v>
      </c>
      <c r="K280" s="3" t="s">
        <v>170</v>
      </c>
      <c r="M280" s="3">
        <v>15</v>
      </c>
    </row>
    <row r="281" customHeight="1" spans="1:13">
      <c r="A281" s="3" t="s">
        <v>2848</v>
      </c>
      <c r="D281" s="220"/>
      <c r="E281" s="91" t="s">
        <v>3007</v>
      </c>
      <c r="F281" s="3">
        <v>1991</v>
      </c>
      <c r="G281" s="3" t="s">
        <v>1794</v>
      </c>
      <c r="H281" s="3" t="s">
        <v>1245</v>
      </c>
      <c r="I281" s="3">
        <v>69</v>
      </c>
      <c r="J281" s="3" t="s">
        <v>181</v>
      </c>
      <c r="K281" s="3" t="s">
        <v>27</v>
      </c>
      <c r="M281" s="3">
        <v>15</v>
      </c>
    </row>
    <row r="282" customHeight="1" spans="1:13">
      <c r="A282" s="3" t="s">
        <v>2848</v>
      </c>
      <c r="D282" s="220"/>
      <c r="E282" s="91" t="s">
        <v>3008</v>
      </c>
      <c r="F282" s="3">
        <v>1989</v>
      </c>
      <c r="G282" s="3" t="s">
        <v>1072</v>
      </c>
      <c r="H282" s="3" t="s">
        <v>1910</v>
      </c>
      <c r="I282" s="3">
        <v>100</v>
      </c>
      <c r="J282" s="3" t="s">
        <v>181</v>
      </c>
      <c r="K282" s="3" t="s">
        <v>27</v>
      </c>
      <c r="M282" s="3">
        <v>15</v>
      </c>
    </row>
    <row r="283" customHeight="1" spans="1:13">
      <c r="A283" s="3" t="s">
        <v>2848</v>
      </c>
      <c r="D283" s="220"/>
      <c r="E283" s="91" t="s">
        <v>3009</v>
      </c>
      <c r="F283" s="3">
        <v>1989</v>
      </c>
      <c r="G283" s="3" t="s">
        <v>1072</v>
      </c>
      <c r="H283" s="3" t="s">
        <v>1926</v>
      </c>
      <c r="I283" s="3">
        <v>8</v>
      </c>
      <c r="J283" s="3" t="s">
        <v>181</v>
      </c>
      <c r="K283" s="3" t="s">
        <v>27</v>
      </c>
      <c r="M283" s="3">
        <v>15</v>
      </c>
    </row>
    <row r="284" customHeight="1" spans="1:13">
      <c r="A284" s="3" t="s">
        <v>2848</v>
      </c>
      <c r="D284" s="220"/>
      <c r="E284" s="91" t="s">
        <v>3010</v>
      </c>
      <c r="F284" s="3">
        <v>1989</v>
      </c>
      <c r="G284" s="3" t="s">
        <v>1072</v>
      </c>
      <c r="H284" s="3" t="s">
        <v>1926</v>
      </c>
      <c r="I284" s="3">
        <v>8</v>
      </c>
      <c r="J284" s="3" t="s">
        <v>181</v>
      </c>
      <c r="K284" s="3" t="s">
        <v>27</v>
      </c>
      <c r="M284" s="3">
        <v>15</v>
      </c>
    </row>
    <row r="285" customHeight="1" spans="1:13">
      <c r="A285" s="3" t="s">
        <v>2848</v>
      </c>
      <c r="D285" s="220"/>
      <c r="E285" s="91" t="s">
        <v>3011</v>
      </c>
      <c r="F285" s="3">
        <v>1989</v>
      </c>
      <c r="G285" s="3" t="s">
        <v>1072</v>
      </c>
      <c r="H285" s="3" t="s">
        <v>1926</v>
      </c>
      <c r="I285" s="3">
        <v>8</v>
      </c>
      <c r="J285" s="3" t="s">
        <v>181</v>
      </c>
      <c r="K285" s="3" t="s">
        <v>27</v>
      </c>
      <c r="M285" s="3">
        <v>15</v>
      </c>
    </row>
    <row r="286" customHeight="1" spans="1:13">
      <c r="A286" s="3" t="s">
        <v>2848</v>
      </c>
      <c r="D286" s="220"/>
      <c r="E286" s="91" t="s">
        <v>3012</v>
      </c>
      <c r="F286" s="3">
        <v>1989</v>
      </c>
      <c r="G286" s="3" t="s">
        <v>1072</v>
      </c>
      <c r="H286" s="3" t="s">
        <v>1926</v>
      </c>
      <c r="I286" s="3">
        <v>8</v>
      </c>
      <c r="J286" s="3" t="s">
        <v>181</v>
      </c>
      <c r="K286" s="3" t="s">
        <v>27</v>
      </c>
      <c r="M286" s="3">
        <v>15</v>
      </c>
    </row>
    <row r="287" customHeight="1" spans="1:13">
      <c r="A287" s="3" t="s">
        <v>2848</v>
      </c>
      <c r="D287" s="220"/>
      <c r="E287" s="91" t="s">
        <v>3013</v>
      </c>
      <c r="F287" s="3">
        <v>1989</v>
      </c>
      <c r="G287" s="3" t="s">
        <v>1072</v>
      </c>
      <c r="H287" s="3" t="s">
        <v>1245</v>
      </c>
      <c r="I287" s="3">
        <v>3</v>
      </c>
      <c r="J287" s="3" t="s">
        <v>776</v>
      </c>
      <c r="K287" s="3" t="s">
        <v>170</v>
      </c>
      <c r="M287" s="3">
        <v>15</v>
      </c>
    </row>
    <row r="288" customHeight="1" spans="1:13">
      <c r="A288" s="3" t="s">
        <v>2848</v>
      </c>
      <c r="D288" s="220"/>
      <c r="E288" s="91" t="s">
        <v>3014</v>
      </c>
      <c r="F288" s="3">
        <v>1988</v>
      </c>
      <c r="G288" s="3" t="s">
        <v>1072</v>
      </c>
      <c r="H288" s="3" t="s">
        <v>3015</v>
      </c>
      <c r="I288" s="3">
        <v>25</v>
      </c>
      <c r="J288" s="3" t="s">
        <v>181</v>
      </c>
      <c r="K288" s="3" t="s">
        <v>27</v>
      </c>
      <c r="M288" s="3">
        <v>15</v>
      </c>
    </row>
    <row r="289" customHeight="1" spans="1:13">
      <c r="A289" s="3" t="s">
        <v>2848</v>
      </c>
      <c r="D289" s="220"/>
      <c r="E289" s="91" t="s">
        <v>3016</v>
      </c>
      <c r="F289" s="3">
        <v>1987</v>
      </c>
      <c r="G289" s="3" t="s">
        <v>1072</v>
      </c>
      <c r="H289" s="3" t="s">
        <v>1936</v>
      </c>
      <c r="I289" s="3">
        <v>80</v>
      </c>
      <c r="J289" s="3" t="s">
        <v>181</v>
      </c>
      <c r="K289" s="3" t="s">
        <v>170</v>
      </c>
      <c r="M289" s="3">
        <v>15</v>
      </c>
    </row>
    <row r="290" customHeight="1" spans="1:13">
      <c r="A290" s="3" t="s">
        <v>2848</v>
      </c>
      <c r="D290" s="220"/>
      <c r="E290" s="91" t="s">
        <v>3017</v>
      </c>
      <c r="F290" s="3">
        <v>1991</v>
      </c>
      <c r="G290" s="3" t="s">
        <v>1072</v>
      </c>
      <c r="H290" s="3" t="s">
        <v>1245</v>
      </c>
      <c r="I290" s="3">
        <v>211</v>
      </c>
      <c r="J290" s="3" t="s">
        <v>181</v>
      </c>
      <c r="K290" s="3" t="s">
        <v>27</v>
      </c>
      <c r="M290" s="3">
        <v>15</v>
      </c>
    </row>
    <row r="291" customHeight="1" spans="1:13">
      <c r="A291" s="154" t="e">
        <f>A290+1</f>
        <v>#VALUE!</v>
      </c>
      <c r="B291" s="3"/>
      <c r="C291" s="3"/>
      <c r="D291" s="91" t="s">
        <v>10</v>
      </c>
      <c r="E291" s="91" t="s">
        <v>3018</v>
      </c>
      <c r="F291" s="59">
        <v>1995</v>
      </c>
      <c r="G291" s="59" t="s">
        <v>1942</v>
      </c>
      <c r="H291" s="185" t="s">
        <v>1943</v>
      </c>
      <c r="I291" s="59">
        <v>167</v>
      </c>
      <c r="K291" s="59" t="s">
        <v>27</v>
      </c>
      <c r="M291" s="3">
        <v>16</v>
      </c>
    </row>
    <row r="292" customHeight="1" spans="1:13">
      <c r="A292" s="3">
        <v>12186</v>
      </c>
      <c r="D292" s="91" t="s">
        <v>10</v>
      </c>
      <c r="E292" s="91" t="s">
        <v>3019</v>
      </c>
      <c r="F292" s="3">
        <v>2019</v>
      </c>
      <c r="G292" s="3" t="s">
        <v>1845</v>
      </c>
      <c r="H292" s="3" t="s">
        <v>1815</v>
      </c>
      <c r="I292" s="3">
        <v>87</v>
      </c>
      <c r="J292" s="3" t="s">
        <v>181</v>
      </c>
      <c r="K292" s="3" t="s">
        <v>14</v>
      </c>
      <c r="M292" s="3">
        <v>16</v>
      </c>
    </row>
    <row r="293" customHeight="1" spans="1:13">
      <c r="A293" s="3" t="s">
        <v>2848</v>
      </c>
      <c r="D293" s="220"/>
      <c r="E293" s="91" t="s">
        <v>3020</v>
      </c>
      <c r="F293" s="3">
        <v>1987</v>
      </c>
      <c r="G293" s="3" t="s">
        <v>1072</v>
      </c>
      <c r="H293" s="3" t="s">
        <v>1954</v>
      </c>
      <c r="I293" s="3">
        <v>118</v>
      </c>
      <c r="J293" s="3" t="s">
        <v>181</v>
      </c>
      <c r="K293" s="3" t="s">
        <v>27</v>
      </c>
      <c r="M293" s="3">
        <v>16</v>
      </c>
    </row>
    <row r="294" customHeight="1" spans="1:13">
      <c r="A294" s="3" t="s">
        <v>2848</v>
      </c>
      <c r="D294" s="91" t="s">
        <v>10</v>
      </c>
      <c r="E294" s="91" t="s">
        <v>3021</v>
      </c>
      <c r="F294" s="3">
        <v>1987</v>
      </c>
      <c r="G294" s="3" t="s">
        <v>1072</v>
      </c>
      <c r="H294" s="3" t="s">
        <v>1936</v>
      </c>
      <c r="I294" s="3">
        <v>80</v>
      </c>
      <c r="J294" s="3" t="s">
        <v>181</v>
      </c>
      <c r="K294" s="3" t="s">
        <v>27</v>
      </c>
      <c r="M294" s="3">
        <v>16</v>
      </c>
    </row>
    <row r="295" customHeight="1" spans="1:13">
      <c r="A295" s="3" t="s">
        <v>2848</v>
      </c>
      <c r="D295" s="220"/>
      <c r="E295" s="91" t="s">
        <v>3022</v>
      </c>
      <c r="F295" s="3">
        <v>1989</v>
      </c>
      <c r="G295" s="3" t="s">
        <v>1988</v>
      </c>
      <c r="H295" s="3" t="s">
        <v>1245</v>
      </c>
      <c r="I295" s="3">
        <v>21</v>
      </c>
      <c r="J295" s="3" t="s">
        <v>1920</v>
      </c>
      <c r="K295" s="3" t="s">
        <v>27</v>
      </c>
      <c r="M295" s="3">
        <v>16</v>
      </c>
    </row>
    <row r="296" customHeight="1" spans="1:13">
      <c r="A296" s="3" t="s">
        <v>2848</v>
      </c>
      <c r="D296" s="220"/>
      <c r="E296" s="91" t="s">
        <v>3023</v>
      </c>
      <c r="F296" s="3">
        <v>1989</v>
      </c>
      <c r="G296" s="3" t="s">
        <v>1988</v>
      </c>
      <c r="H296" s="3" t="s">
        <v>1245</v>
      </c>
      <c r="I296" s="3">
        <v>21</v>
      </c>
      <c r="J296" s="3" t="s">
        <v>1920</v>
      </c>
      <c r="K296" s="3" t="s">
        <v>27</v>
      </c>
      <c r="M296" s="3">
        <v>16</v>
      </c>
    </row>
    <row r="297" customHeight="1" spans="1:13">
      <c r="A297" s="3" t="s">
        <v>2848</v>
      </c>
      <c r="D297" s="220"/>
      <c r="E297" s="91" t="s">
        <v>3024</v>
      </c>
      <c r="F297" s="3">
        <v>1989</v>
      </c>
      <c r="G297" s="3" t="s">
        <v>1988</v>
      </c>
      <c r="H297" s="3" t="s">
        <v>1245</v>
      </c>
      <c r="I297" s="3">
        <v>21</v>
      </c>
      <c r="J297" s="3" t="s">
        <v>1920</v>
      </c>
      <c r="K297" s="3" t="s">
        <v>27</v>
      </c>
      <c r="M297" s="3">
        <v>16</v>
      </c>
    </row>
    <row r="298" customHeight="1" spans="1:13">
      <c r="A298" s="154" t="e">
        <f>A297+1</f>
        <v>#VALUE!</v>
      </c>
      <c r="B298" s="3"/>
      <c r="C298" s="3"/>
      <c r="D298" s="91" t="s">
        <v>10</v>
      </c>
      <c r="E298" s="91" t="s">
        <v>3025</v>
      </c>
      <c r="F298" s="63">
        <v>2019</v>
      </c>
      <c r="G298" s="63" t="s">
        <v>1822</v>
      </c>
      <c r="H298" s="63" t="s">
        <v>2685</v>
      </c>
      <c r="I298" s="63">
        <v>206</v>
      </c>
      <c r="J298" s="63" t="s">
        <v>3026</v>
      </c>
      <c r="K298" s="63" t="s">
        <v>40</v>
      </c>
      <c r="L298" s="62"/>
      <c r="M298" s="3">
        <v>17</v>
      </c>
    </row>
    <row r="299" customHeight="1" spans="1:13">
      <c r="A299" s="3">
        <v>12001</v>
      </c>
      <c r="D299" s="91" t="s">
        <v>10</v>
      </c>
      <c r="E299" s="91" t="s">
        <v>3027</v>
      </c>
      <c r="F299" s="3">
        <v>1988</v>
      </c>
      <c r="G299" s="3" t="s">
        <v>1072</v>
      </c>
      <c r="H299" s="3" t="s">
        <v>1875</v>
      </c>
      <c r="J299" s="3">
        <v>92</v>
      </c>
      <c r="K299" s="3" t="s">
        <v>27</v>
      </c>
      <c r="M299" s="3">
        <v>17</v>
      </c>
    </row>
    <row r="300" customHeight="1" spans="1:13">
      <c r="A300" s="3">
        <v>12002</v>
      </c>
      <c r="D300" s="91" t="s">
        <v>10</v>
      </c>
      <c r="E300" s="91" t="s">
        <v>3028</v>
      </c>
      <c r="F300" s="3">
        <v>1988</v>
      </c>
      <c r="G300" s="3" t="s">
        <v>1072</v>
      </c>
      <c r="H300" s="3" t="s">
        <v>1875</v>
      </c>
      <c r="J300" s="3">
        <v>92</v>
      </c>
      <c r="K300" s="3" t="s">
        <v>27</v>
      </c>
      <c r="M300" s="3">
        <v>17</v>
      </c>
    </row>
    <row r="301" customHeight="1" spans="1:13">
      <c r="A301" s="3">
        <v>12008</v>
      </c>
      <c r="D301" s="91" t="s">
        <v>10</v>
      </c>
      <c r="E301" s="91" t="s">
        <v>3029</v>
      </c>
      <c r="F301" s="3">
        <v>1988</v>
      </c>
      <c r="G301" s="3" t="s">
        <v>1072</v>
      </c>
      <c r="H301" s="3" t="s">
        <v>1857</v>
      </c>
      <c r="I301" s="3" t="s">
        <v>1858</v>
      </c>
      <c r="J301" s="3">
        <v>129</v>
      </c>
      <c r="K301" s="3" t="s">
        <v>27</v>
      </c>
      <c r="M301" s="3">
        <v>17</v>
      </c>
    </row>
    <row r="302" customHeight="1" spans="1:13">
      <c r="A302" s="3">
        <v>12181</v>
      </c>
      <c r="D302" s="91" t="s">
        <v>10</v>
      </c>
      <c r="E302" s="91" t="s">
        <v>3030</v>
      </c>
      <c r="F302" s="3">
        <v>2019</v>
      </c>
      <c r="G302" s="3" t="s">
        <v>150</v>
      </c>
      <c r="H302" s="3" t="s">
        <v>1832</v>
      </c>
      <c r="I302" s="3">
        <v>549</v>
      </c>
      <c r="J302" s="3" t="s">
        <v>181</v>
      </c>
      <c r="K302" s="3" t="s">
        <v>14</v>
      </c>
      <c r="M302" s="3">
        <v>17</v>
      </c>
    </row>
    <row r="303" customHeight="1" spans="1:13">
      <c r="A303" s="3" t="s">
        <v>2848</v>
      </c>
      <c r="D303" s="220"/>
      <c r="E303" s="91" t="s">
        <v>3031</v>
      </c>
      <c r="F303" s="3">
        <v>1988</v>
      </c>
      <c r="G303" s="3" t="s">
        <v>1072</v>
      </c>
      <c r="H303" s="3" t="s">
        <v>3032</v>
      </c>
      <c r="I303" s="3">
        <v>40</v>
      </c>
      <c r="J303" s="3" t="s">
        <v>181</v>
      </c>
      <c r="K303" s="3" t="s">
        <v>27</v>
      </c>
      <c r="M303" s="3">
        <v>17</v>
      </c>
    </row>
    <row r="304" customHeight="1" spans="1:13">
      <c r="A304" s="3" t="s">
        <v>2848</v>
      </c>
      <c r="D304" s="220"/>
      <c r="E304" s="91" t="s">
        <v>3033</v>
      </c>
      <c r="F304" s="3">
        <v>1989</v>
      </c>
      <c r="G304" s="3" t="s">
        <v>1072</v>
      </c>
      <c r="H304" s="3" t="s">
        <v>1861</v>
      </c>
      <c r="I304" s="3">
        <v>156</v>
      </c>
      <c r="J304" s="3" t="s">
        <v>181</v>
      </c>
      <c r="K304" s="3" t="s">
        <v>14</v>
      </c>
      <c r="M304" s="3">
        <v>17</v>
      </c>
    </row>
    <row r="305" customHeight="1" spans="1:13">
      <c r="A305" s="3" t="s">
        <v>2848</v>
      </c>
      <c r="D305" s="220"/>
      <c r="E305" s="91" t="s">
        <v>3034</v>
      </c>
      <c r="F305" s="3">
        <v>1987</v>
      </c>
      <c r="G305" s="3" t="s">
        <v>1072</v>
      </c>
      <c r="H305" s="3" t="s">
        <v>1857</v>
      </c>
      <c r="I305" s="3">
        <v>9</v>
      </c>
      <c r="J305" s="3" t="s">
        <v>181</v>
      </c>
      <c r="K305" s="3" t="s">
        <v>170</v>
      </c>
      <c r="M305" s="3">
        <v>17</v>
      </c>
    </row>
    <row r="306" customHeight="1" spans="1:13">
      <c r="A306" s="3" t="s">
        <v>2848</v>
      </c>
      <c r="D306" s="220"/>
      <c r="E306" s="91" t="s">
        <v>3035</v>
      </c>
      <c r="F306" s="3">
        <v>1987</v>
      </c>
      <c r="G306" s="3" t="s">
        <v>1072</v>
      </c>
      <c r="H306" s="3" t="s">
        <v>1958</v>
      </c>
      <c r="I306" s="3">
        <v>8</v>
      </c>
      <c r="J306" s="3" t="s">
        <v>2065</v>
      </c>
      <c r="K306" s="3" t="s">
        <v>170</v>
      </c>
      <c r="M306" s="3">
        <v>17</v>
      </c>
    </row>
    <row r="307" customHeight="1" spans="1:13">
      <c r="A307" s="154" t="e">
        <f>A306+1</f>
        <v>#VALUE!</v>
      </c>
      <c r="B307" s="3"/>
      <c r="C307" s="3"/>
      <c r="D307" s="91" t="s">
        <v>10</v>
      </c>
      <c r="E307" s="91" t="s">
        <v>3036</v>
      </c>
      <c r="F307" s="59">
        <v>1992</v>
      </c>
      <c r="G307" s="59" t="s">
        <v>981</v>
      </c>
      <c r="H307" s="70" t="s">
        <v>1818</v>
      </c>
      <c r="I307" s="59">
        <v>201</v>
      </c>
      <c r="K307" s="59" t="s">
        <v>14</v>
      </c>
      <c r="M307" s="3">
        <v>18</v>
      </c>
    </row>
    <row r="308" customHeight="1" spans="1:13">
      <c r="A308" s="3">
        <v>11995</v>
      </c>
      <c r="D308" s="91" t="s">
        <v>10</v>
      </c>
      <c r="E308" s="91" t="s">
        <v>3037</v>
      </c>
      <c r="F308" s="3">
        <v>1988</v>
      </c>
      <c r="G308" s="3" t="s">
        <v>1072</v>
      </c>
      <c r="H308" s="3" t="s">
        <v>3015</v>
      </c>
      <c r="J308" s="3">
        <v>25</v>
      </c>
      <c r="K308" s="3" t="s">
        <v>27</v>
      </c>
      <c r="M308" s="3">
        <v>18</v>
      </c>
    </row>
    <row r="309" customHeight="1" spans="1:13">
      <c r="A309" s="3">
        <v>11996</v>
      </c>
      <c r="D309" s="91" t="s">
        <v>10</v>
      </c>
      <c r="E309" s="91" t="s">
        <v>3038</v>
      </c>
      <c r="F309" s="3">
        <v>1988</v>
      </c>
      <c r="G309" s="3" t="s">
        <v>1072</v>
      </c>
      <c r="H309" s="3" t="s">
        <v>3015</v>
      </c>
      <c r="J309" s="3">
        <v>25</v>
      </c>
      <c r="K309" s="3" t="s">
        <v>27</v>
      </c>
      <c r="M309" s="3">
        <v>18</v>
      </c>
    </row>
    <row r="310" customHeight="1" spans="1:13">
      <c r="A310" s="3">
        <v>11997</v>
      </c>
      <c r="D310" s="91" t="s">
        <v>10</v>
      </c>
      <c r="E310" s="91" t="s">
        <v>3039</v>
      </c>
      <c r="F310" s="3">
        <v>1988</v>
      </c>
      <c r="G310" s="3" t="s">
        <v>1072</v>
      </c>
      <c r="H310" s="3" t="s">
        <v>3015</v>
      </c>
      <c r="J310" s="3">
        <v>25</v>
      </c>
      <c r="K310" s="3" t="s">
        <v>27</v>
      </c>
      <c r="M310" s="3">
        <v>18</v>
      </c>
    </row>
    <row r="311" customHeight="1" spans="1:13">
      <c r="A311" s="3">
        <v>11998</v>
      </c>
      <c r="D311" s="91" t="s">
        <v>10</v>
      </c>
      <c r="E311" s="91" t="s">
        <v>3040</v>
      </c>
      <c r="F311" s="3">
        <v>1988</v>
      </c>
      <c r="G311" s="3" t="s">
        <v>1072</v>
      </c>
      <c r="H311" s="3" t="s">
        <v>3015</v>
      </c>
      <c r="J311" s="3">
        <v>25</v>
      </c>
      <c r="K311" s="3" t="s">
        <v>27</v>
      </c>
      <c r="M311" s="3">
        <v>18</v>
      </c>
    </row>
    <row r="312" customHeight="1" spans="1:13">
      <c r="A312" s="3">
        <v>12005</v>
      </c>
      <c r="D312" s="91" t="s">
        <v>10</v>
      </c>
      <c r="E312" s="91" t="s">
        <v>3041</v>
      </c>
      <c r="F312" s="3">
        <v>1988</v>
      </c>
      <c r="G312" s="3" t="s">
        <v>1072</v>
      </c>
      <c r="H312" s="3" t="s">
        <v>1910</v>
      </c>
      <c r="J312" s="3">
        <v>80</v>
      </c>
      <c r="K312" s="3" t="s">
        <v>27</v>
      </c>
      <c r="M312" s="3">
        <v>18</v>
      </c>
    </row>
    <row r="313" customHeight="1" spans="1:13">
      <c r="A313" s="3">
        <v>12006</v>
      </c>
      <c r="D313" s="91" t="s">
        <v>10</v>
      </c>
      <c r="E313" s="91" t="s">
        <v>3042</v>
      </c>
      <c r="F313" s="3">
        <v>1988</v>
      </c>
      <c r="G313" s="3" t="s">
        <v>1072</v>
      </c>
      <c r="H313" s="3" t="s">
        <v>1910</v>
      </c>
      <c r="J313" s="3">
        <v>80</v>
      </c>
      <c r="K313" s="3" t="s">
        <v>27</v>
      </c>
      <c r="M313" s="3">
        <v>18</v>
      </c>
    </row>
    <row r="314" customHeight="1" spans="1:13">
      <c r="A314" s="3">
        <v>12029</v>
      </c>
      <c r="D314" s="91" t="s">
        <v>10</v>
      </c>
      <c r="E314" s="91" t="s">
        <v>3043</v>
      </c>
      <c r="F314" s="3">
        <v>1988</v>
      </c>
      <c r="G314" s="3" t="s">
        <v>1072</v>
      </c>
      <c r="H314" s="3" t="s">
        <v>1861</v>
      </c>
      <c r="I314" s="3" t="s">
        <v>1858</v>
      </c>
      <c r="J314" s="3">
        <v>127</v>
      </c>
      <c r="K314" s="3" t="s">
        <v>27</v>
      </c>
      <c r="M314" s="3">
        <v>18</v>
      </c>
    </row>
    <row r="315" customHeight="1" spans="1:13">
      <c r="A315" s="3">
        <v>12030</v>
      </c>
      <c r="D315" s="91" t="s">
        <v>10</v>
      </c>
      <c r="E315" s="91" t="s">
        <v>3044</v>
      </c>
      <c r="F315" s="3">
        <v>1988</v>
      </c>
      <c r="G315" s="3" t="s">
        <v>1072</v>
      </c>
      <c r="H315" s="3" t="s">
        <v>1861</v>
      </c>
      <c r="I315" s="3" t="s">
        <v>1858</v>
      </c>
      <c r="J315" s="3">
        <v>127</v>
      </c>
      <c r="K315" s="3" t="s">
        <v>27</v>
      </c>
      <c r="M315" s="3">
        <v>18</v>
      </c>
    </row>
    <row r="316" customHeight="1" spans="1:13">
      <c r="A316" s="3">
        <v>12031</v>
      </c>
      <c r="D316" s="91" t="s">
        <v>10</v>
      </c>
      <c r="E316" s="91" t="s">
        <v>3045</v>
      </c>
      <c r="F316" s="3">
        <v>1988</v>
      </c>
      <c r="G316" s="3" t="s">
        <v>1072</v>
      </c>
      <c r="H316" s="3" t="s">
        <v>1861</v>
      </c>
      <c r="I316" s="3" t="s">
        <v>1858</v>
      </c>
      <c r="J316" s="3">
        <v>127</v>
      </c>
      <c r="K316" s="3" t="s">
        <v>27</v>
      </c>
      <c r="M316" s="3">
        <v>18</v>
      </c>
    </row>
    <row r="317" customHeight="1" spans="1:13">
      <c r="A317" s="3" t="s">
        <v>2848</v>
      </c>
      <c r="D317" s="91" t="s">
        <v>66</v>
      </c>
      <c r="E317" s="91" t="s">
        <v>3046</v>
      </c>
      <c r="F317" s="3">
        <v>1990</v>
      </c>
      <c r="G317" s="3" t="s">
        <v>1072</v>
      </c>
      <c r="H317" s="3" t="s">
        <v>1245</v>
      </c>
      <c r="I317" s="3">
        <v>5</v>
      </c>
      <c r="J317" s="3" t="s">
        <v>2640</v>
      </c>
      <c r="K317" s="3" t="s">
        <v>3047</v>
      </c>
      <c r="M317" s="3">
        <v>18</v>
      </c>
    </row>
    <row r="318" customHeight="1" spans="1:13">
      <c r="A318" s="3" t="s">
        <v>2848</v>
      </c>
      <c r="D318" s="91" t="s">
        <v>66</v>
      </c>
      <c r="E318" s="91" t="s">
        <v>3048</v>
      </c>
      <c r="F318" s="3">
        <v>1990</v>
      </c>
      <c r="G318" s="3" t="s">
        <v>1072</v>
      </c>
      <c r="H318" s="3" t="s">
        <v>1245</v>
      </c>
      <c r="I318" s="3">
        <v>5</v>
      </c>
      <c r="J318" s="3" t="s">
        <v>2640</v>
      </c>
      <c r="K318" s="3" t="s">
        <v>3047</v>
      </c>
      <c r="M318" s="3">
        <v>18</v>
      </c>
    </row>
    <row r="319" customHeight="1" spans="1:13">
      <c r="A319" s="3" t="s">
        <v>2848</v>
      </c>
      <c r="D319" s="91" t="s">
        <v>66</v>
      </c>
      <c r="E319" s="91" t="s">
        <v>3049</v>
      </c>
      <c r="F319" s="3">
        <v>1990</v>
      </c>
      <c r="G319" s="3" t="s">
        <v>1072</v>
      </c>
      <c r="H319" s="3" t="s">
        <v>1245</v>
      </c>
      <c r="I319" s="3">
        <v>5</v>
      </c>
      <c r="J319" s="3" t="s">
        <v>2640</v>
      </c>
      <c r="K319" s="3" t="s">
        <v>3047</v>
      </c>
      <c r="M319" s="3">
        <v>18</v>
      </c>
    </row>
    <row r="320" customHeight="1" spans="1:13">
      <c r="A320" s="3" t="s">
        <v>2848</v>
      </c>
      <c r="D320" s="91" t="s">
        <v>66</v>
      </c>
      <c r="E320" s="91" t="s">
        <v>3050</v>
      </c>
      <c r="F320" s="3">
        <v>1990</v>
      </c>
      <c r="G320" s="3" t="s">
        <v>1072</v>
      </c>
      <c r="H320" s="3" t="s">
        <v>1245</v>
      </c>
      <c r="I320" s="3">
        <v>5</v>
      </c>
      <c r="J320" s="3" t="s">
        <v>2640</v>
      </c>
      <c r="K320" s="3" t="s">
        <v>3047</v>
      </c>
      <c r="M320" s="3">
        <v>18</v>
      </c>
    </row>
    <row r="321" customHeight="1" spans="1:13">
      <c r="A321" s="3" t="s">
        <v>2848</v>
      </c>
      <c r="D321" s="91" t="s">
        <v>66</v>
      </c>
      <c r="E321" s="91" t="s">
        <v>3051</v>
      </c>
      <c r="F321" s="3">
        <v>1990</v>
      </c>
      <c r="G321" s="3" t="s">
        <v>1072</v>
      </c>
      <c r="H321" s="3" t="s">
        <v>1245</v>
      </c>
      <c r="I321" s="3">
        <v>5</v>
      </c>
      <c r="J321" s="3" t="s">
        <v>2640</v>
      </c>
      <c r="K321" s="3" t="s">
        <v>147</v>
      </c>
      <c r="M321" s="3">
        <v>18</v>
      </c>
    </row>
    <row r="322" customHeight="1" spans="1:13">
      <c r="A322" s="3" t="s">
        <v>2848</v>
      </c>
      <c r="D322" s="91" t="s">
        <v>66</v>
      </c>
      <c r="E322" s="91" t="s">
        <v>3052</v>
      </c>
      <c r="F322" s="3">
        <v>1990</v>
      </c>
      <c r="G322" s="3" t="s">
        <v>1072</v>
      </c>
      <c r="H322" s="3" t="s">
        <v>1245</v>
      </c>
      <c r="I322" s="3">
        <v>5</v>
      </c>
      <c r="J322" s="3" t="s">
        <v>2640</v>
      </c>
      <c r="K322" s="3" t="s">
        <v>3047</v>
      </c>
      <c r="M322" s="3">
        <v>18</v>
      </c>
    </row>
    <row r="323" customHeight="1" spans="1:13">
      <c r="A323" s="3" t="s">
        <v>2848</v>
      </c>
      <c r="D323" s="91" t="s">
        <v>66</v>
      </c>
      <c r="E323" s="91" t="s">
        <v>3053</v>
      </c>
      <c r="F323" s="3">
        <v>1990</v>
      </c>
      <c r="G323" s="3" t="s">
        <v>1072</v>
      </c>
      <c r="H323" s="3" t="s">
        <v>1245</v>
      </c>
      <c r="I323" s="3">
        <v>5</v>
      </c>
      <c r="J323" s="3" t="s">
        <v>2640</v>
      </c>
      <c r="K323" s="3" t="s">
        <v>147</v>
      </c>
      <c r="M323" s="3">
        <v>18</v>
      </c>
    </row>
    <row r="324" customHeight="1" spans="1:13">
      <c r="A324" s="3" t="s">
        <v>2848</v>
      </c>
      <c r="D324" s="91" t="s">
        <v>66</v>
      </c>
      <c r="E324" s="91" t="s">
        <v>3054</v>
      </c>
      <c r="F324" s="3">
        <v>1990</v>
      </c>
      <c r="G324" s="3" t="s">
        <v>1072</v>
      </c>
      <c r="H324" s="3" t="s">
        <v>1245</v>
      </c>
      <c r="I324" s="3">
        <v>5</v>
      </c>
      <c r="J324" s="3" t="s">
        <v>2640</v>
      </c>
      <c r="K324" s="3" t="s">
        <v>3047</v>
      </c>
      <c r="M324" s="3">
        <v>18</v>
      </c>
    </row>
    <row r="325" customHeight="1" spans="1:13">
      <c r="A325" s="3" t="s">
        <v>2848</v>
      </c>
      <c r="D325" s="91" t="s">
        <v>66</v>
      </c>
      <c r="E325" s="91" t="s">
        <v>3055</v>
      </c>
      <c r="F325" s="3">
        <v>1990</v>
      </c>
      <c r="G325" s="3" t="s">
        <v>1072</v>
      </c>
      <c r="H325" s="3" t="s">
        <v>1245</v>
      </c>
      <c r="I325" s="3">
        <v>5</v>
      </c>
      <c r="J325" s="3" t="s">
        <v>2640</v>
      </c>
      <c r="K325" s="3" t="s">
        <v>147</v>
      </c>
      <c r="M325" s="3">
        <v>18</v>
      </c>
    </row>
    <row r="326" customHeight="1" spans="1:13">
      <c r="A326" s="3" t="s">
        <v>2848</v>
      </c>
      <c r="D326" s="203" t="s">
        <v>66</v>
      </c>
      <c r="E326" s="203" t="s">
        <v>3056</v>
      </c>
      <c r="F326" s="65">
        <v>1990</v>
      </c>
      <c r="G326" s="45" t="s">
        <v>1072</v>
      </c>
      <c r="H326" s="45" t="s">
        <v>1245</v>
      </c>
      <c r="I326" s="65">
        <v>5</v>
      </c>
      <c r="J326" s="45" t="s">
        <v>2640</v>
      </c>
      <c r="K326" s="45" t="s">
        <v>147</v>
      </c>
      <c r="M326" s="3">
        <v>18</v>
      </c>
    </row>
    <row r="327" customHeight="1" spans="1:13">
      <c r="A327" s="3" t="s">
        <v>2848</v>
      </c>
      <c r="D327" s="220"/>
      <c r="E327" s="91" t="s">
        <v>3057</v>
      </c>
      <c r="F327" s="3">
        <v>1990</v>
      </c>
      <c r="G327" s="3" t="s">
        <v>1072</v>
      </c>
      <c r="H327" s="3" t="s">
        <v>1989</v>
      </c>
      <c r="I327" s="3">
        <v>1</v>
      </c>
      <c r="J327" s="3" t="s">
        <v>3058</v>
      </c>
      <c r="K327" s="3" t="s">
        <v>27</v>
      </c>
      <c r="M327" s="3">
        <v>18</v>
      </c>
    </row>
    <row r="328" customHeight="1" spans="1:13">
      <c r="A328" s="3" t="s">
        <v>2848</v>
      </c>
      <c r="D328" s="220"/>
      <c r="E328" s="91" t="s">
        <v>3059</v>
      </c>
      <c r="F328" s="3">
        <v>1987</v>
      </c>
      <c r="G328" s="3" t="s">
        <v>1072</v>
      </c>
      <c r="H328" s="3" t="s">
        <v>2900</v>
      </c>
      <c r="I328" s="3">
        <v>68</v>
      </c>
      <c r="J328" s="3" t="s">
        <v>181</v>
      </c>
      <c r="K328" s="3" t="s">
        <v>27</v>
      </c>
      <c r="M328" s="3">
        <v>18</v>
      </c>
    </row>
    <row r="329" customHeight="1" spans="1:13">
      <c r="A329" s="154" t="e">
        <f t="shared" ref="A329:A344" si="16">A328+1</f>
        <v>#VALUE!</v>
      </c>
      <c r="B329" s="3"/>
      <c r="C329" s="3"/>
      <c r="D329" s="91" t="s">
        <v>10</v>
      </c>
      <c r="E329" s="91" t="s">
        <v>1799</v>
      </c>
      <c r="F329" s="63">
        <v>2016</v>
      </c>
      <c r="G329" s="63" t="s">
        <v>72</v>
      </c>
      <c r="H329" s="63" t="s">
        <v>1800</v>
      </c>
      <c r="I329" s="63">
        <v>131</v>
      </c>
      <c r="J329" s="62"/>
      <c r="K329" s="63" t="s">
        <v>14</v>
      </c>
      <c r="L329" s="62"/>
      <c r="M329" s="3">
        <v>20</v>
      </c>
    </row>
    <row r="330" customHeight="1" spans="1:13">
      <c r="A330" s="154" t="e">
        <f t="shared" si="16"/>
        <v>#VALUE!</v>
      </c>
      <c r="B330" s="3"/>
      <c r="C330" s="3"/>
      <c r="D330" s="91" t="s">
        <v>10</v>
      </c>
      <c r="E330" s="91" t="s">
        <v>1801</v>
      </c>
      <c r="F330" s="63">
        <v>2017</v>
      </c>
      <c r="G330" s="63" t="s">
        <v>398</v>
      </c>
      <c r="H330" s="63" t="s">
        <v>1802</v>
      </c>
      <c r="I330" s="63">
        <v>199</v>
      </c>
      <c r="J330" s="63" t="s">
        <v>1803</v>
      </c>
      <c r="K330" s="63" t="s">
        <v>14</v>
      </c>
      <c r="L330" s="62"/>
      <c r="M330" s="3">
        <v>20</v>
      </c>
    </row>
    <row r="331" customHeight="1" spans="1:13">
      <c r="A331" s="154" t="e">
        <f t="shared" si="16"/>
        <v>#VALUE!</v>
      </c>
      <c r="B331" s="3"/>
      <c r="C331" s="3"/>
      <c r="D331" s="91" t="s">
        <v>10</v>
      </c>
      <c r="E331" s="91" t="s">
        <v>1804</v>
      </c>
      <c r="F331" s="63">
        <v>2019</v>
      </c>
      <c r="G331" s="63" t="s">
        <v>72</v>
      </c>
      <c r="H331" s="63" t="s">
        <v>1805</v>
      </c>
      <c r="I331" s="63">
        <v>135</v>
      </c>
      <c r="J331" s="63" t="s">
        <v>86</v>
      </c>
      <c r="K331" s="63" t="s">
        <v>170</v>
      </c>
      <c r="L331" s="62"/>
      <c r="M331" s="3">
        <v>20</v>
      </c>
    </row>
    <row r="332" customHeight="1" spans="1:13">
      <c r="A332" s="154" t="e">
        <f t="shared" si="16"/>
        <v>#VALUE!</v>
      </c>
      <c r="B332" s="3"/>
      <c r="C332" s="3"/>
      <c r="D332" s="91" t="s">
        <v>10</v>
      </c>
      <c r="E332" s="91" t="s">
        <v>1806</v>
      </c>
      <c r="F332" s="63">
        <v>2019</v>
      </c>
      <c r="G332" s="63" t="s">
        <v>302</v>
      </c>
      <c r="H332" s="63" t="s">
        <v>1807</v>
      </c>
      <c r="I332" s="63">
        <v>13</v>
      </c>
      <c r="J332" s="62"/>
      <c r="K332" s="63" t="s">
        <v>14</v>
      </c>
      <c r="L332" s="62"/>
      <c r="M332" s="3">
        <v>20</v>
      </c>
    </row>
    <row r="333" customHeight="1" spans="1:13">
      <c r="A333" s="154" t="e">
        <f t="shared" si="16"/>
        <v>#VALUE!</v>
      </c>
      <c r="B333" s="3"/>
      <c r="C333" s="3"/>
      <c r="D333" s="91" t="s">
        <v>10</v>
      </c>
      <c r="E333" s="91" t="s">
        <v>1808</v>
      </c>
      <c r="F333" s="63">
        <v>2019</v>
      </c>
      <c r="G333" s="63" t="s">
        <v>68</v>
      </c>
      <c r="H333" s="63" t="s">
        <v>1809</v>
      </c>
      <c r="I333" s="63">
        <v>260</v>
      </c>
      <c r="J333" s="62"/>
      <c r="K333" s="63" t="s">
        <v>14</v>
      </c>
      <c r="L333" s="62"/>
      <c r="M333" s="3">
        <v>20</v>
      </c>
    </row>
    <row r="334" customHeight="1" spans="1:13">
      <c r="A334" s="154" t="e">
        <f t="shared" si="16"/>
        <v>#VALUE!</v>
      </c>
      <c r="B334" s="3"/>
      <c r="C334" s="3"/>
      <c r="D334" s="91" t="s">
        <v>10</v>
      </c>
      <c r="E334" s="91" t="s">
        <v>1810</v>
      </c>
      <c r="F334" s="63">
        <v>2019</v>
      </c>
      <c r="G334" s="63" t="s">
        <v>303</v>
      </c>
      <c r="H334" s="63" t="s">
        <v>1807</v>
      </c>
      <c r="I334" s="63">
        <v>1</v>
      </c>
      <c r="J334" s="63" t="s">
        <v>1811</v>
      </c>
      <c r="K334" s="63" t="s">
        <v>14</v>
      </c>
      <c r="L334" s="62"/>
      <c r="M334" s="3">
        <v>20</v>
      </c>
    </row>
    <row r="335" customHeight="1" spans="1:13">
      <c r="A335" s="154" t="e">
        <f t="shared" si="16"/>
        <v>#VALUE!</v>
      </c>
      <c r="B335" s="3"/>
      <c r="C335" s="3"/>
      <c r="D335" s="91" t="s">
        <v>10</v>
      </c>
      <c r="E335" s="91" t="s">
        <v>1812</v>
      </c>
      <c r="F335" s="63">
        <v>2019</v>
      </c>
      <c r="G335" s="63" t="s">
        <v>150</v>
      </c>
      <c r="H335" s="63" t="s">
        <v>1813</v>
      </c>
      <c r="I335" s="63">
        <v>112</v>
      </c>
      <c r="J335" s="62"/>
      <c r="K335" s="63" t="s">
        <v>40</v>
      </c>
      <c r="L335" s="62"/>
      <c r="M335" s="3">
        <v>20</v>
      </c>
    </row>
    <row r="336" customHeight="1" spans="1:13">
      <c r="A336" s="154" t="e">
        <f t="shared" si="16"/>
        <v>#VALUE!</v>
      </c>
      <c r="B336" s="3"/>
      <c r="C336" s="3"/>
      <c r="D336" s="91" t="s">
        <v>10</v>
      </c>
      <c r="E336" s="91" t="s">
        <v>1814</v>
      </c>
      <c r="F336" s="63">
        <v>2019</v>
      </c>
      <c r="G336" s="63" t="s">
        <v>72</v>
      </c>
      <c r="H336" s="63" t="s">
        <v>1815</v>
      </c>
      <c r="I336" s="63">
        <v>129</v>
      </c>
      <c r="J336" s="62"/>
      <c r="K336" s="63" t="s">
        <v>40</v>
      </c>
      <c r="L336" s="62"/>
      <c r="M336" s="3">
        <v>20</v>
      </c>
    </row>
    <row r="337" customHeight="1" spans="1:13">
      <c r="A337" s="154" t="e">
        <f t="shared" si="16"/>
        <v>#VALUE!</v>
      </c>
      <c r="B337" s="3"/>
      <c r="C337" s="3"/>
      <c r="D337" s="91" t="s">
        <v>10</v>
      </c>
      <c r="E337" s="91" t="s">
        <v>1816</v>
      </c>
      <c r="F337" s="66">
        <v>1994</v>
      </c>
      <c r="G337" s="66" t="s">
        <v>1817</v>
      </c>
      <c r="H337" s="130" t="s">
        <v>1818</v>
      </c>
      <c r="I337" s="3" t="s">
        <v>1819</v>
      </c>
      <c r="J337" s="66" t="s">
        <v>1820</v>
      </c>
      <c r="K337" s="66" t="s">
        <v>27</v>
      </c>
      <c r="M337" s="3">
        <v>20</v>
      </c>
    </row>
    <row r="338" customHeight="1" spans="1:13">
      <c r="A338" s="154" t="e">
        <f t="shared" si="16"/>
        <v>#VALUE!</v>
      </c>
      <c r="B338" s="3"/>
      <c r="C338" s="3"/>
      <c r="D338" s="91" t="s">
        <v>10</v>
      </c>
      <c r="E338" s="91" t="s">
        <v>1821</v>
      </c>
      <c r="F338" s="63">
        <v>2019</v>
      </c>
      <c r="G338" s="63" t="s">
        <v>1822</v>
      </c>
      <c r="H338" s="67" t="s">
        <v>1778</v>
      </c>
      <c r="I338" s="63">
        <v>2</v>
      </c>
      <c r="J338" s="63" t="s">
        <v>986</v>
      </c>
      <c r="K338" s="63" t="s">
        <v>14</v>
      </c>
      <c r="M338" s="3">
        <v>20</v>
      </c>
    </row>
    <row r="339" customHeight="1" spans="1:13">
      <c r="A339" s="154" t="e">
        <f t="shared" si="16"/>
        <v>#VALUE!</v>
      </c>
      <c r="B339" s="3"/>
      <c r="C339" s="3"/>
      <c r="D339" s="91" t="s">
        <v>10</v>
      </c>
      <c r="E339" s="91" t="s">
        <v>1823</v>
      </c>
      <c r="F339" s="3">
        <v>2019</v>
      </c>
      <c r="G339" s="3" t="s">
        <v>365</v>
      </c>
      <c r="H339" s="3" t="s">
        <v>1824</v>
      </c>
      <c r="I339" s="3">
        <v>259</v>
      </c>
      <c r="J339" s="3" t="s">
        <v>86</v>
      </c>
      <c r="K339" s="3" t="s">
        <v>14</v>
      </c>
      <c r="M339" s="3">
        <v>20</v>
      </c>
    </row>
    <row r="340" customHeight="1" spans="1:13">
      <c r="A340" s="154" t="e">
        <f t="shared" si="16"/>
        <v>#VALUE!</v>
      </c>
      <c r="B340" s="3"/>
      <c r="C340" s="3"/>
      <c r="D340" s="91" t="s">
        <v>10</v>
      </c>
      <c r="E340" s="91" t="s">
        <v>1825</v>
      </c>
      <c r="F340" s="3">
        <v>2019</v>
      </c>
      <c r="G340" s="3" t="s">
        <v>365</v>
      </c>
      <c r="H340" s="3" t="s">
        <v>1824</v>
      </c>
      <c r="I340" s="3">
        <v>259</v>
      </c>
      <c r="J340" s="3" t="s">
        <v>86</v>
      </c>
      <c r="K340" s="3" t="s">
        <v>14</v>
      </c>
      <c r="M340" s="3">
        <v>20</v>
      </c>
    </row>
    <row r="341" customHeight="1" spans="1:13">
      <c r="A341" s="154" t="e">
        <f t="shared" si="16"/>
        <v>#VALUE!</v>
      </c>
      <c r="B341" s="3"/>
      <c r="C341" s="3"/>
      <c r="D341" s="91" t="s">
        <v>10</v>
      </c>
      <c r="E341" s="91" t="s">
        <v>1826</v>
      </c>
      <c r="F341" s="3">
        <v>2019</v>
      </c>
      <c r="G341" s="3" t="s">
        <v>1827</v>
      </c>
      <c r="H341" s="3" t="s">
        <v>1828</v>
      </c>
      <c r="I341" s="3">
        <v>73</v>
      </c>
      <c r="J341" s="3" t="s">
        <v>1829</v>
      </c>
      <c r="K341" s="3" t="s">
        <v>40</v>
      </c>
      <c r="M341" s="3">
        <v>20</v>
      </c>
    </row>
    <row r="342" customHeight="1" spans="1:13">
      <c r="A342" s="154" t="e">
        <f t="shared" si="16"/>
        <v>#VALUE!</v>
      </c>
      <c r="B342" s="3"/>
      <c r="C342" s="3"/>
      <c r="D342" s="91" t="s">
        <v>10</v>
      </c>
      <c r="E342" s="91" t="s">
        <v>1830</v>
      </c>
      <c r="F342" s="3">
        <v>2019</v>
      </c>
      <c r="G342" s="3" t="s">
        <v>365</v>
      </c>
      <c r="H342" s="3" t="s">
        <v>1824</v>
      </c>
      <c r="I342" s="3">
        <v>259</v>
      </c>
      <c r="J342" s="3" t="s">
        <v>86</v>
      </c>
      <c r="K342" s="3" t="s">
        <v>14</v>
      </c>
      <c r="M342" s="3">
        <v>20</v>
      </c>
    </row>
    <row r="343" customHeight="1" spans="1:13">
      <c r="A343" s="154" t="e">
        <f t="shared" si="16"/>
        <v>#VALUE!</v>
      </c>
      <c r="B343" s="3"/>
      <c r="C343" s="3"/>
      <c r="D343" s="91" t="s">
        <v>66</v>
      </c>
      <c r="E343" s="91" t="s">
        <v>1831</v>
      </c>
      <c r="F343" s="3">
        <v>2019</v>
      </c>
      <c r="G343" s="3" t="s">
        <v>93</v>
      </c>
      <c r="H343" s="3" t="s">
        <v>1832</v>
      </c>
      <c r="I343" s="3">
        <v>75</v>
      </c>
      <c r="K343" s="3" t="s">
        <v>281</v>
      </c>
      <c r="M343" s="3">
        <v>20</v>
      </c>
    </row>
    <row r="344" customHeight="1" spans="1:13">
      <c r="A344" s="154" t="e">
        <f t="shared" si="16"/>
        <v>#VALUE!</v>
      </c>
      <c r="B344" s="3"/>
      <c r="C344" s="3"/>
      <c r="D344" s="91" t="s">
        <v>545</v>
      </c>
      <c r="E344" s="91" t="s">
        <v>1833</v>
      </c>
      <c r="F344" s="3">
        <v>2017</v>
      </c>
      <c r="G344" s="3" t="s">
        <v>1834</v>
      </c>
      <c r="H344" s="3" t="s">
        <v>1835</v>
      </c>
      <c r="I344" s="3">
        <v>138</v>
      </c>
      <c r="J344" s="3" t="s">
        <v>33</v>
      </c>
      <c r="K344" s="3" t="s">
        <v>548</v>
      </c>
      <c r="M344" s="3">
        <v>20</v>
      </c>
    </row>
    <row r="345" customHeight="1" spans="1:13">
      <c r="A345" s="154">
        <f>'Drop 1 Football'!A489+1</f>
        <v>12005</v>
      </c>
      <c r="B345" s="3"/>
      <c r="C345" s="3"/>
      <c r="D345" s="91" t="s">
        <v>66</v>
      </c>
      <c r="E345" s="3">
        <v>6081851</v>
      </c>
      <c r="F345" s="3">
        <v>2020</v>
      </c>
      <c r="G345" s="3" t="s">
        <v>72</v>
      </c>
      <c r="H345" s="3" t="s">
        <v>1809</v>
      </c>
      <c r="I345" s="3" t="s">
        <v>1836</v>
      </c>
      <c r="K345" s="3" t="s">
        <v>281</v>
      </c>
      <c r="M345" s="3">
        <v>20</v>
      </c>
    </row>
    <row r="346" customHeight="1" spans="1:13">
      <c r="A346" s="154">
        <f t="shared" ref="A346:A352" si="17">A345+1</f>
        <v>12006</v>
      </c>
      <c r="D346" s="91" t="s">
        <v>66</v>
      </c>
      <c r="E346" s="3">
        <v>2768316</v>
      </c>
      <c r="F346" s="3">
        <v>2020</v>
      </c>
      <c r="G346" s="3" t="s">
        <v>72</v>
      </c>
      <c r="H346" s="3" t="s">
        <v>1837</v>
      </c>
      <c r="I346" s="3" t="s">
        <v>1836</v>
      </c>
      <c r="J346" s="3" t="s">
        <v>1838</v>
      </c>
      <c r="K346" s="3" t="s">
        <v>281</v>
      </c>
      <c r="M346" s="3">
        <v>20</v>
      </c>
    </row>
    <row r="347" customHeight="1" spans="1:13">
      <c r="A347" s="154">
        <f t="shared" si="17"/>
        <v>12007</v>
      </c>
      <c r="D347" s="91" t="s">
        <v>10</v>
      </c>
      <c r="E347" s="91" t="s">
        <v>1839</v>
      </c>
      <c r="F347" s="3">
        <v>2019</v>
      </c>
      <c r="G347" s="3" t="s">
        <v>1840</v>
      </c>
      <c r="H347" s="3" t="s">
        <v>1841</v>
      </c>
      <c r="I347" s="3">
        <v>2</v>
      </c>
      <c r="K347" s="3" t="s">
        <v>14</v>
      </c>
      <c r="M347" s="3">
        <v>20</v>
      </c>
    </row>
    <row r="348" customHeight="1" spans="1:13">
      <c r="A348" s="154">
        <f t="shared" si="17"/>
        <v>12008</v>
      </c>
      <c r="D348" s="91" t="s">
        <v>10</v>
      </c>
      <c r="E348" s="91" t="s">
        <v>1842</v>
      </c>
      <c r="F348" s="3">
        <v>2019</v>
      </c>
      <c r="G348" s="3" t="s">
        <v>68</v>
      </c>
      <c r="H348" s="3" t="s">
        <v>1778</v>
      </c>
      <c r="I348" s="3">
        <v>269</v>
      </c>
      <c r="J348" s="3" t="s">
        <v>1843</v>
      </c>
      <c r="K348" s="3" t="s">
        <v>14</v>
      </c>
      <c r="M348" s="3">
        <v>20</v>
      </c>
    </row>
    <row r="349" customHeight="1" spans="1:13">
      <c r="A349" s="154">
        <f t="shared" si="17"/>
        <v>12009</v>
      </c>
      <c r="D349" s="91" t="s">
        <v>10</v>
      </c>
      <c r="E349" s="91" t="s">
        <v>1844</v>
      </c>
      <c r="F349" s="3">
        <v>2019</v>
      </c>
      <c r="G349" s="3" t="s">
        <v>1845</v>
      </c>
      <c r="H349" s="3" t="s">
        <v>1778</v>
      </c>
      <c r="I349" s="3">
        <v>296</v>
      </c>
      <c r="J349" s="3" t="s">
        <v>944</v>
      </c>
      <c r="K349" s="3" t="s">
        <v>14</v>
      </c>
      <c r="M349" s="3">
        <v>20</v>
      </c>
    </row>
    <row r="350" customHeight="1" spans="1:13">
      <c r="A350" s="154">
        <f t="shared" si="17"/>
        <v>12010</v>
      </c>
      <c r="D350" s="91" t="s">
        <v>10</v>
      </c>
      <c r="E350" s="91" t="s">
        <v>1846</v>
      </c>
      <c r="F350" s="3">
        <v>2019</v>
      </c>
      <c r="G350" s="3" t="s">
        <v>68</v>
      </c>
      <c r="H350" s="3" t="s">
        <v>1778</v>
      </c>
      <c r="I350" s="3">
        <v>269</v>
      </c>
      <c r="J350" s="3" t="s">
        <v>1843</v>
      </c>
      <c r="K350" s="3" t="s">
        <v>14</v>
      </c>
      <c r="M350" s="3">
        <v>20</v>
      </c>
    </row>
    <row r="351" customHeight="1" spans="1:13">
      <c r="A351" s="154">
        <f t="shared" si="17"/>
        <v>12011</v>
      </c>
      <c r="B351" s="143"/>
      <c r="C351" s="143"/>
      <c r="D351" s="144" t="s">
        <v>10</v>
      </c>
      <c r="E351" s="144" t="s">
        <v>1847</v>
      </c>
      <c r="F351" s="140">
        <v>2019</v>
      </c>
      <c r="G351" s="140" t="s">
        <v>398</v>
      </c>
      <c r="H351" s="140" t="s">
        <v>658</v>
      </c>
      <c r="I351" s="140">
        <v>172</v>
      </c>
      <c r="J351" s="140"/>
      <c r="K351" s="140" t="s">
        <v>14</v>
      </c>
      <c r="M351" s="3">
        <v>20</v>
      </c>
    </row>
    <row r="352" customHeight="1" spans="1:13">
      <c r="A352" s="154">
        <f t="shared" si="17"/>
        <v>12012</v>
      </c>
      <c r="B352" s="143"/>
      <c r="C352" s="143"/>
      <c r="D352" s="144" t="s">
        <v>10</v>
      </c>
      <c r="E352" s="144" t="s">
        <v>1848</v>
      </c>
      <c r="F352" s="140">
        <v>2019</v>
      </c>
      <c r="G352" s="140" t="s">
        <v>398</v>
      </c>
      <c r="H352" s="140" t="s">
        <v>658</v>
      </c>
      <c r="I352" s="140">
        <v>172</v>
      </c>
      <c r="J352" s="140"/>
      <c r="K352" s="140" t="s">
        <v>14</v>
      </c>
      <c r="M352" s="3">
        <v>20</v>
      </c>
    </row>
    <row r="353" customHeight="1" spans="1:13">
      <c r="A353" s="3">
        <v>11784</v>
      </c>
      <c r="D353" s="91" t="s">
        <v>10</v>
      </c>
      <c r="E353" s="91" t="s">
        <v>1849</v>
      </c>
      <c r="F353" s="3">
        <v>2019</v>
      </c>
      <c r="G353" s="3" t="s">
        <v>93</v>
      </c>
      <c r="H353" s="3" t="s">
        <v>1832</v>
      </c>
      <c r="I353" s="3"/>
      <c r="J353" s="3">
        <v>75</v>
      </c>
      <c r="K353" s="3" t="s">
        <v>40</v>
      </c>
      <c r="M353" s="3">
        <v>20</v>
      </c>
    </row>
    <row r="354" customHeight="1" spans="1:13">
      <c r="A354" s="3">
        <v>11796</v>
      </c>
      <c r="D354" s="91" t="s">
        <v>10</v>
      </c>
      <c r="E354" s="91" t="s">
        <v>1850</v>
      </c>
      <c r="F354" s="3">
        <v>2019</v>
      </c>
      <c r="G354" s="3" t="s">
        <v>1851</v>
      </c>
      <c r="H354" s="3" t="s">
        <v>1852</v>
      </c>
      <c r="I354" s="3" t="s">
        <v>1853</v>
      </c>
      <c r="J354" s="3">
        <v>25</v>
      </c>
      <c r="K354" s="3" t="s">
        <v>40</v>
      </c>
      <c r="M354" s="3">
        <v>20</v>
      </c>
    </row>
    <row r="355" customHeight="1" spans="1:13">
      <c r="A355" s="3">
        <v>11798</v>
      </c>
      <c r="D355" s="91" t="s">
        <v>10</v>
      </c>
      <c r="E355" s="91" t="s">
        <v>1854</v>
      </c>
      <c r="F355" s="3">
        <v>2019</v>
      </c>
      <c r="G355" s="3" t="s">
        <v>93</v>
      </c>
      <c r="H355" s="3" t="s">
        <v>1855</v>
      </c>
      <c r="I355" s="3"/>
      <c r="J355" s="3">
        <v>257</v>
      </c>
      <c r="K355" s="3" t="s">
        <v>40</v>
      </c>
      <c r="M355" s="3">
        <v>20</v>
      </c>
    </row>
    <row r="356" customHeight="1" spans="1:13">
      <c r="A356" s="3">
        <v>11863</v>
      </c>
      <c r="D356" s="91" t="s">
        <v>10</v>
      </c>
      <c r="E356" s="91" t="s">
        <v>1856</v>
      </c>
      <c r="F356" s="3">
        <v>1988</v>
      </c>
      <c r="G356" s="3" t="s">
        <v>1072</v>
      </c>
      <c r="H356" s="3" t="s">
        <v>1857</v>
      </c>
      <c r="I356" s="3" t="s">
        <v>1858</v>
      </c>
      <c r="J356" s="3">
        <v>129</v>
      </c>
      <c r="K356" s="3" t="s">
        <v>27</v>
      </c>
      <c r="M356" s="3">
        <v>20</v>
      </c>
    </row>
    <row r="357" customHeight="1" spans="1:13">
      <c r="A357" s="3">
        <v>11865</v>
      </c>
      <c r="D357" s="91" t="s">
        <v>10</v>
      </c>
      <c r="E357" s="91" t="s">
        <v>1859</v>
      </c>
      <c r="F357" s="3">
        <v>1988</v>
      </c>
      <c r="G357" s="3" t="s">
        <v>1072</v>
      </c>
      <c r="H357" s="3" t="s">
        <v>1857</v>
      </c>
      <c r="I357" s="3" t="s">
        <v>1858</v>
      </c>
      <c r="J357" s="3">
        <v>129</v>
      </c>
      <c r="K357" s="3" t="s">
        <v>27</v>
      </c>
      <c r="M357" s="3">
        <v>20</v>
      </c>
    </row>
    <row r="358" customHeight="1" spans="1:13">
      <c r="A358" s="3">
        <v>11971</v>
      </c>
      <c r="D358" s="91" t="s">
        <v>10</v>
      </c>
      <c r="E358" s="91" t="s">
        <v>1860</v>
      </c>
      <c r="F358" s="3">
        <v>1988</v>
      </c>
      <c r="G358" s="3" t="s">
        <v>1072</v>
      </c>
      <c r="H358" s="3" t="s">
        <v>1861</v>
      </c>
      <c r="I358" s="3" t="s">
        <v>1858</v>
      </c>
      <c r="J358" s="3">
        <v>127</v>
      </c>
      <c r="K358" s="3" t="s">
        <v>27</v>
      </c>
      <c r="M358" s="3">
        <v>20</v>
      </c>
    </row>
    <row r="359" customHeight="1" spans="1:13">
      <c r="A359" s="3">
        <v>11972</v>
      </c>
      <c r="D359" s="91" t="s">
        <v>10</v>
      </c>
      <c r="E359" s="91" t="s">
        <v>1862</v>
      </c>
      <c r="F359" s="3">
        <v>1988</v>
      </c>
      <c r="G359" s="3" t="s">
        <v>1072</v>
      </c>
      <c r="H359" s="3" t="s">
        <v>1861</v>
      </c>
      <c r="I359" s="3" t="s">
        <v>1858</v>
      </c>
      <c r="J359" s="3">
        <v>127</v>
      </c>
      <c r="K359" s="3" t="s">
        <v>27</v>
      </c>
      <c r="M359" s="3">
        <v>20</v>
      </c>
    </row>
    <row r="360" customHeight="1" spans="1:13">
      <c r="A360" s="3">
        <v>11974</v>
      </c>
      <c r="D360" s="91" t="s">
        <v>10</v>
      </c>
      <c r="E360" s="91" t="s">
        <v>1863</v>
      </c>
      <c r="F360" s="3">
        <v>1988</v>
      </c>
      <c r="G360" s="3" t="s">
        <v>1072</v>
      </c>
      <c r="H360" s="3" t="s">
        <v>1861</v>
      </c>
      <c r="I360" s="3" t="s">
        <v>1858</v>
      </c>
      <c r="J360" s="3">
        <v>127</v>
      </c>
      <c r="K360" s="3" t="s">
        <v>27</v>
      </c>
      <c r="M360" s="3">
        <v>20</v>
      </c>
    </row>
    <row r="361" customHeight="1" spans="1:13">
      <c r="A361" s="3">
        <v>11975</v>
      </c>
      <c r="D361" s="91" t="s">
        <v>10</v>
      </c>
      <c r="E361" s="91" t="s">
        <v>1864</v>
      </c>
      <c r="F361" s="3">
        <v>1988</v>
      </c>
      <c r="G361" s="3" t="s">
        <v>1072</v>
      </c>
      <c r="H361" s="3" t="s">
        <v>1861</v>
      </c>
      <c r="I361" s="3" t="s">
        <v>1858</v>
      </c>
      <c r="J361" s="3">
        <v>127</v>
      </c>
      <c r="K361" s="3" t="s">
        <v>27</v>
      </c>
      <c r="M361" s="3">
        <v>20</v>
      </c>
    </row>
    <row r="362" customHeight="1" spans="1:13">
      <c r="A362" s="3">
        <v>11976</v>
      </c>
      <c r="D362" s="91" t="s">
        <v>10</v>
      </c>
      <c r="E362" s="91" t="s">
        <v>1865</v>
      </c>
      <c r="F362" s="3">
        <v>1988</v>
      </c>
      <c r="G362" s="3" t="s">
        <v>1072</v>
      </c>
      <c r="H362" s="3" t="s">
        <v>1861</v>
      </c>
      <c r="I362" s="3" t="s">
        <v>1858</v>
      </c>
      <c r="J362" s="3">
        <v>127</v>
      </c>
      <c r="K362" s="3" t="s">
        <v>27</v>
      </c>
      <c r="M362" s="3">
        <v>20</v>
      </c>
    </row>
    <row r="363" customHeight="1" spans="1:13">
      <c r="A363" s="3">
        <v>11977</v>
      </c>
      <c r="D363" s="91" t="s">
        <v>10</v>
      </c>
      <c r="E363" s="91" t="s">
        <v>1866</v>
      </c>
      <c r="F363" s="3">
        <v>1988</v>
      </c>
      <c r="G363" s="3" t="s">
        <v>1072</v>
      </c>
      <c r="H363" s="3" t="s">
        <v>1861</v>
      </c>
      <c r="I363" s="3" t="s">
        <v>1858</v>
      </c>
      <c r="J363" s="3">
        <v>127</v>
      </c>
      <c r="K363" s="3" t="s">
        <v>27</v>
      </c>
      <c r="M363" s="3">
        <v>20</v>
      </c>
    </row>
    <row r="364" customHeight="1" spans="1:13">
      <c r="A364" s="3">
        <v>11978</v>
      </c>
      <c r="D364" s="91" t="s">
        <v>10</v>
      </c>
      <c r="E364" s="91" t="s">
        <v>1867</v>
      </c>
      <c r="F364" s="3">
        <v>1988</v>
      </c>
      <c r="G364" s="3" t="s">
        <v>1072</v>
      </c>
      <c r="H364" s="3" t="s">
        <v>1861</v>
      </c>
      <c r="I364" s="3" t="s">
        <v>1858</v>
      </c>
      <c r="J364" s="3">
        <v>127</v>
      </c>
      <c r="K364" s="3" t="s">
        <v>27</v>
      </c>
      <c r="M364" s="3">
        <v>20</v>
      </c>
    </row>
    <row r="365" customHeight="1" spans="1:13">
      <c r="A365" s="3">
        <v>11979</v>
      </c>
      <c r="D365" s="91" t="s">
        <v>10</v>
      </c>
      <c r="E365" s="91" t="s">
        <v>1868</v>
      </c>
      <c r="F365" s="3">
        <v>1988</v>
      </c>
      <c r="G365" s="3" t="s">
        <v>1072</v>
      </c>
      <c r="H365" s="3" t="s">
        <v>1861</v>
      </c>
      <c r="I365" s="3" t="s">
        <v>1858</v>
      </c>
      <c r="J365" s="3">
        <v>127</v>
      </c>
      <c r="K365" s="3" t="s">
        <v>27</v>
      </c>
      <c r="M365" s="3">
        <v>20</v>
      </c>
    </row>
    <row r="366" customHeight="1" spans="1:13">
      <c r="A366" s="3">
        <v>11980</v>
      </c>
      <c r="D366" s="91" t="s">
        <v>10</v>
      </c>
      <c r="E366" s="91" t="s">
        <v>1869</v>
      </c>
      <c r="F366" s="3">
        <v>1988</v>
      </c>
      <c r="G366" s="3" t="s">
        <v>1072</v>
      </c>
      <c r="H366" s="3" t="s">
        <v>1861</v>
      </c>
      <c r="I366" s="3" t="s">
        <v>1858</v>
      </c>
      <c r="J366" s="3">
        <v>127</v>
      </c>
      <c r="K366" s="3" t="s">
        <v>27</v>
      </c>
      <c r="M366" s="3">
        <v>20</v>
      </c>
    </row>
    <row r="367" customHeight="1" spans="1:13">
      <c r="A367" s="3">
        <v>11981</v>
      </c>
      <c r="D367" s="91" t="s">
        <v>10</v>
      </c>
      <c r="E367" s="91" t="s">
        <v>1870</v>
      </c>
      <c r="F367" s="3">
        <v>1988</v>
      </c>
      <c r="G367" s="3" t="s">
        <v>1072</v>
      </c>
      <c r="H367" s="3" t="s">
        <v>1861</v>
      </c>
      <c r="I367" s="3" t="s">
        <v>1858</v>
      </c>
      <c r="J367" s="3">
        <v>127</v>
      </c>
      <c r="K367" s="3" t="s">
        <v>27</v>
      </c>
      <c r="M367" s="3">
        <v>20</v>
      </c>
    </row>
    <row r="368" customHeight="1" spans="1:13">
      <c r="A368" s="3">
        <v>11982</v>
      </c>
      <c r="D368" s="91" t="s">
        <v>10</v>
      </c>
      <c r="E368" s="91" t="s">
        <v>1871</v>
      </c>
      <c r="F368" s="3">
        <v>1988</v>
      </c>
      <c r="G368" s="3" t="s">
        <v>1072</v>
      </c>
      <c r="H368" s="3" t="s">
        <v>1861</v>
      </c>
      <c r="I368" s="3" t="s">
        <v>1858</v>
      </c>
      <c r="J368" s="3">
        <v>127</v>
      </c>
      <c r="K368" s="3" t="s">
        <v>27</v>
      </c>
      <c r="M368" s="3">
        <v>20</v>
      </c>
    </row>
    <row r="369" customHeight="1" spans="1:13">
      <c r="A369" s="3">
        <v>11983</v>
      </c>
      <c r="D369" s="91" t="s">
        <v>10</v>
      </c>
      <c r="E369" s="91" t="s">
        <v>1872</v>
      </c>
      <c r="F369" s="3">
        <v>1988</v>
      </c>
      <c r="G369" s="3" t="s">
        <v>1072</v>
      </c>
      <c r="H369" s="3" t="s">
        <v>1861</v>
      </c>
      <c r="I369" s="3" t="s">
        <v>1858</v>
      </c>
      <c r="J369" s="3">
        <v>127</v>
      </c>
      <c r="K369" s="3" t="s">
        <v>27</v>
      </c>
      <c r="M369" s="3">
        <v>20</v>
      </c>
    </row>
    <row r="370" customHeight="1" spans="1:13">
      <c r="A370" s="3">
        <v>11984</v>
      </c>
      <c r="D370" s="91" t="s">
        <v>10</v>
      </c>
      <c r="E370" s="91" t="s">
        <v>1873</v>
      </c>
      <c r="F370" s="3">
        <v>1988</v>
      </c>
      <c r="G370" s="3" t="s">
        <v>1072</v>
      </c>
      <c r="H370" s="3" t="s">
        <v>1861</v>
      </c>
      <c r="I370" s="3" t="s">
        <v>1858</v>
      </c>
      <c r="J370" s="3">
        <v>127</v>
      </c>
      <c r="K370" s="3" t="s">
        <v>27</v>
      </c>
      <c r="M370" s="3">
        <v>20</v>
      </c>
    </row>
    <row r="371" customHeight="1" spans="1:13">
      <c r="A371" s="3">
        <v>12004</v>
      </c>
      <c r="D371" s="91" t="s">
        <v>10</v>
      </c>
      <c r="E371" s="91" t="s">
        <v>1874</v>
      </c>
      <c r="F371" s="3">
        <v>1988</v>
      </c>
      <c r="G371" s="3" t="s">
        <v>1072</v>
      </c>
      <c r="H371" s="3" t="s">
        <v>1875</v>
      </c>
      <c r="J371" s="3">
        <v>92</v>
      </c>
      <c r="K371" s="3" t="s">
        <v>27</v>
      </c>
      <c r="M371" s="3">
        <v>20</v>
      </c>
    </row>
    <row r="372" customHeight="1" spans="1:13">
      <c r="A372" s="3">
        <v>12131</v>
      </c>
      <c r="D372" s="91" t="s">
        <v>10</v>
      </c>
      <c r="E372" s="91" t="s">
        <v>1876</v>
      </c>
      <c r="F372" s="3">
        <v>2019</v>
      </c>
      <c r="G372" s="3" t="s">
        <v>131</v>
      </c>
      <c r="H372" s="3" t="s">
        <v>1778</v>
      </c>
      <c r="J372" s="3">
        <v>158</v>
      </c>
      <c r="K372" s="3" t="s">
        <v>14</v>
      </c>
      <c r="M372" s="3">
        <v>20</v>
      </c>
    </row>
    <row r="373" customHeight="1" spans="1:13">
      <c r="A373" s="3">
        <v>12132</v>
      </c>
      <c r="D373" s="91" t="s">
        <v>10</v>
      </c>
      <c r="E373" s="91" t="s">
        <v>1877</v>
      </c>
      <c r="F373" s="3">
        <v>2019</v>
      </c>
      <c r="G373" s="3" t="s">
        <v>131</v>
      </c>
      <c r="H373" s="3" t="s">
        <v>1778</v>
      </c>
      <c r="J373" s="3">
        <v>158</v>
      </c>
      <c r="K373" s="3" t="s">
        <v>14</v>
      </c>
      <c r="M373" s="3">
        <v>20</v>
      </c>
    </row>
    <row r="374" customHeight="1" spans="1:13">
      <c r="A374" s="3">
        <v>12133</v>
      </c>
      <c r="D374" s="91" t="s">
        <v>10</v>
      </c>
      <c r="E374" s="91" t="s">
        <v>1878</v>
      </c>
      <c r="F374" s="3">
        <v>2019</v>
      </c>
      <c r="G374" s="3" t="s">
        <v>131</v>
      </c>
      <c r="H374" s="3" t="s">
        <v>1778</v>
      </c>
      <c r="J374" s="3">
        <v>158</v>
      </c>
      <c r="K374" s="3" t="s">
        <v>14</v>
      </c>
      <c r="M374" s="3">
        <v>20</v>
      </c>
    </row>
    <row r="375" customHeight="1" spans="1:13">
      <c r="A375" s="3">
        <v>12134</v>
      </c>
      <c r="D375" s="91" t="s">
        <v>10</v>
      </c>
      <c r="E375" s="91" t="s">
        <v>1879</v>
      </c>
      <c r="F375" s="3">
        <v>2019</v>
      </c>
      <c r="G375" s="3" t="s">
        <v>131</v>
      </c>
      <c r="H375" s="3" t="s">
        <v>1778</v>
      </c>
      <c r="J375" s="3">
        <v>158</v>
      </c>
      <c r="K375" s="3" t="s">
        <v>14</v>
      </c>
      <c r="M375" s="3">
        <v>20</v>
      </c>
    </row>
    <row r="376" customHeight="1" spans="1:13">
      <c r="A376" s="3">
        <v>12135</v>
      </c>
      <c r="D376" s="91" t="s">
        <v>10</v>
      </c>
      <c r="E376" s="91" t="s">
        <v>1880</v>
      </c>
      <c r="F376" s="3">
        <v>2019</v>
      </c>
      <c r="G376" s="3" t="s">
        <v>131</v>
      </c>
      <c r="H376" s="3" t="s">
        <v>1778</v>
      </c>
      <c r="J376" s="3">
        <v>158</v>
      </c>
      <c r="K376" s="3" t="s">
        <v>14</v>
      </c>
      <c r="M376" s="3">
        <v>20</v>
      </c>
    </row>
    <row r="377" customHeight="1" spans="1:13">
      <c r="A377" s="3">
        <v>12136</v>
      </c>
      <c r="D377" s="91" t="s">
        <v>10</v>
      </c>
      <c r="E377" s="91" t="s">
        <v>1881</v>
      </c>
      <c r="F377" s="3">
        <v>2019</v>
      </c>
      <c r="G377" s="3" t="s">
        <v>131</v>
      </c>
      <c r="H377" s="3" t="s">
        <v>1778</v>
      </c>
      <c r="J377" s="3">
        <v>158</v>
      </c>
      <c r="K377" s="3" t="s">
        <v>14</v>
      </c>
      <c r="M377" s="3">
        <v>20</v>
      </c>
    </row>
    <row r="378" customHeight="1" spans="1:13">
      <c r="A378" s="3">
        <v>12137</v>
      </c>
      <c r="D378" s="91" t="s">
        <v>10</v>
      </c>
      <c r="E378" s="91" t="s">
        <v>1882</v>
      </c>
      <c r="F378" s="3">
        <v>2019</v>
      </c>
      <c r="G378" s="3" t="s">
        <v>131</v>
      </c>
      <c r="H378" s="3" t="s">
        <v>1778</v>
      </c>
      <c r="J378" s="3">
        <v>158</v>
      </c>
      <c r="K378" s="3" t="s">
        <v>14</v>
      </c>
      <c r="M378" s="3">
        <v>20</v>
      </c>
    </row>
    <row r="379" customHeight="1" spans="1:13">
      <c r="A379" s="3">
        <v>12138</v>
      </c>
      <c r="D379" s="91" t="s">
        <v>10</v>
      </c>
      <c r="E379" s="91" t="s">
        <v>1883</v>
      </c>
      <c r="F379" s="3">
        <v>2019</v>
      </c>
      <c r="G379" s="3" t="s">
        <v>131</v>
      </c>
      <c r="H379" s="3" t="s">
        <v>1778</v>
      </c>
      <c r="J379" s="3">
        <v>158</v>
      </c>
      <c r="K379" s="3" t="s">
        <v>14</v>
      </c>
      <c r="M379" s="3">
        <v>20</v>
      </c>
    </row>
    <row r="380" customHeight="1" spans="1:13">
      <c r="A380" s="3">
        <v>12139</v>
      </c>
      <c r="D380" s="91" t="s">
        <v>10</v>
      </c>
      <c r="E380" s="91" t="s">
        <v>1884</v>
      </c>
      <c r="F380" s="3">
        <v>2019</v>
      </c>
      <c r="G380" s="3" t="s">
        <v>131</v>
      </c>
      <c r="H380" s="3" t="s">
        <v>1778</v>
      </c>
      <c r="J380" s="3">
        <v>158</v>
      </c>
      <c r="K380" s="3" t="s">
        <v>14</v>
      </c>
      <c r="M380" s="3">
        <v>20</v>
      </c>
    </row>
    <row r="381" customHeight="1" spans="1:13">
      <c r="A381" s="3">
        <v>12153</v>
      </c>
      <c r="D381" s="91" t="s">
        <v>66</v>
      </c>
      <c r="E381" s="91" t="s">
        <v>1885</v>
      </c>
      <c r="F381" s="3">
        <v>2019</v>
      </c>
      <c r="G381" s="3" t="s">
        <v>365</v>
      </c>
      <c r="H381" s="3" t="s">
        <v>1778</v>
      </c>
      <c r="J381" s="3">
        <v>209</v>
      </c>
      <c r="K381" s="3" t="s">
        <v>277</v>
      </c>
      <c r="M381" s="3">
        <v>20</v>
      </c>
    </row>
    <row r="382" customHeight="1" spans="1:13">
      <c r="A382" s="3">
        <v>12154</v>
      </c>
      <c r="D382" s="91" t="s">
        <v>66</v>
      </c>
      <c r="E382" s="91" t="s">
        <v>1886</v>
      </c>
      <c r="F382" s="3">
        <v>2019</v>
      </c>
      <c r="G382" s="3" t="s">
        <v>365</v>
      </c>
      <c r="H382" s="3" t="s">
        <v>1778</v>
      </c>
      <c r="J382" s="3">
        <v>209</v>
      </c>
      <c r="K382" s="3" t="s">
        <v>277</v>
      </c>
      <c r="M382" s="3">
        <v>20</v>
      </c>
    </row>
    <row r="383" customHeight="1" spans="1:13">
      <c r="A383" s="3">
        <v>12161</v>
      </c>
      <c r="D383" s="91" t="s">
        <v>66</v>
      </c>
      <c r="E383" s="91" t="s">
        <v>1887</v>
      </c>
      <c r="F383" s="3">
        <v>2019</v>
      </c>
      <c r="G383" s="3" t="s">
        <v>365</v>
      </c>
      <c r="H383" s="3" t="s">
        <v>1778</v>
      </c>
      <c r="J383" s="3">
        <v>269</v>
      </c>
      <c r="K383" s="3" t="s">
        <v>281</v>
      </c>
      <c r="M383" s="3">
        <v>20</v>
      </c>
    </row>
    <row r="384" customHeight="1" spans="1:13">
      <c r="A384" s="3">
        <v>12162</v>
      </c>
      <c r="D384" s="91" t="s">
        <v>66</v>
      </c>
      <c r="E384" s="91" t="s">
        <v>1888</v>
      </c>
      <c r="F384" s="3">
        <v>2019</v>
      </c>
      <c r="G384" s="3" t="s">
        <v>365</v>
      </c>
      <c r="H384" s="3" t="s">
        <v>1778</v>
      </c>
      <c r="J384" s="3">
        <v>269</v>
      </c>
      <c r="K384" s="3" t="s">
        <v>281</v>
      </c>
      <c r="M384" s="3">
        <v>20</v>
      </c>
    </row>
    <row r="385" customHeight="1" spans="1:13">
      <c r="A385" s="3">
        <v>12205</v>
      </c>
      <c r="D385" s="91" t="s">
        <v>10</v>
      </c>
      <c r="E385" s="91" t="s">
        <v>1889</v>
      </c>
      <c r="F385" s="3">
        <v>2019</v>
      </c>
      <c r="G385" s="3" t="s">
        <v>150</v>
      </c>
      <c r="H385" s="3" t="s">
        <v>1841</v>
      </c>
      <c r="I385" s="3">
        <v>253</v>
      </c>
      <c r="J385" s="3" t="s">
        <v>181</v>
      </c>
      <c r="K385" s="3" t="s">
        <v>14</v>
      </c>
      <c r="M385" s="3">
        <v>20</v>
      </c>
    </row>
    <row r="386" customHeight="1" spans="1:13">
      <c r="A386" s="3">
        <v>12208</v>
      </c>
      <c r="D386" s="91" t="s">
        <v>10</v>
      </c>
      <c r="E386" s="91" t="s">
        <v>1890</v>
      </c>
      <c r="F386" s="3">
        <v>2019</v>
      </c>
      <c r="G386" s="3" t="s">
        <v>150</v>
      </c>
      <c r="H386" s="3" t="s">
        <v>1841</v>
      </c>
      <c r="I386" s="3">
        <v>84</v>
      </c>
      <c r="J386" s="3" t="s">
        <v>210</v>
      </c>
      <c r="K386" s="3" t="s">
        <v>14</v>
      </c>
      <c r="M386" s="3">
        <v>20</v>
      </c>
    </row>
    <row r="387" customHeight="1" spans="1:13">
      <c r="A387" s="3">
        <v>12214</v>
      </c>
      <c r="D387" s="91" t="s">
        <v>10</v>
      </c>
      <c r="E387" s="91" t="s">
        <v>1891</v>
      </c>
      <c r="F387" s="3">
        <v>2019</v>
      </c>
      <c r="G387" s="3" t="s">
        <v>1845</v>
      </c>
      <c r="H387" s="3" t="s">
        <v>1778</v>
      </c>
      <c r="I387" s="3">
        <v>258</v>
      </c>
      <c r="J387" s="3" t="s">
        <v>210</v>
      </c>
      <c r="K387" s="3" t="s">
        <v>14</v>
      </c>
      <c r="M387" s="3">
        <v>20</v>
      </c>
    </row>
    <row r="388" customHeight="1" spans="1:13">
      <c r="A388" s="3" t="s">
        <v>2848</v>
      </c>
      <c r="D388" s="220"/>
      <c r="E388" s="91" t="s">
        <v>1892</v>
      </c>
      <c r="F388" s="3">
        <v>1998</v>
      </c>
      <c r="G388" s="3" t="s">
        <v>166</v>
      </c>
      <c r="H388" s="3" t="s">
        <v>1893</v>
      </c>
      <c r="I388" s="3">
        <v>199</v>
      </c>
      <c r="J388" s="3" t="s">
        <v>181</v>
      </c>
      <c r="K388" s="3" t="s">
        <v>14</v>
      </c>
      <c r="M388" s="3">
        <v>20</v>
      </c>
    </row>
    <row r="389" customHeight="1" spans="1:13">
      <c r="A389" s="3" t="s">
        <v>2848</v>
      </c>
      <c r="D389" s="220"/>
      <c r="E389" s="91" t="s">
        <v>1894</v>
      </c>
      <c r="F389" s="3">
        <v>1998</v>
      </c>
      <c r="G389" s="3" t="s">
        <v>166</v>
      </c>
      <c r="H389" s="3" t="s">
        <v>1893</v>
      </c>
      <c r="I389" s="3">
        <v>199</v>
      </c>
      <c r="J389" s="3" t="s">
        <v>181</v>
      </c>
      <c r="K389" s="3" t="s">
        <v>14</v>
      </c>
      <c r="M389" s="3">
        <v>20</v>
      </c>
    </row>
    <row r="390" customHeight="1" spans="1:13">
      <c r="A390" s="3" t="s">
        <v>2848</v>
      </c>
      <c r="D390" s="220"/>
      <c r="E390" s="91" t="s">
        <v>1895</v>
      </c>
      <c r="F390" s="3">
        <v>1992</v>
      </c>
      <c r="G390" s="3" t="s">
        <v>1099</v>
      </c>
      <c r="H390" s="3" t="s">
        <v>1896</v>
      </c>
      <c r="I390" s="3">
        <v>247</v>
      </c>
      <c r="J390" s="3" t="s">
        <v>181</v>
      </c>
      <c r="K390" s="3" t="s">
        <v>14</v>
      </c>
      <c r="M390" s="3">
        <v>20</v>
      </c>
    </row>
    <row r="391" customHeight="1" spans="1:13">
      <c r="A391" s="3" t="s">
        <v>2848</v>
      </c>
      <c r="D391" s="220"/>
      <c r="E391" s="91" t="s">
        <v>1897</v>
      </c>
      <c r="F391" s="3">
        <v>1992</v>
      </c>
      <c r="G391" s="3" t="s">
        <v>1099</v>
      </c>
      <c r="H391" s="3" t="s">
        <v>1896</v>
      </c>
      <c r="I391" s="3">
        <v>247</v>
      </c>
      <c r="J391" s="3" t="s">
        <v>181</v>
      </c>
      <c r="K391" s="3" t="s">
        <v>14</v>
      </c>
      <c r="M391" s="3">
        <v>20</v>
      </c>
    </row>
    <row r="392" customHeight="1" spans="1:13">
      <c r="A392" s="3" t="s">
        <v>2848</v>
      </c>
      <c r="D392" s="220"/>
      <c r="E392" s="91" t="s">
        <v>1898</v>
      </c>
      <c r="F392" s="3">
        <v>1992</v>
      </c>
      <c r="G392" s="3" t="s">
        <v>1099</v>
      </c>
      <c r="H392" s="3" t="s">
        <v>1896</v>
      </c>
      <c r="I392" s="3">
        <v>247</v>
      </c>
      <c r="J392" s="3" t="s">
        <v>181</v>
      </c>
      <c r="K392" s="3" t="s">
        <v>14</v>
      </c>
      <c r="M392" s="3">
        <v>20</v>
      </c>
    </row>
    <row r="393" customHeight="1" spans="1:13">
      <c r="A393" s="3" t="s">
        <v>2848</v>
      </c>
      <c r="D393" s="220"/>
      <c r="E393" s="91" t="s">
        <v>1899</v>
      </c>
      <c r="F393" s="3">
        <v>1992</v>
      </c>
      <c r="G393" s="3" t="s">
        <v>1794</v>
      </c>
      <c r="H393" s="3" t="s">
        <v>1896</v>
      </c>
      <c r="I393" s="3" t="s">
        <v>1900</v>
      </c>
      <c r="J393" s="3" t="s">
        <v>1901</v>
      </c>
      <c r="K393" s="3" t="s">
        <v>27</v>
      </c>
      <c r="M393" s="3">
        <v>20</v>
      </c>
    </row>
    <row r="394" customHeight="1" spans="1:13">
      <c r="A394" s="3" t="s">
        <v>2848</v>
      </c>
      <c r="D394" s="220"/>
      <c r="E394" s="91" t="s">
        <v>1902</v>
      </c>
      <c r="F394" s="3">
        <v>1992</v>
      </c>
      <c r="G394" s="3" t="s">
        <v>166</v>
      </c>
      <c r="H394" s="3" t="s">
        <v>1896</v>
      </c>
      <c r="I394" s="3">
        <v>362</v>
      </c>
      <c r="J394" s="3" t="s">
        <v>181</v>
      </c>
      <c r="K394" s="3" t="s">
        <v>27</v>
      </c>
      <c r="M394" s="3">
        <v>20</v>
      </c>
    </row>
    <row r="395" customHeight="1" spans="1:13">
      <c r="A395" s="3" t="s">
        <v>2848</v>
      </c>
      <c r="D395" s="220"/>
      <c r="E395" s="91" t="s">
        <v>1903</v>
      </c>
      <c r="F395" s="3">
        <v>1992</v>
      </c>
      <c r="G395" s="3" t="s">
        <v>166</v>
      </c>
      <c r="H395" s="3" t="s">
        <v>1896</v>
      </c>
      <c r="I395" s="3">
        <v>362</v>
      </c>
      <c r="J395" s="3" t="s">
        <v>181</v>
      </c>
      <c r="K395" s="3" t="s">
        <v>27</v>
      </c>
      <c r="M395" s="3">
        <v>20</v>
      </c>
    </row>
    <row r="396" customHeight="1" spans="1:13">
      <c r="A396" s="3" t="s">
        <v>2848</v>
      </c>
      <c r="D396" s="220"/>
      <c r="E396" s="91" t="s">
        <v>1904</v>
      </c>
      <c r="F396" s="3">
        <v>1992</v>
      </c>
      <c r="G396" s="3" t="s">
        <v>166</v>
      </c>
      <c r="H396" s="3" t="s">
        <v>1896</v>
      </c>
      <c r="I396" s="3">
        <v>362</v>
      </c>
      <c r="J396" s="3" t="s">
        <v>181</v>
      </c>
      <c r="K396" s="3" t="s">
        <v>27</v>
      </c>
      <c r="M396" s="3">
        <v>20</v>
      </c>
    </row>
    <row r="397" customHeight="1" spans="1:13">
      <c r="A397" s="3" t="s">
        <v>2848</v>
      </c>
      <c r="D397" s="220"/>
      <c r="E397" s="91" t="s">
        <v>1905</v>
      </c>
      <c r="F397" s="3">
        <v>1992</v>
      </c>
      <c r="G397" s="3" t="s">
        <v>166</v>
      </c>
      <c r="H397" s="3" t="s">
        <v>1896</v>
      </c>
      <c r="I397" s="3">
        <v>362</v>
      </c>
      <c r="J397" s="3" t="s">
        <v>181</v>
      </c>
      <c r="K397" s="3" t="s">
        <v>27</v>
      </c>
      <c r="M397" s="3">
        <v>20</v>
      </c>
    </row>
    <row r="398" customHeight="1" spans="1:13">
      <c r="A398" s="3" t="s">
        <v>2848</v>
      </c>
      <c r="D398" s="220"/>
      <c r="E398" s="91" t="s">
        <v>1906</v>
      </c>
      <c r="F398" s="3">
        <v>1992</v>
      </c>
      <c r="G398" s="3" t="s">
        <v>166</v>
      </c>
      <c r="H398" s="3" t="s">
        <v>1896</v>
      </c>
      <c r="I398" s="3">
        <v>362</v>
      </c>
      <c r="J398" s="3" t="s">
        <v>181</v>
      </c>
      <c r="K398" s="3" t="s">
        <v>27</v>
      </c>
      <c r="M398" s="3">
        <v>20</v>
      </c>
    </row>
    <row r="399" customHeight="1" spans="1:13">
      <c r="A399" s="3" t="s">
        <v>2848</v>
      </c>
      <c r="D399" s="220"/>
      <c r="E399" s="91" t="s">
        <v>1907</v>
      </c>
      <c r="F399" s="3">
        <v>1992</v>
      </c>
      <c r="G399" s="3" t="s">
        <v>166</v>
      </c>
      <c r="H399" s="3" t="s">
        <v>1896</v>
      </c>
      <c r="I399" s="3">
        <v>362</v>
      </c>
      <c r="J399" s="3" t="s">
        <v>181</v>
      </c>
      <c r="K399" s="3" t="s">
        <v>27</v>
      </c>
      <c r="M399" s="3">
        <v>20</v>
      </c>
    </row>
    <row r="400" customHeight="1" spans="1:13">
      <c r="A400" s="3" t="s">
        <v>2848</v>
      </c>
      <c r="D400" s="220"/>
      <c r="E400" s="91" t="s">
        <v>1908</v>
      </c>
      <c r="F400" s="3">
        <v>1992</v>
      </c>
      <c r="G400" s="3" t="s">
        <v>166</v>
      </c>
      <c r="H400" s="3" t="s">
        <v>1896</v>
      </c>
      <c r="I400" s="3">
        <v>362</v>
      </c>
      <c r="J400" s="3" t="s">
        <v>181</v>
      </c>
      <c r="K400" s="3" t="s">
        <v>27</v>
      </c>
      <c r="M400" s="3">
        <v>20</v>
      </c>
    </row>
    <row r="401" customHeight="1" spans="1:13">
      <c r="A401" s="3" t="s">
        <v>2848</v>
      </c>
      <c r="D401" s="220"/>
      <c r="E401" s="91" t="s">
        <v>1909</v>
      </c>
      <c r="F401" s="3">
        <v>1987</v>
      </c>
      <c r="G401" s="3" t="s">
        <v>1072</v>
      </c>
      <c r="H401" s="3" t="s">
        <v>1910</v>
      </c>
      <c r="I401" s="3">
        <v>37</v>
      </c>
      <c r="J401" s="3" t="s">
        <v>181</v>
      </c>
      <c r="K401" s="3" t="s">
        <v>27</v>
      </c>
      <c r="M401" s="3">
        <v>20</v>
      </c>
    </row>
    <row r="402" customHeight="1" spans="1:13">
      <c r="A402" s="3" t="s">
        <v>2848</v>
      </c>
      <c r="D402" s="91" t="s">
        <v>66</v>
      </c>
      <c r="E402" s="91" t="s">
        <v>1911</v>
      </c>
      <c r="F402" s="3">
        <v>1987</v>
      </c>
      <c r="G402" s="3" t="s">
        <v>1072</v>
      </c>
      <c r="H402" s="3" t="s">
        <v>1857</v>
      </c>
      <c r="I402" s="3">
        <v>9</v>
      </c>
      <c r="J402" s="3" t="s">
        <v>181</v>
      </c>
      <c r="K402" s="3" t="s">
        <v>1912</v>
      </c>
      <c r="M402" s="3">
        <v>20</v>
      </c>
    </row>
    <row r="403" customHeight="1" spans="1:13">
      <c r="A403" s="3" t="s">
        <v>2848</v>
      </c>
      <c r="D403" s="220"/>
      <c r="E403" s="91" t="s">
        <v>1913</v>
      </c>
      <c r="F403" s="3">
        <v>1987</v>
      </c>
      <c r="G403" s="3" t="s">
        <v>1072</v>
      </c>
      <c r="H403" s="3" t="s">
        <v>1875</v>
      </c>
      <c r="I403" s="3">
        <v>30</v>
      </c>
      <c r="J403" s="3" t="s">
        <v>181</v>
      </c>
      <c r="K403" s="3" t="s">
        <v>27</v>
      </c>
      <c r="M403" s="3">
        <v>20</v>
      </c>
    </row>
    <row r="404" customHeight="1" spans="1:13">
      <c r="A404" s="3" t="s">
        <v>2848</v>
      </c>
      <c r="B404" s="3" t="s">
        <v>3060</v>
      </c>
      <c r="D404" s="220"/>
      <c r="E404" s="91" t="s">
        <v>1914</v>
      </c>
      <c r="F404" s="3">
        <v>1992</v>
      </c>
      <c r="G404" s="3" t="s">
        <v>1915</v>
      </c>
      <c r="H404" s="3" t="s">
        <v>1818</v>
      </c>
      <c r="I404" s="3" t="s">
        <v>1916</v>
      </c>
      <c r="J404" s="3" t="s">
        <v>1917</v>
      </c>
      <c r="K404" s="3" t="s">
        <v>14</v>
      </c>
      <c r="M404" s="3">
        <v>20</v>
      </c>
    </row>
    <row r="405" customHeight="1" spans="1:13">
      <c r="A405" s="3" t="s">
        <v>2848</v>
      </c>
      <c r="D405" s="91" t="s">
        <v>10</v>
      </c>
      <c r="E405" s="91" t="s">
        <v>1918</v>
      </c>
      <c r="F405" s="3">
        <v>1987</v>
      </c>
      <c r="G405" s="3" t="s">
        <v>1072</v>
      </c>
      <c r="H405" s="3" t="s">
        <v>1910</v>
      </c>
      <c r="I405" s="3">
        <v>37</v>
      </c>
      <c r="J405" s="3" t="s">
        <v>181</v>
      </c>
      <c r="K405" s="3" t="s">
        <v>27</v>
      </c>
      <c r="M405" s="3">
        <v>20</v>
      </c>
    </row>
    <row r="406" customHeight="1" spans="1:13">
      <c r="A406" s="3" t="s">
        <v>2848</v>
      </c>
      <c r="D406" s="220"/>
      <c r="E406" s="203" t="s">
        <v>1919</v>
      </c>
      <c r="F406" s="65">
        <v>1990</v>
      </c>
      <c r="G406" s="45" t="s">
        <v>1072</v>
      </c>
      <c r="H406" s="45" t="s">
        <v>1245</v>
      </c>
      <c r="I406" s="65">
        <v>5</v>
      </c>
      <c r="J406" s="45" t="s">
        <v>1920</v>
      </c>
      <c r="K406" s="45" t="s">
        <v>27</v>
      </c>
      <c r="M406" s="3">
        <v>20</v>
      </c>
    </row>
    <row r="407" customHeight="1" spans="1:13">
      <c r="A407" s="3" t="s">
        <v>2848</v>
      </c>
      <c r="D407" s="220"/>
      <c r="E407" s="203" t="s">
        <v>1921</v>
      </c>
      <c r="F407" s="65">
        <v>1990</v>
      </c>
      <c r="G407" s="45" t="s">
        <v>1072</v>
      </c>
      <c r="H407" s="45" t="s">
        <v>1245</v>
      </c>
      <c r="I407" s="65">
        <v>5</v>
      </c>
      <c r="J407" s="45" t="s">
        <v>1920</v>
      </c>
      <c r="K407" s="45" t="s">
        <v>27</v>
      </c>
      <c r="M407" s="3">
        <v>20</v>
      </c>
    </row>
    <row r="408" customHeight="1" spans="1:13">
      <c r="A408" s="3" t="s">
        <v>2848</v>
      </c>
      <c r="D408" s="220"/>
      <c r="E408" s="203" t="s">
        <v>1922</v>
      </c>
      <c r="F408" s="65">
        <v>1990</v>
      </c>
      <c r="G408" s="45" t="s">
        <v>1072</v>
      </c>
      <c r="H408" s="45" t="s">
        <v>1245</v>
      </c>
      <c r="I408" s="65">
        <v>5</v>
      </c>
      <c r="J408" s="45" t="s">
        <v>1920</v>
      </c>
      <c r="K408" s="45" t="s">
        <v>27</v>
      </c>
      <c r="M408" s="3">
        <v>20</v>
      </c>
    </row>
    <row r="409" customHeight="1" spans="1:13">
      <c r="A409" s="3" t="s">
        <v>2848</v>
      </c>
      <c r="D409" s="91" t="s">
        <v>10</v>
      </c>
      <c r="E409" s="91" t="s">
        <v>1923</v>
      </c>
      <c r="F409" s="3">
        <v>1991</v>
      </c>
      <c r="G409" s="3" t="s">
        <v>1794</v>
      </c>
      <c r="H409" s="3" t="s">
        <v>1924</v>
      </c>
      <c r="I409" s="3">
        <v>34</v>
      </c>
      <c r="J409" s="3" t="s">
        <v>181</v>
      </c>
      <c r="K409" s="3" t="s">
        <v>14</v>
      </c>
      <c r="M409" s="3">
        <v>20</v>
      </c>
    </row>
    <row r="410" customHeight="1" spans="1:13">
      <c r="A410" s="3" t="s">
        <v>2848</v>
      </c>
      <c r="D410" s="220"/>
      <c r="E410" s="91" t="s">
        <v>1925</v>
      </c>
      <c r="F410" s="3">
        <v>1989</v>
      </c>
      <c r="G410" s="3" t="s">
        <v>1072</v>
      </c>
      <c r="H410" s="3" t="s">
        <v>1926</v>
      </c>
      <c r="I410" s="3">
        <v>8</v>
      </c>
      <c r="J410" s="3" t="s">
        <v>181</v>
      </c>
      <c r="K410" s="3" t="s">
        <v>14</v>
      </c>
      <c r="M410" s="3">
        <v>20</v>
      </c>
    </row>
    <row r="411" customHeight="1" spans="1:13">
      <c r="A411" s="3" t="s">
        <v>2848</v>
      </c>
      <c r="D411" s="220"/>
      <c r="E411" s="91" t="s">
        <v>1927</v>
      </c>
      <c r="F411" s="3">
        <v>1989</v>
      </c>
      <c r="G411" s="3" t="s">
        <v>1072</v>
      </c>
      <c r="H411" s="3" t="s">
        <v>1926</v>
      </c>
      <c r="I411" s="3">
        <v>8</v>
      </c>
      <c r="J411" s="3" t="s">
        <v>181</v>
      </c>
      <c r="K411" s="3" t="s">
        <v>14</v>
      </c>
      <c r="M411" s="3">
        <v>20</v>
      </c>
    </row>
    <row r="412" customHeight="1" spans="1:13">
      <c r="A412" s="3" t="s">
        <v>2848</v>
      </c>
      <c r="D412" s="220"/>
      <c r="E412" s="91" t="s">
        <v>1928</v>
      </c>
      <c r="F412" s="3">
        <v>1989</v>
      </c>
      <c r="G412" s="3" t="s">
        <v>1072</v>
      </c>
      <c r="H412" s="3" t="s">
        <v>1926</v>
      </c>
      <c r="I412" s="3">
        <v>8</v>
      </c>
      <c r="J412" s="3" t="s">
        <v>181</v>
      </c>
      <c r="K412" s="3" t="s">
        <v>14</v>
      </c>
      <c r="M412" s="3">
        <v>20</v>
      </c>
    </row>
    <row r="413" customHeight="1" spans="1:13">
      <c r="A413" s="3" t="s">
        <v>2848</v>
      </c>
      <c r="D413" s="220"/>
      <c r="E413" s="91" t="s">
        <v>1929</v>
      </c>
      <c r="F413" s="3">
        <v>1989</v>
      </c>
      <c r="G413" s="3" t="s">
        <v>1072</v>
      </c>
      <c r="H413" s="3" t="s">
        <v>1926</v>
      </c>
      <c r="I413" s="3">
        <v>8</v>
      </c>
      <c r="J413" s="3" t="s">
        <v>181</v>
      </c>
      <c r="K413" s="3" t="s">
        <v>14</v>
      </c>
      <c r="M413" s="3">
        <v>20</v>
      </c>
    </row>
    <row r="414" customHeight="1" spans="1:13">
      <c r="A414" s="3" t="s">
        <v>2848</v>
      </c>
      <c r="D414" s="220"/>
      <c r="E414" s="91" t="s">
        <v>1930</v>
      </c>
      <c r="F414" s="3">
        <v>1989</v>
      </c>
      <c r="G414" s="3" t="s">
        <v>1072</v>
      </c>
      <c r="H414" s="3" t="s">
        <v>1926</v>
      </c>
      <c r="I414" s="3">
        <v>8</v>
      </c>
      <c r="J414" s="3" t="s">
        <v>181</v>
      </c>
      <c r="K414" s="3" t="s">
        <v>14</v>
      </c>
      <c r="M414" s="3">
        <v>20</v>
      </c>
    </row>
    <row r="415" customHeight="1" spans="1:13">
      <c r="A415" s="3" t="s">
        <v>2848</v>
      </c>
      <c r="D415" s="220"/>
      <c r="E415" s="91" t="s">
        <v>1931</v>
      </c>
      <c r="F415" s="3">
        <v>1988</v>
      </c>
      <c r="G415" s="3" t="s">
        <v>1932</v>
      </c>
      <c r="H415" s="3" t="s">
        <v>1933</v>
      </c>
      <c r="I415" s="3">
        <v>67</v>
      </c>
      <c r="J415" s="3" t="s">
        <v>210</v>
      </c>
      <c r="K415" s="3" t="s">
        <v>27</v>
      </c>
      <c r="M415" s="3">
        <v>20</v>
      </c>
    </row>
    <row r="416" customHeight="1" spans="1:13">
      <c r="A416" s="3" t="s">
        <v>2848</v>
      </c>
      <c r="D416" s="220"/>
      <c r="E416" s="91" t="s">
        <v>1934</v>
      </c>
      <c r="F416" s="3">
        <v>1988</v>
      </c>
      <c r="G416" s="3" t="s">
        <v>1072</v>
      </c>
      <c r="H416" s="3" t="s">
        <v>1857</v>
      </c>
      <c r="I416" s="3">
        <v>85</v>
      </c>
      <c r="J416" s="3" t="s">
        <v>210</v>
      </c>
      <c r="K416" s="3" t="s">
        <v>27</v>
      </c>
      <c r="M416" s="3">
        <v>20</v>
      </c>
    </row>
    <row r="417" customHeight="1" spans="1:13">
      <c r="A417" s="3" t="s">
        <v>2848</v>
      </c>
      <c r="D417" s="220"/>
      <c r="E417" s="91" t="s">
        <v>1935</v>
      </c>
      <c r="F417" s="3">
        <v>1987</v>
      </c>
      <c r="G417" s="3" t="s">
        <v>1072</v>
      </c>
      <c r="H417" s="3" t="s">
        <v>1936</v>
      </c>
      <c r="I417" s="3">
        <v>80</v>
      </c>
      <c r="J417" s="3" t="s">
        <v>181</v>
      </c>
      <c r="K417" s="3" t="s">
        <v>27</v>
      </c>
      <c r="M417" s="3">
        <v>20</v>
      </c>
    </row>
    <row r="418" customHeight="1" spans="1:14">
      <c r="A418" s="154" t="e">
        <f>A417+1</f>
        <v>#VALUE!</v>
      </c>
      <c r="B418" s="3"/>
      <c r="C418" s="3"/>
      <c r="D418" s="91" t="s">
        <v>10</v>
      </c>
      <c r="E418" s="91" t="s">
        <v>1777</v>
      </c>
      <c r="F418" s="63">
        <v>2019</v>
      </c>
      <c r="G418" s="63" t="s">
        <v>398</v>
      </c>
      <c r="H418" s="63" t="s">
        <v>1778</v>
      </c>
      <c r="I418" s="63">
        <v>158</v>
      </c>
      <c r="J418" s="62"/>
      <c r="K418" s="63" t="s">
        <v>14</v>
      </c>
      <c r="L418" s="62"/>
      <c r="M418" s="3">
        <v>22</v>
      </c>
      <c r="N418" s="10"/>
    </row>
    <row r="419" customHeight="1" spans="1:14">
      <c r="A419" s="154">
        <v>10006</v>
      </c>
      <c r="B419" s="3"/>
      <c r="C419" s="3"/>
      <c r="D419" s="91" t="s">
        <v>10</v>
      </c>
      <c r="E419" s="91" t="s">
        <v>1779</v>
      </c>
      <c r="F419" s="63">
        <v>2019</v>
      </c>
      <c r="G419" s="63" t="s">
        <v>398</v>
      </c>
      <c r="H419" s="63" t="s">
        <v>1778</v>
      </c>
      <c r="I419" s="63">
        <v>158</v>
      </c>
      <c r="J419" s="62"/>
      <c r="K419" s="63" t="s">
        <v>14</v>
      </c>
      <c r="L419" s="62"/>
      <c r="M419" s="3">
        <v>22</v>
      </c>
      <c r="N419" s="10"/>
    </row>
    <row r="420" customHeight="1" spans="1:14">
      <c r="A420" s="154">
        <v>10010</v>
      </c>
      <c r="B420" s="3"/>
      <c r="C420" s="3"/>
      <c r="D420" s="91" t="s">
        <v>10</v>
      </c>
      <c r="E420" s="91" t="s">
        <v>1780</v>
      </c>
      <c r="F420" s="63">
        <v>2019</v>
      </c>
      <c r="G420" s="63" t="s">
        <v>398</v>
      </c>
      <c r="H420" s="63" t="s">
        <v>1778</v>
      </c>
      <c r="I420" s="63">
        <v>158</v>
      </c>
      <c r="J420" s="62"/>
      <c r="K420" s="63" t="s">
        <v>14</v>
      </c>
      <c r="L420" s="62"/>
      <c r="M420" s="3">
        <v>22</v>
      </c>
      <c r="N420" s="10"/>
    </row>
    <row r="421" customHeight="1" spans="1:14">
      <c r="A421" s="154">
        <f t="shared" ref="A421:A422" si="18">A420+1</f>
        <v>10011</v>
      </c>
      <c r="B421" s="3"/>
      <c r="C421" s="3"/>
      <c r="D421" s="91" t="s">
        <v>10</v>
      </c>
      <c r="E421" s="91" t="s">
        <v>1781</v>
      </c>
      <c r="F421" s="63">
        <v>2019</v>
      </c>
      <c r="G421" s="63" t="s">
        <v>398</v>
      </c>
      <c r="H421" s="63" t="s">
        <v>1778</v>
      </c>
      <c r="I421" s="63">
        <v>158</v>
      </c>
      <c r="J421" s="62"/>
      <c r="K421" s="63" t="s">
        <v>14</v>
      </c>
      <c r="L421" s="62"/>
      <c r="M421" s="3">
        <v>22</v>
      </c>
      <c r="N421" s="10"/>
    </row>
    <row r="422" customHeight="1" spans="1:13">
      <c r="A422" s="154">
        <f t="shared" si="18"/>
        <v>10012</v>
      </c>
      <c r="B422" s="3"/>
      <c r="C422" s="3"/>
      <c r="D422" s="91" t="s">
        <v>10</v>
      </c>
      <c r="E422" s="91" t="s">
        <v>1937</v>
      </c>
      <c r="F422" s="63">
        <v>2019</v>
      </c>
      <c r="G422" s="63" t="s">
        <v>68</v>
      </c>
      <c r="H422" s="63" t="s">
        <v>1938</v>
      </c>
      <c r="I422" s="63">
        <v>12</v>
      </c>
      <c r="J422" s="63" t="s">
        <v>1939</v>
      </c>
      <c r="K422" s="63" t="s">
        <v>40</v>
      </c>
      <c r="L422" s="62"/>
      <c r="M422" s="3">
        <v>22</v>
      </c>
    </row>
    <row r="423" customHeight="1" spans="1:13">
      <c r="A423" s="154" t="e">
        <f>'Drop 1 Baseball'!A9+1</f>
        <v>#VALUE!</v>
      </c>
      <c r="B423" s="3"/>
      <c r="C423" s="3"/>
      <c r="D423" s="91" t="s">
        <v>10</v>
      </c>
      <c r="E423" s="91" t="s">
        <v>1941</v>
      </c>
      <c r="F423" s="3">
        <v>1995</v>
      </c>
      <c r="G423" s="3" t="s">
        <v>1942</v>
      </c>
      <c r="H423" s="3" t="s">
        <v>1943</v>
      </c>
      <c r="I423" s="3">
        <v>167</v>
      </c>
      <c r="K423" s="3" t="s">
        <v>27</v>
      </c>
      <c r="M423" s="3">
        <v>22</v>
      </c>
    </row>
    <row r="424" customHeight="1" spans="1:13">
      <c r="A424" s="3">
        <v>11898</v>
      </c>
      <c r="D424" s="91" t="s">
        <v>10</v>
      </c>
      <c r="E424" s="91" t="s">
        <v>1944</v>
      </c>
      <c r="F424" s="3">
        <v>1981</v>
      </c>
      <c r="G424" s="3" t="s">
        <v>166</v>
      </c>
      <c r="H424" s="3" t="s">
        <v>1945</v>
      </c>
      <c r="I424" s="3" t="s">
        <v>1946</v>
      </c>
      <c r="J424" s="3">
        <v>75</v>
      </c>
      <c r="K424" s="3" t="s">
        <v>977</v>
      </c>
      <c r="M424" s="3">
        <v>22</v>
      </c>
    </row>
    <row r="425" customHeight="1" spans="1:13">
      <c r="A425" s="3">
        <v>12009</v>
      </c>
      <c r="D425" s="91" t="s">
        <v>10</v>
      </c>
      <c r="E425" s="91" t="s">
        <v>1947</v>
      </c>
      <c r="F425" s="3">
        <v>1988</v>
      </c>
      <c r="G425" s="3" t="s">
        <v>1072</v>
      </c>
      <c r="H425" s="3" t="s">
        <v>1926</v>
      </c>
      <c r="I425" s="3" t="s">
        <v>1858</v>
      </c>
      <c r="J425" s="3">
        <v>124</v>
      </c>
      <c r="K425" s="3" t="s">
        <v>27</v>
      </c>
      <c r="M425" s="3">
        <v>22</v>
      </c>
    </row>
    <row r="426" customHeight="1" spans="1:13">
      <c r="A426" s="3">
        <v>12010</v>
      </c>
      <c r="D426" s="91" t="s">
        <v>10</v>
      </c>
      <c r="E426" s="91" t="s">
        <v>1948</v>
      </c>
      <c r="F426" s="3">
        <v>1988</v>
      </c>
      <c r="G426" s="3" t="s">
        <v>1072</v>
      </c>
      <c r="H426" s="3" t="s">
        <v>1926</v>
      </c>
      <c r="I426" s="3" t="s">
        <v>1858</v>
      </c>
      <c r="J426" s="3">
        <v>124</v>
      </c>
      <c r="K426" s="3" t="s">
        <v>27</v>
      </c>
      <c r="M426" s="3">
        <v>22</v>
      </c>
    </row>
    <row r="427" customHeight="1" spans="1:13">
      <c r="A427" s="3">
        <v>12015</v>
      </c>
      <c r="D427" s="91" t="s">
        <v>10</v>
      </c>
      <c r="E427" s="91" t="s">
        <v>1949</v>
      </c>
      <c r="F427" s="3">
        <v>1988</v>
      </c>
      <c r="G427" s="3" t="s">
        <v>1072</v>
      </c>
      <c r="H427" s="3" t="s">
        <v>1857</v>
      </c>
      <c r="I427" s="3"/>
      <c r="J427" s="3">
        <v>85</v>
      </c>
      <c r="K427" s="3" t="s">
        <v>27</v>
      </c>
      <c r="M427" s="3">
        <v>22</v>
      </c>
    </row>
    <row r="428" customHeight="1" spans="1:13">
      <c r="A428" s="3">
        <v>12016</v>
      </c>
      <c r="D428" s="91" t="s">
        <v>10</v>
      </c>
      <c r="E428" s="91" t="s">
        <v>1950</v>
      </c>
      <c r="F428" s="3">
        <v>1988</v>
      </c>
      <c r="G428" s="3" t="s">
        <v>1072</v>
      </c>
      <c r="H428" s="3" t="s">
        <v>1857</v>
      </c>
      <c r="I428" s="3"/>
      <c r="J428" s="3">
        <v>85</v>
      </c>
      <c r="K428" s="3" t="s">
        <v>27</v>
      </c>
      <c r="M428" s="3">
        <v>22</v>
      </c>
    </row>
    <row r="429" customHeight="1" spans="1:13">
      <c r="A429" s="3">
        <v>12017</v>
      </c>
      <c r="D429" s="91" t="s">
        <v>10</v>
      </c>
      <c r="E429" s="91" t="s">
        <v>1951</v>
      </c>
      <c r="F429" s="3">
        <v>1988</v>
      </c>
      <c r="G429" s="3" t="s">
        <v>1072</v>
      </c>
      <c r="H429" s="3" t="s">
        <v>1857</v>
      </c>
      <c r="I429" s="3"/>
      <c r="J429" s="3">
        <v>85</v>
      </c>
      <c r="K429" s="3" t="s">
        <v>27</v>
      </c>
      <c r="M429" s="3">
        <v>22</v>
      </c>
    </row>
    <row r="430" customHeight="1" spans="1:13">
      <c r="A430" s="3">
        <v>12018</v>
      </c>
      <c r="D430" s="91" t="s">
        <v>10</v>
      </c>
      <c r="E430" s="91" t="s">
        <v>1952</v>
      </c>
      <c r="F430" s="3">
        <v>1988</v>
      </c>
      <c r="G430" s="3" t="s">
        <v>1072</v>
      </c>
      <c r="H430" s="3" t="s">
        <v>1857</v>
      </c>
      <c r="I430" s="3"/>
      <c r="J430" s="3">
        <v>85</v>
      </c>
      <c r="K430" s="3" t="s">
        <v>27</v>
      </c>
      <c r="M430" s="3">
        <v>22</v>
      </c>
    </row>
    <row r="431" customHeight="1" spans="1:13">
      <c r="A431" s="3" t="s">
        <v>2848</v>
      </c>
      <c r="D431" s="220"/>
      <c r="E431" s="91" t="s">
        <v>1953</v>
      </c>
      <c r="F431" s="3">
        <v>1987</v>
      </c>
      <c r="G431" s="3" t="s">
        <v>1072</v>
      </c>
      <c r="H431" s="3" t="s">
        <v>1954</v>
      </c>
      <c r="I431" s="3">
        <v>118</v>
      </c>
      <c r="J431" s="3" t="s">
        <v>181</v>
      </c>
      <c r="K431" s="3" t="s">
        <v>27</v>
      </c>
      <c r="M431" s="3">
        <v>22</v>
      </c>
    </row>
    <row r="432" customHeight="1" spans="1:13">
      <c r="A432" s="3" t="s">
        <v>2848</v>
      </c>
      <c r="D432" s="220"/>
      <c r="E432" s="91" t="s">
        <v>1955</v>
      </c>
      <c r="F432" s="3">
        <v>1987</v>
      </c>
      <c r="G432" s="3" t="s">
        <v>1956</v>
      </c>
      <c r="H432" s="3" t="s">
        <v>1936</v>
      </c>
      <c r="I432" s="3">
        <v>80</v>
      </c>
      <c r="J432" s="3" t="s">
        <v>181</v>
      </c>
      <c r="K432" s="3" t="s">
        <v>27</v>
      </c>
      <c r="M432" s="3">
        <v>22</v>
      </c>
    </row>
    <row r="433" customHeight="1" spans="1:13">
      <c r="A433" s="3" t="s">
        <v>2848</v>
      </c>
      <c r="D433" s="220"/>
      <c r="E433" s="91" t="s">
        <v>1957</v>
      </c>
      <c r="F433" s="3">
        <v>1987</v>
      </c>
      <c r="G433" s="3" t="s">
        <v>1072</v>
      </c>
      <c r="H433" s="3" t="s">
        <v>1958</v>
      </c>
      <c r="I433" s="3">
        <v>1</v>
      </c>
      <c r="J433" s="3" t="s">
        <v>181</v>
      </c>
      <c r="K433" s="3" t="s">
        <v>170</v>
      </c>
      <c r="M433" s="3">
        <v>22</v>
      </c>
    </row>
    <row r="434" customHeight="1" spans="1:13">
      <c r="A434" s="3" t="s">
        <v>2848</v>
      </c>
      <c r="D434" s="220"/>
      <c r="E434" s="91" t="s">
        <v>1959</v>
      </c>
      <c r="F434" s="3">
        <v>1987</v>
      </c>
      <c r="G434" s="3" t="s">
        <v>1072</v>
      </c>
      <c r="H434" s="3" t="s">
        <v>1958</v>
      </c>
      <c r="I434" s="3">
        <v>1</v>
      </c>
      <c r="J434" s="3" t="s">
        <v>181</v>
      </c>
      <c r="K434" s="3" t="s">
        <v>170</v>
      </c>
      <c r="M434" s="3">
        <v>22</v>
      </c>
    </row>
    <row r="435" customHeight="1" spans="1:13">
      <c r="A435" s="3" t="s">
        <v>2848</v>
      </c>
      <c r="D435" s="91" t="s">
        <v>10</v>
      </c>
      <c r="E435" s="91" t="s">
        <v>1960</v>
      </c>
      <c r="F435" s="3">
        <v>1981</v>
      </c>
      <c r="G435" s="3" t="s">
        <v>166</v>
      </c>
      <c r="H435" s="3" t="s">
        <v>1926</v>
      </c>
      <c r="I435" s="3">
        <v>101</v>
      </c>
      <c r="J435" s="3" t="s">
        <v>1946</v>
      </c>
      <c r="K435" s="3" t="s">
        <v>170</v>
      </c>
      <c r="M435" s="3">
        <v>22</v>
      </c>
    </row>
    <row r="436" customHeight="1" spans="1:13">
      <c r="A436" s="3" t="s">
        <v>2848</v>
      </c>
      <c r="D436" s="91" t="s">
        <v>10</v>
      </c>
      <c r="E436" s="91" t="s">
        <v>1961</v>
      </c>
      <c r="F436" s="3">
        <v>1991</v>
      </c>
      <c r="G436" s="3" t="s">
        <v>1794</v>
      </c>
      <c r="H436" s="3" t="s">
        <v>1245</v>
      </c>
      <c r="I436" s="3">
        <v>452</v>
      </c>
      <c r="J436" s="3" t="s">
        <v>181</v>
      </c>
      <c r="K436" s="3" t="s">
        <v>14</v>
      </c>
      <c r="M436" s="3">
        <v>22</v>
      </c>
    </row>
    <row r="437" customHeight="1" spans="1:13">
      <c r="A437" s="3">
        <v>12045</v>
      </c>
      <c r="D437" s="91" t="s">
        <v>10</v>
      </c>
      <c r="E437" s="3">
        <v>52171188</v>
      </c>
      <c r="F437" s="3">
        <v>1988</v>
      </c>
      <c r="G437" s="3" t="s">
        <v>1962</v>
      </c>
      <c r="H437" s="3" t="s">
        <v>1926</v>
      </c>
      <c r="J437" s="3">
        <v>2</v>
      </c>
      <c r="K437" s="3" t="s">
        <v>170</v>
      </c>
      <c r="M437" s="3">
        <v>24</v>
      </c>
    </row>
    <row r="438" customHeight="1" spans="1:13">
      <c r="A438" s="154">
        <f t="shared" ref="A438:A448" si="19">A437+1</f>
        <v>12046</v>
      </c>
      <c r="B438" s="3"/>
      <c r="C438" s="3"/>
      <c r="D438" s="91" t="s">
        <v>10</v>
      </c>
      <c r="E438" s="91" t="s">
        <v>1795</v>
      </c>
      <c r="F438" s="63">
        <v>2009</v>
      </c>
      <c r="G438" s="63" t="s">
        <v>1794</v>
      </c>
      <c r="H438" s="63" t="s">
        <v>1796</v>
      </c>
      <c r="I438" s="63">
        <v>227</v>
      </c>
      <c r="J438" s="62"/>
      <c r="K438" s="63" t="s">
        <v>14</v>
      </c>
      <c r="L438" s="62"/>
      <c r="M438" s="3">
        <v>25</v>
      </c>
    </row>
    <row r="439" customHeight="1" spans="1:13">
      <c r="A439" s="154">
        <f t="shared" si="19"/>
        <v>12047</v>
      </c>
      <c r="B439" s="3"/>
      <c r="C439" s="3"/>
      <c r="D439" s="91" t="s">
        <v>77</v>
      </c>
      <c r="E439" s="91" t="s">
        <v>1963</v>
      </c>
      <c r="F439" s="63">
        <v>2019</v>
      </c>
      <c r="G439" s="63" t="s">
        <v>68</v>
      </c>
      <c r="H439" s="63" t="s">
        <v>1832</v>
      </c>
      <c r="I439" s="63">
        <v>44</v>
      </c>
      <c r="J439" s="63" t="s">
        <v>33</v>
      </c>
      <c r="K439" s="63" t="s">
        <v>1038</v>
      </c>
      <c r="L439" s="62"/>
      <c r="M439" s="3">
        <v>25</v>
      </c>
    </row>
    <row r="440" customHeight="1" spans="1:13">
      <c r="A440" s="154">
        <f t="shared" si="19"/>
        <v>12048</v>
      </c>
      <c r="B440" s="3"/>
      <c r="C440" s="3"/>
      <c r="D440" s="91" t="s">
        <v>10</v>
      </c>
      <c r="E440" s="91" t="s">
        <v>1964</v>
      </c>
      <c r="F440" s="63">
        <v>2019</v>
      </c>
      <c r="G440" s="63" t="s">
        <v>858</v>
      </c>
      <c r="H440" s="63" t="s">
        <v>1965</v>
      </c>
      <c r="I440" s="63"/>
      <c r="J440" s="63" t="s">
        <v>86</v>
      </c>
      <c r="K440" s="63" t="s">
        <v>40</v>
      </c>
      <c r="L440" s="62"/>
      <c r="M440" s="3">
        <v>25</v>
      </c>
    </row>
    <row r="441" customHeight="1" spans="1:13">
      <c r="A441" s="154">
        <f t="shared" si="19"/>
        <v>12049</v>
      </c>
      <c r="B441" s="3"/>
      <c r="C441" s="3"/>
      <c r="D441" s="91" t="s">
        <v>66</v>
      </c>
      <c r="E441" s="91" t="s">
        <v>1966</v>
      </c>
      <c r="F441" s="59">
        <v>1992</v>
      </c>
      <c r="G441" s="59" t="s">
        <v>1967</v>
      </c>
      <c r="H441" s="59" t="s">
        <v>1896</v>
      </c>
      <c r="I441" s="59">
        <v>362</v>
      </c>
      <c r="J441" s="60"/>
      <c r="K441" s="59" t="s">
        <v>146</v>
      </c>
      <c r="M441" s="3">
        <v>25</v>
      </c>
    </row>
    <row r="442" customHeight="1" spans="1:13">
      <c r="A442" s="154">
        <f t="shared" si="19"/>
        <v>12050</v>
      </c>
      <c r="B442" s="3"/>
      <c r="C442" s="3"/>
      <c r="D442" s="91" t="s">
        <v>10</v>
      </c>
      <c r="E442" s="91" t="s">
        <v>1968</v>
      </c>
      <c r="F442" s="3">
        <v>2019</v>
      </c>
      <c r="G442" s="3" t="s">
        <v>365</v>
      </c>
      <c r="H442" s="3" t="s">
        <v>1969</v>
      </c>
      <c r="I442" s="3">
        <v>182</v>
      </c>
      <c r="J442" s="3" t="s">
        <v>120</v>
      </c>
      <c r="K442" s="3" t="s">
        <v>40</v>
      </c>
      <c r="M442" s="3">
        <v>25</v>
      </c>
    </row>
    <row r="443" customHeight="1" spans="1:13">
      <c r="A443" s="154">
        <f t="shared" si="19"/>
        <v>12051</v>
      </c>
      <c r="D443" s="91" t="s">
        <v>10</v>
      </c>
      <c r="E443" s="91" t="s">
        <v>1970</v>
      </c>
      <c r="F443" s="3">
        <v>2020</v>
      </c>
      <c r="G443" s="3" t="s">
        <v>1840</v>
      </c>
      <c r="H443" s="3" t="s">
        <v>1971</v>
      </c>
      <c r="I443" s="3">
        <v>3</v>
      </c>
      <c r="K443" s="3" t="s">
        <v>14</v>
      </c>
      <c r="M443" s="3">
        <v>25</v>
      </c>
    </row>
    <row r="444" customHeight="1" spans="1:13">
      <c r="A444" s="154">
        <f t="shared" si="19"/>
        <v>12052</v>
      </c>
      <c r="B444" s="143"/>
      <c r="C444" s="143"/>
      <c r="D444" s="144" t="s">
        <v>10</v>
      </c>
      <c r="E444" s="144" t="s">
        <v>1972</v>
      </c>
      <c r="F444" s="140">
        <v>2018</v>
      </c>
      <c r="G444" s="140" t="s">
        <v>131</v>
      </c>
      <c r="H444" s="140" t="s">
        <v>1969</v>
      </c>
      <c r="I444" s="140">
        <v>198</v>
      </c>
      <c r="J444" s="143"/>
      <c r="K444" s="140" t="s">
        <v>14</v>
      </c>
      <c r="M444" s="3">
        <v>25</v>
      </c>
    </row>
    <row r="445" customHeight="1" spans="1:13">
      <c r="A445" s="154">
        <f t="shared" si="19"/>
        <v>12053</v>
      </c>
      <c r="B445" s="143"/>
      <c r="C445" s="143"/>
      <c r="D445" s="144" t="s">
        <v>10</v>
      </c>
      <c r="E445" s="144" t="s">
        <v>1973</v>
      </c>
      <c r="F445" s="140">
        <v>2019</v>
      </c>
      <c r="G445" s="140" t="s">
        <v>398</v>
      </c>
      <c r="H445" s="140" t="s">
        <v>658</v>
      </c>
      <c r="I445" s="140">
        <v>172</v>
      </c>
      <c r="J445" s="140" t="s">
        <v>1974</v>
      </c>
      <c r="K445" s="140" t="s">
        <v>14</v>
      </c>
      <c r="M445" s="3">
        <v>25</v>
      </c>
    </row>
    <row r="446" customHeight="1" spans="1:13">
      <c r="A446" s="154">
        <f t="shared" si="19"/>
        <v>12054</v>
      </c>
      <c r="B446" s="143"/>
      <c r="C446" s="143"/>
      <c r="D446" s="144" t="s">
        <v>10</v>
      </c>
      <c r="E446" s="144" t="s">
        <v>1975</v>
      </c>
      <c r="F446" s="140">
        <v>2019</v>
      </c>
      <c r="G446" s="140" t="s">
        <v>1840</v>
      </c>
      <c r="H446" s="140" t="s">
        <v>1841</v>
      </c>
      <c r="I446" s="140">
        <v>65</v>
      </c>
      <c r="J446" s="140"/>
      <c r="K446" s="140" t="s">
        <v>14</v>
      </c>
      <c r="M446" s="3">
        <v>25</v>
      </c>
    </row>
    <row r="447" customHeight="1" spans="1:13">
      <c r="A447" s="154">
        <f t="shared" si="19"/>
        <v>12055</v>
      </c>
      <c r="B447" s="143"/>
      <c r="C447" s="143"/>
      <c r="D447" s="144" t="s">
        <v>10</v>
      </c>
      <c r="E447" s="144" t="s">
        <v>1976</v>
      </c>
      <c r="F447" s="140">
        <v>2019</v>
      </c>
      <c r="G447" s="140" t="s">
        <v>1840</v>
      </c>
      <c r="H447" s="140" t="s">
        <v>1841</v>
      </c>
      <c r="I447" s="140">
        <v>2</v>
      </c>
      <c r="J447" s="140"/>
      <c r="K447" s="140" t="s">
        <v>14</v>
      </c>
      <c r="M447" s="3">
        <v>25</v>
      </c>
    </row>
    <row r="448" customHeight="1" spans="1:13">
      <c r="A448" s="154">
        <f t="shared" si="19"/>
        <v>12056</v>
      </c>
      <c r="B448" s="143"/>
      <c r="C448" s="143"/>
      <c r="D448" s="144" t="s">
        <v>10</v>
      </c>
      <c r="E448" s="144" t="s">
        <v>1977</v>
      </c>
      <c r="F448" s="140">
        <v>2019</v>
      </c>
      <c r="G448" s="140" t="s">
        <v>150</v>
      </c>
      <c r="H448" s="140" t="s">
        <v>658</v>
      </c>
      <c r="I448" s="140">
        <v>277</v>
      </c>
      <c r="J448" s="140" t="s">
        <v>1978</v>
      </c>
      <c r="K448" s="140" t="s">
        <v>40</v>
      </c>
      <c r="M448" s="3">
        <v>25</v>
      </c>
    </row>
    <row r="449" customHeight="1" spans="1:13">
      <c r="A449" s="3">
        <v>11772</v>
      </c>
      <c r="D449" s="91" t="s">
        <v>10</v>
      </c>
      <c r="E449" s="91" t="s">
        <v>1979</v>
      </c>
      <c r="F449" s="3">
        <v>2019</v>
      </c>
      <c r="G449" s="3" t="s">
        <v>150</v>
      </c>
      <c r="H449" s="3" t="s">
        <v>1815</v>
      </c>
      <c r="I449" s="3"/>
      <c r="J449" s="3">
        <v>591</v>
      </c>
      <c r="K449" s="3" t="s">
        <v>40</v>
      </c>
      <c r="M449" s="3">
        <v>25</v>
      </c>
    </row>
    <row r="450" customHeight="1" spans="1:13">
      <c r="A450" s="3">
        <v>11773</v>
      </c>
      <c r="D450" s="91" t="s">
        <v>10</v>
      </c>
      <c r="E450" s="91" t="s">
        <v>1980</v>
      </c>
      <c r="F450" s="3">
        <v>2019</v>
      </c>
      <c r="G450" s="3" t="s">
        <v>150</v>
      </c>
      <c r="H450" s="3" t="s">
        <v>1815</v>
      </c>
      <c r="I450" s="3"/>
      <c r="J450" s="3">
        <v>591</v>
      </c>
      <c r="K450" s="3" t="s">
        <v>40</v>
      </c>
      <c r="M450" s="3">
        <v>25</v>
      </c>
    </row>
    <row r="451" customHeight="1" spans="1:13">
      <c r="A451" s="3">
        <v>11774</v>
      </c>
      <c r="D451" s="91" t="s">
        <v>10</v>
      </c>
      <c r="E451" s="91" t="s">
        <v>1981</v>
      </c>
      <c r="F451" s="3">
        <v>2019</v>
      </c>
      <c r="G451" s="3" t="s">
        <v>150</v>
      </c>
      <c r="H451" s="3" t="s">
        <v>1815</v>
      </c>
      <c r="I451" s="3"/>
      <c r="J451" s="3">
        <v>591</v>
      </c>
      <c r="K451" s="3" t="s">
        <v>40</v>
      </c>
      <c r="M451" s="3">
        <v>25</v>
      </c>
    </row>
    <row r="452" customHeight="1" spans="1:13">
      <c r="A452" s="3">
        <v>11801</v>
      </c>
      <c r="D452" s="91" t="s">
        <v>10</v>
      </c>
      <c r="E452" s="91" t="s">
        <v>1982</v>
      </c>
      <c r="F452" s="3">
        <v>2019</v>
      </c>
      <c r="G452" s="3" t="s">
        <v>93</v>
      </c>
      <c r="H452" s="3" t="s">
        <v>1983</v>
      </c>
      <c r="I452" s="3"/>
      <c r="J452" s="3">
        <v>256</v>
      </c>
      <c r="K452" s="3" t="s">
        <v>40</v>
      </c>
      <c r="M452" s="3">
        <v>25</v>
      </c>
    </row>
    <row r="453" customHeight="1" spans="1:13">
      <c r="A453" s="3">
        <v>11802</v>
      </c>
      <c r="D453" s="91" t="s">
        <v>10</v>
      </c>
      <c r="E453" s="91" t="s">
        <v>1984</v>
      </c>
      <c r="F453" s="3">
        <v>2019</v>
      </c>
      <c r="G453" s="3" t="s">
        <v>93</v>
      </c>
      <c r="H453" s="3" t="s">
        <v>1983</v>
      </c>
      <c r="I453" s="3"/>
      <c r="J453" s="3">
        <v>256</v>
      </c>
      <c r="K453" s="3" t="s">
        <v>40</v>
      </c>
      <c r="M453" s="3">
        <v>25</v>
      </c>
    </row>
    <row r="454" customHeight="1" spans="1:13">
      <c r="A454" s="3">
        <v>11844</v>
      </c>
      <c r="D454" s="91" t="s">
        <v>10</v>
      </c>
      <c r="E454" s="91" t="s">
        <v>1985</v>
      </c>
      <c r="F454" s="3">
        <v>1988</v>
      </c>
      <c r="G454" s="3" t="s">
        <v>1072</v>
      </c>
      <c r="H454" s="3" t="s">
        <v>1986</v>
      </c>
      <c r="I454" s="3" t="s">
        <v>1858</v>
      </c>
      <c r="J454" s="3">
        <v>123</v>
      </c>
      <c r="K454" s="3" t="s">
        <v>27</v>
      </c>
      <c r="M454" s="3">
        <v>25</v>
      </c>
    </row>
    <row r="455" customHeight="1" spans="1:13">
      <c r="A455" s="3">
        <v>11934</v>
      </c>
      <c r="D455" s="91" t="s">
        <v>10</v>
      </c>
      <c r="E455" s="91" t="s">
        <v>1987</v>
      </c>
      <c r="F455" s="3">
        <v>1989</v>
      </c>
      <c r="G455" s="3" t="s">
        <v>1988</v>
      </c>
      <c r="H455" s="3" t="s">
        <v>1989</v>
      </c>
      <c r="J455" s="3">
        <v>138</v>
      </c>
      <c r="K455" s="3" t="s">
        <v>14</v>
      </c>
      <c r="M455" s="3">
        <v>25</v>
      </c>
    </row>
    <row r="456" customHeight="1" spans="1:13">
      <c r="A456" s="3">
        <v>11935</v>
      </c>
      <c r="D456" s="91" t="s">
        <v>10</v>
      </c>
      <c r="E456" s="91" t="s">
        <v>1990</v>
      </c>
      <c r="F456" s="3">
        <v>1989</v>
      </c>
      <c r="G456" s="3" t="s">
        <v>1988</v>
      </c>
      <c r="H456" s="3" t="s">
        <v>1989</v>
      </c>
      <c r="J456" s="3">
        <v>138</v>
      </c>
      <c r="K456" s="3" t="s">
        <v>14</v>
      </c>
      <c r="M456" s="3">
        <v>25</v>
      </c>
    </row>
    <row r="457" customHeight="1" spans="1:13">
      <c r="A457" s="3">
        <v>11936</v>
      </c>
      <c r="D457" s="91" t="s">
        <v>10</v>
      </c>
      <c r="E457" s="91" t="s">
        <v>1991</v>
      </c>
      <c r="F457" s="3">
        <v>1989</v>
      </c>
      <c r="G457" s="3" t="s">
        <v>1988</v>
      </c>
      <c r="H457" s="3" t="s">
        <v>1989</v>
      </c>
      <c r="J457" s="3">
        <v>310</v>
      </c>
      <c r="K457" s="3" t="s">
        <v>14</v>
      </c>
      <c r="M457" s="3">
        <v>25</v>
      </c>
    </row>
    <row r="458" customHeight="1" spans="1:13">
      <c r="A458" s="3">
        <v>11939</v>
      </c>
      <c r="D458" s="91" t="s">
        <v>10</v>
      </c>
      <c r="E458" s="91" t="s">
        <v>1992</v>
      </c>
      <c r="F458" s="3">
        <v>1989</v>
      </c>
      <c r="G458" s="3" t="s">
        <v>1988</v>
      </c>
      <c r="H458" s="3" t="s">
        <v>1245</v>
      </c>
      <c r="I458" s="3" t="s">
        <v>1858</v>
      </c>
      <c r="J458" s="3">
        <v>21</v>
      </c>
      <c r="K458" s="3" t="s">
        <v>14</v>
      </c>
      <c r="M458" s="3">
        <v>25</v>
      </c>
    </row>
    <row r="459" customHeight="1" spans="1:13">
      <c r="A459" s="3">
        <v>11940</v>
      </c>
      <c r="D459" s="91" t="s">
        <v>10</v>
      </c>
      <c r="E459" s="91" t="s">
        <v>1993</v>
      </c>
      <c r="F459" s="3">
        <v>1989</v>
      </c>
      <c r="G459" s="3" t="s">
        <v>1988</v>
      </c>
      <c r="H459" s="3" t="s">
        <v>1245</v>
      </c>
      <c r="I459" s="3" t="s">
        <v>1858</v>
      </c>
      <c r="J459" s="3">
        <v>21</v>
      </c>
      <c r="K459" s="3" t="s">
        <v>14</v>
      </c>
      <c r="M459" s="3">
        <v>25</v>
      </c>
    </row>
    <row r="460" customHeight="1" spans="1:13">
      <c r="A460" s="3">
        <v>11941</v>
      </c>
      <c r="D460" s="91" t="s">
        <v>10</v>
      </c>
      <c r="E460" s="91" t="s">
        <v>1994</v>
      </c>
      <c r="F460" s="3">
        <v>1989</v>
      </c>
      <c r="G460" s="3" t="s">
        <v>1988</v>
      </c>
      <c r="H460" s="3" t="s">
        <v>1245</v>
      </c>
      <c r="I460" s="3" t="s">
        <v>1858</v>
      </c>
      <c r="J460" s="3">
        <v>21</v>
      </c>
      <c r="K460" s="3" t="s">
        <v>14</v>
      </c>
      <c r="M460" s="3">
        <v>25</v>
      </c>
    </row>
    <row r="461" customHeight="1" spans="1:13">
      <c r="A461" s="3">
        <v>11942</v>
      </c>
      <c r="D461" s="91" t="s">
        <v>10</v>
      </c>
      <c r="E461" s="91" t="s">
        <v>1995</v>
      </c>
      <c r="F461" s="3">
        <v>1989</v>
      </c>
      <c r="G461" s="3" t="s">
        <v>1988</v>
      </c>
      <c r="H461" s="3" t="s">
        <v>1245</v>
      </c>
      <c r="I461" s="3" t="s">
        <v>1858</v>
      </c>
      <c r="J461" s="3">
        <v>21</v>
      </c>
      <c r="K461" s="3" t="s">
        <v>14</v>
      </c>
      <c r="M461" s="3">
        <v>25</v>
      </c>
    </row>
    <row r="462" customHeight="1" spans="1:13">
      <c r="A462" s="3">
        <v>11943</v>
      </c>
      <c r="D462" s="91" t="s">
        <v>10</v>
      </c>
      <c r="E462" s="91" t="s">
        <v>1996</v>
      </c>
      <c r="F462" s="3">
        <v>1989</v>
      </c>
      <c r="G462" s="3" t="s">
        <v>1988</v>
      </c>
      <c r="H462" s="3" t="s">
        <v>1245</v>
      </c>
      <c r="I462" s="3" t="s">
        <v>1858</v>
      </c>
      <c r="J462" s="3">
        <v>21</v>
      </c>
      <c r="K462" s="3" t="s">
        <v>14</v>
      </c>
      <c r="M462" s="3">
        <v>25</v>
      </c>
    </row>
    <row r="463" customHeight="1" spans="1:13">
      <c r="A463" s="3">
        <v>11944</v>
      </c>
      <c r="D463" s="91" t="s">
        <v>10</v>
      </c>
      <c r="E463" s="91" t="s">
        <v>1997</v>
      </c>
      <c r="F463" s="3">
        <v>1989</v>
      </c>
      <c r="G463" s="3" t="s">
        <v>1988</v>
      </c>
      <c r="H463" s="3" t="s">
        <v>1245</v>
      </c>
      <c r="I463" s="3" t="s">
        <v>1858</v>
      </c>
      <c r="J463" s="3">
        <v>21</v>
      </c>
      <c r="K463" s="3" t="s">
        <v>14</v>
      </c>
      <c r="M463" s="3">
        <v>25</v>
      </c>
    </row>
    <row r="464" customHeight="1" spans="1:13">
      <c r="A464" s="3">
        <v>11945</v>
      </c>
      <c r="D464" s="91" t="s">
        <v>10</v>
      </c>
      <c r="E464" s="91" t="s">
        <v>1998</v>
      </c>
      <c r="F464" s="3">
        <v>1989</v>
      </c>
      <c r="G464" s="3" t="s">
        <v>1988</v>
      </c>
      <c r="H464" s="3" t="s">
        <v>1245</v>
      </c>
      <c r="I464" s="3" t="s">
        <v>1858</v>
      </c>
      <c r="J464" s="3">
        <v>21</v>
      </c>
      <c r="K464" s="3" t="s">
        <v>14</v>
      </c>
      <c r="M464" s="3">
        <v>25</v>
      </c>
    </row>
    <row r="465" customHeight="1" spans="1:13">
      <c r="A465" s="3">
        <v>11946</v>
      </c>
      <c r="D465" s="91" t="s">
        <v>10</v>
      </c>
      <c r="E465" s="91" t="s">
        <v>1999</v>
      </c>
      <c r="F465" s="3">
        <v>1989</v>
      </c>
      <c r="G465" s="3" t="s">
        <v>1988</v>
      </c>
      <c r="H465" s="3" t="s">
        <v>1245</v>
      </c>
      <c r="I465" s="3" t="s">
        <v>1858</v>
      </c>
      <c r="J465" s="3">
        <v>21</v>
      </c>
      <c r="K465" s="3" t="s">
        <v>14</v>
      </c>
      <c r="M465" s="3">
        <v>25</v>
      </c>
    </row>
    <row r="466" customHeight="1" spans="1:13">
      <c r="A466" s="3">
        <v>11949</v>
      </c>
      <c r="D466" s="91" t="s">
        <v>10</v>
      </c>
      <c r="E466" s="91" t="s">
        <v>2000</v>
      </c>
      <c r="F466" s="3">
        <v>1991</v>
      </c>
      <c r="G466" s="3" t="s">
        <v>1794</v>
      </c>
      <c r="H466" s="3" t="s">
        <v>1245</v>
      </c>
      <c r="J466" s="3">
        <v>44</v>
      </c>
      <c r="K466" s="3" t="s">
        <v>14</v>
      </c>
      <c r="M466" s="3">
        <v>25</v>
      </c>
    </row>
    <row r="467" customHeight="1" spans="1:13">
      <c r="A467" s="3">
        <v>11950</v>
      </c>
      <c r="D467" s="91" t="s">
        <v>10</v>
      </c>
      <c r="E467" s="91" t="s">
        <v>2001</v>
      </c>
      <c r="F467" s="3">
        <v>1991</v>
      </c>
      <c r="G467" s="3" t="s">
        <v>1794</v>
      </c>
      <c r="H467" s="3" t="s">
        <v>1245</v>
      </c>
      <c r="J467" s="3">
        <v>44</v>
      </c>
      <c r="K467" s="3" t="s">
        <v>14</v>
      </c>
      <c r="M467" s="3">
        <v>25</v>
      </c>
    </row>
    <row r="468" customHeight="1" spans="1:13">
      <c r="A468" s="3">
        <v>12003</v>
      </c>
      <c r="D468" s="91" t="s">
        <v>10</v>
      </c>
      <c r="E468" s="91" t="s">
        <v>2002</v>
      </c>
      <c r="F468" s="3">
        <v>1988</v>
      </c>
      <c r="G468" s="3" t="s">
        <v>1072</v>
      </c>
      <c r="H468" s="3" t="s">
        <v>1986</v>
      </c>
      <c r="J468" s="3">
        <v>67</v>
      </c>
      <c r="K468" s="3" t="s">
        <v>27</v>
      </c>
      <c r="M468" s="3">
        <v>25</v>
      </c>
    </row>
    <row r="469" customHeight="1" spans="1:13">
      <c r="A469" s="3">
        <v>12096</v>
      </c>
      <c r="D469" s="91" t="s">
        <v>10</v>
      </c>
      <c r="E469" s="91" t="s">
        <v>2003</v>
      </c>
      <c r="F469" s="3">
        <v>1987</v>
      </c>
      <c r="G469" s="3" t="s">
        <v>1962</v>
      </c>
      <c r="H469" s="3" t="s">
        <v>1936</v>
      </c>
      <c r="I469" s="3"/>
      <c r="J469" s="3">
        <v>3</v>
      </c>
      <c r="K469" s="3" t="s">
        <v>977</v>
      </c>
      <c r="M469" s="3">
        <v>25</v>
      </c>
    </row>
    <row r="470" customHeight="1" spans="1:13">
      <c r="A470" s="3">
        <v>12110</v>
      </c>
      <c r="D470" s="91" t="s">
        <v>10</v>
      </c>
      <c r="E470" s="91" t="s">
        <v>2004</v>
      </c>
      <c r="F470" s="3">
        <v>2019</v>
      </c>
      <c r="G470" s="3" t="s">
        <v>2005</v>
      </c>
      <c r="H470" s="3" t="s">
        <v>1778</v>
      </c>
      <c r="I470" s="3"/>
      <c r="J470" s="3">
        <v>158</v>
      </c>
      <c r="K470" s="3" t="s">
        <v>14</v>
      </c>
      <c r="M470" s="3">
        <v>25</v>
      </c>
    </row>
    <row r="471" customHeight="1" spans="1:13">
      <c r="A471" s="3">
        <v>12112</v>
      </c>
      <c r="D471" s="91" t="s">
        <v>66</v>
      </c>
      <c r="E471" s="91" t="s">
        <v>2006</v>
      </c>
      <c r="F471" s="3">
        <v>2019</v>
      </c>
      <c r="G471" s="3" t="s">
        <v>131</v>
      </c>
      <c r="H471" s="3" t="s">
        <v>1778</v>
      </c>
      <c r="I471" s="3" t="s">
        <v>2007</v>
      </c>
      <c r="J471" s="3">
        <v>7</v>
      </c>
      <c r="K471" s="3" t="s">
        <v>281</v>
      </c>
      <c r="M471" s="3">
        <v>25</v>
      </c>
    </row>
    <row r="472" customHeight="1" spans="1:13">
      <c r="A472" s="3">
        <v>12143</v>
      </c>
      <c r="D472" s="91" t="s">
        <v>10</v>
      </c>
      <c r="E472" s="91" t="s">
        <v>2008</v>
      </c>
      <c r="F472" s="3">
        <v>2019</v>
      </c>
      <c r="G472" s="3" t="s">
        <v>68</v>
      </c>
      <c r="H472" s="3" t="s">
        <v>1778</v>
      </c>
      <c r="I472" s="3" t="s">
        <v>108</v>
      </c>
      <c r="J472" s="3">
        <v>209</v>
      </c>
      <c r="K472" s="3" t="s">
        <v>14</v>
      </c>
      <c r="M472" s="3">
        <v>25</v>
      </c>
    </row>
    <row r="473" customHeight="1" spans="1:13">
      <c r="A473" s="3">
        <v>12209</v>
      </c>
      <c r="D473" s="91" t="s">
        <v>10</v>
      </c>
      <c r="E473" s="91" t="s">
        <v>2009</v>
      </c>
      <c r="F473" s="3">
        <v>2019</v>
      </c>
      <c r="G473" s="3" t="s">
        <v>303</v>
      </c>
      <c r="H473" s="3" t="s">
        <v>1841</v>
      </c>
      <c r="I473" s="3">
        <v>161</v>
      </c>
      <c r="J473" s="3" t="s">
        <v>210</v>
      </c>
      <c r="K473" s="3" t="s">
        <v>27</v>
      </c>
      <c r="M473" s="3">
        <v>25</v>
      </c>
    </row>
    <row r="474" customHeight="1" spans="1:13">
      <c r="A474" s="3" t="s">
        <v>2848</v>
      </c>
      <c r="D474" s="220"/>
      <c r="E474" s="91" t="s">
        <v>2010</v>
      </c>
      <c r="F474" s="3">
        <v>1990</v>
      </c>
      <c r="G474" s="3" t="s">
        <v>1072</v>
      </c>
      <c r="H474" s="3" t="s">
        <v>1245</v>
      </c>
      <c r="I474" s="3">
        <v>26</v>
      </c>
      <c r="J474" s="3" t="s">
        <v>181</v>
      </c>
      <c r="K474" s="3" t="s">
        <v>170</v>
      </c>
      <c r="M474" s="3">
        <v>25</v>
      </c>
    </row>
    <row r="475" customHeight="1" spans="1:13">
      <c r="A475" s="3" t="s">
        <v>2848</v>
      </c>
      <c r="D475" s="220"/>
      <c r="E475" s="91" t="s">
        <v>2011</v>
      </c>
      <c r="F475" s="3">
        <v>1987</v>
      </c>
      <c r="G475" s="3" t="s">
        <v>1072</v>
      </c>
      <c r="H475" s="3" t="s">
        <v>2012</v>
      </c>
      <c r="I475" s="3">
        <v>106</v>
      </c>
      <c r="J475" s="3" t="s">
        <v>181</v>
      </c>
      <c r="K475" s="3" t="s">
        <v>27</v>
      </c>
      <c r="M475" s="3">
        <v>25</v>
      </c>
    </row>
    <row r="476" customHeight="1" spans="1:13">
      <c r="A476" s="3" t="s">
        <v>2848</v>
      </c>
      <c r="D476" s="220"/>
      <c r="E476" s="201">
        <v>52171105</v>
      </c>
      <c r="F476" s="3">
        <v>1987</v>
      </c>
      <c r="G476" s="3" t="s">
        <v>1072</v>
      </c>
      <c r="H476" s="3" t="s">
        <v>2013</v>
      </c>
      <c r="I476" s="3">
        <v>35</v>
      </c>
      <c r="J476" s="3" t="s">
        <v>181</v>
      </c>
      <c r="K476" s="3" t="s">
        <v>27</v>
      </c>
      <c r="M476" s="3">
        <v>25</v>
      </c>
    </row>
    <row r="477" customHeight="1" spans="1:13">
      <c r="A477" s="3" t="s">
        <v>2848</v>
      </c>
      <c r="D477" s="220"/>
      <c r="E477" s="201">
        <v>52171103</v>
      </c>
      <c r="F477" s="3">
        <v>1987</v>
      </c>
      <c r="G477" s="3" t="s">
        <v>1072</v>
      </c>
      <c r="H477" s="3" t="s">
        <v>2013</v>
      </c>
      <c r="I477" s="3">
        <v>35</v>
      </c>
      <c r="J477" s="3" t="s">
        <v>181</v>
      </c>
      <c r="K477" s="3" t="s">
        <v>27</v>
      </c>
      <c r="M477" s="3">
        <v>25</v>
      </c>
    </row>
    <row r="478" customHeight="1" spans="1:13">
      <c r="A478" s="3" t="s">
        <v>2848</v>
      </c>
      <c r="B478" s="3" t="s">
        <v>3061</v>
      </c>
      <c r="D478" s="220"/>
      <c r="E478" s="91" t="s">
        <v>2014</v>
      </c>
      <c r="F478" s="3">
        <v>1987</v>
      </c>
      <c r="G478" s="3" t="s">
        <v>1072</v>
      </c>
      <c r="H478" s="3" t="s">
        <v>2013</v>
      </c>
      <c r="I478" s="3">
        <v>35</v>
      </c>
      <c r="J478" s="3" t="s">
        <v>181</v>
      </c>
      <c r="K478" s="3" t="s">
        <v>27</v>
      </c>
      <c r="M478" s="3">
        <v>25</v>
      </c>
    </row>
    <row r="479" customHeight="1" spans="1:13">
      <c r="A479" s="3" t="s">
        <v>2848</v>
      </c>
      <c r="D479" s="220"/>
      <c r="E479" s="91" t="s">
        <v>2015</v>
      </c>
      <c r="F479" s="3">
        <v>1989</v>
      </c>
      <c r="G479" s="3" t="s">
        <v>1072</v>
      </c>
      <c r="H479" s="3" t="s">
        <v>2016</v>
      </c>
      <c r="I479" s="3">
        <v>56</v>
      </c>
      <c r="J479" s="3" t="s">
        <v>181</v>
      </c>
      <c r="K479" s="3" t="s">
        <v>14</v>
      </c>
      <c r="M479" s="3">
        <v>25</v>
      </c>
    </row>
    <row r="480" customHeight="1" spans="1:13">
      <c r="A480" s="3" t="s">
        <v>2848</v>
      </c>
      <c r="D480" s="220"/>
      <c r="E480" s="91" t="s">
        <v>2017</v>
      </c>
      <c r="F480" s="3">
        <v>1987</v>
      </c>
      <c r="G480" s="3" t="s">
        <v>1072</v>
      </c>
      <c r="H480" s="3" t="s">
        <v>2018</v>
      </c>
      <c r="I480" s="3">
        <v>7</v>
      </c>
      <c r="J480" s="3" t="s">
        <v>776</v>
      </c>
      <c r="K480" s="3" t="s">
        <v>27</v>
      </c>
      <c r="M480" s="3">
        <v>25</v>
      </c>
    </row>
    <row r="481" customHeight="1" spans="1:13">
      <c r="A481" s="3" t="s">
        <v>2848</v>
      </c>
      <c r="D481" s="220"/>
      <c r="E481" s="91" t="s">
        <v>2019</v>
      </c>
      <c r="F481" s="3">
        <v>1987</v>
      </c>
      <c r="G481" s="3" t="s">
        <v>1072</v>
      </c>
      <c r="H481" s="3" t="s">
        <v>2018</v>
      </c>
      <c r="I481" s="3">
        <v>7</v>
      </c>
      <c r="J481" s="3" t="s">
        <v>776</v>
      </c>
      <c r="K481" s="3" t="s">
        <v>27</v>
      </c>
      <c r="M481" s="3">
        <v>25</v>
      </c>
    </row>
    <row r="482" customHeight="1" spans="1:13">
      <c r="A482" s="3" t="s">
        <v>2848</v>
      </c>
      <c r="D482" s="91" t="s">
        <v>10</v>
      </c>
      <c r="E482" s="91" t="s">
        <v>2020</v>
      </c>
      <c r="F482" s="3">
        <v>1981</v>
      </c>
      <c r="G482" s="3" t="s">
        <v>166</v>
      </c>
      <c r="H482" s="3" t="s">
        <v>1945</v>
      </c>
      <c r="I482" s="3">
        <v>75</v>
      </c>
      <c r="J482" s="3" t="s">
        <v>1946</v>
      </c>
      <c r="K482" s="3" t="s">
        <v>170</v>
      </c>
      <c r="M482" s="3">
        <v>25</v>
      </c>
    </row>
    <row r="483" customHeight="1" spans="1:13">
      <c r="A483" s="3" t="s">
        <v>2848</v>
      </c>
      <c r="D483" s="91" t="s">
        <v>10</v>
      </c>
      <c r="E483" s="91" t="s">
        <v>2021</v>
      </c>
      <c r="F483" s="3">
        <v>1987</v>
      </c>
      <c r="G483" s="3" t="s">
        <v>1072</v>
      </c>
      <c r="H483" s="3" t="s">
        <v>1958</v>
      </c>
      <c r="I483" s="3">
        <v>8</v>
      </c>
      <c r="J483" s="3" t="s">
        <v>776</v>
      </c>
      <c r="K483" s="3" t="s">
        <v>27</v>
      </c>
      <c r="M483" s="3">
        <v>25</v>
      </c>
    </row>
    <row r="484" customHeight="1" spans="1:13">
      <c r="A484" s="3" t="s">
        <v>2848</v>
      </c>
      <c r="D484" s="220"/>
      <c r="E484" s="91" t="s">
        <v>2022</v>
      </c>
      <c r="F484" s="3">
        <v>1990</v>
      </c>
      <c r="G484" s="3" t="s">
        <v>1072</v>
      </c>
      <c r="H484" s="3" t="s">
        <v>1926</v>
      </c>
      <c r="I484" s="3">
        <v>2</v>
      </c>
      <c r="J484" s="3" t="s">
        <v>1920</v>
      </c>
      <c r="K484" s="3" t="s">
        <v>14</v>
      </c>
      <c r="M484" s="3">
        <v>25</v>
      </c>
    </row>
    <row r="485" customHeight="1" spans="1:13">
      <c r="A485" s="3" t="s">
        <v>2848</v>
      </c>
      <c r="D485" s="91" t="s">
        <v>10</v>
      </c>
      <c r="E485" s="91" t="s">
        <v>2023</v>
      </c>
      <c r="F485" s="3">
        <v>1992</v>
      </c>
      <c r="G485" s="3" t="s">
        <v>2024</v>
      </c>
      <c r="H485" s="3" t="s">
        <v>1818</v>
      </c>
      <c r="I485" s="3">
        <v>328</v>
      </c>
      <c r="J485" s="3" t="s">
        <v>181</v>
      </c>
      <c r="K485" s="3" t="s">
        <v>27</v>
      </c>
      <c r="M485" s="3">
        <v>25</v>
      </c>
    </row>
    <row r="486" customHeight="1" spans="1:13">
      <c r="A486" s="3" t="s">
        <v>2848</v>
      </c>
      <c r="D486" s="91" t="s">
        <v>10</v>
      </c>
      <c r="E486" s="91" t="s">
        <v>2025</v>
      </c>
      <c r="F486" s="3">
        <v>1992</v>
      </c>
      <c r="G486" s="3" t="s">
        <v>2024</v>
      </c>
      <c r="H486" s="3" t="s">
        <v>1818</v>
      </c>
      <c r="I486" s="3">
        <v>328</v>
      </c>
      <c r="J486" s="3" t="s">
        <v>181</v>
      </c>
      <c r="K486" s="3" t="s">
        <v>27</v>
      </c>
      <c r="M486" s="3">
        <v>25</v>
      </c>
    </row>
    <row r="487" customHeight="1" spans="1:13">
      <c r="A487" s="3" t="s">
        <v>2848</v>
      </c>
      <c r="D487" s="91" t="s">
        <v>10</v>
      </c>
      <c r="E487" s="91" t="s">
        <v>2026</v>
      </c>
      <c r="F487" s="3">
        <v>1992</v>
      </c>
      <c r="G487" s="3" t="s">
        <v>2024</v>
      </c>
      <c r="H487" s="3" t="s">
        <v>1818</v>
      </c>
      <c r="I487" s="3">
        <v>328</v>
      </c>
      <c r="J487" s="3" t="s">
        <v>181</v>
      </c>
      <c r="K487" s="3" t="s">
        <v>27</v>
      </c>
      <c r="M487" s="3">
        <v>25</v>
      </c>
    </row>
    <row r="488" customHeight="1" spans="1:13">
      <c r="A488" s="3" t="s">
        <v>2848</v>
      </c>
      <c r="D488" s="220"/>
      <c r="E488" s="91" t="s">
        <v>2027</v>
      </c>
      <c r="F488" s="3">
        <v>1988</v>
      </c>
      <c r="G488" s="3" t="s">
        <v>1072</v>
      </c>
      <c r="H488" s="3" t="s">
        <v>1986</v>
      </c>
      <c r="I488" s="3">
        <v>123</v>
      </c>
      <c r="J488" s="3" t="s">
        <v>1920</v>
      </c>
      <c r="K488" s="3" t="s">
        <v>27</v>
      </c>
      <c r="M488" s="3">
        <v>25</v>
      </c>
    </row>
    <row r="489" customHeight="1" spans="1:13">
      <c r="A489" s="3" t="s">
        <v>2848</v>
      </c>
      <c r="D489" s="220"/>
      <c r="E489" s="91" t="s">
        <v>2028</v>
      </c>
      <c r="F489" s="3">
        <v>1981</v>
      </c>
      <c r="G489" s="3" t="s">
        <v>166</v>
      </c>
      <c r="H489" s="3" t="s">
        <v>1926</v>
      </c>
      <c r="I489" s="3">
        <v>101</v>
      </c>
      <c r="J489" s="3" t="s">
        <v>2029</v>
      </c>
      <c r="K489" s="3" t="s">
        <v>170</v>
      </c>
      <c r="M489" s="3">
        <v>25</v>
      </c>
    </row>
    <row r="490" customHeight="1" spans="1:13">
      <c r="A490" s="3" t="s">
        <v>2848</v>
      </c>
      <c r="D490" s="220"/>
      <c r="E490" s="91" t="s">
        <v>2030</v>
      </c>
      <c r="F490" s="3">
        <v>1981</v>
      </c>
      <c r="G490" s="3" t="s">
        <v>166</v>
      </c>
      <c r="H490" s="3" t="s">
        <v>1926</v>
      </c>
      <c r="I490" s="3">
        <v>101</v>
      </c>
      <c r="J490" s="3" t="s">
        <v>2029</v>
      </c>
      <c r="K490" s="3" t="s">
        <v>170</v>
      </c>
      <c r="M490" s="3">
        <v>25</v>
      </c>
    </row>
    <row r="491" customHeight="1" spans="1:13">
      <c r="A491" s="3" t="s">
        <v>2848</v>
      </c>
      <c r="D491" s="220"/>
      <c r="E491" s="91" t="s">
        <v>2031</v>
      </c>
      <c r="F491" s="3">
        <v>1989</v>
      </c>
      <c r="G491" s="3" t="s">
        <v>1988</v>
      </c>
      <c r="H491" s="3" t="s">
        <v>1989</v>
      </c>
      <c r="I491" s="3">
        <v>138</v>
      </c>
      <c r="J491" s="3" t="s">
        <v>181</v>
      </c>
      <c r="K491" s="3" t="s">
        <v>27</v>
      </c>
      <c r="M491" s="3">
        <v>25</v>
      </c>
    </row>
    <row r="492" customHeight="1" spans="1:13">
      <c r="A492" s="3" t="s">
        <v>2848</v>
      </c>
      <c r="D492" s="220"/>
      <c r="E492" s="91" t="s">
        <v>2032</v>
      </c>
      <c r="F492" s="3">
        <v>1989</v>
      </c>
      <c r="G492" s="3" t="s">
        <v>1988</v>
      </c>
      <c r="H492" s="3" t="s">
        <v>1245</v>
      </c>
      <c r="I492" s="3">
        <v>21</v>
      </c>
      <c r="J492" s="3" t="s">
        <v>1920</v>
      </c>
      <c r="K492" s="3" t="s">
        <v>14</v>
      </c>
      <c r="M492" s="3">
        <v>25</v>
      </c>
    </row>
    <row r="493" customHeight="1" spans="1:13">
      <c r="A493" s="3" t="s">
        <v>2848</v>
      </c>
      <c r="D493" s="220"/>
      <c r="E493" s="91" t="s">
        <v>2033</v>
      </c>
      <c r="F493" s="3">
        <v>1989</v>
      </c>
      <c r="G493" s="3" t="s">
        <v>1988</v>
      </c>
      <c r="H493" s="3" t="s">
        <v>1245</v>
      </c>
      <c r="I493" s="3">
        <v>21</v>
      </c>
      <c r="J493" s="3" t="s">
        <v>1920</v>
      </c>
      <c r="K493" s="3" t="s">
        <v>14</v>
      </c>
      <c r="M493" s="3">
        <v>25</v>
      </c>
    </row>
    <row r="494" customHeight="1" spans="1:13">
      <c r="A494" s="3" t="s">
        <v>2848</v>
      </c>
      <c r="D494" s="220"/>
      <c r="E494" s="91" t="s">
        <v>2034</v>
      </c>
      <c r="F494" s="3">
        <v>1989</v>
      </c>
      <c r="G494" s="3" t="s">
        <v>1988</v>
      </c>
      <c r="H494" s="3" t="s">
        <v>1245</v>
      </c>
      <c r="I494" s="3">
        <v>21</v>
      </c>
      <c r="J494" s="3" t="s">
        <v>1920</v>
      </c>
      <c r="K494" s="3" t="s">
        <v>14</v>
      </c>
      <c r="M494" s="3">
        <v>25</v>
      </c>
    </row>
    <row r="495" customHeight="1" spans="1:13">
      <c r="A495" s="3" t="s">
        <v>2848</v>
      </c>
      <c r="D495" s="91" t="s">
        <v>10</v>
      </c>
      <c r="E495" s="91" t="s">
        <v>2035</v>
      </c>
      <c r="F495" s="3">
        <v>1988</v>
      </c>
      <c r="G495" s="3" t="s">
        <v>1072</v>
      </c>
      <c r="H495" s="3" t="s">
        <v>1926</v>
      </c>
      <c r="I495" s="3">
        <v>124</v>
      </c>
      <c r="J495" s="3" t="s">
        <v>1920</v>
      </c>
      <c r="K495" s="3" t="s">
        <v>27</v>
      </c>
      <c r="M495" s="3">
        <v>25</v>
      </c>
    </row>
    <row r="496" customHeight="1" spans="1:13">
      <c r="A496" s="3">
        <v>11899</v>
      </c>
      <c r="D496" s="91" t="s">
        <v>10</v>
      </c>
      <c r="E496" s="91" t="s">
        <v>2036</v>
      </c>
      <c r="F496" s="3">
        <v>1981</v>
      </c>
      <c r="G496" s="3" t="s">
        <v>166</v>
      </c>
      <c r="H496" s="3" t="s">
        <v>1926</v>
      </c>
      <c r="I496" s="3" t="s">
        <v>1946</v>
      </c>
      <c r="J496" s="3">
        <v>101</v>
      </c>
      <c r="K496" s="3" t="s">
        <v>977</v>
      </c>
      <c r="M496" s="3">
        <v>26</v>
      </c>
    </row>
    <row r="497" customHeight="1" spans="1:13">
      <c r="A497" s="3">
        <v>11900</v>
      </c>
      <c r="D497" s="91" t="s">
        <v>10</v>
      </c>
      <c r="E497" s="91" t="s">
        <v>2037</v>
      </c>
      <c r="F497" s="3">
        <v>1981</v>
      </c>
      <c r="G497" s="3" t="s">
        <v>166</v>
      </c>
      <c r="H497" s="3" t="s">
        <v>1926</v>
      </c>
      <c r="I497" s="3" t="s">
        <v>1946</v>
      </c>
      <c r="J497" s="3">
        <v>101</v>
      </c>
      <c r="K497" s="3" t="s">
        <v>977</v>
      </c>
      <c r="M497" s="3">
        <v>26</v>
      </c>
    </row>
    <row r="498" customHeight="1" spans="1:13">
      <c r="A498" s="3">
        <v>11901</v>
      </c>
      <c r="D498" s="91" t="s">
        <v>10</v>
      </c>
      <c r="E498" s="91" t="s">
        <v>2038</v>
      </c>
      <c r="F498" s="3">
        <v>1981</v>
      </c>
      <c r="G498" s="3" t="s">
        <v>166</v>
      </c>
      <c r="H498" s="3" t="s">
        <v>1926</v>
      </c>
      <c r="I498" s="3" t="s">
        <v>1946</v>
      </c>
      <c r="J498" s="3">
        <v>101</v>
      </c>
      <c r="K498" s="3" t="s">
        <v>977</v>
      </c>
      <c r="M498" s="3">
        <v>26</v>
      </c>
    </row>
    <row r="499" customHeight="1" spans="1:13">
      <c r="A499" s="3">
        <v>11902</v>
      </c>
      <c r="D499" s="91" t="s">
        <v>10</v>
      </c>
      <c r="E499" s="91" t="s">
        <v>2039</v>
      </c>
      <c r="F499" s="3">
        <v>1981</v>
      </c>
      <c r="G499" s="3" t="s">
        <v>166</v>
      </c>
      <c r="H499" s="3" t="s">
        <v>1926</v>
      </c>
      <c r="I499" s="3" t="s">
        <v>1946</v>
      </c>
      <c r="J499" s="3">
        <v>101</v>
      </c>
      <c r="K499" s="3" t="s">
        <v>977</v>
      </c>
      <c r="M499" s="3">
        <v>26</v>
      </c>
    </row>
    <row r="500" customHeight="1" spans="1:13">
      <c r="A500" s="3">
        <v>11903</v>
      </c>
      <c r="D500" s="91" t="s">
        <v>10</v>
      </c>
      <c r="E500" s="91" t="s">
        <v>2040</v>
      </c>
      <c r="F500" s="3">
        <v>1981</v>
      </c>
      <c r="G500" s="3" t="s">
        <v>166</v>
      </c>
      <c r="H500" s="3" t="s">
        <v>1926</v>
      </c>
      <c r="I500" s="3" t="s">
        <v>1946</v>
      </c>
      <c r="J500" s="3">
        <v>101</v>
      </c>
      <c r="K500" s="3" t="s">
        <v>977</v>
      </c>
      <c r="M500" s="3">
        <v>26</v>
      </c>
    </row>
    <row r="501" customHeight="1" spans="1:13">
      <c r="A501" s="3">
        <v>11904</v>
      </c>
      <c r="D501" s="91" t="s">
        <v>10</v>
      </c>
      <c r="E501" s="91" t="s">
        <v>2041</v>
      </c>
      <c r="F501" s="3">
        <v>1981</v>
      </c>
      <c r="G501" s="3" t="s">
        <v>166</v>
      </c>
      <c r="H501" s="3" t="s">
        <v>1926</v>
      </c>
      <c r="I501" s="3" t="s">
        <v>1946</v>
      </c>
      <c r="J501" s="3">
        <v>101</v>
      </c>
      <c r="K501" s="3" t="s">
        <v>977</v>
      </c>
      <c r="M501" s="3">
        <v>26</v>
      </c>
    </row>
    <row r="502" customHeight="1" spans="1:13">
      <c r="A502" s="3">
        <v>11905</v>
      </c>
      <c r="D502" s="91" t="s">
        <v>10</v>
      </c>
      <c r="E502" s="91" t="s">
        <v>2042</v>
      </c>
      <c r="F502" s="3">
        <v>1981</v>
      </c>
      <c r="G502" s="3" t="s">
        <v>166</v>
      </c>
      <c r="H502" s="3" t="s">
        <v>1926</v>
      </c>
      <c r="I502" s="3" t="s">
        <v>1946</v>
      </c>
      <c r="J502" s="3">
        <v>101</v>
      </c>
      <c r="K502" s="3" t="s">
        <v>977</v>
      </c>
      <c r="M502" s="3">
        <v>26</v>
      </c>
    </row>
    <row r="503" customHeight="1" spans="1:13">
      <c r="A503" s="3">
        <v>11906</v>
      </c>
      <c r="D503" s="91" t="s">
        <v>10</v>
      </c>
      <c r="E503" s="91" t="s">
        <v>2043</v>
      </c>
      <c r="F503" s="3">
        <v>1981</v>
      </c>
      <c r="G503" s="3" t="s">
        <v>166</v>
      </c>
      <c r="H503" s="3" t="s">
        <v>1926</v>
      </c>
      <c r="I503" s="3" t="s">
        <v>1946</v>
      </c>
      <c r="J503" s="3">
        <v>101</v>
      </c>
      <c r="K503" s="3" t="s">
        <v>977</v>
      </c>
      <c r="M503" s="3">
        <v>26</v>
      </c>
    </row>
    <row r="504" customHeight="1" spans="1:13">
      <c r="A504" s="3">
        <v>11908</v>
      </c>
      <c r="D504" s="91" t="s">
        <v>10</v>
      </c>
      <c r="E504" s="91" t="s">
        <v>2044</v>
      </c>
      <c r="F504" s="3">
        <v>1981</v>
      </c>
      <c r="G504" s="3" t="s">
        <v>166</v>
      </c>
      <c r="H504" s="3" t="s">
        <v>1926</v>
      </c>
      <c r="I504" s="3" t="s">
        <v>1946</v>
      </c>
      <c r="J504" s="3">
        <v>101</v>
      </c>
      <c r="K504" s="3" t="s">
        <v>977</v>
      </c>
      <c r="M504" s="3">
        <v>26</v>
      </c>
    </row>
    <row r="505" customHeight="1" spans="1:13">
      <c r="A505" s="3">
        <v>11909</v>
      </c>
      <c r="D505" s="91" t="s">
        <v>10</v>
      </c>
      <c r="E505" s="91" t="s">
        <v>2045</v>
      </c>
      <c r="F505" s="3">
        <v>1981</v>
      </c>
      <c r="G505" s="3" t="s">
        <v>166</v>
      </c>
      <c r="H505" s="3" t="s">
        <v>1926</v>
      </c>
      <c r="I505" s="3" t="s">
        <v>1946</v>
      </c>
      <c r="J505" s="3">
        <v>101</v>
      </c>
      <c r="K505" s="3" t="s">
        <v>977</v>
      </c>
      <c r="M505" s="3">
        <v>26</v>
      </c>
    </row>
    <row r="506" customHeight="1" spans="1:13">
      <c r="A506" s="3">
        <v>11910</v>
      </c>
      <c r="D506" s="91" t="s">
        <v>10</v>
      </c>
      <c r="E506" s="91" t="s">
        <v>2046</v>
      </c>
      <c r="F506" s="3">
        <v>1981</v>
      </c>
      <c r="G506" s="3" t="s">
        <v>166</v>
      </c>
      <c r="H506" s="3" t="s">
        <v>1926</v>
      </c>
      <c r="I506" s="3" t="s">
        <v>1946</v>
      </c>
      <c r="J506" s="3">
        <v>101</v>
      </c>
      <c r="K506" s="3" t="s">
        <v>977</v>
      </c>
      <c r="M506" s="3">
        <v>26</v>
      </c>
    </row>
    <row r="507" customHeight="1" spans="1:13">
      <c r="A507" s="3">
        <v>11911</v>
      </c>
      <c r="D507" s="91" t="s">
        <v>10</v>
      </c>
      <c r="E507" s="91" t="s">
        <v>2047</v>
      </c>
      <c r="F507" s="3">
        <v>1981</v>
      </c>
      <c r="G507" s="3" t="s">
        <v>166</v>
      </c>
      <c r="H507" s="3" t="s">
        <v>1926</v>
      </c>
      <c r="I507" s="3" t="s">
        <v>1946</v>
      </c>
      <c r="J507" s="3">
        <v>101</v>
      </c>
      <c r="K507" s="3" t="s">
        <v>977</v>
      </c>
      <c r="M507" s="3">
        <v>26</v>
      </c>
    </row>
    <row r="508" customHeight="1" spans="1:13">
      <c r="A508" s="3">
        <f>A507+1</f>
        <v>11912</v>
      </c>
      <c r="D508" s="91" t="s">
        <v>10</v>
      </c>
      <c r="E508" s="91" t="s">
        <v>2048</v>
      </c>
      <c r="F508" s="3">
        <v>1988</v>
      </c>
      <c r="G508" s="3" t="s">
        <v>1072</v>
      </c>
      <c r="H508" s="3" t="s">
        <v>1958</v>
      </c>
      <c r="I508" s="3">
        <v>64</v>
      </c>
      <c r="J508" s="3" t="s">
        <v>181</v>
      </c>
      <c r="K508" s="3" t="s">
        <v>27</v>
      </c>
      <c r="M508" s="3">
        <v>26</v>
      </c>
    </row>
    <row r="509" customHeight="1" spans="1:13">
      <c r="A509" s="3" t="s">
        <v>2848</v>
      </c>
      <c r="D509" s="91" t="s">
        <v>10</v>
      </c>
      <c r="E509" s="91" t="s">
        <v>2049</v>
      </c>
      <c r="F509" s="3">
        <v>1981</v>
      </c>
      <c r="G509" s="3" t="s">
        <v>166</v>
      </c>
      <c r="H509" s="3" t="s">
        <v>1926</v>
      </c>
      <c r="I509" s="3">
        <v>101</v>
      </c>
      <c r="J509" s="3" t="s">
        <v>1946</v>
      </c>
      <c r="K509" s="3" t="s">
        <v>170</v>
      </c>
      <c r="M509" s="3">
        <v>26</v>
      </c>
    </row>
    <row r="510" customHeight="1" spans="1:13">
      <c r="A510" s="3" t="s">
        <v>2848</v>
      </c>
      <c r="D510" s="91" t="s">
        <v>66</v>
      </c>
      <c r="E510" s="91" t="s">
        <v>2050</v>
      </c>
      <c r="F510" s="3">
        <v>1990</v>
      </c>
      <c r="G510" s="3" t="s">
        <v>2051</v>
      </c>
      <c r="H510" s="3" t="s">
        <v>1245</v>
      </c>
      <c r="I510" s="3">
        <v>12</v>
      </c>
      <c r="J510" s="3" t="s">
        <v>2052</v>
      </c>
      <c r="K510" s="3" t="s">
        <v>277</v>
      </c>
      <c r="M510" s="3">
        <v>26</v>
      </c>
    </row>
    <row r="511" customHeight="1" spans="1:13">
      <c r="A511" s="3">
        <v>12007</v>
      </c>
      <c r="D511" s="91" t="s">
        <v>10</v>
      </c>
      <c r="E511" s="91" t="s">
        <v>2053</v>
      </c>
      <c r="F511" s="3">
        <v>1988</v>
      </c>
      <c r="G511" s="3" t="s">
        <v>1072</v>
      </c>
      <c r="H511" s="3" t="s">
        <v>1986</v>
      </c>
      <c r="J511" s="3">
        <v>67</v>
      </c>
      <c r="K511" s="3" t="s">
        <v>27</v>
      </c>
      <c r="M511" s="3">
        <v>27</v>
      </c>
    </row>
    <row r="512" customHeight="1" spans="1:13">
      <c r="A512" s="3">
        <v>12113</v>
      </c>
      <c r="D512" s="91" t="s">
        <v>10</v>
      </c>
      <c r="E512" s="91" t="s">
        <v>2054</v>
      </c>
      <c r="F512" s="3">
        <v>1987</v>
      </c>
      <c r="G512" s="3" t="s">
        <v>1072</v>
      </c>
      <c r="H512" s="3" t="s">
        <v>1954</v>
      </c>
      <c r="I512" s="3" t="s">
        <v>776</v>
      </c>
      <c r="J512" s="3">
        <v>7</v>
      </c>
      <c r="K512" s="3" t="s">
        <v>27</v>
      </c>
      <c r="M512" s="3">
        <v>27</v>
      </c>
    </row>
    <row r="513" customHeight="1" spans="1:13">
      <c r="A513" s="3">
        <v>12114</v>
      </c>
      <c r="D513" s="91" t="s">
        <v>10</v>
      </c>
      <c r="E513" s="91" t="s">
        <v>2055</v>
      </c>
      <c r="F513" s="3">
        <v>1987</v>
      </c>
      <c r="G513" s="3" t="s">
        <v>1072</v>
      </c>
      <c r="H513" s="3" t="s">
        <v>1954</v>
      </c>
      <c r="I513" s="3" t="s">
        <v>776</v>
      </c>
      <c r="J513" s="3">
        <v>7</v>
      </c>
      <c r="K513" s="3" t="s">
        <v>27</v>
      </c>
      <c r="M513" s="3">
        <v>27</v>
      </c>
    </row>
    <row r="514" customHeight="1" spans="1:13">
      <c r="A514" s="3">
        <v>12115</v>
      </c>
      <c r="D514" s="91" t="s">
        <v>10</v>
      </c>
      <c r="E514" s="3">
        <v>52171120</v>
      </c>
      <c r="F514" s="3">
        <v>1987</v>
      </c>
      <c r="G514" s="3" t="s">
        <v>1072</v>
      </c>
      <c r="H514" s="3" t="s">
        <v>1954</v>
      </c>
      <c r="I514" s="3" t="s">
        <v>776</v>
      </c>
      <c r="J514" s="3">
        <v>7</v>
      </c>
      <c r="K514" s="3" t="s">
        <v>27</v>
      </c>
      <c r="M514" s="3">
        <v>27</v>
      </c>
    </row>
    <row r="515" customHeight="1" spans="1:13">
      <c r="A515" s="3" t="s">
        <v>2848</v>
      </c>
      <c r="D515" s="220"/>
      <c r="E515" s="91" t="s">
        <v>2056</v>
      </c>
      <c r="F515" s="3">
        <v>1989</v>
      </c>
      <c r="G515" s="3" t="s">
        <v>1072</v>
      </c>
      <c r="H515" s="3" t="s">
        <v>2016</v>
      </c>
      <c r="I515" s="3">
        <v>56</v>
      </c>
      <c r="J515" s="3" t="s">
        <v>181</v>
      </c>
      <c r="K515" s="3" t="s">
        <v>14</v>
      </c>
      <c r="M515" s="3">
        <v>27</v>
      </c>
    </row>
    <row r="516" customHeight="1" spans="1:13">
      <c r="A516" s="3" t="s">
        <v>2848</v>
      </c>
      <c r="D516" s="220"/>
      <c r="E516" s="91" t="s">
        <v>2057</v>
      </c>
      <c r="F516" s="3">
        <v>1989</v>
      </c>
      <c r="G516" s="3" t="s">
        <v>1072</v>
      </c>
      <c r="H516" s="3" t="s">
        <v>2016</v>
      </c>
      <c r="I516" s="3">
        <v>56</v>
      </c>
      <c r="J516" s="3" t="s">
        <v>181</v>
      </c>
      <c r="K516" s="3" t="s">
        <v>14</v>
      </c>
      <c r="M516" s="3">
        <v>27</v>
      </c>
    </row>
    <row r="517" customHeight="1" spans="1:13">
      <c r="A517" s="3" t="s">
        <v>2848</v>
      </c>
      <c r="D517" s="220"/>
      <c r="E517" s="91" t="s">
        <v>2058</v>
      </c>
      <c r="F517" s="3">
        <v>1989</v>
      </c>
      <c r="G517" s="3" t="s">
        <v>1072</v>
      </c>
      <c r="H517" s="3" t="s">
        <v>2016</v>
      </c>
      <c r="I517" s="3">
        <v>56</v>
      </c>
      <c r="J517" s="3" t="s">
        <v>181</v>
      </c>
      <c r="K517" s="3" t="s">
        <v>14</v>
      </c>
      <c r="M517" s="3">
        <v>27</v>
      </c>
    </row>
    <row r="518" customHeight="1" spans="1:13">
      <c r="A518" s="3" t="s">
        <v>2848</v>
      </c>
      <c r="D518" s="220"/>
      <c r="E518" s="91" t="s">
        <v>2059</v>
      </c>
      <c r="F518" s="3">
        <v>1992</v>
      </c>
      <c r="G518" s="3" t="s">
        <v>166</v>
      </c>
      <c r="H518" s="3" t="s">
        <v>1245</v>
      </c>
      <c r="I518" s="3">
        <v>205</v>
      </c>
      <c r="J518" s="3" t="s">
        <v>181</v>
      </c>
      <c r="K518" s="3" t="s">
        <v>14</v>
      </c>
      <c r="M518" s="3">
        <v>27</v>
      </c>
    </row>
    <row r="519" customHeight="1" spans="1:13">
      <c r="A519" s="154" t="e">
        <f t="shared" ref="A519:A520" si="20">A518+1</f>
        <v>#VALUE!</v>
      </c>
      <c r="B519" s="3"/>
      <c r="C519" s="3"/>
      <c r="D519" s="91" t="s">
        <v>10</v>
      </c>
      <c r="E519" s="91" t="s">
        <v>2060</v>
      </c>
      <c r="F519" s="63">
        <v>2018</v>
      </c>
      <c r="G519" s="63" t="s">
        <v>72</v>
      </c>
      <c r="H519" s="63" t="s">
        <v>2061</v>
      </c>
      <c r="I519" s="63">
        <v>32</v>
      </c>
      <c r="J519" s="63" t="s">
        <v>2062</v>
      </c>
      <c r="K519" s="63" t="s">
        <v>14</v>
      </c>
      <c r="L519" s="62"/>
      <c r="M519" s="3">
        <v>28</v>
      </c>
    </row>
    <row r="520" customHeight="1" spans="1:13">
      <c r="A520" s="154" t="e">
        <f t="shared" si="20"/>
        <v>#VALUE!</v>
      </c>
      <c r="B520" s="63"/>
      <c r="C520" s="63"/>
      <c r="D520" s="155" t="s">
        <v>10</v>
      </c>
      <c r="E520" s="155" t="s">
        <v>2063</v>
      </c>
      <c r="F520" s="122">
        <v>2018</v>
      </c>
      <c r="G520" s="122" t="s">
        <v>131</v>
      </c>
      <c r="H520" s="122" t="s">
        <v>1969</v>
      </c>
      <c r="I520" s="122">
        <v>198</v>
      </c>
      <c r="J520" s="123"/>
      <c r="K520" s="123" t="s">
        <v>14</v>
      </c>
      <c r="L520" s="62"/>
      <c r="M520" s="3">
        <v>28</v>
      </c>
    </row>
    <row r="521" customHeight="1" spans="1:13">
      <c r="A521" s="3" t="s">
        <v>2848</v>
      </c>
      <c r="D521" s="220"/>
      <c r="E521" s="91" t="s">
        <v>2064</v>
      </c>
      <c r="F521" s="3">
        <v>1987</v>
      </c>
      <c r="G521" s="3" t="s">
        <v>1072</v>
      </c>
      <c r="H521" s="3" t="s">
        <v>2018</v>
      </c>
      <c r="I521" s="3">
        <v>7</v>
      </c>
      <c r="J521" s="3" t="s">
        <v>2065</v>
      </c>
      <c r="K521" s="3" t="s">
        <v>27</v>
      </c>
      <c r="M521" s="3">
        <v>28</v>
      </c>
    </row>
    <row r="522" customHeight="1" spans="1:13">
      <c r="A522" s="3" t="s">
        <v>2848</v>
      </c>
      <c r="D522" s="220"/>
      <c r="E522" s="91" t="s">
        <v>2066</v>
      </c>
      <c r="F522" s="3">
        <v>1987</v>
      </c>
      <c r="G522" s="3" t="s">
        <v>1072</v>
      </c>
      <c r="H522" s="3" t="s">
        <v>1857</v>
      </c>
      <c r="I522" s="3">
        <v>6</v>
      </c>
      <c r="J522" s="3" t="s">
        <v>776</v>
      </c>
      <c r="K522" s="3" t="s">
        <v>27</v>
      </c>
      <c r="M522" s="3">
        <v>28</v>
      </c>
    </row>
    <row r="523" customHeight="1" spans="1:13">
      <c r="A523" s="3" t="s">
        <v>2848</v>
      </c>
      <c r="D523" s="220"/>
      <c r="E523" s="91" t="s">
        <v>2067</v>
      </c>
      <c r="F523" s="3">
        <v>1987</v>
      </c>
      <c r="G523" s="3" t="s">
        <v>1072</v>
      </c>
      <c r="H523" s="3" t="s">
        <v>1958</v>
      </c>
      <c r="I523" s="3">
        <v>8</v>
      </c>
      <c r="J523" s="3" t="s">
        <v>776</v>
      </c>
      <c r="K523" s="3" t="s">
        <v>27</v>
      </c>
      <c r="M523" s="3">
        <v>28</v>
      </c>
    </row>
    <row r="524" customHeight="1" spans="1:13">
      <c r="A524" s="3" t="s">
        <v>2848</v>
      </c>
      <c r="D524" s="220"/>
      <c r="E524" s="91" t="s">
        <v>2068</v>
      </c>
      <c r="F524" s="3">
        <v>1987</v>
      </c>
      <c r="G524" s="3" t="s">
        <v>1072</v>
      </c>
      <c r="H524" s="3" t="s">
        <v>1958</v>
      </c>
      <c r="I524" s="3">
        <v>8</v>
      </c>
      <c r="J524" s="3" t="s">
        <v>776</v>
      </c>
      <c r="K524" s="3" t="s">
        <v>27</v>
      </c>
      <c r="M524" s="3">
        <v>28</v>
      </c>
    </row>
    <row r="525" customHeight="1" spans="1:13">
      <c r="A525" s="154" t="e">
        <f t="shared" ref="A525:A528" si="21">A524+1</f>
        <v>#VALUE!</v>
      </c>
      <c r="B525" s="3"/>
      <c r="C525" s="3"/>
      <c r="D525" s="91" t="s">
        <v>10</v>
      </c>
      <c r="E525" s="91" t="s">
        <v>2069</v>
      </c>
      <c r="F525" s="122">
        <v>2017</v>
      </c>
      <c r="G525" s="122" t="s">
        <v>1988</v>
      </c>
      <c r="H525" s="122" t="s">
        <v>2070</v>
      </c>
      <c r="I525" s="122">
        <v>263</v>
      </c>
      <c r="J525" s="123"/>
      <c r="K525" s="63" t="s">
        <v>40</v>
      </c>
      <c r="L525" s="62"/>
      <c r="M525" s="3">
        <v>30</v>
      </c>
    </row>
    <row r="526" customHeight="1" spans="1:13">
      <c r="A526" s="154" t="e">
        <f t="shared" si="21"/>
        <v>#VALUE!</v>
      </c>
      <c r="B526" s="3"/>
      <c r="C526" s="3"/>
      <c r="D526" s="91" t="s">
        <v>10</v>
      </c>
      <c r="E526" s="91" t="s">
        <v>2071</v>
      </c>
      <c r="F526" s="63">
        <v>2019</v>
      </c>
      <c r="G526" s="63" t="s">
        <v>68</v>
      </c>
      <c r="H526" s="63" t="s">
        <v>1841</v>
      </c>
      <c r="I526" s="63">
        <v>274</v>
      </c>
      <c r="J526" s="62"/>
      <c r="K526" s="63" t="s">
        <v>14</v>
      </c>
      <c r="L526" s="62"/>
      <c r="M526" s="3">
        <v>30</v>
      </c>
    </row>
    <row r="527" customHeight="1" spans="1:13">
      <c r="A527" s="154" t="e">
        <f t="shared" si="21"/>
        <v>#VALUE!</v>
      </c>
      <c r="B527" s="3"/>
      <c r="C527" s="3"/>
      <c r="D527" s="91" t="s">
        <v>10</v>
      </c>
      <c r="E527" s="91" t="s">
        <v>2072</v>
      </c>
      <c r="F527" s="63">
        <v>2019</v>
      </c>
      <c r="G527" s="63" t="s">
        <v>858</v>
      </c>
      <c r="H527" s="63" t="s">
        <v>1965</v>
      </c>
      <c r="I527" s="63"/>
      <c r="J527" s="63" t="s">
        <v>1136</v>
      </c>
      <c r="K527" s="63" t="s">
        <v>40</v>
      </c>
      <c r="L527" s="62"/>
      <c r="M527" s="3">
        <v>30</v>
      </c>
    </row>
    <row r="528" customHeight="1" spans="1:13">
      <c r="A528" s="154" t="e">
        <f t="shared" si="21"/>
        <v>#VALUE!</v>
      </c>
      <c r="B528" s="3"/>
      <c r="C528" s="3"/>
      <c r="D528" s="91" t="s">
        <v>10</v>
      </c>
      <c r="E528" s="91" t="s">
        <v>2073</v>
      </c>
      <c r="F528" s="63">
        <v>2019</v>
      </c>
      <c r="G528" s="63" t="s">
        <v>68</v>
      </c>
      <c r="H528" s="63" t="s">
        <v>1841</v>
      </c>
      <c r="I528" s="63">
        <v>274</v>
      </c>
      <c r="J528" s="62"/>
      <c r="K528" s="63" t="s">
        <v>14</v>
      </c>
      <c r="L528" s="62"/>
      <c r="M528" s="3">
        <v>30</v>
      </c>
    </row>
    <row r="529" customHeight="1" spans="1:13">
      <c r="A529" s="154">
        <v>11104</v>
      </c>
      <c r="B529" s="143"/>
      <c r="C529" s="143"/>
      <c r="D529" s="144" t="s">
        <v>10</v>
      </c>
      <c r="E529" s="144" t="s">
        <v>2074</v>
      </c>
      <c r="F529" s="140">
        <v>2019</v>
      </c>
      <c r="G529" s="140" t="s">
        <v>303</v>
      </c>
      <c r="H529" s="140" t="s">
        <v>1841</v>
      </c>
      <c r="I529" s="140">
        <v>161</v>
      </c>
      <c r="J529" s="140"/>
      <c r="K529" s="140" t="s">
        <v>14</v>
      </c>
      <c r="M529" s="3">
        <v>30</v>
      </c>
    </row>
    <row r="530" customHeight="1" spans="1:13">
      <c r="A530" s="154">
        <f t="shared" ref="A530:A533" si="22">A529+1</f>
        <v>11105</v>
      </c>
      <c r="B530" s="143"/>
      <c r="C530" s="143"/>
      <c r="D530" s="144" t="s">
        <v>10</v>
      </c>
      <c r="E530" s="144" t="s">
        <v>2075</v>
      </c>
      <c r="F530" s="140">
        <v>2019</v>
      </c>
      <c r="G530" s="140" t="s">
        <v>303</v>
      </c>
      <c r="H530" s="140" t="s">
        <v>1841</v>
      </c>
      <c r="I530" s="140">
        <v>161</v>
      </c>
      <c r="J530" s="140"/>
      <c r="K530" s="140" t="s">
        <v>14</v>
      </c>
      <c r="M530" s="3">
        <v>30</v>
      </c>
    </row>
    <row r="531" customHeight="1" spans="1:13">
      <c r="A531" s="154">
        <f t="shared" si="22"/>
        <v>11106</v>
      </c>
      <c r="B531" s="143"/>
      <c r="C531" s="143"/>
      <c r="D531" s="144" t="s">
        <v>10</v>
      </c>
      <c r="E531" s="144" t="s">
        <v>2076</v>
      </c>
      <c r="F531" s="140">
        <v>2019</v>
      </c>
      <c r="G531" s="140" t="s">
        <v>398</v>
      </c>
      <c r="H531" s="140" t="s">
        <v>658</v>
      </c>
      <c r="I531" s="140">
        <v>172</v>
      </c>
      <c r="J531" s="140"/>
      <c r="K531" s="140" t="s">
        <v>40</v>
      </c>
      <c r="M531" s="3">
        <v>30</v>
      </c>
    </row>
    <row r="532" customHeight="1" spans="1:13">
      <c r="A532" s="154">
        <f t="shared" si="22"/>
        <v>11107</v>
      </c>
      <c r="B532" s="143"/>
      <c r="C532" s="143"/>
      <c r="D532" s="144" t="s">
        <v>10</v>
      </c>
      <c r="E532" s="144" t="s">
        <v>2077</v>
      </c>
      <c r="F532" s="140">
        <v>2019</v>
      </c>
      <c r="G532" s="140" t="s">
        <v>398</v>
      </c>
      <c r="H532" s="140" t="s">
        <v>658</v>
      </c>
      <c r="I532" s="140">
        <v>172</v>
      </c>
      <c r="J532" s="140"/>
      <c r="K532" s="140" t="s">
        <v>40</v>
      </c>
      <c r="M532" s="3">
        <v>30</v>
      </c>
    </row>
    <row r="533" customHeight="1" spans="1:13">
      <c r="A533" s="154">
        <f t="shared" si="22"/>
        <v>11108</v>
      </c>
      <c r="B533" s="143"/>
      <c r="C533" s="143"/>
      <c r="D533" s="144" t="s">
        <v>10</v>
      </c>
      <c r="E533" s="144" t="s">
        <v>2078</v>
      </c>
      <c r="F533" s="140">
        <v>2019</v>
      </c>
      <c r="G533" s="140" t="s">
        <v>150</v>
      </c>
      <c r="H533" s="140" t="s">
        <v>1841</v>
      </c>
      <c r="I533" s="140">
        <v>165</v>
      </c>
      <c r="J533" s="140"/>
      <c r="K533" s="140" t="s">
        <v>14</v>
      </c>
      <c r="M533" s="3">
        <v>30</v>
      </c>
    </row>
    <row r="534" customHeight="1" spans="1:13">
      <c r="A534" s="154">
        <f>'Drop 1 TCG'!A16+1</f>
        <v>11997</v>
      </c>
      <c r="B534" s="143"/>
      <c r="C534" s="143"/>
      <c r="D534" s="144" t="s">
        <v>10</v>
      </c>
      <c r="E534" s="144" t="s">
        <v>2079</v>
      </c>
      <c r="F534" s="140">
        <v>2019</v>
      </c>
      <c r="G534" s="140" t="s">
        <v>72</v>
      </c>
      <c r="H534" s="140" t="s">
        <v>1778</v>
      </c>
      <c r="I534" s="140">
        <v>2</v>
      </c>
      <c r="J534" s="140" t="s">
        <v>2080</v>
      </c>
      <c r="K534" s="140" t="s">
        <v>40</v>
      </c>
      <c r="M534" s="3">
        <v>30</v>
      </c>
    </row>
    <row r="535" customHeight="1" spans="1:13">
      <c r="A535" s="154" t="e">
        <f>'Drop 1 Baseball'!A195+1</f>
        <v>#VALUE!</v>
      </c>
      <c r="D535" s="91" t="s">
        <v>10</v>
      </c>
      <c r="E535" s="91" t="s">
        <v>2081</v>
      </c>
      <c r="F535" s="3">
        <v>2018</v>
      </c>
      <c r="G535" s="3" t="s">
        <v>398</v>
      </c>
      <c r="H535" s="3" t="s">
        <v>2082</v>
      </c>
      <c r="I535" s="3">
        <v>162</v>
      </c>
      <c r="J535" s="3"/>
      <c r="K535" s="3" t="s">
        <v>40</v>
      </c>
      <c r="M535" s="3">
        <v>30</v>
      </c>
    </row>
    <row r="536" customHeight="1" spans="1:13">
      <c r="A536" s="3">
        <v>11783</v>
      </c>
      <c r="D536" s="91" t="s">
        <v>10</v>
      </c>
      <c r="E536" s="91" t="s">
        <v>2083</v>
      </c>
      <c r="F536" s="3">
        <v>2019</v>
      </c>
      <c r="G536" s="3" t="s">
        <v>150</v>
      </c>
      <c r="H536" s="3" t="s">
        <v>1778</v>
      </c>
      <c r="I536" s="3"/>
      <c r="J536" s="3">
        <v>210</v>
      </c>
      <c r="K536" s="3" t="s">
        <v>40</v>
      </c>
      <c r="M536" s="3">
        <v>30</v>
      </c>
    </row>
    <row r="537" customHeight="1" spans="1:13">
      <c r="A537" s="3">
        <v>11853</v>
      </c>
      <c r="D537" s="91" t="s">
        <v>10</v>
      </c>
      <c r="E537" s="91" t="s">
        <v>2084</v>
      </c>
      <c r="F537" s="3">
        <v>1992</v>
      </c>
      <c r="G537" s="3" t="s">
        <v>166</v>
      </c>
      <c r="H537" s="3" t="s">
        <v>1818</v>
      </c>
      <c r="I537" s="3"/>
      <c r="J537" s="3">
        <v>362</v>
      </c>
      <c r="K537" s="3" t="s">
        <v>14</v>
      </c>
      <c r="M537" s="3">
        <v>30</v>
      </c>
    </row>
    <row r="538" customHeight="1" spans="1:13">
      <c r="A538" s="3">
        <v>11854</v>
      </c>
      <c r="D538" s="91" t="s">
        <v>10</v>
      </c>
      <c r="E538" s="91" t="s">
        <v>2085</v>
      </c>
      <c r="F538" s="3">
        <v>1992</v>
      </c>
      <c r="G538" s="3" t="s">
        <v>166</v>
      </c>
      <c r="H538" s="3" t="s">
        <v>1818</v>
      </c>
      <c r="I538" s="3"/>
      <c r="J538" s="3">
        <v>362</v>
      </c>
      <c r="K538" s="3" t="s">
        <v>14</v>
      </c>
      <c r="M538" s="3">
        <v>30</v>
      </c>
    </row>
    <row r="539" customHeight="1" spans="1:13">
      <c r="A539" s="3">
        <v>11855</v>
      </c>
      <c r="D539" s="91" t="s">
        <v>10</v>
      </c>
      <c r="E539" s="91" t="s">
        <v>2086</v>
      </c>
      <c r="F539" s="3">
        <v>1992</v>
      </c>
      <c r="G539" s="3" t="s">
        <v>166</v>
      </c>
      <c r="H539" s="3" t="s">
        <v>1818</v>
      </c>
      <c r="I539" s="3"/>
      <c r="J539" s="3">
        <v>362</v>
      </c>
      <c r="K539" s="3" t="s">
        <v>14</v>
      </c>
      <c r="M539" s="3">
        <v>30</v>
      </c>
    </row>
    <row r="540" customHeight="1" spans="1:13">
      <c r="A540" s="3">
        <v>11856</v>
      </c>
      <c r="D540" s="91" t="s">
        <v>10</v>
      </c>
      <c r="E540" s="91" t="s">
        <v>2087</v>
      </c>
      <c r="F540" s="3">
        <v>1992</v>
      </c>
      <c r="G540" s="3" t="s">
        <v>166</v>
      </c>
      <c r="H540" s="3" t="s">
        <v>1818</v>
      </c>
      <c r="I540" s="3"/>
      <c r="J540" s="3">
        <v>362</v>
      </c>
      <c r="K540" s="3" t="s">
        <v>14</v>
      </c>
      <c r="M540" s="3">
        <v>30</v>
      </c>
    </row>
    <row r="541" customHeight="1" spans="1:13">
      <c r="A541" s="3">
        <v>11857</v>
      </c>
      <c r="D541" s="91" t="s">
        <v>10</v>
      </c>
      <c r="E541" s="91" t="s">
        <v>2088</v>
      </c>
      <c r="F541" s="3">
        <v>1992</v>
      </c>
      <c r="G541" s="3" t="s">
        <v>166</v>
      </c>
      <c r="H541" s="3" t="s">
        <v>1818</v>
      </c>
      <c r="I541" s="3"/>
      <c r="J541" s="3">
        <v>362</v>
      </c>
      <c r="K541" s="3" t="s">
        <v>14</v>
      </c>
      <c r="M541" s="3">
        <v>30</v>
      </c>
    </row>
    <row r="542" customHeight="1" spans="1:13">
      <c r="A542" s="3">
        <v>11858</v>
      </c>
      <c r="D542" s="91" t="s">
        <v>10</v>
      </c>
      <c r="E542" s="91" t="s">
        <v>2089</v>
      </c>
      <c r="F542" s="3">
        <v>1992</v>
      </c>
      <c r="G542" s="3" t="s">
        <v>166</v>
      </c>
      <c r="H542" s="3" t="s">
        <v>1818</v>
      </c>
      <c r="I542" s="3"/>
      <c r="J542" s="3">
        <v>362</v>
      </c>
      <c r="K542" s="3" t="s">
        <v>27</v>
      </c>
      <c r="M542" s="3">
        <v>30</v>
      </c>
    </row>
    <row r="543" customHeight="1" spans="1:13">
      <c r="A543" s="3">
        <v>11859</v>
      </c>
      <c r="D543" s="91" t="s">
        <v>10</v>
      </c>
      <c r="E543" s="203" t="s">
        <v>2090</v>
      </c>
      <c r="F543" s="3">
        <v>1992</v>
      </c>
      <c r="G543" s="45" t="s">
        <v>166</v>
      </c>
      <c r="H543" s="45" t="s">
        <v>1818</v>
      </c>
      <c r="I543" s="45"/>
      <c r="J543" s="65">
        <v>362</v>
      </c>
      <c r="K543" s="45" t="s">
        <v>27</v>
      </c>
      <c r="M543" s="3">
        <v>30</v>
      </c>
    </row>
    <row r="544" customHeight="1" spans="1:13">
      <c r="A544" s="3">
        <v>11860</v>
      </c>
      <c r="D544" s="91" t="s">
        <v>10</v>
      </c>
      <c r="E544" s="203" t="s">
        <v>2091</v>
      </c>
      <c r="F544" s="3">
        <v>1992</v>
      </c>
      <c r="G544" s="45" t="s">
        <v>166</v>
      </c>
      <c r="H544" s="45" t="s">
        <v>1818</v>
      </c>
      <c r="I544" s="45"/>
      <c r="J544" s="65">
        <v>362</v>
      </c>
      <c r="K544" s="45" t="s">
        <v>27</v>
      </c>
      <c r="M544" s="3">
        <v>30</v>
      </c>
    </row>
    <row r="545" customHeight="1" spans="1:13">
      <c r="A545" s="3">
        <v>11861</v>
      </c>
      <c r="D545" s="91" t="s">
        <v>10</v>
      </c>
      <c r="E545" s="203" t="s">
        <v>2092</v>
      </c>
      <c r="F545" s="3">
        <v>1992</v>
      </c>
      <c r="G545" s="45" t="s">
        <v>166</v>
      </c>
      <c r="H545" s="45" t="s">
        <v>1818</v>
      </c>
      <c r="I545" s="45"/>
      <c r="J545" s="65">
        <v>362</v>
      </c>
      <c r="K545" s="45" t="s">
        <v>27</v>
      </c>
      <c r="M545" s="3">
        <v>30</v>
      </c>
    </row>
    <row r="546" customHeight="1" spans="1:13">
      <c r="A546" s="3">
        <v>11862</v>
      </c>
      <c r="D546" s="91" t="s">
        <v>10</v>
      </c>
      <c r="E546" s="203" t="s">
        <v>2093</v>
      </c>
      <c r="F546" s="3">
        <v>1992</v>
      </c>
      <c r="G546" s="45" t="s">
        <v>166</v>
      </c>
      <c r="H546" s="45" t="s">
        <v>1818</v>
      </c>
      <c r="I546" s="45"/>
      <c r="J546" s="65">
        <v>362</v>
      </c>
      <c r="K546" s="45" t="s">
        <v>27</v>
      </c>
      <c r="M546" s="3">
        <v>30</v>
      </c>
    </row>
    <row r="547" customHeight="1" spans="1:13">
      <c r="A547" s="3">
        <v>11864</v>
      </c>
      <c r="D547" s="91" t="s">
        <v>10</v>
      </c>
      <c r="E547" s="203" t="s">
        <v>2094</v>
      </c>
      <c r="F547" s="65">
        <v>1987</v>
      </c>
      <c r="G547" s="45" t="s">
        <v>166</v>
      </c>
      <c r="H547" s="45" t="s">
        <v>1818</v>
      </c>
      <c r="I547" s="45"/>
      <c r="J547" s="65">
        <v>362</v>
      </c>
      <c r="K547" s="45" t="s">
        <v>27</v>
      </c>
      <c r="M547" s="3">
        <v>30</v>
      </c>
    </row>
    <row r="548" customHeight="1" spans="1:13">
      <c r="A548" s="3">
        <v>11912</v>
      </c>
      <c r="D548" s="91" t="s">
        <v>10</v>
      </c>
      <c r="E548" s="3">
        <v>55010420</v>
      </c>
      <c r="F548" s="3">
        <v>1981</v>
      </c>
      <c r="G548" s="3" t="s">
        <v>166</v>
      </c>
      <c r="H548" s="3" t="s">
        <v>1926</v>
      </c>
      <c r="I548" s="3" t="s">
        <v>1946</v>
      </c>
      <c r="J548" s="3">
        <v>101</v>
      </c>
      <c r="K548" s="3" t="s">
        <v>170</v>
      </c>
      <c r="M548" s="3">
        <v>30</v>
      </c>
    </row>
    <row r="549" customHeight="1" spans="1:13">
      <c r="A549" s="3">
        <v>11951</v>
      </c>
      <c r="D549" s="91" t="s">
        <v>10</v>
      </c>
      <c r="E549" s="91" t="s">
        <v>2095</v>
      </c>
      <c r="F549" s="3">
        <v>1990</v>
      </c>
      <c r="G549" s="3" t="s">
        <v>2096</v>
      </c>
      <c r="H549" s="3" t="s">
        <v>2097</v>
      </c>
      <c r="J549" s="3" t="s">
        <v>2098</v>
      </c>
      <c r="K549" s="3" t="s">
        <v>14</v>
      </c>
      <c r="M549" s="3">
        <v>30</v>
      </c>
    </row>
    <row r="550" customHeight="1" spans="1:13">
      <c r="A550" s="3">
        <v>11965</v>
      </c>
      <c r="D550" s="91" t="s">
        <v>10</v>
      </c>
      <c r="E550" s="3">
        <v>55426555</v>
      </c>
      <c r="F550" s="3">
        <v>1989</v>
      </c>
      <c r="G550" s="3" t="s">
        <v>1072</v>
      </c>
      <c r="H550" s="3" t="s">
        <v>1926</v>
      </c>
      <c r="J550" s="3">
        <v>8</v>
      </c>
      <c r="K550" s="3" t="s">
        <v>14</v>
      </c>
      <c r="M550" s="3">
        <v>30</v>
      </c>
    </row>
    <row r="551" customHeight="1" spans="1:13">
      <c r="A551" s="3">
        <v>11966</v>
      </c>
      <c r="D551" s="91" t="s">
        <v>10</v>
      </c>
      <c r="E551" s="3">
        <v>55426556</v>
      </c>
      <c r="F551" s="3">
        <v>1989</v>
      </c>
      <c r="G551" s="3" t="s">
        <v>1072</v>
      </c>
      <c r="H551" s="3" t="s">
        <v>1926</v>
      </c>
      <c r="J551" s="3">
        <v>8</v>
      </c>
      <c r="K551" s="3" t="s">
        <v>14</v>
      </c>
      <c r="M551" s="3">
        <v>30</v>
      </c>
    </row>
    <row r="552" customHeight="1" spans="1:13">
      <c r="A552" s="3">
        <v>11967</v>
      </c>
      <c r="D552" s="91" t="s">
        <v>10</v>
      </c>
      <c r="E552" s="3">
        <v>55426557</v>
      </c>
      <c r="F552" s="3">
        <v>1989</v>
      </c>
      <c r="G552" s="3" t="s">
        <v>1072</v>
      </c>
      <c r="H552" s="3" t="s">
        <v>1926</v>
      </c>
      <c r="J552" s="3">
        <v>8</v>
      </c>
      <c r="K552" s="3" t="s">
        <v>14</v>
      </c>
      <c r="M552" s="3">
        <v>30</v>
      </c>
    </row>
    <row r="553" customHeight="1" spans="1:13">
      <c r="A553" s="3">
        <v>11968</v>
      </c>
      <c r="D553" s="91" t="s">
        <v>10</v>
      </c>
      <c r="E553" s="3">
        <v>52286716</v>
      </c>
      <c r="F553" s="3">
        <v>1992</v>
      </c>
      <c r="G553" s="3" t="s">
        <v>166</v>
      </c>
      <c r="H553" s="3" t="s">
        <v>2099</v>
      </c>
      <c r="J553" s="3">
        <v>362</v>
      </c>
      <c r="K553" s="3" t="s">
        <v>14</v>
      </c>
      <c r="M553" s="3">
        <v>30</v>
      </c>
    </row>
    <row r="554" customHeight="1" spans="1:13">
      <c r="A554" s="3">
        <v>11969</v>
      </c>
      <c r="D554" s="91" t="s">
        <v>10</v>
      </c>
      <c r="E554" s="3">
        <v>52286718</v>
      </c>
      <c r="F554" s="3">
        <v>1992</v>
      </c>
      <c r="G554" s="3" t="s">
        <v>166</v>
      </c>
      <c r="H554" s="3" t="s">
        <v>2099</v>
      </c>
      <c r="J554" s="3">
        <v>362</v>
      </c>
      <c r="K554" s="3" t="s">
        <v>14</v>
      </c>
      <c r="M554" s="3">
        <v>30</v>
      </c>
    </row>
    <row r="555" customHeight="1" spans="1:13">
      <c r="A555" s="3">
        <v>11970</v>
      </c>
      <c r="D555" s="91" t="s">
        <v>10</v>
      </c>
      <c r="E555" s="91" t="s">
        <v>2100</v>
      </c>
      <c r="F555" s="3">
        <v>1992</v>
      </c>
      <c r="G555" s="3" t="s">
        <v>166</v>
      </c>
      <c r="H555" s="3" t="s">
        <v>2099</v>
      </c>
      <c r="J555" s="3">
        <v>362</v>
      </c>
      <c r="K555" s="3" t="s">
        <v>14</v>
      </c>
      <c r="M555" s="3">
        <v>30</v>
      </c>
    </row>
    <row r="556" customHeight="1" spans="1:13">
      <c r="A556" s="3">
        <v>11999</v>
      </c>
      <c r="D556" s="91" t="s">
        <v>10</v>
      </c>
      <c r="E556" s="91" t="s">
        <v>2101</v>
      </c>
      <c r="F556" s="3">
        <v>1988</v>
      </c>
      <c r="G556" s="3" t="s">
        <v>1072</v>
      </c>
      <c r="H556" s="3" t="s">
        <v>1926</v>
      </c>
      <c r="J556" s="3">
        <v>9</v>
      </c>
      <c r="K556" s="3" t="s">
        <v>27</v>
      </c>
      <c r="M556" s="3">
        <v>30</v>
      </c>
    </row>
    <row r="557" customHeight="1" spans="1:13">
      <c r="A557" s="3">
        <v>12000</v>
      </c>
      <c r="D557" s="91" t="s">
        <v>10</v>
      </c>
      <c r="E557" s="91" t="s">
        <v>2102</v>
      </c>
      <c r="F557" s="3">
        <v>1988</v>
      </c>
      <c r="G557" s="3" t="s">
        <v>1072</v>
      </c>
      <c r="H557" s="3" t="s">
        <v>1926</v>
      </c>
      <c r="J557" s="3">
        <v>9</v>
      </c>
      <c r="K557" s="3" t="s">
        <v>27</v>
      </c>
      <c r="M557" s="3">
        <v>30</v>
      </c>
    </row>
    <row r="558" customHeight="1" spans="1:13">
      <c r="A558" s="3">
        <v>12046</v>
      </c>
      <c r="D558" s="91" t="s">
        <v>10</v>
      </c>
      <c r="E558" s="3">
        <v>81259403</v>
      </c>
      <c r="F558" s="3">
        <v>1988</v>
      </c>
      <c r="G558" s="3" t="s">
        <v>1072</v>
      </c>
      <c r="H558" s="3" t="s">
        <v>1857</v>
      </c>
      <c r="I558" s="3" t="s">
        <v>1858</v>
      </c>
      <c r="J558" s="3">
        <v>129</v>
      </c>
      <c r="K558" s="3" t="s">
        <v>14</v>
      </c>
      <c r="M558" s="3">
        <v>30</v>
      </c>
    </row>
    <row r="559" customHeight="1" spans="1:13">
      <c r="A559" s="3">
        <v>12047</v>
      </c>
      <c r="D559" s="91" t="s">
        <v>10</v>
      </c>
      <c r="E559" s="91" t="s">
        <v>2103</v>
      </c>
      <c r="F559" s="3">
        <v>1988</v>
      </c>
      <c r="G559" s="3" t="s">
        <v>1072</v>
      </c>
      <c r="H559" s="3" t="s">
        <v>1857</v>
      </c>
      <c r="I559" s="3" t="s">
        <v>1858</v>
      </c>
      <c r="J559" s="3">
        <v>129</v>
      </c>
      <c r="K559" s="3" t="s">
        <v>14</v>
      </c>
      <c r="M559" s="3">
        <v>30</v>
      </c>
    </row>
    <row r="560" customHeight="1" spans="1:13">
      <c r="A560" s="3">
        <v>12095</v>
      </c>
      <c r="D560" s="91" t="s">
        <v>10</v>
      </c>
      <c r="E560" s="91" t="s">
        <v>2104</v>
      </c>
      <c r="F560" s="3">
        <v>1987</v>
      </c>
      <c r="G560" s="3" t="s">
        <v>1962</v>
      </c>
      <c r="H560" s="3" t="s">
        <v>1936</v>
      </c>
      <c r="I560" s="3"/>
      <c r="J560" s="3">
        <v>3</v>
      </c>
      <c r="K560" s="3" t="s">
        <v>170</v>
      </c>
      <c r="M560" s="3">
        <v>30</v>
      </c>
    </row>
    <row r="561" customHeight="1" spans="1:13">
      <c r="A561" s="3">
        <v>12155</v>
      </c>
      <c r="D561" s="91" t="s">
        <v>545</v>
      </c>
      <c r="E561" s="91" t="s">
        <v>2105</v>
      </c>
      <c r="F561" s="3">
        <v>2019</v>
      </c>
      <c r="G561" s="3" t="s">
        <v>365</v>
      </c>
      <c r="H561" s="3" t="s">
        <v>1778</v>
      </c>
      <c r="J561" s="3">
        <v>209</v>
      </c>
      <c r="K561" s="3" t="s">
        <v>548</v>
      </c>
      <c r="M561" s="3">
        <v>30</v>
      </c>
    </row>
    <row r="562" customHeight="1" spans="1:13">
      <c r="A562" s="3">
        <v>12215</v>
      </c>
      <c r="D562" s="91" t="s">
        <v>10</v>
      </c>
      <c r="E562" s="91" t="s">
        <v>2106</v>
      </c>
      <c r="F562" s="3">
        <v>1988</v>
      </c>
      <c r="G562" s="3" t="s">
        <v>1072</v>
      </c>
      <c r="H562" s="3" t="s">
        <v>2107</v>
      </c>
      <c r="I562" s="3">
        <v>16</v>
      </c>
      <c r="J562" s="3" t="s">
        <v>181</v>
      </c>
      <c r="K562" s="3" t="s">
        <v>14</v>
      </c>
      <c r="M562" s="3">
        <v>30</v>
      </c>
    </row>
    <row r="563" customHeight="1" spans="1:13">
      <c r="A563" s="3">
        <f t="shared" ref="A563:A564" si="23">A562+1</f>
        <v>12216</v>
      </c>
      <c r="D563" s="91" t="s">
        <v>10</v>
      </c>
      <c r="E563" s="91" t="s">
        <v>2108</v>
      </c>
      <c r="F563" s="3">
        <v>1988</v>
      </c>
      <c r="G563" s="3" t="s">
        <v>1072</v>
      </c>
      <c r="H563" s="3" t="s">
        <v>2107</v>
      </c>
      <c r="I563" s="3">
        <v>16</v>
      </c>
      <c r="J563" s="3" t="s">
        <v>181</v>
      </c>
      <c r="K563" s="3" t="s">
        <v>14</v>
      </c>
      <c r="M563" s="3">
        <v>30</v>
      </c>
    </row>
    <row r="564" customHeight="1" spans="1:13">
      <c r="A564" s="3">
        <f t="shared" si="23"/>
        <v>12217</v>
      </c>
      <c r="D564" s="91" t="s">
        <v>10</v>
      </c>
      <c r="E564" s="91" t="s">
        <v>2109</v>
      </c>
      <c r="F564" s="3">
        <v>1988</v>
      </c>
      <c r="G564" s="3" t="s">
        <v>1072</v>
      </c>
      <c r="H564" s="3" t="s">
        <v>2107</v>
      </c>
      <c r="I564" s="3">
        <v>16</v>
      </c>
      <c r="J564" s="3" t="s">
        <v>181</v>
      </c>
      <c r="K564" s="3" t="s">
        <v>14</v>
      </c>
      <c r="M564" s="3">
        <v>30</v>
      </c>
    </row>
    <row r="565" customHeight="1" spans="1:13">
      <c r="A565" s="3">
        <v>12400</v>
      </c>
      <c r="D565" s="91" t="s">
        <v>10</v>
      </c>
      <c r="E565" s="91" t="s">
        <v>2110</v>
      </c>
      <c r="F565" s="3">
        <v>1987</v>
      </c>
      <c r="G565" s="3" t="s">
        <v>1072</v>
      </c>
      <c r="H565" s="3" t="s">
        <v>1857</v>
      </c>
      <c r="I565" s="3">
        <v>6</v>
      </c>
      <c r="J565" s="3" t="s">
        <v>776</v>
      </c>
      <c r="K565" s="3" t="s">
        <v>27</v>
      </c>
      <c r="M565" s="3">
        <v>30</v>
      </c>
    </row>
    <row r="566" customHeight="1" spans="1:13">
      <c r="A566" s="3">
        <v>12401</v>
      </c>
      <c r="D566" s="91" t="s">
        <v>10</v>
      </c>
      <c r="E566" s="91" t="s">
        <v>2111</v>
      </c>
      <c r="F566" s="3">
        <v>1987</v>
      </c>
      <c r="G566" s="3" t="s">
        <v>1072</v>
      </c>
      <c r="H566" s="3" t="s">
        <v>1857</v>
      </c>
      <c r="I566" s="3">
        <v>6</v>
      </c>
      <c r="J566" s="3" t="s">
        <v>776</v>
      </c>
      <c r="K566" s="3" t="s">
        <v>27</v>
      </c>
      <c r="M566" s="3">
        <v>30</v>
      </c>
    </row>
    <row r="567" customHeight="1" spans="1:13">
      <c r="A567" s="3">
        <v>12402</v>
      </c>
      <c r="D567" s="91" t="s">
        <v>10</v>
      </c>
      <c r="E567" s="91" t="s">
        <v>2112</v>
      </c>
      <c r="F567" s="3">
        <v>1987</v>
      </c>
      <c r="G567" s="3" t="s">
        <v>1072</v>
      </c>
      <c r="H567" s="3" t="s">
        <v>1857</v>
      </c>
      <c r="I567" s="3">
        <v>6</v>
      </c>
      <c r="J567" s="3" t="s">
        <v>776</v>
      </c>
      <c r="K567" s="3" t="s">
        <v>27</v>
      </c>
      <c r="M567" s="3">
        <v>30</v>
      </c>
    </row>
    <row r="568" customHeight="1" spans="1:13">
      <c r="A568" s="3">
        <v>12403</v>
      </c>
      <c r="D568" s="91" t="s">
        <v>10</v>
      </c>
      <c r="E568" s="91" t="s">
        <v>2113</v>
      </c>
      <c r="F568" s="3">
        <v>1987</v>
      </c>
      <c r="G568" s="3" t="s">
        <v>1072</v>
      </c>
      <c r="H568" s="3" t="s">
        <v>1857</v>
      </c>
      <c r="I568" s="3">
        <v>6</v>
      </c>
      <c r="J568" s="3" t="s">
        <v>776</v>
      </c>
      <c r="K568" s="3" t="s">
        <v>27</v>
      </c>
      <c r="M568" s="3">
        <v>30</v>
      </c>
    </row>
    <row r="569" customHeight="1" spans="1:13">
      <c r="A569" s="3">
        <v>12404</v>
      </c>
      <c r="D569" s="91" t="s">
        <v>10</v>
      </c>
      <c r="E569" s="91" t="s">
        <v>2114</v>
      </c>
      <c r="F569" s="3">
        <v>1987</v>
      </c>
      <c r="G569" s="3" t="s">
        <v>1072</v>
      </c>
      <c r="H569" s="3" t="s">
        <v>1857</v>
      </c>
      <c r="I569" s="3">
        <v>6</v>
      </c>
      <c r="J569" s="3" t="s">
        <v>776</v>
      </c>
      <c r="K569" s="3" t="s">
        <v>27</v>
      </c>
      <c r="M569" s="3">
        <v>30</v>
      </c>
    </row>
    <row r="570" customHeight="1" spans="1:13">
      <c r="A570" s="3">
        <v>12407</v>
      </c>
      <c r="D570" s="91" t="s">
        <v>10</v>
      </c>
      <c r="E570" s="91" t="s">
        <v>2115</v>
      </c>
      <c r="F570" s="3">
        <v>1988</v>
      </c>
      <c r="G570" s="3" t="s">
        <v>1072</v>
      </c>
      <c r="H570" s="3" t="s">
        <v>2107</v>
      </c>
      <c r="I570" s="3">
        <v>16</v>
      </c>
      <c r="J570" s="3" t="s">
        <v>181</v>
      </c>
      <c r="K570" s="3" t="s">
        <v>14</v>
      </c>
      <c r="M570" s="3">
        <v>30</v>
      </c>
    </row>
    <row r="571" customHeight="1" spans="1:13">
      <c r="A571" s="3">
        <v>12408</v>
      </c>
      <c r="D571" s="91" t="s">
        <v>10</v>
      </c>
      <c r="E571" s="91" t="s">
        <v>2116</v>
      </c>
      <c r="F571" s="3">
        <v>1988</v>
      </c>
      <c r="G571" s="3" t="s">
        <v>1072</v>
      </c>
      <c r="H571" s="3" t="s">
        <v>2107</v>
      </c>
      <c r="I571" s="3">
        <v>16</v>
      </c>
      <c r="J571" s="3" t="s">
        <v>181</v>
      </c>
      <c r="K571" s="3" t="s">
        <v>14</v>
      </c>
      <c r="M571" s="3">
        <v>30</v>
      </c>
    </row>
    <row r="572" customHeight="1" spans="1:13">
      <c r="A572" s="3" t="s">
        <v>2848</v>
      </c>
      <c r="D572" s="220"/>
      <c r="E572" s="91" t="s">
        <v>2117</v>
      </c>
      <c r="F572" s="3">
        <v>1990</v>
      </c>
      <c r="G572" s="3" t="s">
        <v>2118</v>
      </c>
      <c r="H572" s="3" t="s">
        <v>1245</v>
      </c>
      <c r="I572" s="3">
        <v>41</v>
      </c>
      <c r="J572" s="3" t="s">
        <v>181</v>
      </c>
      <c r="K572" s="3" t="s">
        <v>14</v>
      </c>
      <c r="M572" s="3">
        <v>30</v>
      </c>
    </row>
    <row r="573" customHeight="1" spans="1:13">
      <c r="A573" s="3" t="s">
        <v>2848</v>
      </c>
      <c r="D573" s="220"/>
      <c r="E573" s="91" t="s">
        <v>2119</v>
      </c>
      <c r="F573" s="3">
        <v>1987</v>
      </c>
      <c r="G573" s="3" t="s">
        <v>1072</v>
      </c>
      <c r="H573" s="3" t="s">
        <v>2120</v>
      </c>
      <c r="I573" s="3">
        <v>80</v>
      </c>
      <c r="J573" s="3" t="s">
        <v>181</v>
      </c>
      <c r="K573" s="3" t="s">
        <v>27</v>
      </c>
      <c r="M573" s="3">
        <v>30</v>
      </c>
    </row>
    <row r="574" customHeight="1" spans="1:13">
      <c r="A574" s="3" t="s">
        <v>2848</v>
      </c>
      <c r="D574" s="220"/>
      <c r="E574" s="91" t="s">
        <v>2121</v>
      </c>
      <c r="F574" s="3">
        <v>1987</v>
      </c>
      <c r="G574" s="3" t="s">
        <v>1072</v>
      </c>
      <c r="H574" s="3" t="s">
        <v>2120</v>
      </c>
      <c r="I574" s="3">
        <v>80</v>
      </c>
      <c r="J574" s="3" t="s">
        <v>181</v>
      </c>
      <c r="K574" s="3" t="s">
        <v>27</v>
      </c>
      <c r="M574" s="3">
        <v>30</v>
      </c>
    </row>
    <row r="575" customHeight="1" spans="1:13">
      <c r="A575" s="3" t="s">
        <v>2848</v>
      </c>
      <c r="D575" s="220"/>
      <c r="E575" s="91" t="s">
        <v>2122</v>
      </c>
      <c r="F575" s="3">
        <v>1987</v>
      </c>
      <c r="G575" s="3" t="s">
        <v>1072</v>
      </c>
      <c r="H575" s="3" t="s">
        <v>2120</v>
      </c>
      <c r="I575" s="3">
        <v>80</v>
      </c>
      <c r="J575" s="3" t="s">
        <v>181</v>
      </c>
      <c r="K575" s="3" t="s">
        <v>27</v>
      </c>
      <c r="M575" s="3">
        <v>30</v>
      </c>
    </row>
    <row r="576" customHeight="1" spans="1:13">
      <c r="A576" s="3" t="s">
        <v>2848</v>
      </c>
      <c r="D576" s="220"/>
      <c r="E576" s="91" t="s">
        <v>2123</v>
      </c>
      <c r="F576" s="3">
        <v>1987</v>
      </c>
      <c r="G576" s="3" t="s">
        <v>1072</v>
      </c>
      <c r="H576" s="3" t="s">
        <v>2120</v>
      </c>
      <c r="I576" s="3">
        <v>80</v>
      </c>
      <c r="J576" s="3" t="s">
        <v>181</v>
      </c>
      <c r="K576" s="3" t="s">
        <v>27</v>
      </c>
      <c r="M576" s="3">
        <v>30</v>
      </c>
    </row>
    <row r="577" customHeight="1" spans="1:13">
      <c r="A577" s="3" t="s">
        <v>2848</v>
      </c>
      <c r="D577" s="220"/>
      <c r="E577" s="91" t="s">
        <v>2124</v>
      </c>
      <c r="F577" s="3">
        <v>1987</v>
      </c>
      <c r="G577" s="3" t="s">
        <v>1072</v>
      </c>
      <c r="H577" s="3" t="s">
        <v>2125</v>
      </c>
      <c r="I577" s="3">
        <v>9</v>
      </c>
      <c r="J577" s="3" t="s">
        <v>776</v>
      </c>
      <c r="K577" s="3" t="s">
        <v>14</v>
      </c>
      <c r="M577" s="3">
        <v>30</v>
      </c>
    </row>
    <row r="578" customHeight="1" spans="1:13">
      <c r="A578" s="3" t="s">
        <v>2848</v>
      </c>
      <c r="D578" s="220"/>
      <c r="E578" s="91" t="s">
        <v>2124</v>
      </c>
      <c r="F578" s="3">
        <v>1987</v>
      </c>
      <c r="G578" s="3" t="s">
        <v>1072</v>
      </c>
      <c r="H578" s="3" t="s">
        <v>2125</v>
      </c>
      <c r="I578" s="3">
        <v>9</v>
      </c>
      <c r="J578" s="3" t="s">
        <v>776</v>
      </c>
      <c r="K578" s="3" t="s">
        <v>14</v>
      </c>
      <c r="M578" s="3">
        <v>30</v>
      </c>
    </row>
    <row r="579" customHeight="1" spans="1:13">
      <c r="A579" s="3" t="s">
        <v>2848</v>
      </c>
      <c r="D579" s="91" t="s">
        <v>10</v>
      </c>
      <c r="E579" s="91" t="s">
        <v>2126</v>
      </c>
      <c r="F579" s="3">
        <v>1993</v>
      </c>
      <c r="G579" s="3" t="s">
        <v>1277</v>
      </c>
      <c r="H579" s="3" t="s">
        <v>1818</v>
      </c>
      <c r="I579" s="3">
        <v>3</v>
      </c>
      <c r="J579" s="3" t="s">
        <v>181</v>
      </c>
      <c r="K579" s="3" t="s">
        <v>14</v>
      </c>
      <c r="M579" s="3">
        <v>30</v>
      </c>
    </row>
    <row r="580" customHeight="1" spans="1:13">
      <c r="A580" s="3" t="s">
        <v>2848</v>
      </c>
      <c r="D580" s="91" t="s">
        <v>10</v>
      </c>
      <c r="E580" s="91" t="s">
        <v>2127</v>
      </c>
      <c r="F580" s="3">
        <v>1981</v>
      </c>
      <c r="G580" s="3" t="s">
        <v>166</v>
      </c>
      <c r="H580" s="3" t="s">
        <v>1926</v>
      </c>
      <c r="I580" s="3">
        <v>101</v>
      </c>
      <c r="J580" s="3" t="s">
        <v>2029</v>
      </c>
      <c r="K580" s="3" t="s">
        <v>170</v>
      </c>
      <c r="M580" s="3">
        <v>30</v>
      </c>
    </row>
    <row r="581" customHeight="1" spans="1:13">
      <c r="A581" s="3" t="s">
        <v>2848</v>
      </c>
      <c r="D581" s="91" t="s">
        <v>10</v>
      </c>
      <c r="E581" s="91" t="s">
        <v>2128</v>
      </c>
      <c r="F581" s="3">
        <v>1981</v>
      </c>
      <c r="G581" s="3" t="s">
        <v>166</v>
      </c>
      <c r="H581" s="3" t="s">
        <v>1926</v>
      </c>
      <c r="I581" s="3">
        <v>101</v>
      </c>
      <c r="J581" s="3" t="s">
        <v>2029</v>
      </c>
      <c r="K581" s="3" t="s">
        <v>170</v>
      </c>
      <c r="M581" s="3">
        <v>30</v>
      </c>
    </row>
    <row r="582" customHeight="1" spans="1:13">
      <c r="A582" s="3" t="s">
        <v>2848</v>
      </c>
      <c r="D582" s="91" t="s">
        <v>10</v>
      </c>
      <c r="E582" s="91" t="s">
        <v>2129</v>
      </c>
      <c r="F582" s="3">
        <v>1981</v>
      </c>
      <c r="G582" s="3" t="s">
        <v>166</v>
      </c>
      <c r="H582" s="3" t="s">
        <v>1926</v>
      </c>
      <c r="I582" s="3">
        <v>101</v>
      </c>
      <c r="J582" s="3" t="s">
        <v>2029</v>
      </c>
      <c r="K582" s="3" t="s">
        <v>170</v>
      </c>
      <c r="M582" s="3">
        <v>30</v>
      </c>
    </row>
    <row r="583" customHeight="1" spans="1:13">
      <c r="A583" s="3" t="s">
        <v>2848</v>
      </c>
      <c r="D583" s="91" t="s">
        <v>10</v>
      </c>
      <c r="E583" s="91" t="s">
        <v>2130</v>
      </c>
      <c r="F583" s="3">
        <v>1981</v>
      </c>
      <c r="G583" s="3" t="s">
        <v>166</v>
      </c>
      <c r="H583" s="3" t="s">
        <v>1926</v>
      </c>
      <c r="I583" s="3">
        <v>101</v>
      </c>
      <c r="J583" s="3" t="s">
        <v>2029</v>
      </c>
      <c r="K583" s="3" t="s">
        <v>170</v>
      </c>
      <c r="M583" s="3">
        <v>30</v>
      </c>
    </row>
    <row r="584" customHeight="1" spans="1:13">
      <c r="A584" s="3" t="s">
        <v>2848</v>
      </c>
      <c r="D584" s="91" t="s">
        <v>10</v>
      </c>
      <c r="E584" s="91" t="s">
        <v>2131</v>
      </c>
      <c r="F584" s="3">
        <v>1981</v>
      </c>
      <c r="G584" s="3" t="s">
        <v>166</v>
      </c>
      <c r="H584" s="3" t="s">
        <v>1926</v>
      </c>
      <c r="I584" s="3">
        <v>101</v>
      </c>
      <c r="J584" s="3" t="s">
        <v>2029</v>
      </c>
      <c r="K584" s="3" t="s">
        <v>170</v>
      </c>
      <c r="M584" s="3">
        <v>30</v>
      </c>
    </row>
    <row r="585" customHeight="1" spans="1:13">
      <c r="A585" s="3" t="s">
        <v>2848</v>
      </c>
      <c r="D585" s="91" t="s">
        <v>10</v>
      </c>
      <c r="E585" s="91" t="s">
        <v>2132</v>
      </c>
      <c r="F585" s="3">
        <v>1981</v>
      </c>
      <c r="G585" s="3" t="s">
        <v>166</v>
      </c>
      <c r="H585" s="3" t="s">
        <v>1926</v>
      </c>
      <c r="I585" s="3">
        <v>101</v>
      </c>
      <c r="J585" s="3" t="s">
        <v>2029</v>
      </c>
      <c r="K585" s="3" t="s">
        <v>170</v>
      </c>
      <c r="M585" s="3">
        <v>30</v>
      </c>
    </row>
    <row r="586" customHeight="1" spans="1:13">
      <c r="A586" s="3" t="s">
        <v>2848</v>
      </c>
      <c r="D586" s="91" t="s">
        <v>10</v>
      </c>
      <c r="E586" s="91" t="s">
        <v>2133</v>
      </c>
      <c r="F586" s="3">
        <v>1981</v>
      </c>
      <c r="G586" s="3" t="s">
        <v>166</v>
      </c>
      <c r="H586" s="3" t="s">
        <v>1926</v>
      </c>
      <c r="I586" s="3">
        <v>101</v>
      </c>
      <c r="J586" s="3" t="s">
        <v>2029</v>
      </c>
      <c r="K586" s="3" t="s">
        <v>170</v>
      </c>
      <c r="M586" s="3">
        <v>30</v>
      </c>
    </row>
    <row r="587" customHeight="1" spans="1:13">
      <c r="A587" s="3" t="s">
        <v>2848</v>
      </c>
      <c r="D587" s="91" t="s">
        <v>10</v>
      </c>
      <c r="E587" s="91" t="s">
        <v>2134</v>
      </c>
      <c r="F587" s="3">
        <v>1981</v>
      </c>
      <c r="G587" s="3" t="s">
        <v>166</v>
      </c>
      <c r="H587" s="3" t="s">
        <v>1926</v>
      </c>
      <c r="I587" s="3">
        <v>101</v>
      </c>
      <c r="J587" s="3" t="s">
        <v>2029</v>
      </c>
      <c r="K587" s="3" t="s">
        <v>170</v>
      </c>
      <c r="M587" s="3">
        <v>30</v>
      </c>
    </row>
    <row r="588" customHeight="1" spans="1:13">
      <c r="A588" s="3" t="s">
        <v>2848</v>
      </c>
      <c r="D588" s="91" t="s">
        <v>10</v>
      </c>
      <c r="E588" s="91" t="s">
        <v>2135</v>
      </c>
      <c r="F588" s="3">
        <v>1981</v>
      </c>
      <c r="G588" s="3" t="s">
        <v>166</v>
      </c>
      <c r="H588" s="3" t="s">
        <v>1926</v>
      </c>
      <c r="I588" s="3">
        <v>101</v>
      </c>
      <c r="J588" s="3" t="s">
        <v>2029</v>
      </c>
      <c r="K588" s="3" t="s">
        <v>170</v>
      </c>
      <c r="M588" s="3">
        <v>30</v>
      </c>
    </row>
    <row r="589" customHeight="1" spans="1:13">
      <c r="A589" s="3" t="s">
        <v>2848</v>
      </c>
      <c r="D589" s="91" t="s">
        <v>10</v>
      </c>
      <c r="E589" s="91" t="s">
        <v>2136</v>
      </c>
      <c r="F589" s="3">
        <v>1981</v>
      </c>
      <c r="G589" s="3" t="s">
        <v>166</v>
      </c>
      <c r="H589" s="3" t="s">
        <v>1926</v>
      </c>
      <c r="I589" s="3">
        <v>101</v>
      </c>
      <c r="J589" s="3" t="s">
        <v>2029</v>
      </c>
      <c r="K589" s="3" t="s">
        <v>170</v>
      </c>
      <c r="M589" s="3">
        <v>30</v>
      </c>
    </row>
    <row r="590" customHeight="1" spans="1:13">
      <c r="A590" s="3" t="s">
        <v>2848</v>
      </c>
      <c r="D590" s="91" t="s">
        <v>10</v>
      </c>
      <c r="E590" s="91" t="s">
        <v>2137</v>
      </c>
      <c r="F590" s="3">
        <v>1981</v>
      </c>
      <c r="G590" s="3" t="s">
        <v>166</v>
      </c>
      <c r="H590" s="3" t="s">
        <v>1926</v>
      </c>
      <c r="I590" s="3">
        <v>101</v>
      </c>
      <c r="J590" s="3" t="s">
        <v>2029</v>
      </c>
      <c r="K590" s="3" t="s">
        <v>170</v>
      </c>
      <c r="M590" s="3">
        <v>30</v>
      </c>
    </row>
    <row r="591" customHeight="1" spans="1:13">
      <c r="A591" s="3" t="s">
        <v>2848</v>
      </c>
      <c r="D591" s="91" t="s">
        <v>10</v>
      </c>
      <c r="E591" s="91" t="s">
        <v>2138</v>
      </c>
      <c r="F591" s="3">
        <v>1981</v>
      </c>
      <c r="G591" s="3" t="s">
        <v>166</v>
      </c>
      <c r="H591" s="3" t="s">
        <v>1926</v>
      </c>
      <c r="I591" s="3">
        <v>101</v>
      </c>
      <c r="J591" s="3" t="s">
        <v>2029</v>
      </c>
      <c r="K591" s="3" t="s">
        <v>170</v>
      </c>
      <c r="M591" s="3">
        <v>30</v>
      </c>
    </row>
    <row r="592" customHeight="1" spans="1:13">
      <c r="A592" s="3" t="s">
        <v>2848</v>
      </c>
      <c r="D592" s="91" t="s">
        <v>10</v>
      </c>
      <c r="E592" s="91" t="s">
        <v>2139</v>
      </c>
      <c r="F592" s="3">
        <v>1981</v>
      </c>
      <c r="G592" s="3" t="s">
        <v>166</v>
      </c>
      <c r="H592" s="3" t="s">
        <v>1926</v>
      </c>
      <c r="I592" s="3">
        <v>101</v>
      </c>
      <c r="J592" s="3" t="s">
        <v>2029</v>
      </c>
      <c r="K592" s="3" t="s">
        <v>170</v>
      </c>
      <c r="M592" s="3">
        <v>30</v>
      </c>
    </row>
    <row r="593" customHeight="1" spans="1:13">
      <c r="A593" s="3" t="s">
        <v>2848</v>
      </c>
      <c r="D593" s="91" t="s">
        <v>10</v>
      </c>
      <c r="E593" s="91" t="s">
        <v>2140</v>
      </c>
      <c r="F593" s="3">
        <v>1989</v>
      </c>
      <c r="G593" s="3" t="s">
        <v>1072</v>
      </c>
      <c r="H593" s="3" t="s">
        <v>1926</v>
      </c>
      <c r="I593" s="3">
        <v>8</v>
      </c>
      <c r="J593" s="3" t="s">
        <v>181</v>
      </c>
      <c r="K593" s="3" t="s">
        <v>14</v>
      </c>
      <c r="M593" s="3">
        <v>30</v>
      </c>
    </row>
    <row r="594" customHeight="1" spans="1:13">
      <c r="A594" s="3" t="s">
        <v>2848</v>
      </c>
      <c r="D594" s="91" t="s">
        <v>10</v>
      </c>
      <c r="E594" s="91" t="s">
        <v>2141</v>
      </c>
      <c r="F594" s="3">
        <v>1989</v>
      </c>
      <c r="G594" s="3" t="s">
        <v>1072</v>
      </c>
      <c r="H594" s="3" t="s">
        <v>1926</v>
      </c>
      <c r="I594" s="3">
        <v>8</v>
      </c>
      <c r="J594" s="3" t="s">
        <v>181</v>
      </c>
      <c r="K594" s="3" t="s">
        <v>14</v>
      </c>
      <c r="M594" s="3">
        <v>30</v>
      </c>
    </row>
    <row r="595" customHeight="1" spans="1:13">
      <c r="A595" s="3" t="s">
        <v>2848</v>
      </c>
      <c r="D595" s="91" t="s">
        <v>10</v>
      </c>
      <c r="E595" s="91" t="s">
        <v>2142</v>
      </c>
      <c r="F595" s="3">
        <v>1989</v>
      </c>
      <c r="G595" s="3" t="s">
        <v>1072</v>
      </c>
      <c r="H595" s="3" t="s">
        <v>1926</v>
      </c>
      <c r="I595" s="3">
        <v>8</v>
      </c>
      <c r="J595" s="3" t="s">
        <v>181</v>
      </c>
      <c r="K595" s="3" t="s">
        <v>14</v>
      </c>
      <c r="M595" s="3">
        <v>30</v>
      </c>
    </row>
    <row r="596" customHeight="1" spans="1:13">
      <c r="A596" s="3" t="s">
        <v>2848</v>
      </c>
      <c r="D596" s="91" t="s">
        <v>10</v>
      </c>
      <c r="E596" s="91" t="s">
        <v>2143</v>
      </c>
      <c r="F596" s="3">
        <v>1992</v>
      </c>
      <c r="G596" s="3" t="s">
        <v>166</v>
      </c>
      <c r="H596" s="3" t="s">
        <v>1818</v>
      </c>
      <c r="I596" s="3">
        <v>362</v>
      </c>
      <c r="J596" s="3" t="s">
        <v>181</v>
      </c>
      <c r="K596" s="3" t="s">
        <v>14</v>
      </c>
      <c r="M596" s="3">
        <v>30</v>
      </c>
    </row>
    <row r="597" customHeight="1" spans="1:13">
      <c r="A597" s="3" t="s">
        <v>2848</v>
      </c>
      <c r="D597" s="91" t="s">
        <v>10</v>
      </c>
      <c r="E597" s="91" t="s">
        <v>2144</v>
      </c>
      <c r="F597" s="3">
        <v>1992</v>
      </c>
      <c r="G597" s="3" t="s">
        <v>166</v>
      </c>
      <c r="H597" s="3" t="s">
        <v>1818</v>
      </c>
      <c r="I597" s="3">
        <v>362</v>
      </c>
      <c r="J597" s="3" t="s">
        <v>181</v>
      </c>
      <c r="K597" s="3" t="s">
        <v>14</v>
      </c>
      <c r="M597" s="3">
        <v>30</v>
      </c>
    </row>
    <row r="598" customHeight="1" spans="1:13">
      <c r="A598" s="3" t="s">
        <v>2848</v>
      </c>
      <c r="D598" s="220"/>
      <c r="E598" s="91" t="s">
        <v>2145</v>
      </c>
      <c r="F598" s="3">
        <v>1992</v>
      </c>
      <c r="G598" s="3" t="s">
        <v>166</v>
      </c>
      <c r="H598" s="3" t="s">
        <v>1818</v>
      </c>
      <c r="I598" s="3">
        <v>362</v>
      </c>
      <c r="J598" s="3" t="s">
        <v>181</v>
      </c>
      <c r="K598" s="3" t="s">
        <v>14</v>
      </c>
      <c r="M598" s="3">
        <v>30</v>
      </c>
    </row>
    <row r="599" customHeight="1" spans="1:13">
      <c r="A599" s="3" t="s">
        <v>2848</v>
      </c>
      <c r="D599" s="220"/>
      <c r="E599" s="91" t="s">
        <v>2146</v>
      </c>
      <c r="F599" s="3">
        <v>1992</v>
      </c>
      <c r="G599" s="3" t="s">
        <v>166</v>
      </c>
      <c r="H599" s="3" t="s">
        <v>1818</v>
      </c>
      <c r="I599" s="3">
        <v>362</v>
      </c>
      <c r="J599" s="3" t="s">
        <v>181</v>
      </c>
      <c r="K599" s="3" t="s">
        <v>14</v>
      </c>
      <c r="M599" s="3">
        <v>30</v>
      </c>
    </row>
    <row r="600" customHeight="1" spans="1:13">
      <c r="A600" s="3" t="s">
        <v>2848</v>
      </c>
      <c r="D600" s="220"/>
      <c r="E600" s="91" t="s">
        <v>2147</v>
      </c>
      <c r="F600" s="3">
        <v>1992</v>
      </c>
      <c r="G600" s="3" t="s">
        <v>166</v>
      </c>
      <c r="H600" s="3" t="s">
        <v>1818</v>
      </c>
      <c r="I600" s="3">
        <v>362</v>
      </c>
      <c r="J600" s="3" t="s">
        <v>181</v>
      </c>
      <c r="K600" s="3" t="s">
        <v>14</v>
      </c>
      <c r="M600" s="3">
        <v>30</v>
      </c>
    </row>
    <row r="601" customHeight="1" spans="1:13">
      <c r="A601" s="3" t="s">
        <v>2848</v>
      </c>
      <c r="D601" s="220"/>
      <c r="E601" s="91" t="s">
        <v>2148</v>
      </c>
      <c r="F601" s="3">
        <v>1992</v>
      </c>
      <c r="G601" s="3" t="s">
        <v>166</v>
      </c>
      <c r="H601" s="3" t="s">
        <v>1818</v>
      </c>
      <c r="I601" s="3">
        <v>362</v>
      </c>
      <c r="J601" s="3" t="s">
        <v>181</v>
      </c>
      <c r="K601" s="3" t="s">
        <v>14</v>
      </c>
      <c r="M601" s="3">
        <v>30</v>
      </c>
    </row>
    <row r="602" customHeight="1" spans="1:13">
      <c r="A602" s="3" t="s">
        <v>2848</v>
      </c>
      <c r="D602" s="220"/>
      <c r="E602" s="91" t="s">
        <v>2149</v>
      </c>
      <c r="F602" s="3">
        <v>1992</v>
      </c>
      <c r="G602" s="3" t="s">
        <v>166</v>
      </c>
      <c r="H602" s="3" t="s">
        <v>1818</v>
      </c>
      <c r="I602" s="3">
        <v>362</v>
      </c>
      <c r="J602" s="3" t="s">
        <v>181</v>
      </c>
      <c r="K602" s="3" t="s">
        <v>14</v>
      </c>
      <c r="M602" s="3">
        <v>30</v>
      </c>
    </row>
    <row r="603" customHeight="1" spans="1:13">
      <c r="A603" s="3" t="s">
        <v>2848</v>
      </c>
      <c r="D603" s="220"/>
      <c r="E603" s="91" t="s">
        <v>2150</v>
      </c>
      <c r="F603" s="3">
        <v>1992</v>
      </c>
      <c r="G603" s="3" t="s">
        <v>166</v>
      </c>
      <c r="H603" s="3" t="s">
        <v>1818</v>
      </c>
      <c r="I603" s="3">
        <v>362</v>
      </c>
      <c r="J603" s="3" t="s">
        <v>181</v>
      </c>
      <c r="K603" s="3" t="s">
        <v>14</v>
      </c>
      <c r="M603" s="3">
        <v>30</v>
      </c>
    </row>
    <row r="604" customHeight="1" spans="1:13">
      <c r="A604" s="3" t="s">
        <v>2848</v>
      </c>
      <c r="D604" s="220"/>
      <c r="E604" s="91" t="s">
        <v>2151</v>
      </c>
      <c r="F604" s="3">
        <v>1992</v>
      </c>
      <c r="G604" s="3" t="s">
        <v>166</v>
      </c>
      <c r="H604" s="3" t="s">
        <v>1818</v>
      </c>
      <c r="I604" s="3">
        <v>362</v>
      </c>
      <c r="J604" s="3" t="s">
        <v>181</v>
      </c>
      <c r="K604" s="3" t="s">
        <v>14</v>
      </c>
      <c r="M604" s="3">
        <v>30</v>
      </c>
    </row>
    <row r="605" customHeight="1" spans="1:13">
      <c r="A605" s="3" t="s">
        <v>2848</v>
      </c>
      <c r="D605" s="220"/>
      <c r="E605" s="91" t="s">
        <v>2152</v>
      </c>
      <c r="F605" s="3">
        <v>1992</v>
      </c>
      <c r="G605" s="3" t="s">
        <v>166</v>
      </c>
      <c r="H605" s="3" t="s">
        <v>1818</v>
      </c>
      <c r="I605" s="3">
        <v>362</v>
      </c>
      <c r="J605" s="3" t="s">
        <v>181</v>
      </c>
      <c r="K605" s="3" t="s">
        <v>14</v>
      </c>
      <c r="M605" s="3">
        <v>30</v>
      </c>
    </row>
    <row r="606" customHeight="1" spans="1:13">
      <c r="A606" s="3" t="s">
        <v>2848</v>
      </c>
      <c r="D606" s="220"/>
      <c r="E606" s="91" t="s">
        <v>2153</v>
      </c>
      <c r="F606" s="3">
        <v>1992</v>
      </c>
      <c r="G606" s="3" t="s">
        <v>166</v>
      </c>
      <c r="H606" s="3" t="s">
        <v>1818</v>
      </c>
      <c r="I606" s="3">
        <v>362</v>
      </c>
      <c r="J606" s="3" t="s">
        <v>181</v>
      </c>
      <c r="K606" s="3" t="s">
        <v>14</v>
      </c>
      <c r="M606" s="3">
        <v>30</v>
      </c>
    </row>
    <row r="607" customHeight="1" spans="1:13">
      <c r="A607" s="3" t="s">
        <v>2848</v>
      </c>
      <c r="D607" s="220"/>
      <c r="E607" s="91" t="s">
        <v>2154</v>
      </c>
      <c r="F607" s="3">
        <v>1992</v>
      </c>
      <c r="G607" s="3" t="s">
        <v>166</v>
      </c>
      <c r="H607" s="3" t="s">
        <v>1818</v>
      </c>
      <c r="I607" s="3">
        <v>362</v>
      </c>
      <c r="J607" s="3" t="s">
        <v>181</v>
      </c>
      <c r="K607" s="3" t="s">
        <v>14</v>
      </c>
      <c r="M607" s="3">
        <v>30</v>
      </c>
    </row>
    <row r="608" customHeight="1" spans="1:13">
      <c r="A608" s="3" t="s">
        <v>2848</v>
      </c>
      <c r="D608" s="220"/>
      <c r="E608" s="91" t="s">
        <v>2155</v>
      </c>
      <c r="F608" s="3">
        <v>1992</v>
      </c>
      <c r="G608" s="3" t="s">
        <v>166</v>
      </c>
      <c r="H608" s="3" t="s">
        <v>1818</v>
      </c>
      <c r="I608" s="3">
        <v>362</v>
      </c>
      <c r="J608" s="3" t="s">
        <v>181</v>
      </c>
      <c r="K608" s="3" t="s">
        <v>14</v>
      </c>
      <c r="M608" s="3">
        <v>30</v>
      </c>
    </row>
    <row r="609" customHeight="1" spans="1:13">
      <c r="A609" s="3" t="s">
        <v>2848</v>
      </c>
      <c r="D609" s="220"/>
      <c r="E609" s="91" t="s">
        <v>2156</v>
      </c>
      <c r="F609" s="3">
        <v>1992</v>
      </c>
      <c r="G609" s="3" t="s">
        <v>166</v>
      </c>
      <c r="H609" s="3" t="s">
        <v>1818</v>
      </c>
      <c r="I609" s="3">
        <v>362</v>
      </c>
      <c r="J609" s="3" t="s">
        <v>181</v>
      </c>
      <c r="K609" s="3" t="s">
        <v>14</v>
      </c>
      <c r="M609" s="3">
        <v>30</v>
      </c>
    </row>
    <row r="610" customHeight="1" spans="1:13">
      <c r="A610" s="3" t="s">
        <v>2848</v>
      </c>
      <c r="D610" s="220"/>
      <c r="E610" s="91" t="s">
        <v>2157</v>
      </c>
      <c r="F610" s="3">
        <v>1992</v>
      </c>
      <c r="G610" s="3" t="s">
        <v>166</v>
      </c>
      <c r="H610" s="3" t="s">
        <v>1818</v>
      </c>
      <c r="I610" s="3">
        <v>362</v>
      </c>
      <c r="J610" s="3" t="s">
        <v>181</v>
      </c>
      <c r="K610" s="3" t="s">
        <v>14</v>
      </c>
      <c r="M610" s="3">
        <v>30</v>
      </c>
    </row>
    <row r="611" customHeight="1" spans="1:13">
      <c r="A611" s="3" t="s">
        <v>2848</v>
      </c>
      <c r="D611" s="220"/>
      <c r="E611" s="91" t="s">
        <v>2158</v>
      </c>
      <c r="F611" s="3">
        <v>1992</v>
      </c>
      <c r="G611" s="3" t="s">
        <v>166</v>
      </c>
      <c r="H611" s="3" t="s">
        <v>1818</v>
      </c>
      <c r="I611" s="3">
        <v>362</v>
      </c>
      <c r="J611" s="3" t="s">
        <v>181</v>
      </c>
      <c r="K611" s="3" t="s">
        <v>14</v>
      </c>
      <c r="M611" s="3">
        <v>30</v>
      </c>
    </row>
    <row r="612" customHeight="1" spans="1:13">
      <c r="A612" s="3" t="s">
        <v>2848</v>
      </c>
      <c r="D612" s="220"/>
      <c r="E612" s="91" t="s">
        <v>2159</v>
      </c>
      <c r="F612" s="3">
        <v>1992</v>
      </c>
      <c r="G612" s="3" t="s">
        <v>166</v>
      </c>
      <c r="H612" s="3" t="s">
        <v>1818</v>
      </c>
      <c r="I612" s="3">
        <v>362</v>
      </c>
      <c r="J612" s="3" t="s">
        <v>181</v>
      </c>
      <c r="K612" s="3" t="s">
        <v>14</v>
      </c>
      <c r="M612" s="3">
        <v>30</v>
      </c>
    </row>
    <row r="613" customHeight="1" spans="1:13">
      <c r="A613" s="3" t="s">
        <v>2848</v>
      </c>
      <c r="D613" s="220"/>
      <c r="E613" s="91" t="s">
        <v>2160</v>
      </c>
      <c r="F613" s="3">
        <v>1992</v>
      </c>
      <c r="G613" s="3" t="s">
        <v>166</v>
      </c>
      <c r="H613" s="3" t="s">
        <v>1818</v>
      </c>
      <c r="I613" s="3">
        <v>362</v>
      </c>
      <c r="J613" s="3" t="s">
        <v>181</v>
      </c>
      <c r="K613" s="3" t="s">
        <v>14</v>
      </c>
      <c r="M613" s="3">
        <v>30</v>
      </c>
    </row>
    <row r="614" customHeight="1" spans="1:13">
      <c r="A614" s="3" t="s">
        <v>2848</v>
      </c>
      <c r="D614" s="220"/>
      <c r="E614" s="91" t="s">
        <v>2161</v>
      </c>
      <c r="F614" s="3">
        <v>1992</v>
      </c>
      <c r="G614" s="3" t="s">
        <v>166</v>
      </c>
      <c r="H614" s="3" t="s">
        <v>1818</v>
      </c>
      <c r="I614" s="3">
        <v>362</v>
      </c>
      <c r="J614" s="3" t="s">
        <v>181</v>
      </c>
      <c r="K614" s="3" t="s">
        <v>14</v>
      </c>
      <c r="M614" s="3">
        <v>30</v>
      </c>
    </row>
    <row r="615" customHeight="1" spans="1:13">
      <c r="A615" s="3" t="s">
        <v>2848</v>
      </c>
      <c r="D615" s="220"/>
      <c r="E615" s="91" t="s">
        <v>2162</v>
      </c>
      <c r="F615" s="3">
        <v>1992</v>
      </c>
      <c r="G615" s="3" t="s">
        <v>166</v>
      </c>
      <c r="H615" s="3" t="s">
        <v>1818</v>
      </c>
      <c r="I615" s="3">
        <v>362</v>
      </c>
      <c r="J615" s="3" t="s">
        <v>181</v>
      </c>
      <c r="K615" s="3" t="s">
        <v>14</v>
      </c>
      <c r="M615" s="3">
        <v>30</v>
      </c>
    </row>
    <row r="616" customHeight="1" spans="1:13">
      <c r="A616" s="3" t="s">
        <v>2848</v>
      </c>
      <c r="D616" s="220"/>
      <c r="E616" s="91" t="s">
        <v>2163</v>
      </c>
      <c r="F616" s="3">
        <v>1992</v>
      </c>
      <c r="G616" s="3" t="s">
        <v>166</v>
      </c>
      <c r="H616" s="3" t="s">
        <v>1818</v>
      </c>
      <c r="I616" s="3">
        <v>362</v>
      </c>
      <c r="J616" s="3" t="s">
        <v>181</v>
      </c>
      <c r="K616" s="3" t="s">
        <v>14</v>
      </c>
      <c r="M616" s="3">
        <v>30</v>
      </c>
    </row>
    <row r="617" customHeight="1" spans="1:13">
      <c r="A617" s="3" t="s">
        <v>2848</v>
      </c>
      <c r="D617" s="220"/>
      <c r="E617" s="91" t="s">
        <v>2164</v>
      </c>
      <c r="F617" s="3">
        <v>1992</v>
      </c>
      <c r="G617" s="3" t="s">
        <v>166</v>
      </c>
      <c r="H617" s="3" t="s">
        <v>1818</v>
      </c>
      <c r="I617" s="3">
        <v>362</v>
      </c>
      <c r="J617" s="3" t="s">
        <v>181</v>
      </c>
      <c r="K617" s="3" t="s">
        <v>14</v>
      </c>
      <c r="M617" s="3">
        <v>30</v>
      </c>
    </row>
    <row r="618" customHeight="1" spans="1:13">
      <c r="A618" s="3" t="s">
        <v>2848</v>
      </c>
      <c r="D618" s="220"/>
      <c r="E618" s="91" t="s">
        <v>2165</v>
      </c>
      <c r="F618" s="3">
        <v>1992</v>
      </c>
      <c r="G618" s="3" t="s">
        <v>166</v>
      </c>
      <c r="H618" s="3" t="s">
        <v>1818</v>
      </c>
      <c r="I618" s="3">
        <v>362</v>
      </c>
      <c r="J618" s="3" t="s">
        <v>181</v>
      </c>
      <c r="K618" s="3" t="s">
        <v>14</v>
      </c>
      <c r="M618" s="3">
        <v>30</v>
      </c>
    </row>
    <row r="619" customHeight="1" spans="1:13">
      <c r="A619" s="3" t="s">
        <v>2848</v>
      </c>
      <c r="D619" s="220"/>
      <c r="E619" s="91" t="s">
        <v>2166</v>
      </c>
      <c r="F619" s="3">
        <v>1992</v>
      </c>
      <c r="G619" s="3" t="s">
        <v>166</v>
      </c>
      <c r="H619" s="3" t="s">
        <v>1818</v>
      </c>
      <c r="I619" s="3">
        <v>362</v>
      </c>
      <c r="J619" s="3" t="s">
        <v>181</v>
      </c>
      <c r="K619" s="3" t="s">
        <v>14</v>
      </c>
      <c r="M619" s="3">
        <v>30</v>
      </c>
    </row>
    <row r="620" customHeight="1" spans="1:13">
      <c r="A620" s="3" t="s">
        <v>2848</v>
      </c>
      <c r="D620" s="220"/>
      <c r="E620" s="91" t="s">
        <v>2167</v>
      </c>
      <c r="F620" s="3">
        <v>1992</v>
      </c>
      <c r="G620" s="3" t="s">
        <v>166</v>
      </c>
      <c r="H620" s="3" t="s">
        <v>1818</v>
      </c>
      <c r="I620" s="3">
        <v>362</v>
      </c>
      <c r="J620" s="3" t="s">
        <v>181</v>
      </c>
      <c r="K620" s="3" t="s">
        <v>14</v>
      </c>
      <c r="M620" s="3">
        <v>30</v>
      </c>
    </row>
    <row r="621" customHeight="1" spans="1:13">
      <c r="A621" s="3" t="s">
        <v>2848</v>
      </c>
      <c r="D621" s="91" t="s">
        <v>10</v>
      </c>
      <c r="E621" s="91" t="s">
        <v>2168</v>
      </c>
      <c r="F621" s="3">
        <v>1992</v>
      </c>
      <c r="G621" s="3" t="s">
        <v>166</v>
      </c>
      <c r="H621" s="3" t="s">
        <v>1818</v>
      </c>
      <c r="I621" s="3">
        <v>362</v>
      </c>
      <c r="J621" s="3" t="s">
        <v>181</v>
      </c>
      <c r="K621" s="3" t="s">
        <v>14</v>
      </c>
      <c r="M621" s="3">
        <v>30</v>
      </c>
    </row>
    <row r="622" customHeight="1" spans="1:13">
      <c r="A622" s="3" t="s">
        <v>2848</v>
      </c>
      <c r="D622" s="91" t="s">
        <v>10</v>
      </c>
      <c r="E622" s="91" t="s">
        <v>2169</v>
      </c>
      <c r="F622" s="3">
        <v>1992</v>
      </c>
      <c r="G622" s="3" t="s">
        <v>166</v>
      </c>
      <c r="H622" s="3" t="s">
        <v>1818</v>
      </c>
      <c r="I622" s="3">
        <v>362</v>
      </c>
      <c r="J622" s="3" t="s">
        <v>181</v>
      </c>
      <c r="K622" s="3" t="s">
        <v>14</v>
      </c>
      <c r="M622" s="3">
        <v>30</v>
      </c>
    </row>
    <row r="623" customHeight="1" spans="1:13">
      <c r="A623" s="154" t="e">
        <f t="shared" ref="A623:A626" si="24">A622+1</f>
        <v>#VALUE!</v>
      </c>
      <c r="B623" s="3"/>
      <c r="C623" s="3"/>
      <c r="D623" s="91" t="s">
        <v>10</v>
      </c>
      <c r="E623" s="91" t="s">
        <v>2170</v>
      </c>
      <c r="F623" s="63">
        <v>2019</v>
      </c>
      <c r="G623" s="63" t="s">
        <v>1845</v>
      </c>
      <c r="H623" s="63" t="s">
        <v>1815</v>
      </c>
      <c r="I623" s="63">
        <v>87</v>
      </c>
      <c r="J623" s="63" t="s">
        <v>2171</v>
      </c>
      <c r="K623" s="63" t="s">
        <v>40</v>
      </c>
      <c r="L623" s="62"/>
      <c r="M623" s="3">
        <v>32</v>
      </c>
    </row>
    <row r="624" customHeight="1" spans="1:13">
      <c r="A624" s="154" t="e">
        <f t="shared" si="24"/>
        <v>#VALUE!</v>
      </c>
      <c r="B624" s="3"/>
      <c r="C624" s="3"/>
      <c r="D624" s="91" t="s">
        <v>10</v>
      </c>
      <c r="E624" s="91" t="s">
        <v>2172</v>
      </c>
      <c r="F624" s="63">
        <v>2019</v>
      </c>
      <c r="G624" s="63" t="s">
        <v>303</v>
      </c>
      <c r="H624" s="63" t="s">
        <v>1841</v>
      </c>
      <c r="I624" s="63"/>
      <c r="J624" s="62"/>
      <c r="K624" s="63" t="s">
        <v>14</v>
      </c>
      <c r="L624" s="62"/>
      <c r="M624" s="3">
        <v>32</v>
      </c>
    </row>
    <row r="625" customHeight="1" spans="1:13">
      <c r="A625" s="154" t="e">
        <f t="shared" si="24"/>
        <v>#VALUE!</v>
      </c>
      <c r="B625" s="3"/>
      <c r="C625" s="3"/>
      <c r="D625" s="91" t="s">
        <v>10</v>
      </c>
      <c r="E625" s="91" t="s">
        <v>2173</v>
      </c>
      <c r="F625" s="63">
        <v>2019</v>
      </c>
      <c r="G625" s="63" t="s">
        <v>303</v>
      </c>
      <c r="H625" s="63" t="s">
        <v>1841</v>
      </c>
      <c r="I625" s="63"/>
      <c r="J625" s="62"/>
      <c r="K625" s="63" t="s">
        <v>14</v>
      </c>
      <c r="L625" s="62"/>
      <c r="M625" s="3">
        <v>32</v>
      </c>
    </row>
    <row r="626" customHeight="1" spans="1:13">
      <c r="A626" s="154" t="e">
        <f t="shared" si="24"/>
        <v>#VALUE!</v>
      </c>
      <c r="B626" s="3"/>
      <c r="C626" s="3"/>
      <c r="D626" s="91" t="s">
        <v>10</v>
      </c>
      <c r="E626" s="91" t="s">
        <v>2174</v>
      </c>
      <c r="F626" s="63">
        <v>2019</v>
      </c>
      <c r="G626" s="63" t="s">
        <v>72</v>
      </c>
      <c r="H626" s="63" t="s">
        <v>1832</v>
      </c>
      <c r="I626" s="63">
        <v>75</v>
      </c>
      <c r="J626" s="63" t="s">
        <v>704</v>
      </c>
      <c r="K626" s="63" t="s">
        <v>40</v>
      </c>
      <c r="L626" s="62"/>
      <c r="M626" s="3">
        <v>32</v>
      </c>
    </row>
    <row r="627" customHeight="1" spans="1:13">
      <c r="A627" s="3">
        <v>12163</v>
      </c>
      <c r="D627" s="91" t="s">
        <v>10</v>
      </c>
      <c r="E627" s="91" t="s">
        <v>2175</v>
      </c>
      <c r="F627" s="3">
        <v>2019</v>
      </c>
      <c r="G627" s="3" t="s">
        <v>365</v>
      </c>
      <c r="H627" s="3" t="s">
        <v>1778</v>
      </c>
      <c r="I627" s="3" t="s">
        <v>70</v>
      </c>
      <c r="J627" s="3">
        <v>209</v>
      </c>
      <c r="K627" s="3" t="s">
        <v>14</v>
      </c>
      <c r="M627" s="3">
        <v>32</v>
      </c>
    </row>
    <row r="628" customHeight="1" spans="1:13">
      <c r="A628" s="3">
        <v>12413</v>
      </c>
      <c r="D628" s="91" t="s">
        <v>10</v>
      </c>
      <c r="E628" s="91" t="s">
        <v>2176</v>
      </c>
      <c r="F628" s="3">
        <v>1992</v>
      </c>
      <c r="G628" s="3" t="s">
        <v>166</v>
      </c>
      <c r="H628" s="3" t="s">
        <v>1896</v>
      </c>
      <c r="I628" s="3">
        <v>362</v>
      </c>
      <c r="J628" s="3" t="s">
        <v>181</v>
      </c>
      <c r="K628" s="3" t="s">
        <v>14</v>
      </c>
      <c r="M628" s="3">
        <v>32</v>
      </c>
    </row>
    <row r="629" customHeight="1" spans="1:13">
      <c r="A629" s="3" t="s">
        <v>2848</v>
      </c>
      <c r="D629" s="220"/>
      <c r="E629" s="91" t="s">
        <v>2177</v>
      </c>
      <c r="F629" s="3">
        <v>1990</v>
      </c>
      <c r="G629" s="3" t="s">
        <v>2118</v>
      </c>
      <c r="H629" s="3" t="s">
        <v>1245</v>
      </c>
      <c r="I629" s="3">
        <v>41</v>
      </c>
      <c r="J629" s="3" t="s">
        <v>181</v>
      </c>
      <c r="K629" s="3" t="s">
        <v>14</v>
      </c>
      <c r="M629" s="3">
        <v>32</v>
      </c>
    </row>
    <row r="630" customHeight="1" spans="1:13">
      <c r="A630" s="3" t="s">
        <v>2848</v>
      </c>
      <c r="D630" s="220"/>
      <c r="E630" s="91" t="s">
        <v>2178</v>
      </c>
      <c r="F630" s="3">
        <v>1987</v>
      </c>
      <c r="G630" s="3" t="s">
        <v>1072</v>
      </c>
      <c r="H630" s="3" t="s">
        <v>2179</v>
      </c>
      <c r="I630" s="3">
        <v>10</v>
      </c>
      <c r="J630" s="3" t="s">
        <v>2065</v>
      </c>
      <c r="K630" s="3" t="s">
        <v>27</v>
      </c>
      <c r="M630" s="3">
        <v>32</v>
      </c>
    </row>
    <row r="631" customHeight="1" spans="1:13">
      <c r="A631" s="3" t="s">
        <v>2848</v>
      </c>
      <c r="D631" s="91" t="s">
        <v>10</v>
      </c>
      <c r="E631" s="91" t="s">
        <v>2180</v>
      </c>
      <c r="F631" s="3">
        <v>1981</v>
      </c>
      <c r="G631" s="3" t="s">
        <v>166</v>
      </c>
      <c r="H631" s="3" t="s">
        <v>1945</v>
      </c>
      <c r="I631" s="3">
        <v>75</v>
      </c>
      <c r="J631" s="3" t="s">
        <v>1946</v>
      </c>
      <c r="K631" s="3" t="s">
        <v>27</v>
      </c>
      <c r="M631" s="3">
        <v>32</v>
      </c>
    </row>
    <row r="632" customHeight="1" spans="1:13">
      <c r="A632" s="3" t="s">
        <v>2848</v>
      </c>
      <c r="D632" s="91" t="s">
        <v>10</v>
      </c>
      <c r="E632" s="91" t="s">
        <v>2181</v>
      </c>
      <c r="F632" s="3">
        <v>1981</v>
      </c>
      <c r="G632" s="3" t="s">
        <v>166</v>
      </c>
      <c r="H632" s="3" t="s">
        <v>1945</v>
      </c>
      <c r="I632" s="3">
        <v>75</v>
      </c>
      <c r="J632" s="3" t="s">
        <v>1946</v>
      </c>
      <c r="K632" s="3" t="s">
        <v>27</v>
      </c>
      <c r="M632" s="3">
        <v>32</v>
      </c>
    </row>
    <row r="633" customHeight="1" spans="1:13">
      <c r="A633" s="3" t="s">
        <v>2848</v>
      </c>
      <c r="D633" s="91" t="s">
        <v>10</v>
      </c>
      <c r="E633" s="91" t="s">
        <v>2182</v>
      </c>
      <c r="F633" s="3">
        <v>1981</v>
      </c>
      <c r="G633" s="3" t="s">
        <v>166</v>
      </c>
      <c r="H633" s="3" t="s">
        <v>1945</v>
      </c>
      <c r="I633" s="3">
        <v>75</v>
      </c>
      <c r="J633" s="3" t="s">
        <v>1946</v>
      </c>
      <c r="K633" s="3" t="s">
        <v>27</v>
      </c>
      <c r="M633" s="3">
        <v>32</v>
      </c>
    </row>
    <row r="634" customHeight="1" spans="1:13">
      <c r="A634" s="3" t="s">
        <v>2848</v>
      </c>
      <c r="D634" s="91" t="s">
        <v>10</v>
      </c>
      <c r="E634" s="91" t="s">
        <v>2183</v>
      </c>
      <c r="F634" s="3">
        <v>1981</v>
      </c>
      <c r="G634" s="3" t="s">
        <v>166</v>
      </c>
      <c r="H634" s="3" t="s">
        <v>1945</v>
      </c>
      <c r="I634" s="3">
        <v>75</v>
      </c>
      <c r="J634" s="3" t="s">
        <v>1946</v>
      </c>
      <c r="K634" s="3" t="s">
        <v>27</v>
      </c>
      <c r="M634" s="3">
        <v>32</v>
      </c>
    </row>
    <row r="635" customHeight="1" spans="1:13">
      <c r="A635" s="3" t="s">
        <v>2848</v>
      </c>
      <c r="D635" s="91" t="s">
        <v>10</v>
      </c>
      <c r="E635" s="91" t="s">
        <v>2184</v>
      </c>
      <c r="F635" s="3">
        <v>1981</v>
      </c>
      <c r="G635" s="3" t="s">
        <v>166</v>
      </c>
      <c r="H635" s="3" t="s">
        <v>1945</v>
      </c>
      <c r="I635" s="3">
        <v>75</v>
      </c>
      <c r="J635" s="3" t="s">
        <v>1946</v>
      </c>
      <c r="K635" s="3" t="s">
        <v>27</v>
      </c>
      <c r="M635" s="3">
        <v>32</v>
      </c>
    </row>
    <row r="636" customHeight="1" spans="1:13">
      <c r="A636" s="3" t="s">
        <v>2848</v>
      </c>
      <c r="D636" s="91" t="s">
        <v>10</v>
      </c>
      <c r="E636" s="91" t="s">
        <v>2185</v>
      </c>
      <c r="F636" s="3">
        <v>1981</v>
      </c>
      <c r="G636" s="3" t="s">
        <v>166</v>
      </c>
      <c r="H636" s="3" t="s">
        <v>1945</v>
      </c>
      <c r="I636" s="3">
        <v>75</v>
      </c>
      <c r="J636" s="3" t="s">
        <v>1946</v>
      </c>
      <c r="K636" s="3" t="s">
        <v>27</v>
      </c>
      <c r="M636" s="3">
        <v>32</v>
      </c>
    </row>
    <row r="637" customHeight="1" spans="1:13">
      <c r="A637" s="3" t="s">
        <v>2848</v>
      </c>
      <c r="D637" s="91" t="s">
        <v>10</v>
      </c>
      <c r="E637" s="91" t="s">
        <v>2186</v>
      </c>
      <c r="F637" s="3">
        <v>1981</v>
      </c>
      <c r="G637" s="3" t="s">
        <v>166</v>
      </c>
      <c r="H637" s="3" t="s">
        <v>1945</v>
      </c>
      <c r="I637" s="3">
        <v>75</v>
      </c>
      <c r="J637" s="3" t="s">
        <v>1946</v>
      </c>
      <c r="K637" s="3" t="s">
        <v>27</v>
      </c>
      <c r="M637" s="3">
        <v>32</v>
      </c>
    </row>
    <row r="638" customHeight="1" spans="1:13">
      <c r="A638" s="3" t="s">
        <v>2848</v>
      </c>
      <c r="D638" s="91" t="s">
        <v>10</v>
      </c>
      <c r="E638" s="91" t="s">
        <v>2187</v>
      </c>
      <c r="F638" s="3">
        <v>1981</v>
      </c>
      <c r="G638" s="3" t="s">
        <v>166</v>
      </c>
      <c r="H638" s="3" t="s">
        <v>1945</v>
      </c>
      <c r="I638" s="3">
        <v>75</v>
      </c>
      <c r="J638" s="3" t="s">
        <v>1946</v>
      </c>
      <c r="K638" s="3" t="s">
        <v>27</v>
      </c>
      <c r="M638" s="3">
        <v>32</v>
      </c>
    </row>
    <row r="639" customHeight="1" spans="1:13">
      <c r="A639" s="3" t="s">
        <v>2848</v>
      </c>
      <c r="D639" s="91" t="s">
        <v>10</v>
      </c>
      <c r="E639" s="91" t="s">
        <v>2188</v>
      </c>
      <c r="F639" s="3">
        <v>1981</v>
      </c>
      <c r="G639" s="3" t="s">
        <v>166</v>
      </c>
      <c r="H639" s="3" t="s">
        <v>1945</v>
      </c>
      <c r="I639" s="3">
        <v>75</v>
      </c>
      <c r="J639" s="3" t="s">
        <v>1946</v>
      </c>
      <c r="K639" s="3" t="s">
        <v>27</v>
      </c>
      <c r="M639" s="3">
        <v>32</v>
      </c>
    </row>
    <row r="640" customHeight="1" spans="1:13">
      <c r="A640" s="3" t="s">
        <v>2848</v>
      </c>
      <c r="D640" s="91" t="s">
        <v>10</v>
      </c>
      <c r="E640" s="91" t="s">
        <v>2189</v>
      </c>
      <c r="F640" s="3">
        <v>1981</v>
      </c>
      <c r="G640" s="3" t="s">
        <v>166</v>
      </c>
      <c r="H640" s="3" t="s">
        <v>1945</v>
      </c>
      <c r="I640" s="3">
        <v>75</v>
      </c>
      <c r="J640" s="3" t="s">
        <v>1946</v>
      </c>
      <c r="K640" s="3" t="s">
        <v>27</v>
      </c>
      <c r="M640" s="3">
        <v>32</v>
      </c>
    </row>
    <row r="641" customHeight="1" spans="1:13">
      <c r="A641" s="3" t="s">
        <v>2848</v>
      </c>
      <c r="D641" s="91" t="s">
        <v>10</v>
      </c>
      <c r="E641" s="91" t="s">
        <v>2190</v>
      </c>
      <c r="F641" s="3">
        <v>1981</v>
      </c>
      <c r="G641" s="3" t="s">
        <v>166</v>
      </c>
      <c r="H641" s="3" t="s">
        <v>1958</v>
      </c>
      <c r="I641" s="3">
        <v>20</v>
      </c>
      <c r="J641" s="3" t="s">
        <v>181</v>
      </c>
      <c r="K641" s="3" t="s">
        <v>27</v>
      </c>
      <c r="M641" s="3">
        <v>32</v>
      </c>
    </row>
    <row r="642" customHeight="1" spans="1:14">
      <c r="A642" s="154" t="e">
        <f t="shared" ref="A642:A654" si="25">A641+1</f>
        <v>#VALUE!</v>
      </c>
      <c r="B642" s="3"/>
      <c r="C642" s="3"/>
      <c r="D642" s="91" t="s">
        <v>10</v>
      </c>
      <c r="E642" s="91" t="s">
        <v>1782</v>
      </c>
      <c r="F642" s="63">
        <v>2019</v>
      </c>
      <c r="G642" s="63" t="s">
        <v>68</v>
      </c>
      <c r="H642" s="63" t="s">
        <v>1778</v>
      </c>
      <c r="I642" s="63">
        <v>209</v>
      </c>
      <c r="J642" s="62"/>
      <c r="K642" s="63" t="s">
        <v>40</v>
      </c>
      <c r="L642" s="62"/>
      <c r="M642" s="3">
        <v>33</v>
      </c>
      <c r="N642" s="10"/>
    </row>
    <row r="643" customHeight="1" spans="1:14">
      <c r="A643" s="154" t="e">
        <f t="shared" si="25"/>
        <v>#VALUE!</v>
      </c>
      <c r="B643" s="3"/>
      <c r="C643" s="3"/>
      <c r="D643" s="91" t="s">
        <v>10</v>
      </c>
      <c r="E643" s="91" t="s">
        <v>1783</v>
      </c>
      <c r="F643" s="63">
        <v>2019</v>
      </c>
      <c r="G643" s="63" t="s">
        <v>68</v>
      </c>
      <c r="H643" s="63" t="s">
        <v>1778</v>
      </c>
      <c r="I643" s="63">
        <v>209</v>
      </c>
      <c r="J643" s="62"/>
      <c r="K643" s="63" t="s">
        <v>40</v>
      </c>
      <c r="L643" s="62"/>
      <c r="M643" s="3">
        <v>33</v>
      </c>
      <c r="N643" s="10"/>
    </row>
    <row r="644" customHeight="1" spans="1:14">
      <c r="A644" s="154" t="e">
        <f t="shared" si="25"/>
        <v>#VALUE!</v>
      </c>
      <c r="B644" s="3"/>
      <c r="C644" s="3"/>
      <c r="D644" s="91" t="s">
        <v>10</v>
      </c>
      <c r="E644" s="91" t="s">
        <v>1784</v>
      </c>
      <c r="F644" s="63">
        <v>2019</v>
      </c>
      <c r="G644" s="63" t="s">
        <v>68</v>
      </c>
      <c r="H644" s="63" t="s">
        <v>1778</v>
      </c>
      <c r="I644" s="63">
        <v>209</v>
      </c>
      <c r="J644" s="62"/>
      <c r="K644" s="63" t="s">
        <v>40</v>
      </c>
      <c r="L644" s="62"/>
      <c r="M644" s="3">
        <v>33</v>
      </c>
      <c r="N644" s="10"/>
    </row>
    <row r="645" customHeight="1" spans="1:14">
      <c r="A645" s="154" t="e">
        <f t="shared" si="25"/>
        <v>#VALUE!</v>
      </c>
      <c r="B645" s="3"/>
      <c r="C645" s="3"/>
      <c r="D645" s="91" t="s">
        <v>10</v>
      </c>
      <c r="E645" s="91" t="s">
        <v>1785</v>
      </c>
      <c r="F645" s="63">
        <v>2019</v>
      </c>
      <c r="G645" s="63" t="s">
        <v>68</v>
      </c>
      <c r="H645" s="63" t="s">
        <v>1778</v>
      </c>
      <c r="I645" s="63">
        <v>209</v>
      </c>
      <c r="J645" s="62"/>
      <c r="K645" s="63" t="s">
        <v>40</v>
      </c>
      <c r="L645" s="62"/>
      <c r="M645" s="3">
        <v>33</v>
      </c>
      <c r="N645" s="10"/>
    </row>
    <row r="646" customHeight="1" spans="1:13">
      <c r="A646" s="154" t="e">
        <f t="shared" si="25"/>
        <v>#VALUE!</v>
      </c>
      <c r="B646" s="3"/>
      <c r="C646" s="3"/>
      <c r="D646" s="91" t="s">
        <v>10</v>
      </c>
      <c r="E646" s="91" t="s">
        <v>2191</v>
      </c>
      <c r="F646" s="63">
        <v>2019</v>
      </c>
      <c r="G646" s="63" t="s">
        <v>150</v>
      </c>
      <c r="H646" s="63" t="s">
        <v>2192</v>
      </c>
      <c r="I646" s="161">
        <v>165</v>
      </c>
      <c r="J646" s="62"/>
      <c r="K646" s="63" t="s">
        <v>14</v>
      </c>
      <c r="L646" s="62"/>
      <c r="M646" s="3">
        <v>33</v>
      </c>
    </row>
    <row r="647" customHeight="1" spans="1:14">
      <c r="A647" s="154" t="e">
        <f t="shared" si="25"/>
        <v>#VALUE!</v>
      </c>
      <c r="B647" s="3"/>
      <c r="C647" s="3"/>
      <c r="D647" s="91" t="s">
        <v>10</v>
      </c>
      <c r="E647" s="91" t="s">
        <v>1790</v>
      </c>
      <c r="F647" s="63">
        <v>2003</v>
      </c>
      <c r="G647" s="63" t="s">
        <v>166</v>
      </c>
      <c r="H647" s="63" t="s">
        <v>1791</v>
      </c>
      <c r="I647" s="63">
        <v>223</v>
      </c>
      <c r="J647" s="62"/>
      <c r="K647" s="63" t="s">
        <v>14</v>
      </c>
      <c r="L647" s="62"/>
      <c r="M647" s="3">
        <v>35</v>
      </c>
      <c r="N647" s="10"/>
    </row>
    <row r="648" customHeight="1" spans="1:13">
      <c r="A648" s="154" t="e">
        <f t="shared" si="25"/>
        <v>#VALUE!</v>
      </c>
      <c r="B648" s="3"/>
      <c r="C648" s="3"/>
      <c r="D648" s="91" t="s">
        <v>10</v>
      </c>
      <c r="E648" s="91" t="s">
        <v>1797</v>
      </c>
      <c r="F648" s="63">
        <v>2012</v>
      </c>
      <c r="G648" s="63" t="s">
        <v>574</v>
      </c>
      <c r="H648" s="63" t="s">
        <v>1798</v>
      </c>
      <c r="I648" s="63">
        <v>162</v>
      </c>
      <c r="J648" s="62"/>
      <c r="K648" s="63" t="s">
        <v>14</v>
      </c>
      <c r="L648" s="62"/>
      <c r="M648" s="3">
        <v>35</v>
      </c>
    </row>
    <row r="649" customHeight="1" spans="1:13">
      <c r="A649" s="154" t="e">
        <f t="shared" si="25"/>
        <v>#VALUE!</v>
      </c>
      <c r="B649" s="3"/>
      <c r="C649" s="3"/>
      <c r="D649" s="3" t="s">
        <v>10</v>
      </c>
      <c r="E649" s="91" t="s">
        <v>2193</v>
      </c>
      <c r="F649" s="278">
        <v>2019</v>
      </c>
      <c r="G649" s="63" t="s">
        <v>303</v>
      </c>
      <c r="H649" s="63" t="s">
        <v>1832</v>
      </c>
      <c r="I649" s="63">
        <v>10</v>
      </c>
      <c r="J649" s="63" t="s">
        <v>2194</v>
      </c>
      <c r="K649" s="63" t="s">
        <v>14</v>
      </c>
      <c r="L649" s="62"/>
      <c r="M649" s="3">
        <v>35</v>
      </c>
    </row>
    <row r="650" customHeight="1" spans="1:13">
      <c r="A650" s="154" t="e">
        <f t="shared" si="25"/>
        <v>#VALUE!</v>
      </c>
      <c r="B650" s="3"/>
      <c r="C650" s="3"/>
      <c r="D650" s="91" t="s">
        <v>66</v>
      </c>
      <c r="E650" s="91" t="s">
        <v>2195</v>
      </c>
      <c r="F650" s="63">
        <v>2020</v>
      </c>
      <c r="G650" s="63" t="s">
        <v>398</v>
      </c>
      <c r="H650" s="63" t="s">
        <v>2196</v>
      </c>
      <c r="I650" s="63">
        <v>151</v>
      </c>
      <c r="J650" s="63" t="s">
        <v>2197</v>
      </c>
      <c r="K650" s="63" t="s">
        <v>146</v>
      </c>
      <c r="L650" s="62"/>
      <c r="M650" s="3">
        <v>35</v>
      </c>
    </row>
    <row r="651" customHeight="1" spans="1:13">
      <c r="A651" s="154" t="e">
        <f t="shared" si="25"/>
        <v>#VALUE!</v>
      </c>
      <c r="B651" s="3"/>
      <c r="C651" s="3"/>
      <c r="D651" s="91" t="s">
        <v>10</v>
      </c>
      <c r="E651" s="91" t="s">
        <v>2198</v>
      </c>
      <c r="F651" s="3">
        <v>2019</v>
      </c>
      <c r="G651" s="3" t="s">
        <v>365</v>
      </c>
      <c r="H651" s="68" t="s">
        <v>2199</v>
      </c>
      <c r="I651" s="3">
        <v>245</v>
      </c>
      <c r="J651" s="3" t="s">
        <v>39</v>
      </c>
      <c r="K651" s="3" t="s">
        <v>40</v>
      </c>
      <c r="M651" s="3">
        <v>35</v>
      </c>
    </row>
    <row r="652" customHeight="1" spans="1:13">
      <c r="A652" s="154" t="e">
        <f t="shared" si="25"/>
        <v>#VALUE!</v>
      </c>
      <c r="B652" s="3"/>
      <c r="C652" s="3"/>
      <c r="D652" s="91" t="s">
        <v>10</v>
      </c>
      <c r="E652" s="91" t="s">
        <v>2200</v>
      </c>
      <c r="F652" s="3">
        <v>2019</v>
      </c>
      <c r="G652" s="3" t="s">
        <v>93</v>
      </c>
      <c r="H652" s="3" t="s">
        <v>1778</v>
      </c>
      <c r="I652" s="3">
        <v>2</v>
      </c>
      <c r="J652" s="3" t="s">
        <v>2080</v>
      </c>
      <c r="K652" s="3" t="s">
        <v>40</v>
      </c>
      <c r="M652" s="3">
        <v>35</v>
      </c>
    </row>
    <row r="653" customHeight="1" spans="1:13">
      <c r="A653" s="154" t="e">
        <f t="shared" si="25"/>
        <v>#VALUE!</v>
      </c>
      <c r="B653" s="3"/>
      <c r="C653" s="3"/>
      <c r="D653" s="91" t="s">
        <v>10</v>
      </c>
      <c r="E653" s="91" t="s">
        <v>2201</v>
      </c>
      <c r="F653" s="3">
        <v>2019</v>
      </c>
      <c r="G653" s="3" t="s">
        <v>93</v>
      </c>
      <c r="H653" s="3" t="s">
        <v>1778</v>
      </c>
      <c r="I653" s="3">
        <v>2</v>
      </c>
      <c r="J653" s="3" t="s">
        <v>2080</v>
      </c>
      <c r="K653" s="3" t="s">
        <v>40</v>
      </c>
      <c r="M653" s="3">
        <v>35</v>
      </c>
    </row>
    <row r="654" customHeight="1" spans="1:13">
      <c r="A654" s="154" t="e">
        <f t="shared" si="25"/>
        <v>#VALUE!</v>
      </c>
      <c r="D654" s="91" t="s">
        <v>66</v>
      </c>
      <c r="E654" s="3">
        <v>7880445</v>
      </c>
      <c r="F654" s="3">
        <v>2020</v>
      </c>
      <c r="G654" s="3" t="s">
        <v>72</v>
      </c>
      <c r="H654" s="3" t="s">
        <v>2202</v>
      </c>
      <c r="I654" s="3" t="s">
        <v>1836</v>
      </c>
      <c r="J654" s="3" t="s">
        <v>89</v>
      </c>
      <c r="K654" s="3" t="s">
        <v>281</v>
      </c>
      <c r="M654" s="3">
        <v>35</v>
      </c>
    </row>
    <row r="655" customHeight="1" spans="1:13">
      <c r="A655" s="154">
        <f>'Drop 1 Baseball'!A175+1</f>
        <v>11262</v>
      </c>
      <c r="D655" s="91" t="s">
        <v>10</v>
      </c>
      <c r="E655" s="91" t="s">
        <v>2203</v>
      </c>
      <c r="F655" s="3">
        <v>2019</v>
      </c>
      <c r="G655" s="3" t="s">
        <v>2204</v>
      </c>
      <c r="H655" s="3" t="s">
        <v>1841</v>
      </c>
      <c r="I655" s="3">
        <v>297</v>
      </c>
      <c r="J655" s="3"/>
      <c r="K655" s="3" t="s">
        <v>40</v>
      </c>
      <c r="M655" s="3">
        <v>35</v>
      </c>
    </row>
    <row r="656" customHeight="1" spans="1:13">
      <c r="A656" s="3">
        <v>11767</v>
      </c>
      <c r="D656" s="91" t="s">
        <v>10</v>
      </c>
      <c r="E656" s="91" t="s">
        <v>2205</v>
      </c>
      <c r="F656" s="3">
        <v>2019</v>
      </c>
      <c r="G656" s="3" t="s">
        <v>150</v>
      </c>
      <c r="H656" s="3" t="s">
        <v>1832</v>
      </c>
      <c r="I656" s="3"/>
      <c r="J656" s="3">
        <v>541</v>
      </c>
      <c r="K656" s="3" t="s">
        <v>40</v>
      </c>
      <c r="M656" s="3">
        <v>35</v>
      </c>
    </row>
    <row r="657" customHeight="1" spans="1:13">
      <c r="A657" s="3">
        <v>11768</v>
      </c>
      <c r="D657" s="91" t="s">
        <v>10</v>
      </c>
      <c r="E657" s="91" t="s">
        <v>2206</v>
      </c>
      <c r="F657" s="3">
        <v>2019</v>
      </c>
      <c r="G657" s="3" t="s">
        <v>150</v>
      </c>
      <c r="H657" s="3" t="s">
        <v>1832</v>
      </c>
      <c r="I657" s="3"/>
      <c r="J657" s="3">
        <v>541</v>
      </c>
      <c r="K657" s="3" t="s">
        <v>40</v>
      </c>
      <c r="M657" s="3">
        <v>35</v>
      </c>
    </row>
    <row r="658" customHeight="1" spans="1:13">
      <c r="A658" s="3">
        <v>11769</v>
      </c>
      <c r="D658" s="91" t="s">
        <v>10</v>
      </c>
      <c r="E658" s="91" t="s">
        <v>2207</v>
      </c>
      <c r="F658" s="3">
        <v>2019</v>
      </c>
      <c r="G658" s="3" t="s">
        <v>150</v>
      </c>
      <c r="H658" s="3" t="s">
        <v>1832</v>
      </c>
      <c r="I658" s="3"/>
      <c r="J658" s="3">
        <v>541</v>
      </c>
      <c r="K658" s="3" t="s">
        <v>40</v>
      </c>
      <c r="M658" s="3">
        <v>35</v>
      </c>
    </row>
    <row r="659" customHeight="1" spans="1:13">
      <c r="A659" s="3">
        <v>11770</v>
      </c>
      <c r="D659" s="91" t="s">
        <v>10</v>
      </c>
      <c r="E659" s="91" t="s">
        <v>2208</v>
      </c>
      <c r="F659" s="3">
        <v>2019</v>
      </c>
      <c r="G659" s="3" t="s">
        <v>150</v>
      </c>
      <c r="H659" s="3" t="s">
        <v>1832</v>
      </c>
      <c r="I659" s="3"/>
      <c r="J659" s="3">
        <v>541</v>
      </c>
      <c r="K659" s="3" t="s">
        <v>40</v>
      </c>
      <c r="M659" s="3">
        <v>35</v>
      </c>
    </row>
    <row r="660" customHeight="1" spans="1:13">
      <c r="A660" s="3">
        <v>11771</v>
      </c>
      <c r="D660" s="91" t="s">
        <v>10</v>
      </c>
      <c r="E660" s="91" t="s">
        <v>2209</v>
      </c>
      <c r="F660" s="3">
        <v>2019</v>
      </c>
      <c r="G660" s="3" t="s">
        <v>150</v>
      </c>
      <c r="H660" s="3" t="s">
        <v>1832</v>
      </c>
      <c r="I660" s="3"/>
      <c r="J660" s="3">
        <v>541</v>
      </c>
      <c r="K660" s="3" t="s">
        <v>40</v>
      </c>
      <c r="M660" s="3">
        <v>35</v>
      </c>
    </row>
    <row r="661" customHeight="1" spans="1:13">
      <c r="A661" s="3">
        <v>11973</v>
      </c>
      <c r="D661" s="91" t="s">
        <v>10</v>
      </c>
      <c r="E661" s="91" t="s">
        <v>2210</v>
      </c>
      <c r="F661" s="3">
        <v>1988</v>
      </c>
      <c r="G661" s="3" t="s">
        <v>1072</v>
      </c>
      <c r="H661" s="3" t="s">
        <v>1861</v>
      </c>
      <c r="I661" s="3" t="s">
        <v>1858</v>
      </c>
      <c r="J661" s="3">
        <v>127</v>
      </c>
      <c r="K661" s="3" t="s">
        <v>2211</v>
      </c>
      <c r="M661" s="3">
        <v>35</v>
      </c>
    </row>
    <row r="662" customHeight="1" spans="1:13">
      <c r="A662" s="3">
        <v>11985</v>
      </c>
      <c r="D662" s="91" t="s">
        <v>10</v>
      </c>
      <c r="E662" s="91" t="s">
        <v>2212</v>
      </c>
      <c r="F662" s="3">
        <v>1988</v>
      </c>
      <c r="G662" s="3" t="s">
        <v>1072</v>
      </c>
      <c r="H662" s="3" t="s">
        <v>1861</v>
      </c>
      <c r="I662" s="3" t="s">
        <v>1858</v>
      </c>
      <c r="J662" s="3">
        <v>127</v>
      </c>
      <c r="K662" s="3" t="s">
        <v>14</v>
      </c>
      <c r="M662" s="3">
        <v>35</v>
      </c>
    </row>
    <row r="663" customHeight="1" spans="1:13">
      <c r="A663" s="3">
        <v>11986</v>
      </c>
      <c r="D663" s="91" t="s">
        <v>10</v>
      </c>
      <c r="E663" s="91" t="s">
        <v>2213</v>
      </c>
      <c r="F663" s="3">
        <v>1988</v>
      </c>
      <c r="G663" s="3" t="s">
        <v>1072</v>
      </c>
      <c r="H663" s="3" t="s">
        <v>1861</v>
      </c>
      <c r="I663" s="3" t="s">
        <v>1858</v>
      </c>
      <c r="J663" s="3">
        <v>127</v>
      </c>
      <c r="K663" s="3" t="s">
        <v>14</v>
      </c>
      <c r="M663" s="3">
        <v>35</v>
      </c>
    </row>
    <row r="664" customHeight="1" spans="1:13">
      <c r="A664" s="3">
        <v>11987</v>
      </c>
      <c r="D664" s="91" t="s">
        <v>10</v>
      </c>
      <c r="E664" s="91" t="s">
        <v>2214</v>
      </c>
      <c r="F664" s="3">
        <v>1988</v>
      </c>
      <c r="G664" s="3" t="s">
        <v>1072</v>
      </c>
      <c r="H664" s="3" t="s">
        <v>1861</v>
      </c>
      <c r="I664" s="3" t="s">
        <v>1858</v>
      </c>
      <c r="J664" s="3">
        <v>127</v>
      </c>
      <c r="K664" s="3" t="s">
        <v>14</v>
      </c>
      <c r="M664" s="3">
        <v>35</v>
      </c>
    </row>
    <row r="665" customHeight="1" spans="1:13">
      <c r="A665" s="3">
        <v>11988</v>
      </c>
      <c r="D665" s="91" t="s">
        <v>10</v>
      </c>
      <c r="E665" s="91" t="s">
        <v>2215</v>
      </c>
      <c r="F665" s="3">
        <v>1988</v>
      </c>
      <c r="G665" s="3" t="s">
        <v>1072</v>
      </c>
      <c r="H665" s="3" t="s">
        <v>1861</v>
      </c>
      <c r="I665" s="3" t="s">
        <v>1858</v>
      </c>
      <c r="J665" s="3">
        <v>127</v>
      </c>
      <c r="K665" s="3" t="s">
        <v>14</v>
      </c>
      <c r="M665" s="3">
        <v>35</v>
      </c>
    </row>
    <row r="666" customHeight="1" spans="1:13">
      <c r="A666" s="3">
        <v>11989</v>
      </c>
      <c r="D666" s="91" t="s">
        <v>10</v>
      </c>
      <c r="E666" s="91" t="s">
        <v>2216</v>
      </c>
      <c r="F666" s="3">
        <v>1988</v>
      </c>
      <c r="G666" s="3" t="s">
        <v>1072</v>
      </c>
      <c r="H666" s="3" t="s">
        <v>1861</v>
      </c>
      <c r="I666" s="3" t="s">
        <v>1858</v>
      </c>
      <c r="J666" s="3">
        <v>127</v>
      </c>
      <c r="K666" s="3" t="s">
        <v>14</v>
      </c>
      <c r="M666" s="3">
        <v>35</v>
      </c>
    </row>
    <row r="667" customHeight="1" spans="1:13">
      <c r="A667" s="3">
        <v>12036</v>
      </c>
      <c r="D667" s="91" t="s">
        <v>10</v>
      </c>
      <c r="E667" s="91" t="s">
        <v>2217</v>
      </c>
      <c r="F667" s="3">
        <v>1988</v>
      </c>
      <c r="G667" s="3" t="s">
        <v>1072</v>
      </c>
      <c r="H667" s="3" t="s">
        <v>1910</v>
      </c>
      <c r="I667" s="3" t="s">
        <v>1858</v>
      </c>
      <c r="J667" s="3">
        <v>130</v>
      </c>
      <c r="K667" s="3" t="s">
        <v>14</v>
      </c>
      <c r="M667" s="3">
        <v>35</v>
      </c>
    </row>
    <row r="668" customHeight="1" spans="1:13">
      <c r="A668" s="3">
        <v>12044</v>
      </c>
      <c r="D668" s="91" t="s">
        <v>10</v>
      </c>
      <c r="E668" s="3">
        <v>52171155</v>
      </c>
      <c r="F668" s="3">
        <v>1988</v>
      </c>
      <c r="G668" s="3" t="s">
        <v>1072</v>
      </c>
      <c r="H668" s="3" t="s">
        <v>1986</v>
      </c>
      <c r="J668" s="3">
        <v>67</v>
      </c>
      <c r="K668" s="3" t="s">
        <v>27</v>
      </c>
      <c r="M668" s="3">
        <v>35</v>
      </c>
    </row>
    <row r="669" customHeight="1" spans="1:13">
      <c r="A669" s="3">
        <v>12106</v>
      </c>
      <c r="D669" s="91" t="s">
        <v>10</v>
      </c>
      <c r="E669" s="91" t="s">
        <v>2218</v>
      </c>
      <c r="F669" s="3">
        <v>2007</v>
      </c>
      <c r="G669" s="3" t="s">
        <v>2219</v>
      </c>
      <c r="H669" s="3" t="s">
        <v>2220</v>
      </c>
      <c r="I669" s="3"/>
      <c r="J669" s="3">
        <v>2</v>
      </c>
      <c r="K669" s="3" t="s">
        <v>170</v>
      </c>
      <c r="M669" s="3">
        <v>35</v>
      </c>
    </row>
    <row r="670" customHeight="1" spans="1:13">
      <c r="A670" s="3">
        <v>12118</v>
      </c>
      <c r="D670" s="91" t="s">
        <v>10</v>
      </c>
      <c r="E670" s="3">
        <v>15495354</v>
      </c>
      <c r="F670" s="3">
        <v>1988</v>
      </c>
      <c r="G670" s="3" t="s">
        <v>1072</v>
      </c>
      <c r="H670" s="3" t="s">
        <v>2107</v>
      </c>
      <c r="J670" s="3">
        <v>16</v>
      </c>
      <c r="K670" s="3" t="s">
        <v>14</v>
      </c>
      <c r="M670" s="3">
        <v>35</v>
      </c>
    </row>
    <row r="671" customHeight="1" spans="1:13">
      <c r="A671" s="3">
        <v>12141</v>
      </c>
      <c r="D671" s="91" t="s">
        <v>10</v>
      </c>
      <c r="E671" s="91" t="s">
        <v>2221</v>
      </c>
      <c r="F671" s="3">
        <v>2019</v>
      </c>
      <c r="G671" s="3" t="s">
        <v>68</v>
      </c>
      <c r="H671" s="3" t="s">
        <v>1778</v>
      </c>
      <c r="I671" s="3" t="s">
        <v>68</v>
      </c>
      <c r="J671" s="3">
        <v>269</v>
      </c>
      <c r="K671" s="3" t="s">
        <v>40</v>
      </c>
      <c r="M671" s="3">
        <v>35</v>
      </c>
    </row>
    <row r="672" customHeight="1" spans="1:13">
      <c r="A672" s="3">
        <v>12147</v>
      </c>
      <c r="D672" s="91" t="s">
        <v>10</v>
      </c>
      <c r="E672" s="91" t="s">
        <v>2222</v>
      </c>
      <c r="F672" s="3">
        <v>1988</v>
      </c>
      <c r="G672" s="3" t="s">
        <v>1072</v>
      </c>
      <c r="H672" s="3" t="s">
        <v>1861</v>
      </c>
      <c r="I672" s="3" t="s">
        <v>1858</v>
      </c>
      <c r="J672" s="3">
        <v>127</v>
      </c>
      <c r="K672" s="3" t="s">
        <v>14</v>
      </c>
      <c r="M672" s="3">
        <v>35</v>
      </c>
    </row>
    <row r="673" customHeight="1" spans="1:13">
      <c r="A673" s="3">
        <v>12207</v>
      </c>
      <c r="D673" s="91" t="s">
        <v>10</v>
      </c>
      <c r="E673" s="91" t="s">
        <v>2223</v>
      </c>
      <c r="F673" s="3">
        <v>2019</v>
      </c>
      <c r="G673" s="3" t="s">
        <v>150</v>
      </c>
      <c r="H673" s="3" t="s">
        <v>1841</v>
      </c>
      <c r="I673" s="3">
        <v>298</v>
      </c>
      <c r="J673" s="3" t="s">
        <v>33</v>
      </c>
      <c r="K673" s="3" t="s">
        <v>14</v>
      </c>
      <c r="M673" s="3">
        <v>35</v>
      </c>
    </row>
    <row r="674" customHeight="1" spans="1:13">
      <c r="A674" s="3" t="s">
        <v>2848</v>
      </c>
      <c r="D674" s="220"/>
      <c r="E674" s="91" t="s">
        <v>2224</v>
      </c>
      <c r="F674" s="3">
        <v>1987</v>
      </c>
      <c r="G674" s="3" t="s">
        <v>1072</v>
      </c>
      <c r="H674" s="3" t="s">
        <v>2012</v>
      </c>
      <c r="I674" s="3">
        <v>106</v>
      </c>
      <c r="J674" s="3" t="s">
        <v>181</v>
      </c>
      <c r="K674" s="3" t="s">
        <v>14</v>
      </c>
      <c r="M674" s="3">
        <v>35</v>
      </c>
    </row>
    <row r="675" customHeight="1" spans="1:13">
      <c r="A675" s="3" t="s">
        <v>2848</v>
      </c>
      <c r="D675" s="220"/>
      <c r="E675" s="91" t="s">
        <v>2225</v>
      </c>
      <c r="F675" s="3">
        <v>1987</v>
      </c>
      <c r="G675" s="3" t="s">
        <v>1072</v>
      </c>
      <c r="H675" s="3" t="s">
        <v>1857</v>
      </c>
      <c r="I675" s="3">
        <v>9</v>
      </c>
      <c r="J675" s="3" t="s">
        <v>181</v>
      </c>
      <c r="K675" s="3" t="s">
        <v>27</v>
      </c>
      <c r="M675" s="3">
        <v>35</v>
      </c>
    </row>
    <row r="676" customHeight="1" spans="1:13">
      <c r="A676" s="3" t="s">
        <v>2848</v>
      </c>
      <c r="D676" s="220"/>
      <c r="E676" s="91" t="s">
        <v>2226</v>
      </c>
      <c r="F676" s="3">
        <v>1988</v>
      </c>
      <c r="G676" s="3" t="s">
        <v>1072</v>
      </c>
      <c r="H676" s="3" t="s">
        <v>2227</v>
      </c>
      <c r="I676" s="3">
        <v>43</v>
      </c>
      <c r="J676" s="3" t="s">
        <v>181</v>
      </c>
      <c r="K676" s="3" t="s">
        <v>170</v>
      </c>
      <c r="M676" s="3">
        <v>35</v>
      </c>
    </row>
    <row r="677" customHeight="1" spans="1:13">
      <c r="A677" s="3" t="s">
        <v>2848</v>
      </c>
      <c r="D677" s="220"/>
      <c r="E677" s="91" t="s">
        <v>2228</v>
      </c>
      <c r="F677" s="3">
        <v>1988</v>
      </c>
      <c r="G677" s="3" t="s">
        <v>1072</v>
      </c>
      <c r="H677" s="3" t="s">
        <v>2227</v>
      </c>
      <c r="I677" s="3">
        <v>43</v>
      </c>
      <c r="J677" s="3" t="s">
        <v>181</v>
      </c>
      <c r="K677" s="3" t="s">
        <v>170</v>
      </c>
      <c r="M677" s="3">
        <v>35</v>
      </c>
    </row>
    <row r="678" customHeight="1" spans="1:13">
      <c r="A678" s="3" t="s">
        <v>2848</v>
      </c>
      <c r="D678" s="220"/>
      <c r="E678" s="91" t="s">
        <v>2229</v>
      </c>
      <c r="F678" s="3">
        <v>1988</v>
      </c>
      <c r="G678" s="3" t="s">
        <v>1072</v>
      </c>
      <c r="H678" s="3" t="s">
        <v>1245</v>
      </c>
      <c r="I678" s="3">
        <v>7</v>
      </c>
      <c r="J678" s="3" t="s">
        <v>776</v>
      </c>
      <c r="K678" s="3" t="s">
        <v>342</v>
      </c>
      <c r="M678" s="3">
        <v>35</v>
      </c>
    </row>
    <row r="679" customHeight="1" spans="1:13">
      <c r="A679" s="3" t="s">
        <v>2848</v>
      </c>
      <c r="D679" s="220"/>
      <c r="E679" s="91" t="s">
        <v>2230</v>
      </c>
      <c r="F679" s="3">
        <v>1988</v>
      </c>
      <c r="G679" s="3" t="s">
        <v>1072</v>
      </c>
      <c r="H679" s="3" t="s">
        <v>1245</v>
      </c>
      <c r="I679" s="3">
        <v>7</v>
      </c>
      <c r="J679" s="3" t="s">
        <v>776</v>
      </c>
      <c r="K679" s="3" t="s">
        <v>342</v>
      </c>
      <c r="M679" s="3">
        <v>35</v>
      </c>
    </row>
    <row r="680" customHeight="1" spans="1:13">
      <c r="A680" s="3" t="s">
        <v>2848</v>
      </c>
      <c r="D680" s="220"/>
      <c r="E680" s="91" t="s">
        <v>2231</v>
      </c>
      <c r="F680" s="3">
        <v>1989</v>
      </c>
      <c r="G680" s="3" t="s">
        <v>1072</v>
      </c>
      <c r="H680" s="3" t="s">
        <v>1245</v>
      </c>
      <c r="I680" s="3">
        <v>3</v>
      </c>
      <c r="J680" s="3" t="s">
        <v>776</v>
      </c>
      <c r="K680" s="3" t="s">
        <v>27</v>
      </c>
      <c r="M680" s="3">
        <v>35</v>
      </c>
    </row>
    <row r="681" customHeight="1" spans="1:13">
      <c r="A681" s="3" t="s">
        <v>2848</v>
      </c>
      <c r="D681" s="220"/>
      <c r="E681" s="91" t="s">
        <v>2232</v>
      </c>
      <c r="F681" s="3">
        <v>1989</v>
      </c>
      <c r="G681" s="3" t="s">
        <v>1072</v>
      </c>
      <c r="H681" s="3" t="s">
        <v>1245</v>
      </c>
      <c r="I681" s="3">
        <v>3</v>
      </c>
      <c r="J681" s="3" t="s">
        <v>776</v>
      </c>
      <c r="K681" s="3" t="s">
        <v>27</v>
      </c>
      <c r="M681" s="3">
        <v>35</v>
      </c>
    </row>
    <row r="682" customHeight="1" spans="1:13">
      <c r="A682" s="3" t="s">
        <v>2848</v>
      </c>
      <c r="D682" s="220"/>
      <c r="E682" s="91" t="s">
        <v>2233</v>
      </c>
      <c r="F682" s="3">
        <v>1989</v>
      </c>
      <c r="G682" s="3" t="s">
        <v>1988</v>
      </c>
      <c r="H682" s="3" t="s">
        <v>1989</v>
      </c>
      <c r="I682" s="3">
        <v>138</v>
      </c>
      <c r="J682" s="3" t="s">
        <v>181</v>
      </c>
      <c r="K682" s="3" t="s">
        <v>14</v>
      </c>
      <c r="M682" s="3">
        <v>35</v>
      </c>
    </row>
    <row r="683" customHeight="1" spans="1:13">
      <c r="A683" s="3">
        <v>12146</v>
      </c>
      <c r="D683" s="91" t="s">
        <v>10</v>
      </c>
      <c r="E683" s="91" t="s">
        <v>2234</v>
      </c>
      <c r="F683" s="3">
        <v>1988</v>
      </c>
      <c r="G683" s="3" t="s">
        <v>1072</v>
      </c>
      <c r="H683" s="3" t="s">
        <v>1861</v>
      </c>
      <c r="J683" s="3">
        <v>115</v>
      </c>
      <c r="K683" s="3" t="s">
        <v>27</v>
      </c>
      <c r="M683" s="3">
        <v>36</v>
      </c>
    </row>
    <row r="684" customHeight="1" spans="1:13">
      <c r="A684" s="3" t="s">
        <v>2848</v>
      </c>
      <c r="D684" s="220"/>
      <c r="E684" s="91" t="s">
        <v>2235</v>
      </c>
      <c r="F684" s="3">
        <v>1988</v>
      </c>
      <c r="G684" s="3" t="s">
        <v>2236</v>
      </c>
      <c r="H684" s="3" t="s">
        <v>2107</v>
      </c>
      <c r="I684" s="3">
        <v>16</v>
      </c>
      <c r="J684" s="3" t="s">
        <v>181</v>
      </c>
      <c r="K684" s="3" t="s">
        <v>14</v>
      </c>
      <c r="M684" s="3">
        <v>36</v>
      </c>
    </row>
    <row r="685" customHeight="1" spans="1:13">
      <c r="A685" s="3">
        <v>11843</v>
      </c>
      <c r="D685" s="91" t="s">
        <v>10</v>
      </c>
      <c r="E685" s="91" t="s">
        <v>2237</v>
      </c>
      <c r="F685" s="3">
        <v>1987</v>
      </c>
      <c r="G685" s="3" t="s">
        <v>1072</v>
      </c>
      <c r="H685" s="3" t="s">
        <v>1958</v>
      </c>
      <c r="I685" s="3"/>
      <c r="J685" s="3">
        <v>1</v>
      </c>
      <c r="K685" s="3" t="s">
        <v>27</v>
      </c>
      <c r="M685" s="3">
        <v>37</v>
      </c>
    </row>
    <row r="686" customHeight="1" spans="1:14">
      <c r="A686" s="154">
        <v>10018</v>
      </c>
      <c r="B686" s="63"/>
      <c r="C686" s="63"/>
      <c r="D686" s="91" t="s">
        <v>10</v>
      </c>
      <c r="E686" s="155" t="s">
        <v>1786</v>
      </c>
      <c r="F686" s="63">
        <v>2007</v>
      </c>
      <c r="G686" s="63" t="s">
        <v>166</v>
      </c>
      <c r="H686" s="63" t="s">
        <v>1787</v>
      </c>
      <c r="I686" s="63">
        <v>112</v>
      </c>
      <c r="J686" s="161" t="s">
        <v>1788</v>
      </c>
      <c r="K686" s="63" t="s">
        <v>1789</v>
      </c>
      <c r="L686" s="62"/>
      <c r="M686" s="3">
        <v>40</v>
      </c>
      <c r="N686" s="10"/>
    </row>
    <row r="687" customHeight="1" spans="1:14">
      <c r="A687" s="154">
        <f t="shared" ref="A687:A703" si="26">A686+1</f>
        <v>10019</v>
      </c>
      <c r="B687" s="3"/>
      <c r="C687" s="3"/>
      <c r="D687" s="91" t="s">
        <v>10</v>
      </c>
      <c r="E687" s="91" t="s">
        <v>1793</v>
      </c>
      <c r="F687" s="63">
        <v>2007</v>
      </c>
      <c r="G687" s="63" t="s">
        <v>1794</v>
      </c>
      <c r="H687" s="63" t="s">
        <v>1787</v>
      </c>
      <c r="I687" s="63">
        <v>234</v>
      </c>
      <c r="J687" s="62"/>
      <c r="K687" s="63" t="s">
        <v>27</v>
      </c>
      <c r="L687" s="62"/>
      <c r="M687" s="3">
        <v>40</v>
      </c>
      <c r="N687" s="10"/>
    </row>
    <row r="688" customHeight="1" spans="1:13">
      <c r="A688" s="154">
        <f t="shared" si="26"/>
        <v>10020</v>
      </c>
      <c r="B688" s="3"/>
      <c r="C688" s="3"/>
      <c r="D688" s="91" t="s">
        <v>10</v>
      </c>
      <c r="E688" s="91" t="s">
        <v>2238</v>
      </c>
      <c r="F688" s="63">
        <v>2019</v>
      </c>
      <c r="G688" s="63" t="s">
        <v>72</v>
      </c>
      <c r="H688" s="63" t="s">
        <v>2239</v>
      </c>
      <c r="I688" s="63">
        <v>250</v>
      </c>
      <c r="J688" s="62"/>
      <c r="K688" s="63" t="s">
        <v>40</v>
      </c>
      <c r="L688" s="62"/>
      <c r="M688" s="3">
        <v>40</v>
      </c>
    </row>
    <row r="689" customHeight="1" spans="1:13">
      <c r="A689" s="154">
        <f t="shared" si="26"/>
        <v>10021</v>
      </c>
      <c r="B689" s="3"/>
      <c r="C689" s="3"/>
      <c r="D689" s="91" t="s">
        <v>10</v>
      </c>
      <c r="E689" s="91" t="s">
        <v>2240</v>
      </c>
      <c r="F689" s="63">
        <v>2019</v>
      </c>
      <c r="G689" s="63" t="s">
        <v>72</v>
      </c>
      <c r="H689" s="63" t="s">
        <v>2239</v>
      </c>
      <c r="I689" s="63">
        <v>250</v>
      </c>
      <c r="J689" s="62"/>
      <c r="K689" s="63" t="s">
        <v>40</v>
      </c>
      <c r="L689" s="62"/>
      <c r="M689" s="3">
        <v>40</v>
      </c>
    </row>
    <row r="690" customHeight="1" spans="1:13">
      <c r="A690" s="154">
        <f t="shared" si="26"/>
        <v>10022</v>
      </c>
      <c r="B690" s="3"/>
      <c r="C690" s="3"/>
      <c r="D690" s="91" t="s">
        <v>10</v>
      </c>
      <c r="E690" s="91" t="s">
        <v>2241</v>
      </c>
      <c r="F690" s="63">
        <v>2019</v>
      </c>
      <c r="G690" s="63" t="s">
        <v>72</v>
      </c>
      <c r="H690" s="63" t="s">
        <v>2239</v>
      </c>
      <c r="I690" s="63">
        <v>250</v>
      </c>
      <c r="J690" s="62"/>
      <c r="K690" s="63" t="s">
        <v>40</v>
      </c>
      <c r="L690" s="62"/>
      <c r="M690" s="3">
        <v>40</v>
      </c>
    </row>
    <row r="691" customHeight="1" spans="1:13">
      <c r="A691" s="154">
        <f t="shared" si="26"/>
        <v>10023</v>
      </c>
      <c r="B691" s="3"/>
      <c r="C691" s="3"/>
      <c r="D691" s="91" t="s">
        <v>10</v>
      </c>
      <c r="E691" s="91" t="s">
        <v>2242</v>
      </c>
      <c r="F691" s="63">
        <v>2019</v>
      </c>
      <c r="G691" s="63" t="s">
        <v>68</v>
      </c>
      <c r="H691" s="63" t="s">
        <v>658</v>
      </c>
      <c r="I691" s="63">
        <v>223</v>
      </c>
      <c r="J691" s="63" t="s">
        <v>120</v>
      </c>
      <c r="K691" s="63" t="s">
        <v>40</v>
      </c>
      <c r="L691" s="62"/>
      <c r="M691" s="3">
        <v>40</v>
      </c>
    </row>
    <row r="692" customHeight="1" spans="1:13">
      <c r="A692" s="154">
        <f t="shared" si="26"/>
        <v>10024</v>
      </c>
      <c r="B692" s="3"/>
      <c r="C692" s="3"/>
      <c r="D692" s="91" t="s">
        <v>10</v>
      </c>
      <c r="E692" s="91" t="s">
        <v>2243</v>
      </c>
      <c r="F692" s="63">
        <v>2019</v>
      </c>
      <c r="G692" s="63" t="s">
        <v>2244</v>
      </c>
      <c r="H692" s="63" t="s">
        <v>1841</v>
      </c>
      <c r="I692" s="63">
        <v>259</v>
      </c>
      <c r="J692" s="63" t="s">
        <v>2245</v>
      </c>
      <c r="K692" s="63" t="s">
        <v>14</v>
      </c>
      <c r="L692" s="62"/>
      <c r="M692" s="3">
        <v>40</v>
      </c>
    </row>
    <row r="693" customHeight="1" spans="1:13">
      <c r="A693" s="154">
        <f t="shared" si="26"/>
        <v>10025</v>
      </c>
      <c r="B693" s="3"/>
      <c r="C693" s="3"/>
      <c r="D693" s="91" t="s">
        <v>66</v>
      </c>
      <c r="E693" s="91" t="s">
        <v>2246</v>
      </c>
      <c r="F693" s="63">
        <v>2020</v>
      </c>
      <c r="G693" s="63" t="s">
        <v>148</v>
      </c>
      <c r="H693" s="63" t="s">
        <v>1778</v>
      </c>
      <c r="I693" s="63">
        <v>2</v>
      </c>
      <c r="J693" s="63" t="s">
        <v>2247</v>
      </c>
      <c r="K693" s="63" t="s">
        <v>281</v>
      </c>
      <c r="L693" s="62"/>
      <c r="M693" s="3">
        <v>40</v>
      </c>
    </row>
    <row r="694" customHeight="1" spans="1:13">
      <c r="A694" s="154">
        <f t="shared" si="26"/>
        <v>10026</v>
      </c>
      <c r="B694" s="3"/>
      <c r="C694" s="3"/>
      <c r="D694" s="91" t="s">
        <v>10</v>
      </c>
      <c r="E694" s="91" t="s">
        <v>2248</v>
      </c>
      <c r="F694" s="66">
        <v>2019</v>
      </c>
      <c r="G694" s="66" t="s">
        <v>1845</v>
      </c>
      <c r="H694" s="66" t="s">
        <v>1841</v>
      </c>
      <c r="I694" s="66">
        <v>297</v>
      </c>
      <c r="J694" s="66" t="s">
        <v>2249</v>
      </c>
      <c r="K694" s="66" t="s">
        <v>27</v>
      </c>
      <c r="M694" s="3">
        <v>40</v>
      </c>
    </row>
    <row r="695" customHeight="1" spans="1:13">
      <c r="A695" s="154">
        <f t="shared" si="26"/>
        <v>10027</v>
      </c>
      <c r="B695" s="3"/>
      <c r="C695" s="3"/>
      <c r="D695" s="91" t="s">
        <v>10</v>
      </c>
      <c r="E695" s="91" t="s">
        <v>2250</v>
      </c>
      <c r="F695" s="3">
        <v>2019</v>
      </c>
      <c r="G695" s="3" t="s">
        <v>365</v>
      </c>
      <c r="H695" s="3" t="s">
        <v>1778</v>
      </c>
      <c r="I695" s="3">
        <v>209</v>
      </c>
      <c r="J695" s="3" t="s">
        <v>120</v>
      </c>
      <c r="K695" s="3" t="s">
        <v>14</v>
      </c>
      <c r="M695" s="3">
        <v>40</v>
      </c>
    </row>
    <row r="696" customHeight="1" spans="1:13">
      <c r="A696" s="154">
        <f t="shared" si="26"/>
        <v>10028</v>
      </c>
      <c r="B696" s="3"/>
      <c r="C696" s="3"/>
      <c r="D696" s="91" t="s">
        <v>66</v>
      </c>
      <c r="E696" s="3">
        <v>6163036</v>
      </c>
      <c r="F696" s="3">
        <v>2020</v>
      </c>
      <c r="G696" s="3" t="s">
        <v>72</v>
      </c>
      <c r="H696" s="3" t="s">
        <v>2251</v>
      </c>
      <c r="I696" s="3" t="s">
        <v>1836</v>
      </c>
      <c r="J696" s="3" t="s">
        <v>2252</v>
      </c>
      <c r="K696" s="3" t="s">
        <v>281</v>
      </c>
      <c r="M696" s="3">
        <v>40</v>
      </c>
    </row>
    <row r="697" customHeight="1" spans="1:13">
      <c r="A697" s="154">
        <f t="shared" si="26"/>
        <v>10029</v>
      </c>
      <c r="B697" s="3"/>
      <c r="C697" s="3"/>
      <c r="D697" s="91" t="s">
        <v>66</v>
      </c>
      <c r="E697" s="3">
        <v>2030574</v>
      </c>
      <c r="F697" s="3">
        <v>2020</v>
      </c>
      <c r="G697" s="3" t="s">
        <v>72</v>
      </c>
      <c r="H697" s="3" t="s">
        <v>2251</v>
      </c>
      <c r="I697" s="3" t="s">
        <v>1836</v>
      </c>
      <c r="J697" s="3" t="s">
        <v>2252</v>
      </c>
      <c r="K697" s="3" t="s">
        <v>281</v>
      </c>
      <c r="M697" s="3">
        <v>40</v>
      </c>
    </row>
    <row r="698" customHeight="1" spans="1:13">
      <c r="A698" s="154">
        <f t="shared" si="26"/>
        <v>10030</v>
      </c>
      <c r="D698" s="91" t="s">
        <v>10</v>
      </c>
      <c r="E698" s="91" t="s">
        <v>2253</v>
      </c>
      <c r="F698" s="3">
        <v>2020</v>
      </c>
      <c r="G698" s="3" t="s">
        <v>1840</v>
      </c>
      <c r="H698" s="3" t="s">
        <v>1971</v>
      </c>
      <c r="I698" s="3">
        <v>43</v>
      </c>
      <c r="J698" s="3" t="s">
        <v>2254</v>
      </c>
      <c r="K698" s="3" t="s">
        <v>40</v>
      </c>
      <c r="M698" s="3">
        <v>40</v>
      </c>
    </row>
    <row r="699" customHeight="1" spans="1:13">
      <c r="A699" s="154">
        <f t="shared" si="26"/>
        <v>10031</v>
      </c>
      <c r="B699" s="143"/>
      <c r="C699" s="143"/>
      <c r="D699" s="144" t="s">
        <v>10</v>
      </c>
      <c r="E699" s="144" t="s">
        <v>2255</v>
      </c>
      <c r="F699" s="140">
        <v>2019</v>
      </c>
      <c r="G699" s="140" t="s">
        <v>398</v>
      </c>
      <c r="H699" s="140" t="s">
        <v>658</v>
      </c>
      <c r="I699" s="140">
        <v>172</v>
      </c>
      <c r="J699" s="140" t="s">
        <v>1974</v>
      </c>
      <c r="K699" s="140" t="s">
        <v>40</v>
      </c>
      <c r="M699" s="3">
        <v>40</v>
      </c>
    </row>
    <row r="700" customHeight="1" spans="1:13">
      <c r="A700" s="154">
        <f t="shared" si="26"/>
        <v>10032</v>
      </c>
      <c r="B700" s="143"/>
      <c r="C700" s="143"/>
      <c r="D700" s="144" t="s">
        <v>10</v>
      </c>
      <c r="E700" s="144" t="s">
        <v>2256</v>
      </c>
      <c r="F700" s="140">
        <v>2019</v>
      </c>
      <c r="G700" s="140" t="s">
        <v>398</v>
      </c>
      <c r="H700" s="140" t="s">
        <v>658</v>
      </c>
      <c r="I700" s="140">
        <v>172</v>
      </c>
      <c r="J700" s="140" t="s">
        <v>1974</v>
      </c>
      <c r="K700" s="140" t="s">
        <v>40</v>
      </c>
      <c r="M700" s="3">
        <v>40</v>
      </c>
    </row>
    <row r="701" customHeight="1" spans="1:13">
      <c r="A701" s="154">
        <f t="shared" si="26"/>
        <v>10033</v>
      </c>
      <c r="B701" s="143"/>
      <c r="C701" s="143"/>
      <c r="D701" s="144" t="s">
        <v>10</v>
      </c>
      <c r="E701" s="144" t="s">
        <v>2257</v>
      </c>
      <c r="F701" s="140">
        <v>2019</v>
      </c>
      <c r="G701" s="140" t="s">
        <v>398</v>
      </c>
      <c r="H701" s="140" t="s">
        <v>658</v>
      </c>
      <c r="I701" s="140">
        <v>172</v>
      </c>
      <c r="J701" s="140" t="s">
        <v>1974</v>
      </c>
      <c r="K701" s="140" t="s">
        <v>40</v>
      </c>
      <c r="M701" s="3">
        <v>40</v>
      </c>
    </row>
    <row r="702" customHeight="1" spans="1:13">
      <c r="A702" s="154">
        <f t="shared" si="26"/>
        <v>10034</v>
      </c>
      <c r="B702" s="143"/>
      <c r="C702" s="143"/>
      <c r="D702" s="144" t="s">
        <v>10</v>
      </c>
      <c r="E702" s="144" t="s">
        <v>2258</v>
      </c>
      <c r="F702" s="140">
        <v>2019</v>
      </c>
      <c r="G702" s="140" t="s">
        <v>398</v>
      </c>
      <c r="H702" s="140" t="s">
        <v>658</v>
      </c>
      <c r="I702" s="140">
        <v>172</v>
      </c>
      <c r="J702" s="140" t="s">
        <v>1974</v>
      </c>
      <c r="K702" s="140" t="s">
        <v>40</v>
      </c>
      <c r="M702" s="3">
        <v>40</v>
      </c>
    </row>
    <row r="703" customHeight="1" spans="1:13">
      <c r="A703" s="154">
        <f t="shared" si="26"/>
        <v>10035</v>
      </c>
      <c r="B703" s="143"/>
      <c r="C703" s="143"/>
      <c r="D703" s="144" t="s">
        <v>10</v>
      </c>
      <c r="E703" s="144" t="s">
        <v>2259</v>
      </c>
      <c r="F703" s="140">
        <v>2019</v>
      </c>
      <c r="G703" s="140" t="s">
        <v>398</v>
      </c>
      <c r="H703" s="140" t="s">
        <v>658</v>
      </c>
      <c r="I703" s="140">
        <v>172</v>
      </c>
      <c r="J703" s="140" t="s">
        <v>1974</v>
      </c>
      <c r="K703" s="140" t="s">
        <v>40</v>
      </c>
      <c r="M703" s="3">
        <v>40</v>
      </c>
    </row>
    <row r="704" customHeight="1" spans="1:13">
      <c r="A704" s="3">
        <v>11789</v>
      </c>
      <c r="D704" s="91" t="s">
        <v>10</v>
      </c>
      <c r="E704" s="91" t="s">
        <v>2260</v>
      </c>
      <c r="F704" s="3">
        <v>2019</v>
      </c>
      <c r="G704" s="3" t="s">
        <v>1988</v>
      </c>
      <c r="H704" s="3" t="s">
        <v>1852</v>
      </c>
      <c r="I704" s="3" t="s">
        <v>2261</v>
      </c>
      <c r="J704" s="3">
        <v>11</v>
      </c>
      <c r="K704" s="3" t="s">
        <v>40</v>
      </c>
      <c r="M704" s="3">
        <v>40</v>
      </c>
    </row>
    <row r="705" customHeight="1" spans="1:13">
      <c r="A705" s="3">
        <v>11790</v>
      </c>
      <c r="D705" s="91" t="s">
        <v>10</v>
      </c>
      <c r="E705" s="91" t="s">
        <v>2262</v>
      </c>
      <c r="F705" s="3">
        <v>2019</v>
      </c>
      <c r="G705" s="3" t="s">
        <v>1988</v>
      </c>
      <c r="H705" s="3" t="s">
        <v>1852</v>
      </c>
      <c r="I705" s="3" t="s">
        <v>2261</v>
      </c>
      <c r="J705" s="3">
        <v>11</v>
      </c>
      <c r="K705" s="3" t="s">
        <v>40</v>
      </c>
      <c r="M705" s="3">
        <v>40</v>
      </c>
    </row>
    <row r="706" customHeight="1" spans="1:13">
      <c r="A706" s="3">
        <v>11797</v>
      </c>
      <c r="D706" s="91" t="s">
        <v>10</v>
      </c>
      <c r="E706" s="91" t="s">
        <v>2263</v>
      </c>
      <c r="F706" s="3">
        <v>2019</v>
      </c>
      <c r="G706" s="3" t="s">
        <v>97</v>
      </c>
      <c r="H706" s="3" t="s">
        <v>2264</v>
      </c>
      <c r="I706" s="3" t="s">
        <v>2265</v>
      </c>
      <c r="J706" s="3">
        <v>1</v>
      </c>
      <c r="K706" s="3" t="s">
        <v>40</v>
      </c>
      <c r="M706" s="3">
        <v>40</v>
      </c>
    </row>
    <row r="707" customHeight="1" spans="1:13">
      <c r="A707" s="3">
        <v>11845</v>
      </c>
      <c r="D707" s="91" t="s">
        <v>10</v>
      </c>
      <c r="E707" s="91" t="s">
        <v>2266</v>
      </c>
      <c r="F707" s="3">
        <v>1987</v>
      </c>
      <c r="G707" s="3" t="s">
        <v>1072</v>
      </c>
      <c r="H707" s="3" t="s">
        <v>1958</v>
      </c>
      <c r="I707" s="3"/>
      <c r="J707" s="3">
        <v>1</v>
      </c>
      <c r="K707" s="3" t="s">
        <v>27</v>
      </c>
      <c r="M707" s="3">
        <v>40</v>
      </c>
    </row>
    <row r="708" customHeight="1" spans="1:13">
      <c r="A708" s="3">
        <v>11846</v>
      </c>
      <c r="D708" s="91" t="s">
        <v>10</v>
      </c>
      <c r="E708" s="91" t="s">
        <v>2267</v>
      </c>
      <c r="F708" s="3">
        <v>1987</v>
      </c>
      <c r="G708" s="3" t="s">
        <v>1072</v>
      </c>
      <c r="H708" s="3" t="s">
        <v>1958</v>
      </c>
      <c r="I708" s="3"/>
      <c r="J708" s="3">
        <v>1</v>
      </c>
      <c r="K708" s="3" t="s">
        <v>27</v>
      </c>
      <c r="M708" s="3">
        <v>40</v>
      </c>
    </row>
    <row r="709" customHeight="1" spans="1:13">
      <c r="A709" s="3">
        <v>11847</v>
      </c>
      <c r="D709" s="91" t="s">
        <v>10</v>
      </c>
      <c r="E709" s="91" t="s">
        <v>2268</v>
      </c>
      <c r="F709" s="3">
        <v>1987</v>
      </c>
      <c r="G709" s="3" t="s">
        <v>1072</v>
      </c>
      <c r="H709" s="3" t="s">
        <v>1958</v>
      </c>
      <c r="I709" s="3"/>
      <c r="J709" s="3">
        <v>1</v>
      </c>
      <c r="K709" s="3" t="s">
        <v>27</v>
      </c>
      <c r="M709" s="3">
        <v>40</v>
      </c>
    </row>
    <row r="710" customHeight="1" spans="1:13">
      <c r="A710" s="3">
        <v>11848</v>
      </c>
      <c r="D710" s="91" t="s">
        <v>10</v>
      </c>
      <c r="E710" s="91" t="s">
        <v>2269</v>
      </c>
      <c r="F710" s="3">
        <v>1987</v>
      </c>
      <c r="G710" s="3" t="s">
        <v>1072</v>
      </c>
      <c r="H710" s="3" t="s">
        <v>1958</v>
      </c>
      <c r="I710" s="3"/>
      <c r="J710" s="3">
        <v>1</v>
      </c>
      <c r="K710" s="3" t="s">
        <v>27</v>
      </c>
      <c r="M710" s="3">
        <v>40</v>
      </c>
    </row>
    <row r="711" customHeight="1" spans="1:13">
      <c r="A711" s="3">
        <v>11849</v>
      </c>
      <c r="D711" s="91" t="s">
        <v>10</v>
      </c>
      <c r="E711" s="91" t="s">
        <v>2270</v>
      </c>
      <c r="F711" s="3">
        <v>1987</v>
      </c>
      <c r="G711" s="3" t="s">
        <v>1072</v>
      </c>
      <c r="H711" s="3" t="s">
        <v>1958</v>
      </c>
      <c r="I711" s="3"/>
      <c r="J711" s="3">
        <v>1</v>
      </c>
      <c r="K711" s="3" t="s">
        <v>27</v>
      </c>
      <c r="M711" s="3">
        <v>40</v>
      </c>
    </row>
    <row r="712" customHeight="1" spans="1:13">
      <c r="A712" s="3">
        <v>11851</v>
      </c>
      <c r="D712" s="91" t="s">
        <v>10</v>
      </c>
      <c r="E712" s="91" t="s">
        <v>2271</v>
      </c>
      <c r="F712" s="3">
        <v>1987</v>
      </c>
      <c r="G712" s="3" t="s">
        <v>1072</v>
      </c>
      <c r="H712" s="3" t="s">
        <v>1958</v>
      </c>
      <c r="I712" s="3"/>
      <c r="J712" s="3">
        <v>1</v>
      </c>
      <c r="K712" s="3" t="s">
        <v>27</v>
      </c>
      <c r="M712" s="3">
        <v>40</v>
      </c>
    </row>
    <row r="713" customHeight="1" spans="1:13">
      <c r="A713" s="3">
        <v>11852</v>
      </c>
      <c r="D713" s="91" t="s">
        <v>10</v>
      </c>
      <c r="E713" s="91" t="s">
        <v>2272</v>
      </c>
      <c r="F713" s="3">
        <v>1987</v>
      </c>
      <c r="G713" s="3" t="s">
        <v>1072</v>
      </c>
      <c r="H713" s="3" t="s">
        <v>1958</v>
      </c>
      <c r="I713" s="3"/>
      <c r="J713" s="3">
        <v>1</v>
      </c>
      <c r="K713" s="3" t="s">
        <v>27</v>
      </c>
      <c r="M713" s="3">
        <v>40</v>
      </c>
    </row>
    <row r="714" customHeight="1" spans="1:13">
      <c r="A714" s="3">
        <v>12090</v>
      </c>
      <c r="D714" s="91" t="s">
        <v>10</v>
      </c>
      <c r="E714" s="91" t="s">
        <v>2273</v>
      </c>
      <c r="F714" s="3">
        <v>1987</v>
      </c>
      <c r="G714" s="3" t="s">
        <v>1962</v>
      </c>
      <c r="H714" s="3" t="s">
        <v>1986</v>
      </c>
      <c r="I714" s="3"/>
      <c r="J714" s="3">
        <v>1</v>
      </c>
      <c r="K714" s="3" t="s">
        <v>27</v>
      </c>
      <c r="M714" s="3">
        <v>40</v>
      </c>
    </row>
    <row r="715" customHeight="1" spans="1:13">
      <c r="A715" s="3">
        <v>12091</v>
      </c>
      <c r="D715" s="91" t="s">
        <v>10</v>
      </c>
      <c r="E715" s="91" t="s">
        <v>2274</v>
      </c>
      <c r="F715" s="3">
        <v>1987</v>
      </c>
      <c r="G715" s="3" t="s">
        <v>1962</v>
      </c>
      <c r="H715" s="3" t="s">
        <v>1936</v>
      </c>
      <c r="I715" s="3"/>
      <c r="J715" s="3">
        <v>3</v>
      </c>
      <c r="K715" s="3" t="s">
        <v>27</v>
      </c>
      <c r="M715" s="3">
        <v>40</v>
      </c>
    </row>
    <row r="716" customHeight="1" spans="1:13">
      <c r="A716" s="3">
        <v>12092</v>
      </c>
      <c r="D716" s="91" t="s">
        <v>10</v>
      </c>
      <c r="E716" s="91" t="s">
        <v>2275</v>
      </c>
      <c r="F716" s="3">
        <v>1987</v>
      </c>
      <c r="G716" s="3" t="s">
        <v>1962</v>
      </c>
      <c r="H716" s="3" t="s">
        <v>1936</v>
      </c>
      <c r="I716" s="3"/>
      <c r="J716" s="3">
        <v>3</v>
      </c>
      <c r="K716" s="3" t="s">
        <v>27</v>
      </c>
      <c r="M716" s="3">
        <v>40</v>
      </c>
    </row>
    <row r="717" customHeight="1" spans="1:13">
      <c r="A717" s="3">
        <v>12093</v>
      </c>
      <c r="D717" s="91" t="s">
        <v>10</v>
      </c>
      <c r="E717" s="91" t="s">
        <v>2276</v>
      </c>
      <c r="F717" s="3">
        <v>1987</v>
      </c>
      <c r="G717" s="3" t="s">
        <v>1962</v>
      </c>
      <c r="H717" s="3" t="s">
        <v>1936</v>
      </c>
      <c r="I717" s="3"/>
      <c r="J717" s="3">
        <v>3</v>
      </c>
      <c r="K717" s="3" t="s">
        <v>27</v>
      </c>
      <c r="M717" s="3">
        <v>40</v>
      </c>
    </row>
    <row r="718" customHeight="1" spans="1:13">
      <c r="A718" s="3">
        <v>12094</v>
      </c>
      <c r="D718" s="91" t="s">
        <v>10</v>
      </c>
      <c r="E718" s="91" t="s">
        <v>2277</v>
      </c>
      <c r="F718" s="3">
        <v>1987</v>
      </c>
      <c r="G718" s="3" t="s">
        <v>1962</v>
      </c>
      <c r="H718" s="3" t="s">
        <v>1936</v>
      </c>
      <c r="I718" s="3"/>
      <c r="J718" s="3">
        <v>3</v>
      </c>
      <c r="K718" s="3" t="s">
        <v>27</v>
      </c>
      <c r="M718" s="3">
        <v>40</v>
      </c>
    </row>
    <row r="719" customHeight="1" spans="1:13">
      <c r="A719" s="3">
        <v>12140</v>
      </c>
      <c r="D719" s="91" t="s">
        <v>10</v>
      </c>
      <c r="E719" s="91" t="s">
        <v>2278</v>
      </c>
      <c r="F719" s="3">
        <v>2019</v>
      </c>
      <c r="G719" s="3" t="s">
        <v>68</v>
      </c>
      <c r="H719" s="3" t="s">
        <v>1778</v>
      </c>
      <c r="I719" s="3" t="s">
        <v>120</v>
      </c>
      <c r="J719" s="3">
        <v>269</v>
      </c>
      <c r="K719" s="3" t="s">
        <v>14</v>
      </c>
      <c r="M719" s="3">
        <v>40</v>
      </c>
    </row>
    <row r="720" customHeight="1" spans="1:13">
      <c r="A720" s="3">
        <v>12156</v>
      </c>
      <c r="D720" s="91" t="s">
        <v>10</v>
      </c>
      <c r="E720" s="91" t="s">
        <v>2279</v>
      </c>
      <c r="F720" s="3">
        <v>2019</v>
      </c>
      <c r="G720" s="3" t="s">
        <v>365</v>
      </c>
      <c r="H720" s="3" t="s">
        <v>1778</v>
      </c>
      <c r="J720" s="3">
        <v>269</v>
      </c>
      <c r="K720" s="3" t="s">
        <v>40</v>
      </c>
      <c r="M720" s="3">
        <v>40</v>
      </c>
    </row>
    <row r="721" customHeight="1" spans="1:13">
      <c r="A721" s="3">
        <v>12157</v>
      </c>
      <c r="D721" s="91" t="s">
        <v>10</v>
      </c>
      <c r="E721" s="91" t="s">
        <v>2280</v>
      </c>
      <c r="F721" s="3">
        <v>2019</v>
      </c>
      <c r="G721" s="3" t="s">
        <v>365</v>
      </c>
      <c r="H721" s="3" t="s">
        <v>1778</v>
      </c>
      <c r="J721" s="3">
        <v>269</v>
      </c>
      <c r="K721" s="3" t="s">
        <v>40</v>
      </c>
      <c r="M721" s="3">
        <v>40</v>
      </c>
    </row>
    <row r="722" customHeight="1" spans="1:13">
      <c r="A722" s="3">
        <v>12158</v>
      </c>
      <c r="D722" s="91" t="s">
        <v>10</v>
      </c>
      <c r="E722" s="91" t="s">
        <v>2281</v>
      </c>
      <c r="F722" s="3">
        <v>2019</v>
      </c>
      <c r="G722" s="3" t="s">
        <v>365</v>
      </c>
      <c r="H722" s="3" t="s">
        <v>1778</v>
      </c>
      <c r="J722" s="3">
        <v>269</v>
      </c>
      <c r="K722" s="3" t="s">
        <v>40</v>
      </c>
      <c r="M722" s="3">
        <v>40</v>
      </c>
    </row>
    <row r="723" customHeight="1" spans="1:13">
      <c r="A723" s="3">
        <v>12159</v>
      </c>
      <c r="D723" s="91" t="s">
        <v>10</v>
      </c>
      <c r="E723" s="91" t="s">
        <v>2282</v>
      </c>
      <c r="F723" s="3">
        <v>2019</v>
      </c>
      <c r="G723" s="3" t="s">
        <v>365</v>
      </c>
      <c r="H723" s="3" t="s">
        <v>1778</v>
      </c>
      <c r="J723" s="3">
        <v>269</v>
      </c>
      <c r="K723" s="3" t="s">
        <v>40</v>
      </c>
      <c r="M723" s="3">
        <v>40</v>
      </c>
    </row>
    <row r="724" customHeight="1" spans="1:13">
      <c r="A724" s="3">
        <v>12160</v>
      </c>
      <c r="D724" s="91" t="s">
        <v>10</v>
      </c>
      <c r="E724" s="91" t="s">
        <v>2283</v>
      </c>
      <c r="F724" s="3">
        <v>2019</v>
      </c>
      <c r="G724" s="3" t="s">
        <v>365</v>
      </c>
      <c r="H724" s="3" t="s">
        <v>1778</v>
      </c>
      <c r="J724" s="3">
        <v>269</v>
      </c>
      <c r="K724" s="3" t="s">
        <v>40</v>
      </c>
      <c r="M724" s="3">
        <v>40</v>
      </c>
    </row>
    <row r="725" customHeight="1" spans="1:13">
      <c r="A725" s="3" t="s">
        <v>2848</v>
      </c>
      <c r="D725" s="91" t="s">
        <v>10</v>
      </c>
      <c r="E725" s="91" t="s">
        <v>2284</v>
      </c>
      <c r="F725" s="3">
        <v>1981</v>
      </c>
      <c r="G725" s="3" t="s">
        <v>166</v>
      </c>
      <c r="H725" s="3" t="s">
        <v>1945</v>
      </c>
      <c r="I725" s="3">
        <v>75</v>
      </c>
      <c r="J725" s="3" t="s">
        <v>2029</v>
      </c>
      <c r="K725" s="3" t="s">
        <v>27</v>
      </c>
      <c r="M725" s="3">
        <v>40</v>
      </c>
    </row>
    <row r="726" customHeight="1" spans="1:13">
      <c r="A726" s="3" t="s">
        <v>2848</v>
      </c>
      <c r="D726" s="91" t="s">
        <v>10</v>
      </c>
      <c r="E726" s="91" t="s">
        <v>2285</v>
      </c>
      <c r="F726" s="3">
        <v>1981</v>
      </c>
      <c r="G726" s="3" t="s">
        <v>166</v>
      </c>
      <c r="H726" s="3" t="s">
        <v>1945</v>
      </c>
      <c r="I726" s="3">
        <v>75</v>
      </c>
      <c r="J726" s="3" t="s">
        <v>2029</v>
      </c>
      <c r="K726" s="3" t="s">
        <v>27</v>
      </c>
      <c r="M726" s="3">
        <v>40</v>
      </c>
    </row>
    <row r="727" customHeight="1" spans="1:13">
      <c r="A727" s="3" t="s">
        <v>2848</v>
      </c>
      <c r="D727" s="91" t="s">
        <v>10</v>
      </c>
      <c r="E727" s="91" t="s">
        <v>2286</v>
      </c>
      <c r="F727" s="3">
        <v>1981</v>
      </c>
      <c r="G727" s="3" t="s">
        <v>166</v>
      </c>
      <c r="H727" s="3" t="s">
        <v>1945</v>
      </c>
      <c r="I727" s="3">
        <v>75</v>
      </c>
      <c r="J727" s="3" t="s">
        <v>2029</v>
      </c>
      <c r="K727" s="3" t="s">
        <v>27</v>
      </c>
      <c r="M727" s="3">
        <v>40</v>
      </c>
    </row>
    <row r="728" customHeight="1" spans="1:13">
      <c r="A728" s="3" t="s">
        <v>2848</v>
      </c>
      <c r="D728" s="91" t="s">
        <v>10</v>
      </c>
      <c r="E728" s="91" t="s">
        <v>2287</v>
      </c>
      <c r="F728" s="3">
        <v>1989</v>
      </c>
      <c r="G728" s="3" t="s">
        <v>1072</v>
      </c>
      <c r="H728" s="3" t="s">
        <v>1245</v>
      </c>
      <c r="I728" s="3">
        <v>21</v>
      </c>
      <c r="J728" s="3" t="s">
        <v>181</v>
      </c>
      <c r="K728" s="3" t="s">
        <v>27</v>
      </c>
      <c r="M728" s="3">
        <v>40</v>
      </c>
    </row>
    <row r="729" customHeight="1" spans="1:13">
      <c r="A729" s="3" t="s">
        <v>2848</v>
      </c>
      <c r="D729" s="91" t="s">
        <v>10</v>
      </c>
      <c r="E729" s="91" t="s">
        <v>2288</v>
      </c>
      <c r="F729" s="3">
        <v>1992</v>
      </c>
      <c r="G729" s="3" t="s">
        <v>2024</v>
      </c>
      <c r="H729" s="3" t="s">
        <v>1818</v>
      </c>
      <c r="I729" s="3">
        <v>328</v>
      </c>
      <c r="J729" s="3" t="s">
        <v>181</v>
      </c>
      <c r="K729" s="3" t="s">
        <v>14</v>
      </c>
      <c r="M729" s="3">
        <v>40</v>
      </c>
    </row>
    <row r="730" customHeight="1" spans="1:13">
      <c r="A730" s="3" t="s">
        <v>2848</v>
      </c>
      <c r="D730" s="91" t="s">
        <v>10</v>
      </c>
      <c r="E730" s="91" t="s">
        <v>2289</v>
      </c>
      <c r="F730" s="3">
        <v>1992</v>
      </c>
      <c r="G730" s="3" t="s">
        <v>2024</v>
      </c>
      <c r="H730" s="3" t="s">
        <v>1818</v>
      </c>
      <c r="I730" s="3">
        <v>328</v>
      </c>
      <c r="J730" s="3" t="s">
        <v>181</v>
      </c>
      <c r="K730" s="3" t="s">
        <v>14</v>
      </c>
      <c r="M730" s="3">
        <v>40</v>
      </c>
    </row>
    <row r="731" customHeight="1" spans="1:13">
      <c r="A731" s="3" t="s">
        <v>2848</v>
      </c>
      <c r="D731" s="91" t="s">
        <v>10</v>
      </c>
      <c r="E731" s="91" t="s">
        <v>2290</v>
      </c>
      <c r="F731" s="3">
        <v>1992</v>
      </c>
      <c r="G731" s="3" t="s">
        <v>2024</v>
      </c>
      <c r="H731" s="3" t="s">
        <v>1818</v>
      </c>
      <c r="I731" s="3">
        <v>328</v>
      </c>
      <c r="J731" s="3" t="s">
        <v>181</v>
      </c>
      <c r="K731" s="3" t="s">
        <v>14</v>
      </c>
      <c r="M731" s="3">
        <v>40</v>
      </c>
    </row>
    <row r="732" customHeight="1" spans="1:13">
      <c r="A732" s="3" t="s">
        <v>2848</v>
      </c>
      <c r="D732" s="91" t="s">
        <v>10</v>
      </c>
      <c r="E732" s="91" t="s">
        <v>2291</v>
      </c>
      <c r="F732" s="3">
        <v>1992</v>
      </c>
      <c r="G732" s="3" t="s">
        <v>2024</v>
      </c>
      <c r="H732" s="3" t="s">
        <v>1818</v>
      </c>
      <c r="I732" s="3">
        <v>328</v>
      </c>
      <c r="J732" s="3" t="s">
        <v>181</v>
      </c>
      <c r="K732" s="3" t="s">
        <v>14</v>
      </c>
      <c r="M732" s="3">
        <v>40</v>
      </c>
    </row>
    <row r="733" customHeight="1" spans="1:13">
      <c r="A733" s="3" t="s">
        <v>2848</v>
      </c>
      <c r="D733" s="91" t="s">
        <v>10</v>
      </c>
      <c r="E733" s="91" t="s">
        <v>2292</v>
      </c>
      <c r="F733" s="3">
        <v>1992</v>
      </c>
      <c r="G733" s="3" t="s">
        <v>2024</v>
      </c>
      <c r="H733" s="3" t="s">
        <v>1818</v>
      </c>
      <c r="I733" s="3">
        <v>328</v>
      </c>
      <c r="J733" s="3" t="s">
        <v>181</v>
      </c>
      <c r="K733" s="3" t="s">
        <v>14</v>
      </c>
      <c r="M733" s="3">
        <v>40</v>
      </c>
    </row>
    <row r="734" customHeight="1" spans="1:13">
      <c r="A734" s="154" t="e">
        <f t="shared" ref="A734:A735" si="27">A733+1</f>
        <v>#VALUE!</v>
      </c>
      <c r="B734" s="3"/>
      <c r="C734" s="3"/>
      <c r="D734" s="91" t="s">
        <v>10</v>
      </c>
      <c r="E734" s="91" t="s">
        <v>2293</v>
      </c>
      <c r="F734" s="63">
        <v>2017</v>
      </c>
      <c r="G734" s="63" t="s">
        <v>148</v>
      </c>
      <c r="H734" s="63" t="s">
        <v>2294</v>
      </c>
      <c r="I734" s="63">
        <v>93</v>
      </c>
      <c r="J734" s="62"/>
      <c r="K734" s="63" t="s">
        <v>14</v>
      </c>
      <c r="L734" s="62"/>
      <c r="M734" s="3">
        <v>42</v>
      </c>
    </row>
    <row r="735" customHeight="1" spans="1:13">
      <c r="A735" s="154" t="e">
        <f t="shared" si="27"/>
        <v>#VALUE!</v>
      </c>
      <c r="B735" s="3"/>
      <c r="C735" s="3"/>
      <c r="D735" s="3" t="s">
        <v>10</v>
      </c>
      <c r="E735" s="91" t="s">
        <v>2295</v>
      </c>
      <c r="F735" s="63">
        <v>2019</v>
      </c>
      <c r="G735" s="63" t="s">
        <v>68</v>
      </c>
      <c r="H735" s="63" t="s">
        <v>2239</v>
      </c>
      <c r="I735" s="63">
        <v>229</v>
      </c>
      <c r="J735" s="63" t="s">
        <v>70</v>
      </c>
      <c r="K735" s="63" t="s">
        <v>40</v>
      </c>
      <c r="L735" s="62"/>
      <c r="M735" s="3">
        <v>42</v>
      </c>
    </row>
    <row r="736" customHeight="1" spans="1:13">
      <c r="A736" s="3">
        <v>12037</v>
      </c>
      <c r="D736" s="91" t="s">
        <v>10</v>
      </c>
      <c r="E736" s="91" t="s">
        <v>2296</v>
      </c>
      <c r="F736" s="3">
        <v>1988</v>
      </c>
      <c r="G736" s="3" t="s">
        <v>1962</v>
      </c>
      <c r="H736" s="3" t="s">
        <v>1926</v>
      </c>
      <c r="I736" s="3"/>
      <c r="J736" s="3">
        <v>2</v>
      </c>
      <c r="K736" s="3" t="s">
        <v>27</v>
      </c>
      <c r="M736" s="3">
        <v>44</v>
      </c>
    </row>
    <row r="737" customHeight="1" spans="1:14">
      <c r="A737" s="154">
        <f t="shared" ref="A737:A738" si="28">A736+1</f>
        <v>12038</v>
      </c>
      <c r="B737" s="3"/>
      <c r="C737" s="3"/>
      <c r="D737" s="91" t="s">
        <v>10</v>
      </c>
      <c r="E737" s="91" t="s">
        <v>1792</v>
      </c>
      <c r="F737" s="63">
        <v>2007</v>
      </c>
      <c r="G737" s="63" t="s">
        <v>166</v>
      </c>
      <c r="H737" s="63" t="s">
        <v>1787</v>
      </c>
      <c r="I737" s="63">
        <v>112</v>
      </c>
      <c r="J737" s="161" t="s">
        <v>1788</v>
      </c>
      <c r="K737" s="63" t="s">
        <v>170</v>
      </c>
      <c r="L737" s="62"/>
      <c r="M737" s="3">
        <v>45</v>
      </c>
      <c r="N737" s="10"/>
    </row>
    <row r="738" customHeight="1" spans="1:13">
      <c r="A738" s="154">
        <f t="shared" si="28"/>
        <v>12039</v>
      </c>
      <c r="B738" s="3"/>
      <c r="C738" s="3"/>
      <c r="D738" s="91" t="s">
        <v>10</v>
      </c>
      <c r="E738" s="91" t="s">
        <v>2297</v>
      </c>
      <c r="F738" s="59">
        <v>2019</v>
      </c>
      <c r="G738" s="59" t="s">
        <v>72</v>
      </c>
      <c r="H738" s="59" t="s">
        <v>1841</v>
      </c>
      <c r="I738" s="59">
        <v>17</v>
      </c>
      <c r="J738" s="59" t="s">
        <v>89</v>
      </c>
      <c r="K738" s="59" t="s">
        <v>40</v>
      </c>
      <c r="M738" s="3">
        <v>45</v>
      </c>
    </row>
    <row r="739" customHeight="1" spans="1:13">
      <c r="A739" s="3">
        <v>12108</v>
      </c>
      <c r="D739" s="91" t="s">
        <v>10</v>
      </c>
      <c r="E739" s="91" t="s">
        <v>2298</v>
      </c>
      <c r="F739" s="3">
        <v>2019</v>
      </c>
      <c r="G739" s="3" t="s">
        <v>365</v>
      </c>
      <c r="H739" s="3" t="s">
        <v>1778</v>
      </c>
      <c r="I739" s="3"/>
      <c r="J739" s="3">
        <v>209</v>
      </c>
      <c r="K739" s="3" t="s">
        <v>40</v>
      </c>
      <c r="M739" s="3">
        <v>45</v>
      </c>
    </row>
    <row r="740" customHeight="1" spans="1:13">
      <c r="A740" s="3">
        <v>12166</v>
      </c>
      <c r="D740" s="91" t="s">
        <v>545</v>
      </c>
      <c r="E740" s="3">
        <v>12951671</v>
      </c>
      <c r="F740" s="3">
        <v>2019</v>
      </c>
      <c r="G740" s="3" t="s">
        <v>365</v>
      </c>
      <c r="H740" s="3" t="s">
        <v>1778</v>
      </c>
      <c r="I740" s="3" t="s">
        <v>2299</v>
      </c>
      <c r="J740" s="3">
        <v>269</v>
      </c>
      <c r="K740" s="3" t="s">
        <v>548</v>
      </c>
      <c r="M740" s="3">
        <v>45</v>
      </c>
    </row>
    <row r="741" customHeight="1" spans="1:13">
      <c r="A741" s="3">
        <v>12167</v>
      </c>
      <c r="D741" s="91" t="s">
        <v>10</v>
      </c>
      <c r="E741" s="3">
        <v>49434592</v>
      </c>
      <c r="F741" s="3">
        <v>2019</v>
      </c>
      <c r="G741" s="3" t="s">
        <v>365</v>
      </c>
      <c r="H741" s="3" t="s">
        <v>1778</v>
      </c>
      <c r="J741" s="3">
        <v>209</v>
      </c>
      <c r="K741" s="3" t="s">
        <v>40</v>
      </c>
      <c r="M741" s="3">
        <v>45</v>
      </c>
    </row>
    <row r="742" customHeight="1" spans="1:13">
      <c r="A742" s="3" t="s">
        <v>2848</v>
      </c>
      <c r="D742" s="220"/>
      <c r="E742" s="91" t="s">
        <v>2300</v>
      </c>
      <c r="F742" s="3">
        <v>1987</v>
      </c>
      <c r="G742" s="3" t="s">
        <v>1072</v>
      </c>
      <c r="H742" s="3" t="s">
        <v>1986</v>
      </c>
      <c r="I742" s="3">
        <v>56</v>
      </c>
      <c r="J742" s="3" t="s">
        <v>181</v>
      </c>
      <c r="K742" s="3" t="s">
        <v>27</v>
      </c>
      <c r="M742" s="3">
        <v>45</v>
      </c>
    </row>
    <row r="743" customHeight="1" spans="1:13">
      <c r="A743" s="3" t="s">
        <v>2848</v>
      </c>
      <c r="D743" s="220"/>
      <c r="E743" s="91" t="s">
        <v>2301</v>
      </c>
      <c r="F743" s="3">
        <v>1988</v>
      </c>
      <c r="G743" s="3" t="s">
        <v>1072</v>
      </c>
      <c r="H743" s="3" t="s">
        <v>1861</v>
      </c>
      <c r="I743" s="3">
        <v>115</v>
      </c>
      <c r="J743" s="3" t="s">
        <v>210</v>
      </c>
      <c r="K743" s="3" t="s">
        <v>27</v>
      </c>
      <c r="M743" s="3">
        <v>45</v>
      </c>
    </row>
    <row r="744" customHeight="1" spans="1:13">
      <c r="A744" s="3" t="s">
        <v>2848</v>
      </c>
      <c r="D744" s="220"/>
      <c r="E744" s="91" t="s">
        <v>2302</v>
      </c>
      <c r="F744" s="3">
        <v>1988</v>
      </c>
      <c r="G744" s="3" t="s">
        <v>1072</v>
      </c>
      <c r="H744" s="3" t="s">
        <v>1861</v>
      </c>
      <c r="I744" s="3">
        <v>115</v>
      </c>
      <c r="J744" s="3" t="s">
        <v>210</v>
      </c>
      <c r="K744" s="3" t="s">
        <v>27</v>
      </c>
      <c r="M744" s="3">
        <v>45</v>
      </c>
    </row>
    <row r="745" customHeight="1" spans="1:13">
      <c r="A745" s="3" t="s">
        <v>2848</v>
      </c>
      <c r="D745" s="220"/>
      <c r="E745" s="91" t="s">
        <v>2303</v>
      </c>
      <c r="F745" s="3">
        <v>1988</v>
      </c>
      <c r="G745" s="3" t="s">
        <v>1072</v>
      </c>
      <c r="H745" s="3" t="s">
        <v>1861</v>
      </c>
      <c r="I745" s="3">
        <v>115</v>
      </c>
      <c r="J745" s="3" t="s">
        <v>181</v>
      </c>
      <c r="K745" s="3" t="s">
        <v>27</v>
      </c>
      <c r="M745" s="3">
        <v>45</v>
      </c>
    </row>
    <row r="746" customHeight="1" spans="1:13">
      <c r="A746" s="3" t="s">
        <v>2848</v>
      </c>
      <c r="D746" s="220"/>
      <c r="E746" s="91" t="s">
        <v>2304</v>
      </c>
      <c r="F746" s="3">
        <v>1988</v>
      </c>
      <c r="G746" s="3" t="s">
        <v>1072</v>
      </c>
      <c r="H746" s="3" t="s">
        <v>1861</v>
      </c>
      <c r="I746" s="3">
        <v>115</v>
      </c>
      <c r="J746" s="3" t="s">
        <v>181</v>
      </c>
      <c r="K746" s="3" t="s">
        <v>27</v>
      </c>
      <c r="M746" s="3">
        <v>45</v>
      </c>
    </row>
    <row r="747" customHeight="1" spans="1:13">
      <c r="A747" s="3" t="s">
        <v>2848</v>
      </c>
      <c r="D747" s="220"/>
      <c r="E747" s="91" t="s">
        <v>2305</v>
      </c>
      <c r="F747" s="3">
        <v>1988</v>
      </c>
      <c r="G747" s="3" t="s">
        <v>1072</v>
      </c>
      <c r="H747" s="3" t="s">
        <v>1861</v>
      </c>
      <c r="I747" s="3">
        <v>115</v>
      </c>
      <c r="J747" s="3" t="s">
        <v>181</v>
      </c>
      <c r="K747" s="3" t="s">
        <v>27</v>
      </c>
      <c r="M747" s="3">
        <v>45</v>
      </c>
    </row>
    <row r="748" customHeight="1" spans="1:13">
      <c r="A748" s="3" t="s">
        <v>2848</v>
      </c>
      <c r="D748" s="220"/>
      <c r="E748" s="91" t="s">
        <v>2306</v>
      </c>
      <c r="F748" s="3">
        <v>1988</v>
      </c>
      <c r="G748" s="3" t="s">
        <v>1072</v>
      </c>
      <c r="H748" s="3" t="s">
        <v>1861</v>
      </c>
      <c r="I748" s="3">
        <v>115</v>
      </c>
      <c r="J748" s="3" t="s">
        <v>181</v>
      </c>
      <c r="K748" s="3" t="s">
        <v>27</v>
      </c>
      <c r="M748" s="3">
        <v>45</v>
      </c>
    </row>
    <row r="749" customHeight="1" spans="1:13">
      <c r="A749" s="3" t="s">
        <v>2848</v>
      </c>
      <c r="D749" s="220"/>
      <c r="E749" s="91" t="s">
        <v>2307</v>
      </c>
      <c r="F749" s="3">
        <v>1988</v>
      </c>
      <c r="G749" s="3" t="s">
        <v>1072</v>
      </c>
      <c r="H749" s="3" t="s">
        <v>1861</v>
      </c>
      <c r="I749" s="3">
        <v>115</v>
      </c>
      <c r="J749" s="3" t="s">
        <v>181</v>
      </c>
      <c r="K749" s="3" t="s">
        <v>27</v>
      </c>
      <c r="M749" s="3">
        <v>45</v>
      </c>
    </row>
    <row r="750" customHeight="1" spans="1:13">
      <c r="A750" s="3" t="s">
        <v>2848</v>
      </c>
      <c r="B750" s="3" t="s">
        <v>3062</v>
      </c>
      <c r="D750" s="91" t="s">
        <v>19</v>
      </c>
      <c r="E750" s="91" t="s">
        <v>2308</v>
      </c>
      <c r="F750" s="3">
        <v>1990</v>
      </c>
      <c r="G750" s="3" t="s">
        <v>1072</v>
      </c>
      <c r="H750" s="3" t="s">
        <v>1245</v>
      </c>
      <c r="I750" s="3">
        <v>26</v>
      </c>
      <c r="J750" s="3" t="s">
        <v>181</v>
      </c>
      <c r="K750" s="3" t="s">
        <v>14</v>
      </c>
      <c r="M750" s="3">
        <v>45</v>
      </c>
    </row>
    <row r="751" customHeight="1" spans="1:13">
      <c r="A751" s="3" t="s">
        <v>2848</v>
      </c>
      <c r="D751" s="91" t="s">
        <v>19</v>
      </c>
      <c r="E751" s="91" t="s">
        <v>2309</v>
      </c>
      <c r="F751" s="3">
        <v>1990</v>
      </c>
      <c r="G751" s="3" t="s">
        <v>1072</v>
      </c>
      <c r="H751" s="3" t="s">
        <v>1245</v>
      </c>
      <c r="I751" s="3">
        <v>26</v>
      </c>
      <c r="J751" s="3" t="s">
        <v>181</v>
      </c>
      <c r="K751" s="3" t="s">
        <v>14</v>
      </c>
      <c r="M751" s="3">
        <v>45</v>
      </c>
    </row>
    <row r="752" customHeight="1" spans="1:13">
      <c r="A752" s="3" t="s">
        <v>2848</v>
      </c>
      <c r="D752" s="91" t="s">
        <v>19</v>
      </c>
      <c r="E752" s="91" t="s">
        <v>2310</v>
      </c>
      <c r="F752" s="3">
        <v>1990</v>
      </c>
      <c r="G752" s="3" t="s">
        <v>1072</v>
      </c>
      <c r="H752" s="3" t="s">
        <v>1245</v>
      </c>
      <c r="I752" s="3">
        <v>26</v>
      </c>
      <c r="J752" s="3" t="s">
        <v>181</v>
      </c>
      <c r="K752" s="3" t="s">
        <v>14</v>
      </c>
      <c r="M752" s="3">
        <v>45</v>
      </c>
    </row>
    <row r="753" customHeight="1" spans="1:13">
      <c r="A753" s="3" t="s">
        <v>2848</v>
      </c>
      <c r="D753" s="91" t="s">
        <v>19</v>
      </c>
      <c r="E753" s="91" t="s">
        <v>2311</v>
      </c>
      <c r="F753" s="3">
        <v>1990</v>
      </c>
      <c r="G753" s="3" t="s">
        <v>1072</v>
      </c>
      <c r="H753" s="3" t="s">
        <v>1245</v>
      </c>
      <c r="I753" s="3">
        <v>26</v>
      </c>
      <c r="J753" s="3" t="s">
        <v>181</v>
      </c>
      <c r="K753" s="3" t="s">
        <v>14</v>
      </c>
      <c r="M753" s="3">
        <v>45</v>
      </c>
    </row>
    <row r="754" customHeight="1" spans="1:13">
      <c r="A754" s="3" t="s">
        <v>2848</v>
      </c>
      <c r="D754" s="91" t="s">
        <v>19</v>
      </c>
      <c r="E754" s="91" t="s">
        <v>2312</v>
      </c>
      <c r="F754" s="3">
        <v>1990</v>
      </c>
      <c r="G754" s="3" t="s">
        <v>1072</v>
      </c>
      <c r="H754" s="3" t="s">
        <v>1245</v>
      </c>
      <c r="I754" s="3">
        <v>26</v>
      </c>
      <c r="J754" s="3" t="s">
        <v>181</v>
      </c>
      <c r="K754" s="3" t="s">
        <v>14</v>
      </c>
      <c r="M754" s="3">
        <v>45</v>
      </c>
    </row>
    <row r="755" customHeight="1" spans="1:13">
      <c r="A755" s="3" t="s">
        <v>2848</v>
      </c>
      <c r="D755" s="91" t="s">
        <v>19</v>
      </c>
      <c r="E755" s="91" t="s">
        <v>2313</v>
      </c>
      <c r="F755" s="3">
        <v>1990</v>
      </c>
      <c r="G755" s="3" t="s">
        <v>1072</v>
      </c>
      <c r="H755" s="3" t="s">
        <v>1245</v>
      </c>
      <c r="I755" s="3">
        <v>26</v>
      </c>
      <c r="J755" s="3" t="s">
        <v>181</v>
      </c>
      <c r="K755" s="3" t="s">
        <v>14</v>
      </c>
      <c r="M755" s="3">
        <v>45</v>
      </c>
    </row>
    <row r="756" customHeight="1" spans="1:13">
      <c r="A756" s="3" t="s">
        <v>2848</v>
      </c>
      <c r="D756" s="91" t="s">
        <v>10</v>
      </c>
      <c r="E756" s="91" t="s">
        <v>2314</v>
      </c>
      <c r="F756" s="3">
        <v>1990</v>
      </c>
      <c r="G756" s="3" t="s">
        <v>1072</v>
      </c>
      <c r="H756" s="3" t="s">
        <v>1245</v>
      </c>
      <c r="I756" s="3">
        <v>26</v>
      </c>
      <c r="J756" s="3" t="s">
        <v>181</v>
      </c>
      <c r="K756" s="3" t="s">
        <v>14</v>
      </c>
      <c r="M756" s="3">
        <v>45</v>
      </c>
    </row>
    <row r="757" customHeight="1" spans="1:13">
      <c r="A757" s="3" t="s">
        <v>2848</v>
      </c>
      <c r="D757" s="220"/>
      <c r="E757" s="91" t="s">
        <v>2315</v>
      </c>
      <c r="F757" s="3">
        <v>1990</v>
      </c>
      <c r="G757" s="3" t="s">
        <v>1072</v>
      </c>
      <c r="H757" s="3" t="s">
        <v>1245</v>
      </c>
      <c r="I757" s="3">
        <v>26</v>
      </c>
      <c r="J757" s="3" t="s">
        <v>181</v>
      </c>
      <c r="K757" s="3" t="s">
        <v>14</v>
      </c>
      <c r="M757" s="3">
        <v>45</v>
      </c>
    </row>
    <row r="758" customHeight="1" spans="1:13">
      <c r="A758" s="3" t="s">
        <v>2848</v>
      </c>
      <c r="D758" s="220"/>
      <c r="E758" s="91" t="s">
        <v>2316</v>
      </c>
      <c r="F758" s="3">
        <v>1990</v>
      </c>
      <c r="G758" s="3" t="s">
        <v>1072</v>
      </c>
      <c r="H758" s="3" t="s">
        <v>1245</v>
      </c>
      <c r="I758" s="3">
        <v>26</v>
      </c>
      <c r="J758" s="3" t="s">
        <v>181</v>
      </c>
      <c r="K758" s="3" t="s">
        <v>14</v>
      </c>
      <c r="M758" s="3">
        <v>45</v>
      </c>
    </row>
    <row r="759" customHeight="1" spans="1:13">
      <c r="A759" s="3" t="s">
        <v>2848</v>
      </c>
      <c r="D759" s="91" t="s">
        <v>10</v>
      </c>
      <c r="E759" s="91" t="s">
        <v>2317</v>
      </c>
      <c r="F759" s="3">
        <v>1981</v>
      </c>
      <c r="G759" s="3" t="s">
        <v>166</v>
      </c>
      <c r="H759" s="3" t="s">
        <v>2318</v>
      </c>
      <c r="I759" s="3">
        <v>30</v>
      </c>
      <c r="J759" s="3" t="s">
        <v>181</v>
      </c>
      <c r="K759" s="3" t="s">
        <v>27</v>
      </c>
      <c r="M759" s="3">
        <v>45</v>
      </c>
    </row>
    <row r="760" customHeight="1" spans="1:13">
      <c r="A760" s="3" t="s">
        <v>2848</v>
      </c>
      <c r="D760" s="91" t="s">
        <v>10</v>
      </c>
      <c r="E760" s="91" t="s">
        <v>2319</v>
      </c>
      <c r="F760" s="3">
        <v>1981</v>
      </c>
      <c r="G760" s="3" t="s">
        <v>166</v>
      </c>
      <c r="H760" s="3" t="s">
        <v>2318</v>
      </c>
      <c r="I760" s="3">
        <v>30</v>
      </c>
      <c r="J760" s="3" t="s">
        <v>181</v>
      </c>
      <c r="K760" s="3" t="s">
        <v>27</v>
      </c>
      <c r="M760" s="3">
        <v>45</v>
      </c>
    </row>
    <row r="761" customHeight="1" spans="1:13">
      <c r="A761" s="3" t="s">
        <v>2848</v>
      </c>
      <c r="D761" s="91" t="s">
        <v>10</v>
      </c>
      <c r="E761" s="91" t="s">
        <v>2320</v>
      </c>
      <c r="F761" s="3">
        <v>1981</v>
      </c>
      <c r="G761" s="3" t="s">
        <v>166</v>
      </c>
      <c r="H761" s="3" t="s">
        <v>1986</v>
      </c>
      <c r="I761" s="3">
        <v>21</v>
      </c>
      <c r="J761" s="3" t="s">
        <v>181</v>
      </c>
      <c r="K761" s="3" t="s">
        <v>977</v>
      </c>
      <c r="M761" s="3">
        <v>45</v>
      </c>
    </row>
    <row r="762" customHeight="1" spans="1:13">
      <c r="A762" s="3" t="s">
        <v>2848</v>
      </c>
      <c r="D762" s="91" t="s">
        <v>10</v>
      </c>
      <c r="E762" s="91" t="s">
        <v>2321</v>
      </c>
      <c r="F762" s="3">
        <v>1981</v>
      </c>
      <c r="G762" s="3" t="s">
        <v>166</v>
      </c>
      <c r="H762" s="3" t="s">
        <v>1986</v>
      </c>
      <c r="I762" s="3">
        <v>21</v>
      </c>
      <c r="J762" s="3" t="s">
        <v>181</v>
      </c>
      <c r="K762" s="3" t="s">
        <v>977</v>
      </c>
      <c r="M762" s="3">
        <v>45</v>
      </c>
    </row>
    <row r="763" customHeight="1" spans="1:13">
      <c r="A763" s="3" t="s">
        <v>2848</v>
      </c>
      <c r="D763" s="91" t="s">
        <v>10</v>
      </c>
      <c r="E763" s="91" t="s">
        <v>2322</v>
      </c>
      <c r="F763" s="3">
        <v>1981</v>
      </c>
      <c r="G763" s="3" t="s">
        <v>166</v>
      </c>
      <c r="H763" s="3" t="s">
        <v>1986</v>
      </c>
      <c r="I763" s="3">
        <v>21</v>
      </c>
      <c r="J763" s="3" t="s">
        <v>181</v>
      </c>
      <c r="K763" s="3" t="s">
        <v>977</v>
      </c>
      <c r="M763" s="3">
        <v>45</v>
      </c>
    </row>
    <row r="764" customHeight="1" spans="1:13">
      <c r="A764" s="3">
        <v>12035</v>
      </c>
      <c r="D764" s="91" t="s">
        <v>10</v>
      </c>
      <c r="E764" s="91" t="s">
        <v>2323</v>
      </c>
      <c r="F764" s="3">
        <v>1988</v>
      </c>
      <c r="G764" s="3" t="s">
        <v>1072</v>
      </c>
      <c r="H764" s="3" t="s">
        <v>1986</v>
      </c>
      <c r="I764" s="3" t="s">
        <v>1858</v>
      </c>
      <c r="J764" s="3">
        <v>123</v>
      </c>
      <c r="K764" s="3" t="s">
        <v>14</v>
      </c>
      <c r="M764" s="3">
        <v>48</v>
      </c>
    </row>
    <row r="765" customHeight="1" spans="1:13">
      <c r="A765" s="154">
        <f t="shared" ref="A765:A771" si="29">A764+1</f>
        <v>12036</v>
      </c>
      <c r="B765" s="3"/>
      <c r="C765" s="3"/>
      <c r="D765" s="91" t="s">
        <v>10</v>
      </c>
      <c r="E765" s="91" t="s">
        <v>2324</v>
      </c>
      <c r="F765" s="63">
        <v>2016</v>
      </c>
      <c r="G765" s="63" t="s">
        <v>72</v>
      </c>
      <c r="H765" s="63" t="s">
        <v>1800</v>
      </c>
      <c r="I765" s="63">
        <v>131</v>
      </c>
      <c r="J765" s="62"/>
      <c r="K765" s="63" t="s">
        <v>40</v>
      </c>
      <c r="L765" s="62"/>
      <c r="M765" s="3">
        <v>50</v>
      </c>
    </row>
    <row r="766" customHeight="1" spans="1:13">
      <c r="A766" s="154">
        <f t="shared" si="29"/>
        <v>12037</v>
      </c>
      <c r="B766" s="3"/>
      <c r="C766" s="3"/>
      <c r="D766" s="91" t="s">
        <v>10</v>
      </c>
      <c r="E766" s="91" t="s">
        <v>2325</v>
      </c>
      <c r="F766" s="63">
        <v>2019</v>
      </c>
      <c r="G766" s="63" t="s">
        <v>150</v>
      </c>
      <c r="H766" s="63" t="s">
        <v>1809</v>
      </c>
      <c r="I766" s="63">
        <v>546</v>
      </c>
      <c r="J766" s="63" t="s">
        <v>944</v>
      </c>
      <c r="K766" s="63" t="s">
        <v>40</v>
      </c>
      <c r="L766" s="62"/>
      <c r="M766" s="3">
        <v>50</v>
      </c>
    </row>
    <row r="767" customHeight="1" spans="1:13">
      <c r="A767" s="154">
        <f t="shared" si="29"/>
        <v>12038</v>
      </c>
      <c r="B767" s="3"/>
      <c r="C767" s="3"/>
      <c r="D767" s="91" t="s">
        <v>10</v>
      </c>
      <c r="E767" s="91" t="s">
        <v>2326</v>
      </c>
      <c r="F767" s="63">
        <v>2019</v>
      </c>
      <c r="G767" s="63" t="s">
        <v>68</v>
      </c>
      <c r="H767" s="63" t="s">
        <v>1809</v>
      </c>
      <c r="I767" s="63">
        <v>70</v>
      </c>
      <c r="J767" s="63" t="s">
        <v>39</v>
      </c>
      <c r="K767" s="63" t="s">
        <v>40</v>
      </c>
      <c r="L767" s="62"/>
      <c r="M767" s="3">
        <v>50</v>
      </c>
    </row>
    <row r="768" customHeight="1" spans="1:13">
      <c r="A768" s="154">
        <f t="shared" si="29"/>
        <v>12039</v>
      </c>
      <c r="B768" s="3"/>
      <c r="C768" s="3"/>
      <c r="D768" s="91" t="s">
        <v>10</v>
      </c>
      <c r="E768" s="91" t="s">
        <v>2327</v>
      </c>
      <c r="F768" s="63">
        <v>2019</v>
      </c>
      <c r="G768" s="63" t="s">
        <v>303</v>
      </c>
      <c r="H768" s="63" t="s">
        <v>1807</v>
      </c>
      <c r="I768" s="63">
        <v>9</v>
      </c>
      <c r="J768" s="63" t="s">
        <v>2328</v>
      </c>
      <c r="K768" s="63" t="s">
        <v>40</v>
      </c>
      <c r="L768" s="62"/>
      <c r="M768" s="3">
        <v>50</v>
      </c>
    </row>
    <row r="769" customHeight="1" spans="1:13">
      <c r="A769" s="154">
        <f t="shared" si="29"/>
        <v>12040</v>
      </c>
      <c r="B769" s="3"/>
      <c r="C769" s="3"/>
      <c r="D769" s="91" t="s">
        <v>10</v>
      </c>
      <c r="E769" s="91" t="s">
        <v>2329</v>
      </c>
      <c r="F769" s="63">
        <v>2019</v>
      </c>
      <c r="G769" s="63" t="s">
        <v>35</v>
      </c>
      <c r="H769" s="63" t="s">
        <v>1809</v>
      </c>
      <c r="I769" s="63">
        <v>70</v>
      </c>
      <c r="J769" s="63" t="s">
        <v>2330</v>
      </c>
      <c r="K769" s="63" t="s">
        <v>40</v>
      </c>
      <c r="L769" s="62"/>
      <c r="M769" s="3">
        <v>50</v>
      </c>
    </row>
    <row r="770" customHeight="1" spans="1:13">
      <c r="A770" s="154">
        <f t="shared" si="29"/>
        <v>12041</v>
      </c>
      <c r="B770" s="3"/>
      <c r="C770" s="3"/>
      <c r="D770" s="91" t="s">
        <v>10</v>
      </c>
      <c r="E770" s="91" t="s">
        <v>2331</v>
      </c>
      <c r="F770" s="63">
        <v>2019</v>
      </c>
      <c r="G770" s="63" t="s">
        <v>68</v>
      </c>
      <c r="H770" s="63" t="s">
        <v>1832</v>
      </c>
      <c r="I770" s="63">
        <v>25</v>
      </c>
      <c r="J770" s="63" t="s">
        <v>1939</v>
      </c>
      <c r="K770" s="63" t="s">
        <v>40</v>
      </c>
      <c r="L770" s="62"/>
      <c r="M770" s="3">
        <v>50</v>
      </c>
    </row>
    <row r="771" customHeight="1" spans="1:13">
      <c r="A771" s="154">
        <f t="shared" si="29"/>
        <v>12042</v>
      </c>
      <c r="B771" s="3"/>
      <c r="C771" s="3"/>
      <c r="D771" s="91" t="s">
        <v>545</v>
      </c>
      <c r="E771" s="91" t="s">
        <v>2332</v>
      </c>
      <c r="F771" s="3">
        <v>2019</v>
      </c>
      <c r="G771" s="3" t="s">
        <v>93</v>
      </c>
      <c r="H771" s="3" t="s">
        <v>1778</v>
      </c>
      <c r="I771" s="3">
        <v>248</v>
      </c>
      <c r="K771" s="3" t="s">
        <v>1140</v>
      </c>
      <c r="M771" s="3">
        <v>50</v>
      </c>
    </row>
    <row r="772" customHeight="1" spans="1:13">
      <c r="A772" s="154" t="e">
        <f>'Drop 1 Football'!A409+1</f>
        <v>#VALUE!</v>
      </c>
      <c r="B772" s="3"/>
      <c r="C772" s="3"/>
      <c r="D772" s="91" t="s">
        <v>66</v>
      </c>
      <c r="E772" s="91" t="s">
        <v>2333</v>
      </c>
      <c r="F772" s="3">
        <v>2017</v>
      </c>
      <c r="G772" s="3" t="s">
        <v>270</v>
      </c>
      <c r="H772" s="3" t="s">
        <v>2294</v>
      </c>
      <c r="I772" s="3">
        <v>153</v>
      </c>
      <c r="K772" s="3" t="s">
        <v>281</v>
      </c>
      <c r="M772" s="3">
        <v>50</v>
      </c>
    </row>
    <row r="773" customHeight="1" spans="1:13">
      <c r="A773" s="154" t="e">
        <f>A772+1</f>
        <v>#VALUE!</v>
      </c>
      <c r="B773" s="143"/>
      <c r="C773" s="143"/>
      <c r="D773" s="144" t="s">
        <v>10</v>
      </c>
      <c r="E773" s="144" t="s">
        <v>2334</v>
      </c>
      <c r="F773" s="140">
        <v>2019</v>
      </c>
      <c r="G773" s="140" t="s">
        <v>150</v>
      </c>
      <c r="H773" s="140" t="s">
        <v>1841</v>
      </c>
      <c r="I773" s="140">
        <v>580</v>
      </c>
      <c r="J773" s="140"/>
      <c r="K773" s="140" t="s">
        <v>40</v>
      </c>
      <c r="M773" s="3">
        <v>50</v>
      </c>
    </row>
    <row r="774" customHeight="1" spans="1:13">
      <c r="A774" s="154">
        <f>'Drop 1 TCG'!A36+1</f>
        <v>12141</v>
      </c>
      <c r="D774" s="144" t="s">
        <v>10</v>
      </c>
      <c r="E774" s="91" t="s">
        <v>2335</v>
      </c>
      <c r="F774" s="65">
        <v>2017</v>
      </c>
      <c r="G774" s="45" t="s">
        <v>2336</v>
      </c>
      <c r="H774" s="45" t="s">
        <v>2337</v>
      </c>
      <c r="I774" s="45">
        <v>187</v>
      </c>
      <c r="J774" s="65"/>
      <c r="K774" s="65" t="s">
        <v>40</v>
      </c>
      <c r="M774" s="3">
        <v>50</v>
      </c>
    </row>
    <row r="775" customHeight="1" spans="1:13">
      <c r="A775" s="154" t="e">
        <f>'Drop 1 Football'!A596+1</f>
        <v>#VALUE!</v>
      </c>
      <c r="D775" s="91" t="s">
        <v>10</v>
      </c>
      <c r="E775" s="91" t="s">
        <v>2338</v>
      </c>
      <c r="F775" s="3">
        <v>2019</v>
      </c>
      <c r="G775" s="3" t="s">
        <v>72</v>
      </c>
      <c r="H775" s="3" t="s">
        <v>658</v>
      </c>
      <c r="I775" s="3">
        <v>259</v>
      </c>
      <c r="J775" s="3"/>
      <c r="K775" s="3" t="s">
        <v>40</v>
      </c>
      <c r="M775" s="3">
        <v>50</v>
      </c>
    </row>
    <row r="776" customHeight="1" spans="1:13">
      <c r="A776" s="3">
        <v>11737</v>
      </c>
      <c r="D776" s="91" t="s">
        <v>10</v>
      </c>
      <c r="E776" s="91" t="s">
        <v>2339</v>
      </c>
      <c r="F776" s="3">
        <v>2019</v>
      </c>
      <c r="G776" s="3" t="s">
        <v>93</v>
      </c>
      <c r="H776" s="3" t="s">
        <v>1852</v>
      </c>
      <c r="I776" s="3"/>
      <c r="J776" s="3">
        <v>288</v>
      </c>
      <c r="K776" s="3" t="s">
        <v>40</v>
      </c>
      <c r="M776" s="3">
        <v>50</v>
      </c>
    </row>
    <row r="777" customHeight="1" spans="1:13">
      <c r="A777" s="3">
        <v>11738</v>
      </c>
      <c r="D777" s="91" t="s">
        <v>10</v>
      </c>
      <c r="E777" s="91" t="s">
        <v>2340</v>
      </c>
      <c r="F777" s="3">
        <v>2019</v>
      </c>
      <c r="G777" s="3" t="s">
        <v>93</v>
      </c>
      <c r="H777" s="3" t="s">
        <v>1852</v>
      </c>
      <c r="I777" s="3"/>
      <c r="J777" s="3">
        <v>288</v>
      </c>
      <c r="K777" s="3" t="s">
        <v>40</v>
      </c>
      <c r="M777" s="3">
        <v>50</v>
      </c>
    </row>
    <row r="778" customHeight="1" spans="1:13">
      <c r="A778" s="3">
        <v>11739</v>
      </c>
      <c r="D778" s="91" t="s">
        <v>10</v>
      </c>
      <c r="E778" s="91" t="s">
        <v>2341</v>
      </c>
      <c r="F778" s="3">
        <v>2019</v>
      </c>
      <c r="G778" s="3" t="s">
        <v>93</v>
      </c>
      <c r="H778" s="3" t="s">
        <v>1852</v>
      </c>
      <c r="I778" s="3"/>
      <c r="J778" s="3">
        <v>288</v>
      </c>
      <c r="K778" s="3" t="s">
        <v>40</v>
      </c>
      <c r="M778" s="3">
        <v>50</v>
      </c>
    </row>
    <row r="779" customHeight="1" spans="1:13">
      <c r="A779" s="3">
        <v>11740</v>
      </c>
      <c r="D779" s="91" t="s">
        <v>10</v>
      </c>
      <c r="E779" s="91" t="s">
        <v>2342</v>
      </c>
      <c r="F779" s="3">
        <v>2019</v>
      </c>
      <c r="G779" s="3" t="s">
        <v>93</v>
      </c>
      <c r="H779" s="3" t="s">
        <v>1852</v>
      </c>
      <c r="I779" s="3"/>
      <c r="J779" s="3">
        <v>288</v>
      </c>
      <c r="K779" s="3" t="s">
        <v>40</v>
      </c>
      <c r="M779" s="3">
        <v>50</v>
      </c>
    </row>
    <row r="780" customHeight="1" spans="1:13">
      <c r="A780" s="3">
        <v>11741</v>
      </c>
      <c r="D780" s="91" t="s">
        <v>10</v>
      </c>
      <c r="E780" s="91" t="s">
        <v>2343</v>
      </c>
      <c r="F780" s="3">
        <v>2019</v>
      </c>
      <c r="G780" s="3" t="s">
        <v>93</v>
      </c>
      <c r="H780" s="3" t="s">
        <v>1852</v>
      </c>
      <c r="I780" s="3"/>
      <c r="J780" s="3">
        <v>288</v>
      </c>
      <c r="K780" s="3" t="s">
        <v>40</v>
      </c>
      <c r="M780" s="3">
        <v>50</v>
      </c>
    </row>
    <row r="781" customHeight="1" spans="1:13">
      <c r="A781" s="3">
        <v>11779</v>
      </c>
      <c r="D781" s="91" t="s">
        <v>10</v>
      </c>
      <c r="E781" s="91" t="s">
        <v>2344</v>
      </c>
      <c r="F781" s="3">
        <v>2018</v>
      </c>
      <c r="G781" s="3" t="s">
        <v>2345</v>
      </c>
      <c r="H781" s="3" t="s">
        <v>1809</v>
      </c>
      <c r="I781" s="3" t="s">
        <v>2346</v>
      </c>
      <c r="J781" s="3">
        <v>19</v>
      </c>
      <c r="K781" s="3" t="s">
        <v>40</v>
      </c>
      <c r="M781" s="3">
        <v>50</v>
      </c>
    </row>
    <row r="782" customHeight="1" spans="1:13">
      <c r="A782" s="3">
        <v>11780</v>
      </c>
      <c r="D782" s="91" t="s">
        <v>10</v>
      </c>
      <c r="E782" s="91" t="s">
        <v>2347</v>
      </c>
      <c r="F782" s="3">
        <v>2019</v>
      </c>
      <c r="G782" s="3" t="s">
        <v>150</v>
      </c>
      <c r="H782" s="3" t="s">
        <v>1841</v>
      </c>
      <c r="I782" s="3"/>
      <c r="J782" s="3">
        <v>580</v>
      </c>
      <c r="K782" s="3" t="s">
        <v>40</v>
      </c>
      <c r="M782" s="3">
        <v>50</v>
      </c>
    </row>
    <row r="783" customHeight="1" spans="1:13">
      <c r="A783" s="3">
        <v>11782</v>
      </c>
      <c r="D783" s="91" t="s">
        <v>10</v>
      </c>
      <c r="E783" s="91" t="s">
        <v>2348</v>
      </c>
      <c r="F783" s="3">
        <v>2019</v>
      </c>
      <c r="G783" s="3" t="s">
        <v>150</v>
      </c>
      <c r="H783" s="3" t="s">
        <v>1841</v>
      </c>
      <c r="I783" s="3"/>
      <c r="J783" s="3">
        <v>298</v>
      </c>
      <c r="K783" s="3" t="s">
        <v>40</v>
      </c>
      <c r="M783" s="3">
        <v>50</v>
      </c>
    </row>
    <row r="784" customHeight="1" spans="1:13">
      <c r="A784" s="3">
        <v>11791</v>
      </c>
      <c r="D784" s="91" t="s">
        <v>10</v>
      </c>
      <c r="E784" s="91" t="s">
        <v>2349</v>
      </c>
      <c r="F784" s="3">
        <v>2019</v>
      </c>
      <c r="G784" s="3" t="s">
        <v>93</v>
      </c>
      <c r="H784" s="3" t="s">
        <v>1852</v>
      </c>
      <c r="I784" s="3"/>
      <c r="J784" s="3">
        <v>288</v>
      </c>
      <c r="K784" s="3" t="s">
        <v>40</v>
      </c>
      <c r="M784" s="3">
        <v>50</v>
      </c>
    </row>
    <row r="785" customHeight="1" spans="1:13">
      <c r="A785" s="3">
        <v>12038</v>
      </c>
      <c r="D785" s="91" t="s">
        <v>10</v>
      </c>
      <c r="E785" s="91" t="s">
        <v>2350</v>
      </c>
      <c r="F785" s="3">
        <v>1988</v>
      </c>
      <c r="G785" s="3" t="s">
        <v>1962</v>
      </c>
      <c r="H785" s="3" t="s">
        <v>1875</v>
      </c>
      <c r="I785" s="3"/>
      <c r="J785" s="3">
        <v>3</v>
      </c>
      <c r="K785" s="3" t="s">
        <v>27</v>
      </c>
      <c r="M785" s="3">
        <v>50</v>
      </c>
    </row>
    <row r="786" customHeight="1" spans="1:13">
      <c r="A786" s="3">
        <v>12039</v>
      </c>
      <c r="D786" s="91" t="s">
        <v>10</v>
      </c>
      <c r="E786" s="201">
        <v>52171189</v>
      </c>
      <c r="F786" s="3">
        <v>1988</v>
      </c>
      <c r="G786" s="3" t="s">
        <v>1962</v>
      </c>
      <c r="H786" s="3" t="s">
        <v>1875</v>
      </c>
      <c r="J786" s="3">
        <v>3</v>
      </c>
      <c r="K786" s="3" t="s">
        <v>27</v>
      </c>
      <c r="M786" s="3">
        <v>50</v>
      </c>
    </row>
    <row r="787" customHeight="1" spans="1:13">
      <c r="A787" s="3">
        <v>12089</v>
      </c>
      <c r="D787" s="91" t="s">
        <v>10</v>
      </c>
      <c r="E787" s="91" t="s">
        <v>2351</v>
      </c>
      <c r="F787" s="3">
        <v>1987</v>
      </c>
      <c r="G787" s="3" t="s">
        <v>1072</v>
      </c>
      <c r="H787" s="3" t="s">
        <v>1954</v>
      </c>
      <c r="I787" s="3"/>
      <c r="J787" s="3">
        <v>118</v>
      </c>
      <c r="K787" s="3" t="s">
        <v>14</v>
      </c>
      <c r="M787" s="3">
        <v>50</v>
      </c>
    </row>
    <row r="788" customHeight="1" spans="1:13">
      <c r="A788" s="3">
        <v>12103</v>
      </c>
      <c r="D788" s="91" t="s">
        <v>10</v>
      </c>
      <c r="E788" s="91" t="s">
        <v>2352</v>
      </c>
      <c r="F788" s="3">
        <v>2007</v>
      </c>
      <c r="G788" s="3" t="s">
        <v>2219</v>
      </c>
      <c r="H788" s="3" t="s">
        <v>2220</v>
      </c>
      <c r="I788" s="3"/>
      <c r="J788" s="3">
        <v>2</v>
      </c>
      <c r="K788" s="3" t="s">
        <v>27</v>
      </c>
      <c r="M788" s="3">
        <v>50</v>
      </c>
    </row>
    <row r="789" customHeight="1" spans="1:13">
      <c r="A789" s="3">
        <v>12104</v>
      </c>
      <c r="D789" s="91" t="s">
        <v>10</v>
      </c>
      <c r="E789" s="91" t="s">
        <v>2353</v>
      </c>
      <c r="F789" s="3">
        <v>2007</v>
      </c>
      <c r="G789" s="3" t="s">
        <v>2219</v>
      </c>
      <c r="H789" s="3" t="s">
        <v>2220</v>
      </c>
      <c r="I789" s="3"/>
      <c r="J789" s="3">
        <v>2</v>
      </c>
      <c r="K789" s="3" t="s">
        <v>27</v>
      </c>
      <c r="M789" s="3">
        <v>50</v>
      </c>
    </row>
    <row r="790" customHeight="1" spans="1:13">
      <c r="A790" s="3">
        <v>12105</v>
      </c>
      <c r="D790" s="91" t="s">
        <v>10</v>
      </c>
      <c r="E790" s="91" t="s">
        <v>2354</v>
      </c>
      <c r="F790" s="3">
        <v>2007</v>
      </c>
      <c r="G790" s="3" t="s">
        <v>2219</v>
      </c>
      <c r="H790" s="3" t="s">
        <v>2220</v>
      </c>
      <c r="I790" s="3"/>
      <c r="J790" s="3">
        <v>2</v>
      </c>
      <c r="K790" s="3" t="s">
        <v>27</v>
      </c>
      <c r="M790" s="3">
        <v>50</v>
      </c>
    </row>
    <row r="791" customHeight="1" spans="1:13">
      <c r="A791" s="3">
        <v>12111</v>
      </c>
      <c r="D791" s="91" t="s">
        <v>66</v>
      </c>
      <c r="E791" s="91" t="s">
        <v>2355</v>
      </c>
      <c r="F791" s="3">
        <v>2019</v>
      </c>
      <c r="G791" s="3" t="s">
        <v>131</v>
      </c>
      <c r="H791" s="3" t="s">
        <v>1778</v>
      </c>
      <c r="I791" s="3"/>
      <c r="J791" s="3">
        <v>201</v>
      </c>
      <c r="K791" s="3" t="s">
        <v>281</v>
      </c>
      <c r="M791" s="3">
        <v>50</v>
      </c>
    </row>
    <row r="792" customHeight="1" spans="1:13">
      <c r="A792" s="3">
        <v>12142</v>
      </c>
      <c r="D792" s="91" t="s">
        <v>10</v>
      </c>
      <c r="E792" s="91" t="s">
        <v>2356</v>
      </c>
      <c r="F792" s="3">
        <v>2019</v>
      </c>
      <c r="G792" s="3" t="s">
        <v>68</v>
      </c>
      <c r="H792" s="3" t="s">
        <v>1778</v>
      </c>
      <c r="I792" s="3" t="s">
        <v>108</v>
      </c>
      <c r="J792" s="3">
        <v>269</v>
      </c>
      <c r="K792" s="3" t="s">
        <v>40</v>
      </c>
      <c r="M792" s="3">
        <v>50</v>
      </c>
    </row>
    <row r="793" customHeight="1" spans="1:13">
      <c r="A793" s="3">
        <v>12172</v>
      </c>
      <c r="D793" s="91" t="s">
        <v>10</v>
      </c>
      <c r="E793" s="91" t="s">
        <v>2357</v>
      </c>
      <c r="F793" s="3">
        <v>2019</v>
      </c>
      <c r="G793" s="3" t="s">
        <v>72</v>
      </c>
      <c r="H793" s="3" t="s">
        <v>1852</v>
      </c>
      <c r="I793" s="3">
        <v>288</v>
      </c>
      <c r="J793" s="3" t="s">
        <v>181</v>
      </c>
      <c r="K793" s="3" t="s">
        <v>40</v>
      </c>
      <c r="M793" s="3">
        <v>50</v>
      </c>
    </row>
    <row r="794" customHeight="1" spans="1:13">
      <c r="A794" s="3">
        <v>12206</v>
      </c>
      <c r="D794" s="91" t="s">
        <v>10</v>
      </c>
      <c r="E794" s="91" t="s">
        <v>2358</v>
      </c>
      <c r="F794" s="3">
        <v>2019</v>
      </c>
      <c r="G794" s="3" t="s">
        <v>150</v>
      </c>
      <c r="H794" s="3" t="s">
        <v>1841</v>
      </c>
      <c r="I794" s="3">
        <v>116</v>
      </c>
      <c r="J794" s="3" t="s">
        <v>210</v>
      </c>
      <c r="K794" s="3" t="s">
        <v>14</v>
      </c>
      <c r="M794" s="3">
        <v>50</v>
      </c>
    </row>
    <row r="795" customHeight="1" spans="1:13">
      <c r="A795" s="3">
        <v>12391</v>
      </c>
      <c r="D795" s="91" t="s">
        <v>10</v>
      </c>
      <c r="E795" s="91" t="s">
        <v>2359</v>
      </c>
      <c r="F795" s="3">
        <v>1988</v>
      </c>
      <c r="G795" s="3" t="s">
        <v>1072</v>
      </c>
      <c r="H795" s="3" t="s">
        <v>1926</v>
      </c>
      <c r="I795" s="3">
        <v>9</v>
      </c>
      <c r="J795" s="3" t="s">
        <v>181</v>
      </c>
      <c r="K795" s="3" t="s">
        <v>14</v>
      </c>
      <c r="M795" s="3">
        <v>50</v>
      </c>
    </row>
    <row r="796" customHeight="1" spans="1:13">
      <c r="A796" s="3">
        <v>12397</v>
      </c>
      <c r="D796" s="91" t="s">
        <v>10</v>
      </c>
      <c r="E796" s="91" t="s">
        <v>2360</v>
      </c>
      <c r="F796" s="3">
        <v>1988</v>
      </c>
      <c r="G796" s="3" t="s">
        <v>1072</v>
      </c>
      <c r="H796" s="3" t="s">
        <v>2361</v>
      </c>
      <c r="I796" s="3">
        <v>57</v>
      </c>
      <c r="J796" s="3" t="s">
        <v>181</v>
      </c>
      <c r="K796" s="3" t="s">
        <v>27</v>
      </c>
      <c r="M796" s="3">
        <v>50</v>
      </c>
    </row>
    <row r="797" customHeight="1" spans="1:13">
      <c r="A797" s="3" t="s">
        <v>2848</v>
      </c>
      <c r="D797" s="220"/>
      <c r="E797" s="91" t="s">
        <v>2362</v>
      </c>
      <c r="F797" s="3">
        <v>1988</v>
      </c>
      <c r="G797" s="3" t="s">
        <v>1072</v>
      </c>
      <c r="H797" s="3" t="s">
        <v>2363</v>
      </c>
      <c r="I797" s="3">
        <v>20</v>
      </c>
      <c r="J797" s="3" t="s">
        <v>181</v>
      </c>
      <c r="K797" s="3" t="s">
        <v>170</v>
      </c>
      <c r="M797" s="3">
        <v>50</v>
      </c>
    </row>
    <row r="798" customHeight="1" spans="1:13">
      <c r="A798" s="3" t="s">
        <v>2848</v>
      </c>
      <c r="D798" s="220"/>
      <c r="E798" s="91" t="s">
        <v>2364</v>
      </c>
      <c r="F798" s="3">
        <v>1988</v>
      </c>
      <c r="G798" s="3" t="s">
        <v>1072</v>
      </c>
      <c r="H798" s="3" t="s">
        <v>2363</v>
      </c>
      <c r="I798" s="3">
        <v>20</v>
      </c>
      <c r="J798" s="3" t="s">
        <v>181</v>
      </c>
      <c r="K798" s="3" t="s">
        <v>170</v>
      </c>
      <c r="M798" s="3">
        <v>50</v>
      </c>
    </row>
    <row r="799" customHeight="1" spans="1:13">
      <c r="A799" s="3" t="s">
        <v>2848</v>
      </c>
      <c r="D799" s="220"/>
      <c r="E799" s="91" t="s">
        <v>2365</v>
      </c>
      <c r="F799" s="3">
        <v>1988</v>
      </c>
      <c r="G799" s="3" t="s">
        <v>1072</v>
      </c>
      <c r="H799" s="3" t="s">
        <v>2363</v>
      </c>
      <c r="I799" s="3">
        <v>20</v>
      </c>
      <c r="J799" s="3" t="s">
        <v>181</v>
      </c>
      <c r="K799" s="3" t="s">
        <v>170</v>
      </c>
      <c r="M799" s="3">
        <v>50</v>
      </c>
    </row>
    <row r="800" customHeight="1" spans="1:13">
      <c r="A800" s="3" t="s">
        <v>2848</v>
      </c>
      <c r="D800" s="220"/>
      <c r="E800" s="91" t="s">
        <v>2366</v>
      </c>
      <c r="F800" s="3">
        <v>1981</v>
      </c>
      <c r="G800" s="3" t="s">
        <v>166</v>
      </c>
      <c r="H800" s="3" t="s">
        <v>1986</v>
      </c>
      <c r="I800" s="3">
        <v>21</v>
      </c>
      <c r="J800" s="3" t="s">
        <v>181</v>
      </c>
      <c r="K800" s="3" t="s">
        <v>977</v>
      </c>
      <c r="M800" s="3">
        <v>50</v>
      </c>
    </row>
    <row r="801" customHeight="1" spans="1:13">
      <c r="A801" s="3" t="s">
        <v>2848</v>
      </c>
      <c r="D801" s="91" t="s">
        <v>10</v>
      </c>
      <c r="E801" s="91" t="s">
        <v>2367</v>
      </c>
      <c r="F801" s="3">
        <v>2007</v>
      </c>
      <c r="G801" s="3" t="s">
        <v>166</v>
      </c>
      <c r="H801" s="3" t="s">
        <v>1787</v>
      </c>
      <c r="I801" s="3">
        <v>112</v>
      </c>
      <c r="J801" s="3" t="s">
        <v>1788</v>
      </c>
      <c r="K801" s="3" t="s">
        <v>27</v>
      </c>
      <c r="M801" s="3">
        <v>50</v>
      </c>
    </row>
    <row r="802" customHeight="1" spans="1:13">
      <c r="A802" s="3" t="s">
        <v>2848</v>
      </c>
      <c r="D802" s="220"/>
      <c r="E802" s="91" t="s">
        <v>2368</v>
      </c>
      <c r="F802" s="3">
        <v>1987</v>
      </c>
      <c r="G802" s="3" t="s">
        <v>1072</v>
      </c>
      <c r="H802" s="3" t="s">
        <v>2369</v>
      </c>
      <c r="I802" s="3">
        <v>11</v>
      </c>
      <c r="J802" s="3" t="s">
        <v>776</v>
      </c>
      <c r="K802" s="3" t="s">
        <v>27</v>
      </c>
      <c r="M802" s="3">
        <v>50</v>
      </c>
    </row>
    <row r="803" customHeight="1" spans="1:13">
      <c r="A803" s="3" t="s">
        <v>2848</v>
      </c>
      <c r="D803" s="91" t="s">
        <v>10</v>
      </c>
      <c r="E803" s="91" t="s">
        <v>2370</v>
      </c>
      <c r="F803" s="3">
        <v>1981</v>
      </c>
      <c r="G803" s="3" t="s">
        <v>166</v>
      </c>
      <c r="H803" s="3" t="s">
        <v>1926</v>
      </c>
      <c r="I803" s="3">
        <v>101</v>
      </c>
      <c r="J803" s="3" t="s">
        <v>2029</v>
      </c>
      <c r="K803" s="3" t="s">
        <v>27</v>
      </c>
      <c r="M803" s="3">
        <v>50</v>
      </c>
    </row>
    <row r="804" customHeight="1" spans="1:13">
      <c r="A804" s="3" t="s">
        <v>2848</v>
      </c>
      <c r="D804" s="91" t="s">
        <v>10</v>
      </c>
      <c r="E804" s="91" t="s">
        <v>2371</v>
      </c>
      <c r="F804" s="3">
        <v>1981</v>
      </c>
      <c r="G804" s="3" t="s">
        <v>166</v>
      </c>
      <c r="H804" s="3" t="s">
        <v>1926</v>
      </c>
      <c r="I804" s="3">
        <v>101</v>
      </c>
      <c r="J804" s="3" t="s">
        <v>2029</v>
      </c>
      <c r="K804" s="3" t="s">
        <v>27</v>
      </c>
      <c r="M804" s="3">
        <v>50</v>
      </c>
    </row>
    <row r="805" customHeight="1" spans="1:13">
      <c r="A805" s="3" t="s">
        <v>2848</v>
      </c>
      <c r="D805" s="91" t="s">
        <v>10</v>
      </c>
      <c r="E805" s="91" t="s">
        <v>2372</v>
      </c>
      <c r="F805" s="3">
        <v>1981</v>
      </c>
      <c r="G805" s="3" t="s">
        <v>166</v>
      </c>
      <c r="H805" s="3" t="s">
        <v>1926</v>
      </c>
      <c r="I805" s="3">
        <v>101</v>
      </c>
      <c r="J805" s="3" t="s">
        <v>2029</v>
      </c>
      <c r="K805" s="3" t="s">
        <v>27</v>
      </c>
      <c r="M805" s="3">
        <v>50</v>
      </c>
    </row>
    <row r="806" customHeight="1" spans="1:13">
      <c r="A806" s="3" t="s">
        <v>2848</v>
      </c>
      <c r="D806" s="91" t="s">
        <v>10</v>
      </c>
      <c r="E806" s="91" t="s">
        <v>2373</v>
      </c>
      <c r="F806" s="3">
        <v>1981</v>
      </c>
      <c r="G806" s="3" t="s">
        <v>166</v>
      </c>
      <c r="H806" s="3" t="s">
        <v>1926</v>
      </c>
      <c r="I806" s="3">
        <v>101</v>
      </c>
      <c r="J806" s="3" t="s">
        <v>2029</v>
      </c>
      <c r="K806" s="3" t="s">
        <v>27</v>
      </c>
      <c r="M806" s="3">
        <v>50</v>
      </c>
    </row>
    <row r="807" customHeight="1" spans="1:13">
      <c r="A807" s="3" t="s">
        <v>2848</v>
      </c>
      <c r="D807" s="91" t="s">
        <v>10</v>
      </c>
      <c r="E807" s="91" t="s">
        <v>2374</v>
      </c>
      <c r="F807" s="3">
        <v>1981</v>
      </c>
      <c r="G807" s="3" t="s">
        <v>166</v>
      </c>
      <c r="H807" s="3" t="s">
        <v>1926</v>
      </c>
      <c r="I807" s="3">
        <v>101</v>
      </c>
      <c r="J807" s="3" t="s">
        <v>2029</v>
      </c>
      <c r="K807" s="3" t="s">
        <v>27</v>
      </c>
      <c r="M807" s="3">
        <v>50</v>
      </c>
    </row>
    <row r="808" customHeight="1" spans="1:13">
      <c r="A808" s="3" t="s">
        <v>2848</v>
      </c>
      <c r="D808" s="91" t="s">
        <v>10</v>
      </c>
      <c r="E808" s="91" t="s">
        <v>2375</v>
      </c>
      <c r="F808" s="3">
        <v>1981</v>
      </c>
      <c r="G808" s="3" t="s">
        <v>166</v>
      </c>
      <c r="H808" s="3" t="s">
        <v>1926</v>
      </c>
      <c r="I808" s="3">
        <v>101</v>
      </c>
      <c r="J808" s="3" t="s">
        <v>2029</v>
      </c>
      <c r="K808" s="3" t="s">
        <v>27</v>
      </c>
      <c r="M808" s="3">
        <v>50</v>
      </c>
    </row>
    <row r="809" customHeight="1" spans="1:13">
      <c r="A809" s="3" t="s">
        <v>2848</v>
      </c>
      <c r="D809" s="91" t="s">
        <v>10</v>
      </c>
      <c r="E809" s="91" t="s">
        <v>2376</v>
      </c>
      <c r="F809" s="3">
        <v>1981</v>
      </c>
      <c r="G809" s="3" t="s">
        <v>166</v>
      </c>
      <c r="H809" s="3" t="s">
        <v>1926</v>
      </c>
      <c r="I809" s="3">
        <v>101</v>
      </c>
      <c r="J809" s="3" t="s">
        <v>2029</v>
      </c>
      <c r="K809" s="3" t="s">
        <v>27</v>
      </c>
      <c r="M809" s="3">
        <v>50</v>
      </c>
    </row>
    <row r="810" customHeight="1" spans="1:13">
      <c r="A810" s="3" t="s">
        <v>2848</v>
      </c>
      <c r="D810" s="91" t="s">
        <v>10</v>
      </c>
      <c r="E810" s="91" t="s">
        <v>2377</v>
      </c>
      <c r="F810" s="3">
        <v>1981</v>
      </c>
      <c r="G810" s="3" t="s">
        <v>166</v>
      </c>
      <c r="H810" s="3" t="s">
        <v>1926</v>
      </c>
      <c r="I810" s="3">
        <v>101</v>
      </c>
      <c r="J810" s="3" t="s">
        <v>2029</v>
      </c>
      <c r="K810" s="3" t="s">
        <v>27</v>
      </c>
      <c r="M810" s="3">
        <v>50</v>
      </c>
    </row>
    <row r="811" customHeight="1" spans="1:13">
      <c r="A811" s="3" t="s">
        <v>2848</v>
      </c>
      <c r="D811" s="91" t="s">
        <v>66</v>
      </c>
      <c r="E811" s="91" t="s">
        <v>2378</v>
      </c>
      <c r="F811" s="3">
        <v>1990</v>
      </c>
      <c r="G811" s="3" t="s">
        <v>1072</v>
      </c>
      <c r="H811" s="3" t="s">
        <v>1245</v>
      </c>
      <c r="I811" s="3">
        <v>5</v>
      </c>
      <c r="J811" s="3" t="s">
        <v>1920</v>
      </c>
      <c r="K811" s="3" t="s">
        <v>146</v>
      </c>
      <c r="M811" s="3">
        <v>50</v>
      </c>
    </row>
    <row r="812" customHeight="1" spans="1:13">
      <c r="A812" s="3" t="s">
        <v>2848</v>
      </c>
      <c r="D812" s="91" t="s">
        <v>10</v>
      </c>
      <c r="E812" s="91" t="s">
        <v>2379</v>
      </c>
      <c r="F812" s="3">
        <v>1981</v>
      </c>
      <c r="G812" s="3" t="s">
        <v>166</v>
      </c>
      <c r="H812" s="3" t="s">
        <v>1986</v>
      </c>
      <c r="I812" s="3">
        <v>21</v>
      </c>
      <c r="J812" s="3" t="s">
        <v>181</v>
      </c>
      <c r="K812" s="3" t="s">
        <v>170</v>
      </c>
      <c r="M812" s="3">
        <v>50</v>
      </c>
    </row>
    <row r="813" customHeight="1" spans="1:13">
      <c r="A813" s="3" t="s">
        <v>2848</v>
      </c>
      <c r="D813" s="91" t="s">
        <v>10</v>
      </c>
      <c r="E813" s="91" t="s">
        <v>2380</v>
      </c>
      <c r="F813" s="3">
        <v>1981</v>
      </c>
      <c r="G813" s="3" t="s">
        <v>166</v>
      </c>
      <c r="H813" s="3" t="s">
        <v>1986</v>
      </c>
      <c r="I813" s="3">
        <v>21</v>
      </c>
      <c r="J813" s="3" t="s">
        <v>181</v>
      </c>
      <c r="K813" s="3" t="s">
        <v>170</v>
      </c>
      <c r="M813" s="3">
        <v>50</v>
      </c>
    </row>
    <row r="814" customHeight="1" spans="1:13">
      <c r="A814" s="154" t="e">
        <f t="shared" ref="A814:A817" si="30">A813+1</f>
        <v>#VALUE!</v>
      </c>
      <c r="B814" s="3"/>
      <c r="C814" s="3"/>
      <c r="D814" s="91" t="s">
        <v>10</v>
      </c>
      <c r="E814" s="91" t="s">
        <v>2382</v>
      </c>
      <c r="F814" s="63">
        <v>2018</v>
      </c>
      <c r="G814" s="63" t="s">
        <v>1988</v>
      </c>
      <c r="H814" s="63" t="s">
        <v>1832</v>
      </c>
      <c r="I814" s="63">
        <v>268</v>
      </c>
      <c r="J814" s="62"/>
      <c r="K814" s="63" t="s">
        <v>14</v>
      </c>
      <c r="L814" s="62"/>
      <c r="M814" s="3">
        <v>55</v>
      </c>
    </row>
    <row r="815" customHeight="1" spans="1:13">
      <c r="A815" s="154" t="e">
        <f t="shared" si="30"/>
        <v>#VALUE!</v>
      </c>
      <c r="B815" s="3"/>
      <c r="C815" s="3"/>
      <c r="D815" s="91" t="s">
        <v>10</v>
      </c>
      <c r="E815" s="91" t="s">
        <v>2383</v>
      </c>
      <c r="F815" s="63">
        <v>2018</v>
      </c>
      <c r="G815" s="63" t="s">
        <v>1988</v>
      </c>
      <c r="H815" s="63" t="s">
        <v>1832</v>
      </c>
      <c r="I815" s="63">
        <v>268</v>
      </c>
      <c r="J815" s="62"/>
      <c r="K815" s="63" t="s">
        <v>14</v>
      </c>
      <c r="L815" s="62"/>
      <c r="M815" s="3">
        <v>55</v>
      </c>
    </row>
    <row r="816" customHeight="1" spans="1:13">
      <c r="A816" s="154" t="e">
        <f t="shared" si="30"/>
        <v>#VALUE!</v>
      </c>
      <c r="B816" s="3"/>
      <c r="C816" s="3"/>
      <c r="D816" s="91" t="s">
        <v>10</v>
      </c>
      <c r="E816" s="91" t="s">
        <v>2384</v>
      </c>
      <c r="F816" s="63">
        <v>2019</v>
      </c>
      <c r="G816" s="63" t="s">
        <v>72</v>
      </c>
      <c r="H816" s="63" t="s">
        <v>2385</v>
      </c>
      <c r="I816" s="63">
        <v>259</v>
      </c>
      <c r="J816" s="62"/>
      <c r="K816" s="63" t="s">
        <v>40</v>
      </c>
      <c r="L816" s="62"/>
      <c r="M816" s="3">
        <v>55</v>
      </c>
    </row>
    <row r="817" customHeight="1" spans="1:13">
      <c r="A817" s="154" t="e">
        <f t="shared" si="30"/>
        <v>#VALUE!</v>
      </c>
      <c r="B817" s="3"/>
      <c r="C817" s="3"/>
      <c r="D817" s="91" t="s">
        <v>10</v>
      </c>
      <c r="E817" s="91" t="s">
        <v>2386</v>
      </c>
      <c r="F817" s="190">
        <v>2019</v>
      </c>
      <c r="G817" s="70" t="s">
        <v>398</v>
      </c>
      <c r="H817" s="70" t="s">
        <v>1841</v>
      </c>
      <c r="I817" s="70">
        <v>7</v>
      </c>
      <c r="J817" s="70" t="s">
        <v>2387</v>
      </c>
      <c r="K817" s="70" t="s">
        <v>40</v>
      </c>
      <c r="M817" s="3">
        <v>55</v>
      </c>
    </row>
    <row r="818" customHeight="1" spans="1:13">
      <c r="A818" s="3">
        <v>12165</v>
      </c>
      <c r="D818" s="91" t="s">
        <v>10</v>
      </c>
      <c r="E818" s="91" t="s">
        <v>2388</v>
      </c>
      <c r="F818" s="3">
        <v>2019</v>
      </c>
      <c r="G818" s="3" t="s">
        <v>365</v>
      </c>
      <c r="H818" s="3" t="s">
        <v>1778</v>
      </c>
      <c r="I818" s="3" t="s">
        <v>70</v>
      </c>
      <c r="J818" s="3">
        <v>269</v>
      </c>
      <c r="K818" s="3" t="s">
        <v>40</v>
      </c>
      <c r="M818" s="3">
        <v>55</v>
      </c>
    </row>
    <row r="819" customHeight="1" spans="1:13">
      <c r="A819" s="3" t="s">
        <v>2848</v>
      </c>
      <c r="D819" s="220"/>
      <c r="E819" s="91" t="s">
        <v>2389</v>
      </c>
      <c r="F819" s="3">
        <v>2007</v>
      </c>
      <c r="G819" s="3" t="s">
        <v>166</v>
      </c>
      <c r="H819" s="3" t="s">
        <v>1787</v>
      </c>
      <c r="I819" s="3">
        <v>112</v>
      </c>
      <c r="J819" s="3" t="s">
        <v>2390</v>
      </c>
      <c r="K819" s="3" t="s">
        <v>14</v>
      </c>
      <c r="M819" s="3">
        <v>55</v>
      </c>
    </row>
    <row r="820" customHeight="1" spans="1:13">
      <c r="A820" s="3" t="s">
        <v>2848</v>
      </c>
      <c r="D820" s="220"/>
      <c r="E820" s="91" t="s">
        <v>2391</v>
      </c>
      <c r="F820" s="3">
        <v>1990</v>
      </c>
      <c r="G820" s="3" t="s">
        <v>1072</v>
      </c>
      <c r="H820" s="3" t="s">
        <v>1245</v>
      </c>
      <c r="I820" s="3">
        <v>5</v>
      </c>
      <c r="J820" s="3" t="s">
        <v>1920</v>
      </c>
      <c r="K820" s="3" t="s">
        <v>14</v>
      </c>
      <c r="M820" s="3">
        <v>55</v>
      </c>
    </row>
    <row r="821" customHeight="1" spans="1:13">
      <c r="A821" s="3" t="s">
        <v>2848</v>
      </c>
      <c r="D821" s="91" t="s">
        <v>66</v>
      </c>
      <c r="E821" s="91" t="s">
        <v>2392</v>
      </c>
      <c r="F821" s="3">
        <v>1989</v>
      </c>
      <c r="G821" s="3" t="s">
        <v>1072</v>
      </c>
      <c r="H821" s="3" t="s">
        <v>1245</v>
      </c>
      <c r="I821" s="3">
        <v>21</v>
      </c>
      <c r="J821" s="3" t="s">
        <v>210</v>
      </c>
      <c r="K821" s="3" t="s">
        <v>146</v>
      </c>
      <c r="M821" s="3">
        <v>55</v>
      </c>
    </row>
    <row r="822" customHeight="1" spans="1:13">
      <c r="A822" s="3" t="s">
        <v>2848</v>
      </c>
      <c r="D822" s="91" t="s">
        <v>66</v>
      </c>
      <c r="E822" s="91" t="s">
        <v>2393</v>
      </c>
      <c r="F822" s="3">
        <v>1989</v>
      </c>
      <c r="G822" s="3" t="s">
        <v>1072</v>
      </c>
      <c r="H822" s="3" t="s">
        <v>1245</v>
      </c>
      <c r="I822" s="3">
        <v>21</v>
      </c>
      <c r="J822" s="3" t="s">
        <v>210</v>
      </c>
      <c r="K822" s="3" t="s">
        <v>146</v>
      </c>
      <c r="M822" s="3">
        <v>55</v>
      </c>
    </row>
    <row r="823" customHeight="1" spans="1:13">
      <c r="A823" s="3" t="s">
        <v>2848</v>
      </c>
      <c r="D823" s="91" t="s">
        <v>66</v>
      </c>
      <c r="E823" s="91" t="s">
        <v>2394</v>
      </c>
      <c r="F823" s="3">
        <v>1989</v>
      </c>
      <c r="G823" s="3" t="s">
        <v>1072</v>
      </c>
      <c r="H823" s="3" t="s">
        <v>1245</v>
      </c>
      <c r="I823" s="3">
        <v>21</v>
      </c>
      <c r="J823" s="3" t="s">
        <v>210</v>
      </c>
      <c r="K823" s="3" t="s">
        <v>146</v>
      </c>
      <c r="M823" s="3">
        <v>55</v>
      </c>
    </row>
    <row r="824" customHeight="1" spans="1:13">
      <c r="A824" s="3" t="s">
        <v>2848</v>
      </c>
      <c r="D824" s="91" t="s">
        <v>66</v>
      </c>
      <c r="E824" s="91" t="s">
        <v>2395</v>
      </c>
      <c r="F824" s="3">
        <v>1989</v>
      </c>
      <c r="G824" s="3" t="s">
        <v>1072</v>
      </c>
      <c r="H824" s="3" t="s">
        <v>1245</v>
      </c>
      <c r="I824" s="3">
        <v>21</v>
      </c>
      <c r="J824" s="3" t="s">
        <v>210</v>
      </c>
      <c r="K824" s="3" t="s">
        <v>146</v>
      </c>
      <c r="M824" s="3">
        <v>55</v>
      </c>
    </row>
    <row r="825" customHeight="1" spans="1:13">
      <c r="A825" s="3" t="s">
        <v>2848</v>
      </c>
      <c r="D825" s="91" t="s">
        <v>10</v>
      </c>
      <c r="E825" s="91" t="s">
        <v>2396</v>
      </c>
      <c r="F825" s="3">
        <v>1992</v>
      </c>
      <c r="G825" s="3" t="s">
        <v>1794</v>
      </c>
      <c r="H825" s="3" t="s">
        <v>1818</v>
      </c>
      <c r="I825" s="3" t="s">
        <v>1900</v>
      </c>
      <c r="J825" s="3" t="s">
        <v>1901</v>
      </c>
      <c r="K825" s="3" t="s">
        <v>14</v>
      </c>
      <c r="M825" s="3">
        <v>55</v>
      </c>
    </row>
    <row r="826" customHeight="1" spans="13:13">
      <c r="M826" s="6">
        <f>M825/1048</f>
        <v>0.0524809160305343</v>
      </c>
    </row>
    <row r="827" customHeight="1" spans="1:13">
      <c r="A827" s="154">
        <f t="shared" ref="A827:A832" si="31">A826+1</f>
        <v>1</v>
      </c>
      <c r="B827" s="3"/>
      <c r="C827" s="3"/>
      <c r="D827" s="91" t="s">
        <v>10</v>
      </c>
      <c r="E827" s="91" t="s">
        <v>2397</v>
      </c>
      <c r="F827" s="63">
        <v>2018</v>
      </c>
      <c r="G827" s="63" t="s">
        <v>1988</v>
      </c>
      <c r="H827" s="63" t="s">
        <v>1832</v>
      </c>
      <c r="I827" s="63">
        <v>268</v>
      </c>
      <c r="J827" s="62"/>
      <c r="K827" s="63" t="s">
        <v>14</v>
      </c>
      <c r="L827" s="62"/>
      <c r="M827" s="3">
        <v>58</v>
      </c>
    </row>
    <row r="828" customHeight="1" spans="1:13">
      <c r="A828" s="154">
        <f t="shared" si="31"/>
        <v>2</v>
      </c>
      <c r="B828" s="3"/>
      <c r="C828" s="3"/>
      <c r="D828" s="91" t="s">
        <v>10</v>
      </c>
      <c r="E828" s="91" t="s">
        <v>2398</v>
      </c>
      <c r="F828" s="122">
        <v>2019</v>
      </c>
      <c r="G828" s="122" t="s">
        <v>1845</v>
      </c>
      <c r="H828" s="122" t="s">
        <v>2239</v>
      </c>
      <c r="I828" s="122">
        <v>201</v>
      </c>
      <c r="J828" s="123" t="s">
        <v>2399</v>
      </c>
      <c r="K828" s="63" t="s">
        <v>40</v>
      </c>
      <c r="L828" s="62"/>
      <c r="M828" s="3">
        <v>60</v>
      </c>
    </row>
    <row r="829" customHeight="1" spans="1:13">
      <c r="A829" s="154">
        <f t="shared" si="31"/>
        <v>3</v>
      </c>
      <c r="B829" s="3"/>
      <c r="C829" s="3"/>
      <c r="D829" s="91" t="s">
        <v>545</v>
      </c>
      <c r="E829" s="91" t="s">
        <v>2400</v>
      </c>
      <c r="F829" s="3">
        <v>2019</v>
      </c>
      <c r="G829" s="3" t="s">
        <v>99</v>
      </c>
      <c r="H829" s="3" t="s">
        <v>1778</v>
      </c>
      <c r="I829" s="3">
        <v>1</v>
      </c>
      <c r="J829" s="3" t="s">
        <v>2401</v>
      </c>
      <c r="K829" s="3" t="s">
        <v>548</v>
      </c>
      <c r="M829" s="3">
        <v>60</v>
      </c>
    </row>
    <row r="830" customHeight="1" spans="1:13">
      <c r="A830" s="154">
        <f t="shared" si="31"/>
        <v>4</v>
      </c>
      <c r="B830" s="3"/>
      <c r="C830" s="3"/>
      <c r="D830" s="91" t="s">
        <v>10</v>
      </c>
      <c r="E830" s="91" t="s">
        <v>2402</v>
      </c>
      <c r="F830" s="3">
        <v>2019</v>
      </c>
      <c r="G830" s="3" t="s">
        <v>1845</v>
      </c>
      <c r="H830" s="3" t="s">
        <v>1778</v>
      </c>
      <c r="I830" s="3">
        <v>296</v>
      </c>
      <c r="J830" s="3" t="s">
        <v>86</v>
      </c>
      <c r="K830" s="3" t="s">
        <v>40</v>
      </c>
      <c r="M830" s="3">
        <v>60</v>
      </c>
    </row>
    <row r="831" customHeight="1" spans="1:13">
      <c r="A831" s="154">
        <f t="shared" si="31"/>
        <v>5</v>
      </c>
      <c r="B831" s="3"/>
      <c r="C831" s="3"/>
      <c r="D831" s="91" t="s">
        <v>10</v>
      </c>
      <c r="E831" s="91" t="s">
        <v>2403</v>
      </c>
      <c r="F831" s="3">
        <v>2019</v>
      </c>
      <c r="G831" s="3" t="s">
        <v>93</v>
      </c>
      <c r="H831" s="3" t="s">
        <v>1778</v>
      </c>
      <c r="I831" s="3">
        <v>248</v>
      </c>
      <c r="K831" s="3" t="s">
        <v>14</v>
      </c>
      <c r="M831" s="3">
        <v>60</v>
      </c>
    </row>
    <row r="832" customHeight="1" spans="1:13">
      <c r="A832" s="154">
        <f t="shared" si="31"/>
        <v>6</v>
      </c>
      <c r="D832" s="91" t="s">
        <v>10</v>
      </c>
      <c r="E832" s="91" t="s">
        <v>2404</v>
      </c>
      <c r="F832" s="3">
        <v>2020</v>
      </c>
      <c r="G832" s="3" t="s">
        <v>1840</v>
      </c>
      <c r="H832" s="3" t="s">
        <v>1971</v>
      </c>
      <c r="I832" s="3">
        <v>43</v>
      </c>
      <c r="J832" s="3" t="s">
        <v>74</v>
      </c>
      <c r="K832" s="3" t="s">
        <v>40</v>
      </c>
      <c r="M832" s="3">
        <v>60</v>
      </c>
    </row>
    <row r="833" customHeight="1" spans="1:13">
      <c r="A833" s="154" t="e">
        <f>'Drop 1 Baseball'!A171+1</f>
        <v>#VALUE!</v>
      </c>
      <c r="B833" s="143"/>
      <c r="C833" s="143"/>
      <c r="D833" s="144" t="s">
        <v>10</v>
      </c>
      <c r="E833" s="144" t="s">
        <v>2405</v>
      </c>
      <c r="F833" s="140">
        <v>2018</v>
      </c>
      <c r="G833" s="140" t="s">
        <v>398</v>
      </c>
      <c r="H833" s="140" t="s">
        <v>2061</v>
      </c>
      <c r="I833" s="140">
        <v>182</v>
      </c>
      <c r="J833" s="140" t="s">
        <v>1803</v>
      </c>
      <c r="K833" s="140" t="s">
        <v>40</v>
      </c>
      <c r="M833" s="3">
        <v>60</v>
      </c>
    </row>
    <row r="834" customHeight="1" spans="1:13">
      <c r="A834" s="154" t="e">
        <f t="shared" ref="A834:A835" si="32">A833+1</f>
        <v>#VALUE!</v>
      </c>
      <c r="B834" s="143"/>
      <c r="C834" s="143"/>
      <c r="D834" s="144" t="s">
        <v>10</v>
      </c>
      <c r="E834" s="144" t="s">
        <v>2406</v>
      </c>
      <c r="F834" s="140">
        <v>2019</v>
      </c>
      <c r="G834" s="140" t="s">
        <v>72</v>
      </c>
      <c r="H834" s="140" t="s">
        <v>1778</v>
      </c>
      <c r="I834" s="140">
        <v>248</v>
      </c>
      <c r="J834" s="140"/>
      <c r="K834" s="140" t="s">
        <v>14</v>
      </c>
      <c r="M834" s="3">
        <v>60</v>
      </c>
    </row>
    <row r="835" customHeight="1" spans="1:13">
      <c r="A835" s="154" t="e">
        <f t="shared" si="32"/>
        <v>#VALUE!</v>
      </c>
      <c r="B835" s="143"/>
      <c r="C835" s="143"/>
      <c r="D835" s="144" t="s">
        <v>10</v>
      </c>
      <c r="E835" s="144" t="s">
        <v>2407</v>
      </c>
      <c r="F835" s="140">
        <v>2019</v>
      </c>
      <c r="G835" s="140" t="s">
        <v>72</v>
      </c>
      <c r="H835" s="140" t="s">
        <v>1778</v>
      </c>
      <c r="I835" s="140">
        <v>248</v>
      </c>
      <c r="J835" s="140"/>
      <c r="K835" s="140" t="s">
        <v>14</v>
      </c>
      <c r="M835" s="3">
        <v>60</v>
      </c>
    </row>
    <row r="836" customHeight="1" spans="1:13">
      <c r="A836" s="154">
        <f>'Drop 1 Football'!A582+1</f>
        <v>11987</v>
      </c>
      <c r="B836" s="143"/>
      <c r="C836" s="143"/>
      <c r="D836" s="144" t="s">
        <v>10</v>
      </c>
      <c r="E836" s="144" t="s">
        <v>2408</v>
      </c>
      <c r="F836" s="140">
        <v>2019</v>
      </c>
      <c r="G836" s="140" t="s">
        <v>72</v>
      </c>
      <c r="H836" s="140" t="s">
        <v>1778</v>
      </c>
      <c r="I836" s="140">
        <v>248</v>
      </c>
      <c r="J836" s="140"/>
      <c r="K836" s="140" t="s">
        <v>14</v>
      </c>
      <c r="M836" s="3">
        <v>60</v>
      </c>
    </row>
    <row r="837" customHeight="1" spans="1:13">
      <c r="A837" s="3">
        <v>11948</v>
      </c>
      <c r="D837" s="91" t="s">
        <v>10</v>
      </c>
      <c r="E837" s="91" t="s">
        <v>2409</v>
      </c>
      <c r="F837" s="3">
        <v>1991</v>
      </c>
      <c r="G837" s="3" t="s">
        <v>2118</v>
      </c>
      <c r="H837" s="3" t="s">
        <v>2410</v>
      </c>
      <c r="J837" s="3">
        <v>337</v>
      </c>
      <c r="K837" s="3" t="s">
        <v>40</v>
      </c>
      <c r="M837" s="3">
        <v>60</v>
      </c>
    </row>
    <row r="838" customHeight="1" spans="1:13">
      <c r="A838" s="3">
        <v>12100</v>
      </c>
      <c r="D838" s="91" t="s">
        <v>10</v>
      </c>
      <c r="E838" s="91" t="s">
        <v>2411</v>
      </c>
      <c r="F838" s="3">
        <v>2007</v>
      </c>
      <c r="G838" s="3" t="s">
        <v>2219</v>
      </c>
      <c r="H838" s="3" t="s">
        <v>2220</v>
      </c>
      <c r="I838" s="3"/>
      <c r="J838" s="3">
        <v>2</v>
      </c>
      <c r="K838" s="3" t="s">
        <v>984</v>
      </c>
      <c r="M838" s="3">
        <v>60</v>
      </c>
    </row>
    <row r="839" customHeight="1" spans="1:13">
      <c r="A839" s="3">
        <v>12101</v>
      </c>
      <c r="D839" s="91" t="s">
        <v>10</v>
      </c>
      <c r="E839" s="91" t="s">
        <v>2412</v>
      </c>
      <c r="F839" s="3">
        <v>2007</v>
      </c>
      <c r="G839" s="3" t="s">
        <v>2219</v>
      </c>
      <c r="H839" s="3" t="s">
        <v>2220</v>
      </c>
      <c r="I839" s="3"/>
      <c r="J839" s="3">
        <v>2</v>
      </c>
      <c r="K839" s="3" t="s">
        <v>984</v>
      </c>
      <c r="M839" s="3">
        <v>60</v>
      </c>
    </row>
    <row r="840" customHeight="1" spans="1:13">
      <c r="A840" s="3">
        <v>12102</v>
      </c>
      <c r="D840" s="91" t="s">
        <v>10</v>
      </c>
      <c r="E840" s="91" t="s">
        <v>2413</v>
      </c>
      <c r="F840" s="3">
        <v>2007</v>
      </c>
      <c r="G840" s="3" t="s">
        <v>2219</v>
      </c>
      <c r="H840" s="3" t="s">
        <v>2220</v>
      </c>
      <c r="I840" s="3"/>
      <c r="J840" s="3">
        <v>2</v>
      </c>
      <c r="K840" s="3" t="s">
        <v>984</v>
      </c>
      <c r="M840" s="3">
        <v>60</v>
      </c>
    </row>
    <row r="841" customHeight="1" spans="1:13">
      <c r="A841" s="3">
        <v>12164</v>
      </c>
      <c r="D841" s="91" t="s">
        <v>545</v>
      </c>
      <c r="E841" s="91" t="s">
        <v>2414</v>
      </c>
      <c r="F841" s="3">
        <v>2019</v>
      </c>
      <c r="G841" s="3" t="s">
        <v>365</v>
      </c>
      <c r="H841" s="3" t="s">
        <v>1778</v>
      </c>
      <c r="I841" s="3" t="s">
        <v>2415</v>
      </c>
      <c r="J841" s="3">
        <v>269</v>
      </c>
      <c r="K841" s="3" t="s">
        <v>548</v>
      </c>
      <c r="M841" s="3">
        <v>60</v>
      </c>
    </row>
    <row r="842" customHeight="1" spans="1:13">
      <c r="A842" s="3">
        <v>12392</v>
      </c>
      <c r="D842" s="91" t="s">
        <v>10</v>
      </c>
      <c r="E842" s="91" t="s">
        <v>2416</v>
      </c>
      <c r="F842" s="3">
        <v>1988</v>
      </c>
      <c r="G842" s="3" t="s">
        <v>1072</v>
      </c>
      <c r="H842" s="3" t="s">
        <v>2227</v>
      </c>
      <c r="I842" s="3">
        <v>43</v>
      </c>
      <c r="J842" s="3" t="s">
        <v>181</v>
      </c>
      <c r="K842" s="3" t="s">
        <v>27</v>
      </c>
      <c r="M842" s="3">
        <v>60</v>
      </c>
    </row>
    <row r="843" customHeight="1" spans="1:13">
      <c r="A843" s="3">
        <v>12393</v>
      </c>
      <c r="D843" s="91" t="s">
        <v>10</v>
      </c>
      <c r="E843" s="91" t="s">
        <v>2417</v>
      </c>
      <c r="F843" s="3">
        <v>1988</v>
      </c>
      <c r="G843" s="3" t="s">
        <v>1072</v>
      </c>
      <c r="H843" s="3" t="s">
        <v>2227</v>
      </c>
      <c r="I843" s="3">
        <v>43</v>
      </c>
      <c r="J843" s="3" t="s">
        <v>181</v>
      </c>
      <c r="K843" s="3" t="s">
        <v>27</v>
      </c>
      <c r="M843" s="3">
        <v>60</v>
      </c>
    </row>
    <row r="844" customHeight="1" spans="1:13">
      <c r="A844" s="3">
        <v>12394</v>
      </c>
      <c r="D844" s="91" t="s">
        <v>10</v>
      </c>
      <c r="E844" s="91" t="s">
        <v>2418</v>
      </c>
      <c r="F844" s="3">
        <v>1988</v>
      </c>
      <c r="G844" s="3" t="s">
        <v>1072</v>
      </c>
      <c r="H844" s="3" t="s">
        <v>2227</v>
      </c>
      <c r="I844" s="3">
        <v>43</v>
      </c>
      <c r="J844" s="3" t="s">
        <v>181</v>
      </c>
      <c r="K844" s="3" t="s">
        <v>27</v>
      </c>
      <c r="M844" s="3">
        <v>60</v>
      </c>
    </row>
    <row r="845" customHeight="1" spans="1:13">
      <c r="A845" s="3">
        <v>12395</v>
      </c>
      <c r="D845" s="91" t="s">
        <v>10</v>
      </c>
      <c r="E845" s="91" t="s">
        <v>2419</v>
      </c>
      <c r="F845" s="3">
        <v>1988</v>
      </c>
      <c r="G845" s="3" t="s">
        <v>1072</v>
      </c>
      <c r="H845" s="3" t="s">
        <v>2227</v>
      </c>
      <c r="I845" s="3">
        <v>43</v>
      </c>
      <c r="J845" s="3" t="s">
        <v>181</v>
      </c>
      <c r="K845" s="3" t="s">
        <v>27</v>
      </c>
      <c r="M845" s="3">
        <v>60</v>
      </c>
    </row>
    <row r="846" customHeight="1" spans="1:13">
      <c r="A846" s="3">
        <v>12396</v>
      </c>
      <c r="D846" s="91" t="s">
        <v>10</v>
      </c>
      <c r="E846" s="91" t="s">
        <v>2420</v>
      </c>
      <c r="F846" s="3">
        <v>1988</v>
      </c>
      <c r="G846" s="3" t="s">
        <v>1072</v>
      </c>
      <c r="H846" s="3" t="s">
        <v>2227</v>
      </c>
      <c r="I846" s="3">
        <v>43</v>
      </c>
      <c r="J846" s="3" t="s">
        <v>181</v>
      </c>
      <c r="K846" s="3" t="s">
        <v>27</v>
      </c>
      <c r="M846" s="3">
        <v>60</v>
      </c>
    </row>
    <row r="847" customHeight="1" spans="1:13">
      <c r="A847" s="3" t="s">
        <v>2848</v>
      </c>
      <c r="D847" s="220"/>
      <c r="E847" s="91" t="s">
        <v>2421</v>
      </c>
      <c r="F847" s="3">
        <v>1996</v>
      </c>
      <c r="G847" s="3" t="s">
        <v>2024</v>
      </c>
      <c r="H847" s="3" t="s">
        <v>2422</v>
      </c>
      <c r="I847" s="3">
        <v>52</v>
      </c>
      <c r="J847" s="3" t="s">
        <v>181</v>
      </c>
      <c r="K847" s="3" t="s">
        <v>27</v>
      </c>
      <c r="M847" s="3">
        <v>60</v>
      </c>
    </row>
    <row r="848" customHeight="1" spans="1:13">
      <c r="A848" s="3" t="s">
        <v>2848</v>
      </c>
      <c r="D848" s="91" t="s">
        <v>10</v>
      </c>
      <c r="E848" s="91" t="s">
        <v>2423</v>
      </c>
      <c r="F848" s="3">
        <v>1981</v>
      </c>
      <c r="G848" s="3" t="s">
        <v>166</v>
      </c>
      <c r="H848" s="3" t="s">
        <v>1986</v>
      </c>
      <c r="I848" s="3">
        <v>21</v>
      </c>
      <c r="J848" s="3" t="s">
        <v>181</v>
      </c>
      <c r="K848" s="3" t="s">
        <v>27</v>
      </c>
      <c r="M848" s="3">
        <v>60</v>
      </c>
    </row>
    <row r="849" customHeight="1" spans="1:13">
      <c r="A849" s="3" t="s">
        <v>2848</v>
      </c>
      <c r="D849" s="91" t="s">
        <v>19</v>
      </c>
      <c r="E849" s="91" t="s">
        <v>2424</v>
      </c>
      <c r="F849" s="3">
        <v>1988</v>
      </c>
      <c r="G849" s="3" t="s">
        <v>1072</v>
      </c>
      <c r="H849" s="3" t="s">
        <v>1945</v>
      </c>
      <c r="I849" s="3">
        <v>9</v>
      </c>
      <c r="J849" s="3" t="s">
        <v>776</v>
      </c>
      <c r="K849" s="3" t="s">
        <v>27</v>
      </c>
      <c r="M849" s="3">
        <v>60</v>
      </c>
    </row>
    <row r="850" customHeight="1" spans="1:13">
      <c r="A850" s="154" t="e">
        <f t="shared" ref="A850:A851" si="33">A849+1</f>
        <v>#VALUE!</v>
      </c>
      <c r="B850" s="3"/>
      <c r="C850" s="3"/>
      <c r="D850" s="91" t="s">
        <v>10</v>
      </c>
      <c r="E850" s="91" t="s">
        <v>2425</v>
      </c>
      <c r="F850" s="63">
        <v>2014</v>
      </c>
      <c r="G850" s="63" t="s">
        <v>24</v>
      </c>
      <c r="H850" s="63" t="s">
        <v>2426</v>
      </c>
      <c r="I850" s="63">
        <v>251</v>
      </c>
      <c r="J850" s="62"/>
      <c r="K850" s="63" t="s">
        <v>40</v>
      </c>
      <c r="L850" s="62"/>
      <c r="M850" s="3">
        <v>65</v>
      </c>
    </row>
    <row r="851" customHeight="1" spans="1:13">
      <c r="A851" s="154" t="e">
        <f t="shared" si="33"/>
        <v>#VALUE!</v>
      </c>
      <c r="B851" s="3"/>
      <c r="C851" s="3"/>
      <c r="D851" s="91" t="s">
        <v>10</v>
      </c>
      <c r="E851" s="91" t="s">
        <v>2427</v>
      </c>
      <c r="F851" s="63">
        <v>2018</v>
      </c>
      <c r="G851" s="63" t="s">
        <v>398</v>
      </c>
      <c r="H851" s="63" t="s">
        <v>1832</v>
      </c>
      <c r="I851" s="63">
        <v>177</v>
      </c>
      <c r="J851" s="62"/>
      <c r="K851" s="63" t="s">
        <v>27</v>
      </c>
      <c r="L851" s="62"/>
      <c r="M851" s="3">
        <v>65</v>
      </c>
    </row>
    <row r="852" customHeight="1" spans="1:13">
      <c r="A852" s="154" t="e">
        <f>'Drop 1 Football'!A401+1</f>
        <v>#VALUE!</v>
      </c>
      <c r="B852" s="3"/>
      <c r="C852" s="3"/>
      <c r="D852" s="91" t="s">
        <v>10</v>
      </c>
      <c r="E852" s="91" t="s">
        <v>2428</v>
      </c>
      <c r="F852" s="3">
        <v>2019</v>
      </c>
      <c r="G852" s="3" t="s">
        <v>93</v>
      </c>
      <c r="H852" s="3" t="s">
        <v>2429</v>
      </c>
      <c r="I852" s="3">
        <v>263</v>
      </c>
      <c r="J852" s="3" t="s">
        <v>86</v>
      </c>
      <c r="K852" s="3" t="s">
        <v>40</v>
      </c>
      <c r="M852" s="3">
        <v>65</v>
      </c>
    </row>
    <row r="853" customHeight="1" spans="1:13">
      <c r="A853" s="3">
        <v>12040</v>
      </c>
      <c r="D853" s="91" t="s">
        <v>10</v>
      </c>
      <c r="E853" s="3">
        <v>52171196</v>
      </c>
      <c r="F853" s="3">
        <v>1988</v>
      </c>
      <c r="G853" s="3" t="s">
        <v>1962</v>
      </c>
      <c r="H853" s="3" t="s">
        <v>1986</v>
      </c>
      <c r="J853" s="3">
        <v>6</v>
      </c>
      <c r="K853" s="3" t="s">
        <v>27</v>
      </c>
      <c r="M853" s="3">
        <v>65</v>
      </c>
    </row>
    <row r="854" customHeight="1" spans="1:13">
      <c r="A854" s="3">
        <v>12117</v>
      </c>
      <c r="D854" s="91" t="s">
        <v>10</v>
      </c>
      <c r="E854" s="3">
        <v>3190374</v>
      </c>
      <c r="F854" s="3">
        <v>1988</v>
      </c>
      <c r="G854" s="3" t="s">
        <v>1072</v>
      </c>
      <c r="H854" s="3" t="s">
        <v>2227</v>
      </c>
      <c r="J854" s="3">
        <v>43</v>
      </c>
      <c r="K854" s="3" t="s">
        <v>27</v>
      </c>
      <c r="M854" s="3">
        <v>65</v>
      </c>
    </row>
    <row r="855" customHeight="1" spans="1:13">
      <c r="A855" s="3" t="s">
        <v>2848</v>
      </c>
      <c r="D855" s="91" t="s">
        <v>66</v>
      </c>
      <c r="E855" s="91" t="s">
        <v>2430</v>
      </c>
      <c r="F855" s="3">
        <v>1992</v>
      </c>
      <c r="G855" s="3" t="s">
        <v>2431</v>
      </c>
      <c r="H855" s="3" t="s">
        <v>1818</v>
      </c>
      <c r="I855" s="3">
        <v>247</v>
      </c>
      <c r="J855" s="3" t="s">
        <v>181</v>
      </c>
      <c r="K855" s="3" t="s">
        <v>281</v>
      </c>
      <c r="M855" s="3">
        <v>65</v>
      </c>
    </row>
    <row r="856" customHeight="1" spans="1:13">
      <c r="A856" s="3" t="s">
        <v>2848</v>
      </c>
      <c r="D856" s="91" t="s">
        <v>10</v>
      </c>
      <c r="E856" s="91" t="s">
        <v>2432</v>
      </c>
      <c r="F856" s="3">
        <v>1987</v>
      </c>
      <c r="G856" s="3" t="s">
        <v>1072</v>
      </c>
      <c r="H856" s="3" t="s">
        <v>1926</v>
      </c>
      <c r="I856" s="3">
        <v>4</v>
      </c>
      <c r="J856" s="3" t="s">
        <v>2065</v>
      </c>
      <c r="K856" s="3" t="s">
        <v>27</v>
      </c>
      <c r="M856" s="3">
        <v>65</v>
      </c>
    </row>
    <row r="857" customHeight="1" spans="1:13">
      <c r="A857" s="3" t="s">
        <v>2848</v>
      </c>
      <c r="D857" s="91" t="s">
        <v>10</v>
      </c>
      <c r="E857" s="91" t="s">
        <v>2433</v>
      </c>
      <c r="F857" s="3">
        <v>1987</v>
      </c>
      <c r="G857" s="3" t="s">
        <v>1072</v>
      </c>
      <c r="H857" s="3" t="s">
        <v>1926</v>
      </c>
      <c r="I857" s="3">
        <v>4</v>
      </c>
      <c r="J857" s="3" t="s">
        <v>2065</v>
      </c>
      <c r="K857" s="3" t="s">
        <v>27</v>
      </c>
      <c r="M857" s="3">
        <v>65</v>
      </c>
    </row>
    <row r="858" customHeight="1" spans="1:13">
      <c r="A858" s="3" t="s">
        <v>2848</v>
      </c>
      <c r="D858" s="91" t="s">
        <v>10</v>
      </c>
      <c r="E858" s="91" t="s">
        <v>2434</v>
      </c>
      <c r="F858" s="3">
        <v>1987</v>
      </c>
      <c r="G858" s="3" t="s">
        <v>1072</v>
      </c>
      <c r="H858" s="3" t="s">
        <v>1926</v>
      </c>
      <c r="I858" s="3">
        <v>4</v>
      </c>
      <c r="J858" s="3" t="s">
        <v>2065</v>
      </c>
      <c r="K858" s="3" t="s">
        <v>27</v>
      </c>
      <c r="M858" s="3">
        <v>65</v>
      </c>
    </row>
    <row r="859" customHeight="1" spans="1:13">
      <c r="A859" s="154" t="e">
        <f t="shared" ref="A859:A868" si="34">A858+1</f>
        <v>#VALUE!</v>
      </c>
      <c r="B859" s="3"/>
      <c r="C859" s="3"/>
      <c r="D859" s="91" t="s">
        <v>10</v>
      </c>
      <c r="E859" s="91" t="s">
        <v>2435</v>
      </c>
      <c r="F859" s="59">
        <v>2019</v>
      </c>
      <c r="G859" s="59" t="s">
        <v>72</v>
      </c>
      <c r="H859" s="59" t="s">
        <v>1841</v>
      </c>
      <c r="I859" s="59">
        <v>249</v>
      </c>
      <c r="J859" s="60"/>
      <c r="K859" s="59" t="s">
        <v>14</v>
      </c>
      <c r="M859" s="3">
        <v>66</v>
      </c>
    </row>
    <row r="860" customHeight="1" spans="1:13">
      <c r="A860" s="154" t="e">
        <f t="shared" si="34"/>
        <v>#VALUE!</v>
      </c>
      <c r="B860" s="3"/>
      <c r="C860" s="3"/>
      <c r="D860" s="91" t="s">
        <v>10</v>
      </c>
      <c r="E860" s="91" t="s">
        <v>2436</v>
      </c>
      <c r="F860" s="63">
        <v>2016</v>
      </c>
      <c r="G860" s="63" t="s">
        <v>398</v>
      </c>
      <c r="H860" s="63" t="s">
        <v>2437</v>
      </c>
      <c r="I860" s="63">
        <v>157</v>
      </c>
      <c r="J860" s="62"/>
      <c r="K860" s="63" t="s">
        <v>40</v>
      </c>
      <c r="L860" s="62"/>
      <c r="M860" s="3">
        <v>70</v>
      </c>
    </row>
    <row r="861" customHeight="1" spans="1:13">
      <c r="A861" s="154" t="e">
        <f t="shared" si="34"/>
        <v>#VALUE!</v>
      </c>
      <c r="B861" s="3"/>
      <c r="C861" s="3"/>
      <c r="D861" s="91" t="s">
        <v>10</v>
      </c>
      <c r="E861" s="91" t="s">
        <v>2438</v>
      </c>
      <c r="F861" s="63">
        <v>2018</v>
      </c>
      <c r="G861" s="63" t="s">
        <v>72</v>
      </c>
      <c r="H861" s="63" t="s">
        <v>2439</v>
      </c>
      <c r="I861" s="63">
        <v>66</v>
      </c>
      <c r="J861" s="63" t="s">
        <v>2062</v>
      </c>
      <c r="K861" s="63" t="s">
        <v>40</v>
      </c>
      <c r="L861" s="62"/>
      <c r="M861" s="3">
        <v>70</v>
      </c>
    </row>
    <row r="862" customHeight="1" spans="1:13">
      <c r="A862" s="154" t="e">
        <f t="shared" si="34"/>
        <v>#VALUE!</v>
      </c>
      <c r="B862" s="3"/>
      <c r="C862" s="3"/>
      <c r="D862" s="91" t="s">
        <v>10</v>
      </c>
      <c r="E862" s="91" t="s">
        <v>2440</v>
      </c>
      <c r="F862" s="63">
        <v>2019</v>
      </c>
      <c r="G862" s="63" t="s">
        <v>68</v>
      </c>
      <c r="H862" s="63" t="s">
        <v>1841</v>
      </c>
      <c r="I862" s="161">
        <v>274</v>
      </c>
      <c r="J862" s="62"/>
      <c r="K862" s="63" t="s">
        <v>40</v>
      </c>
      <c r="L862" s="62"/>
      <c r="M862" s="3">
        <v>70</v>
      </c>
    </row>
    <row r="863" customHeight="1" spans="1:13">
      <c r="A863" s="154" t="e">
        <f t="shared" si="34"/>
        <v>#VALUE!</v>
      </c>
      <c r="B863" s="3"/>
      <c r="C863" s="3"/>
      <c r="D863" s="91" t="s">
        <v>10</v>
      </c>
      <c r="E863" s="91" t="s">
        <v>2441</v>
      </c>
      <c r="F863" s="63">
        <v>2019</v>
      </c>
      <c r="G863" s="63" t="s">
        <v>68</v>
      </c>
      <c r="H863" s="63" t="s">
        <v>1841</v>
      </c>
      <c r="I863" s="161">
        <v>274</v>
      </c>
      <c r="J863" s="62"/>
      <c r="K863" s="63" t="s">
        <v>40</v>
      </c>
      <c r="L863" s="62"/>
      <c r="M863" s="3">
        <v>70</v>
      </c>
    </row>
    <row r="864" customHeight="1" spans="1:13">
      <c r="A864" s="154" t="e">
        <f t="shared" si="34"/>
        <v>#VALUE!</v>
      </c>
      <c r="D864" s="91" t="s">
        <v>66</v>
      </c>
      <c r="E864" s="140">
        <v>4655418</v>
      </c>
      <c r="F864" s="140">
        <v>2019</v>
      </c>
      <c r="G864" s="140" t="s">
        <v>72</v>
      </c>
      <c r="H864" s="140" t="s">
        <v>2442</v>
      </c>
      <c r="I864" s="140">
        <v>248</v>
      </c>
      <c r="J864" s="143"/>
      <c r="K864" s="140" t="s">
        <v>277</v>
      </c>
      <c r="M864" s="3">
        <v>70</v>
      </c>
    </row>
    <row r="865" customHeight="1" spans="1:13">
      <c r="A865" s="154" t="e">
        <f t="shared" si="34"/>
        <v>#VALUE!</v>
      </c>
      <c r="D865" s="91" t="s">
        <v>66</v>
      </c>
      <c r="E865" s="140">
        <v>6588720</v>
      </c>
      <c r="F865" s="140">
        <v>2019</v>
      </c>
      <c r="G865" s="140" t="s">
        <v>72</v>
      </c>
      <c r="H865" s="140" t="s">
        <v>2442</v>
      </c>
      <c r="I865" s="140">
        <v>248</v>
      </c>
      <c r="J865" s="143"/>
      <c r="K865" s="140" t="s">
        <v>277</v>
      </c>
      <c r="M865" s="3">
        <v>70</v>
      </c>
    </row>
    <row r="866" customHeight="1" spans="1:13">
      <c r="A866" s="154" t="e">
        <f t="shared" si="34"/>
        <v>#VALUE!</v>
      </c>
      <c r="D866" s="91" t="s">
        <v>10</v>
      </c>
      <c r="E866" s="210">
        <v>46499385</v>
      </c>
      <c r="F866" s="210">
        <v>2019</v>
      </c>
      <c r="G866" s="211" t="s">
        <v>72</v>
      </c>
      <c r="H866" s="211" t="s">
        <v>2442</v>
      </c>
      <c r="I866" s="211">
        <v>248</v>
      </c>
      <c r="J866" s="143"/>
      <c r="K866" s="211" t="s">
        <v>14</v>
      </c>
      <c r="M866" s="3">
        <v>70</v>
      </c>
    </row>
    <row r="867" customHeight="1" spans="1:13">
      <c r="A867" s="154" t="e">
        <f t="shared" si="34"/>
        <v>#VALUE!</v>
      </c>
      <c r="D867" s="91" t="s">
        <v>10</v>
      </c>
      <c r="E867" s="91" t="s">
        <v>2443</v>
      </c>
      <c r="F867" s="3">
        <v>2019</v>
      </c>
      <c r="G867" s="3" t="s">
        <v>1840</v>
      </c>
      <c r="H867" s="3" t="s">
        <v>1841</v>
      </c>
      <c r="I867" s="3">
        <v>11</v>
      </c>
      <c r="J867" s="3" t="s">
        <v>2444</v>
      </c>
      <c r="K867" s="3" t="s">
        <v>40</v>
      </c>
      <c r="M867" s="3">
        <v>70</v>
      </c>
    </row>
    <row r="868" customHeight="1" spans="1:13">
      <c r="A868" s="154" t="e">
        <f t="shared" si="34"/>
        <v>#VALUE!</v>
      </c>
      <c r="B868" s="143"/>
      <c r="C868" s="143"/>
      <c r="D868" s="144" t="s">
        <v>10</v>
      </c>
      <c r="E868" s="144" t="s">
        <v>2445</v>
      </c>
      <c r="F868" s="140">
        <v>2018</v>
      </c>
      <c r="G868" s="140" t="s">
        <v>72</v>
      </c>
      <c r="H868" s="140" t="s">
        <v>1969</v>
      </c>
      <c r="I868" s="140">
        <v>78</v>
      </c>
      <c r="J868" s="140" t="s">
        <v>273</v>
      </c>
      <c r="K868" s="140" t="s">
        <v>14</v>
      </c>
      <c r="M868" s="3">
        <v>70</v>
      </c>
    </row>
    <row r="869" customHeight="1" spans="1:13">
      <c r="A869" s="3">
        <v>12097</v>
      </c>
      <c r="D869" s="91" t="s">
        <v>10</v>
      </c>
      <c r="E869" s="91" t="s">
        <v>2446</v>
      </c>
      <c r="F869" s="3">
        <v>1987</v>
      </c>
      <c r="G869" s="3" t="s">
        <v>1962</v>
      </c>
      <c r="H869" s="3" t="s">
        <v>1926</v>
      </c>
      <c r="I869" s="3"/>
      <c r="J869" s="3">
        <v>4</v>
      </c>
      <c r="K869" s="3" t="s">
        <v>984</v>
      </c>
      <c r="M869" s="3">
        <v>70</v>
      </c>
    </row>
    <row r="870" customHeight="1" spans="1:13">
      <c r="A870" s="154">
        <f>'Drop 1 Football'!A519+1</f>
        <v>11001</v>
      </c>
      <c r="D870" s="91" t="s">
        <v>66</v>
      </c>
      <c r="E870" s="3">
        <v>4574480</v>
      </c>
      <c r="F870" s="3">
        <v>2020</v>
      </c>
      <c r="G870" s="3" t="s">
        <v>72</v>
      </c>
      <c r="H870" s="3" t="s">
        <v>2447</v>
      </c>
      <c r="I870" s="3" t="s">
        <v>1836</v>
      </c>
      <c r="J870" s="3" t="s">
        <v>2448</v>
      </c>
      <c r="K870" s="3" t="s">
        <v>281</v>
      </c>
      <c r="M870" s="3">
        <v>75</v>
      </c>
    </row>
    <row r="871" customHeight="1" spans="1:13">
      <c r="A871" s="154">
        <f>A870+1</f>
        <v>11002</v>
      </c>
      <c r="B871" s="143"/>
      <c r="C871" s="143"/>
      <c r="D871" s="144" t="s">
        <v>545</v>
      </c>
      <c r="E871" s="144" t="s">
        <v>2449</v>
      </c>
      <c r="F871" s="140">
        <v>2016</v>
      </c>
      <c r="G871" s="140" t="s">
        <v>72</v>
      </c>
      <c r="H871" s="140" t="s">
        <v>2450</v>
      </c>
      <c r="I871" s="140">
        <v>1</v>
      </c>
      <c r="J871" s="140"/>
      <c r="K871" s="140" t="s">
        <v>548</v>
      </c>
      <c r="M871" s="3">
        <v>75</v>
      </c>
    </row>
    <row r="872" customHeight="1" spans="1:13">
      <c r="A872" s="3">
        <v>11781</v>
      </c>
      <c r="D872" s="91" t="s">
        <v>10</v>
      </c>
      <c r="E872" s="91" t="s">
        <v>2451</v>
      </c>
      <c r="F872" s="3">
        <v>2019</v>
      </c>
      <c r="G872" s="3" t="s">
        <v>1988</v>
      </c>
      <c r="H872" s="3" t="s">
        <v>1841</v>
      </c>
      <c r="I872" s="3" t="s">
        <v>2452</v>
      </c>
      <c r="J872" s="3">
        <v>259</v>
      </c>
      <c r="K872" s="3" t="s">
        <v>40</v>
      </c>
      <c r="M872" s="3">
        <v>75</v>
      </c>
    </row>
    <row r="873" customHeight="1" spans="1:13">
      <c r="A873" s="3">
        <v>11933</v>
      </c>
      <c r="D873" s="91" t="s">
        <v>10</v>
      </c>
      <c r="E873" s="91" t="s">
        <v>2453</v>
      </c>
      <c r="F873" s="3">
        <v>1989</v>
      </c>
      <c r="G873" s="3" t="s">
        <v>1988</v>
      </c>
      <c r="H873" s="3" t="s">
        <v>1989</v>
      </c>
      <c r="J873" s="3">
        <v>310</v>
      </c>
      <c r="K873" s="3" t="s">
        <v>40</v>
      </c>
      <c r="M873" s="3">
        <v>75</v>
      </c>
    </row>
    <row r="874" customHeight="1" spans="1:13">
      <c r="A874" s="3">
        <v>12145</v>
      </c>
      <c r="D874" s="91" t="s">
        <v>10</v>
      </c>
      <c r="E874" s="91" t="s">
        <v>2454</v>
      </c>
      <c r="F874" s="3">
        <v>1988</v>
      </c>
      <c r="G874" s="3" t="s">
        <v>1072</v>
      </c>
      <c r="H874" s="3" t="s">
        <v>2227</v>
      </c>
      <c r="J874" s="3">
        <v>43</v>
      </c>
      <c r="K874" s="3" t="s">
        <v>27</v>
      </c>
      <c r="M874" s="3">
        <v>75</v>
      </c>
    </row>
    <row r="875" customHeight="1" spans="1:13">
      <c r="A875" s="3" t="s">
        <v>2848</v>
      </c>
      <c r="D875" s="91" t="s">
        <v>10</v>
      </c>
      <c r="E875" s="91" t="s">
        <v>2455</v>
      </c>
      <c r="F875" s="3">
        <v>1981</v>
      </c>
      <c r="G875" s="3" t="s">
        <v>166</v>
      </c>
      <c r="H875" s="3" t="s">
        <v>1926</v>
      </c>
      <c r="I875" s="3">
        <v>4</v>
      </c>
      <c r="J875" s="3" t="s">
        <v>181</v>
      </c>
      <c r="K875" s="3" t="s">
        <v>170</v>
      </c>
      <c r="M875" s="3">
        <v>75</v>
      </c>
    </row>
    <row r="876" customHeight="1" spans="1:13">
      <c r="A876" s="3" t="s">
        <v>2848</v>
      </c>
      <c r="D876" s="91" t="s">
        <v>10</v>
      </c>
      <c r="E876" s="91" t="s">
        <v>2456</v>
      </c>
      <c r="F876" s="3">
        <v>1981</v>
      </c>
      <c r="G876" s="3" t="s">
        <v>166</v>
      </c>
      <c r="H876" s="3" t="s">
        <v>1926</v>
      </c>
      <c r="I876" s="3">
        <v>4</v>
      </c>
      <c r="J876" s="3" t="s">
        <v>181</v>
      </c>
      <c r="K876" s="3" t="s">
        <v>170</v>
      </c>
      <c r="M876" s="3">
        <v>75</v>
      </c>
    </row>
    <row r="877" customHeight="1" spans="1:13">
      <c r="A877" s="3" t="s">
        <v>2848</v>
      </c>
      <c r="D877" s="91" t="s">
        <v>10</v>
      </c>
      <c r="E877" s="91" t="s">
        <v>2457</v>
      </c>
      <c r="F877" s="3">
        <v>1981</v>
      </c>
      <c r="G877" s="3" t="s">
        <v>166</v>
      </c>
      <c r="H877" s="3" t="s">
        <v>1926</v>
      </c>
      <c r="I877" s="3">
        <v>4</v>
      </c>
      <c r="J877" s="3" t="s">
        <v>181</v>
      </c>
      <c r="K877" s="3" t="s">
        <v>170</v>
      </c>
      <c r="M877" s="3">
        <v>75</v>
      </c>
    </row>
    <row r="878" customHeight="1" spans="1:13">
      <c r="A878" s="3" t="s">
        <v>2848</v>
      </c>
      <c r="D878" s="91" t="s">
        <v>10</v>
      </c>
      <c r="E878" s="91" t="s">
        <v>2458</v>
      </c>
      <c r="F878" s="3">
        <v>1981</v>
      </c>
      <c r="G878" s="3" t="s">
        <v>166</v>
      </c>
      <c r="H878" s="3" t="s">
        <v>1926</v>
      </c>
      <c r="I878" s="3">
        <v>4</v>
      </c>
      <c r="J878" s="3" t="s">
        <v>181</v>
      </c>
      <c r="K878" s="3" t="s">
        <v>170</v>
      </c>
      <c r="M878" s="3">
        <v>75</v>
      </c>
    </row>
    <row r="879" customHeight="1" spans="1:13">
      <c r="A879" s="3" t="s">
        <v>2848</v>
      </c>
      <c r="D879" s="91" t="s">
        <v>10</v>
      </c>
      <c r="E879" s="91" t="s">
        <v>2459</v>
      </c>
      <c r="F879" s="3">
        <v>1981</v>
      </c>
      <c r="G879" s="3" t="s">
        <v>166</v>
      </c>
      <c r="H879" s="3" t="s">
        <v>1926</v>
      </c>
      <c r="I879" s="3">
        <v>4</v>
      </c>
      <c r="J879" s="3" t="s">
        <v>181</v>
      </c>
      <c r="K879" s="3" t="s">
        <v>170</v>
      </c>
      <c r="M879" s="3">
        <v>75</v>
      </c>
    </row>
    <row r="880" customHeight="1" spans="1:13">
      <c r="A880" s="3" t="s">
        <v>2848</v>
      </c>
      <c r="D880" s="91" t="s">
        <v>10</v>
      </c>
      <c r="E880" s="91" t="s">
        <v>2460</v>
      </c>
      <c r="F880" s="3">
        <v>1981</v>
      </c>
      <c r="G880" s="3" t="s">
        <v>166</v>
      </c>
      <c r="H880" s="3" t="s">
        <v>1926</v>
      </c>
      <c r="I880" s="3">
        <v>4</v>
      </c>
      <c r="J880" s="3" t="s">
        <v>181</v>
      </c>
      <c r="K880" s="3" t="s">
        <v>170</v>
      </c>
      <c r="M880" s="3">
        <v>75</v>
      </c>
    </row>
    <row r="881" customHeight="1" spans="1:13">
      <c r="A881" s="3" t="s">
        <v>2848</v>
      </c>
      <c r="D881" s="91" t="s">
        <v>10</v>
      </c>
      <c r="E881" s="91" t="s">
        <v>2461</v>
      </c>
      <c r="F881" s="3">
        <v>1981</v>
      </c>
      <c r="G881" s="3" t="s">
        <v>166</v>
      </c>
      <c r="H881" s="3" t="s">
        <v>1926</v>
      </c>
      <c r="I881" s="3">
        <v>4</v>
      </c>
      <c r="J881" s="3" t="s">
        <v>181</v>
      </c>
      <c r="K881" s="3" t="s">
        <v>170</v>
      </c>
      <c r="M881" s="3">
        <v>75</v>
      </c>
    </row>
    <row r="882" customHeight="1" spans="1:13">
      <c r="A882" s="3" t="s">
        <v>2848</v>
      </c>
      <c r="D882" s="91" t="s">
        <v>10</v>
      </c>
      <c r="E882" s="91" t="s">
        <v>2462</v>
      </c>
      <c r="F882" s="3">
        <v>1981</v>
      </c>
      <c r="G882" s="3" t="s">
        <v>166</v>
      </c>
      <c r="H882" s="3" t="s">
        <v>1926</v>
      </c>
      <c r="I882" s="3">
        <v>4</v>
      </c>
      <c r="J882" s="3" t="s">
        <v>181</v>
      </c>
      <c r="K882" s="3" t="s">
        <v>170</v>
      </c>
      <c r="M882" s="3">
        <v>75</v>
      </c>
    </row>
    <row r="883" customHeight="1" spans="1:13">
      <c r="A883" s="3" t="s">
        <v>2848</v>
      </c>
      <c r="D883" s="91" t="s">
        <v>10</v>
      </c>
      <c r="E883" s="91" t="s">
        <v>2463</v>
      </c>
      <c r="F883" s="3">
        <v>1981</v>
      </c>
      <c r="G883" s="3" t="s">
        <v>166</v>
      </c>
      <c r="H883" s="3" t="s">
        <v>1926</v>
      </c>
      <c r="I883" s="3">
        <v>4</v>
      </c>
      <c r="J883" s="3" t="s">
        <v>181</v>
      </c>
      <c r="K883" s="3" t="s">
        <v>170</v>
      </c>
      <c r="M883" s="3">
        <v>75</v>
      </c>
    </row>
    <row r="884" customHeight="1" spans="1:13">
      <c r="A884" s="3" t="s">
        <v>2848</v>
      </c>
      <c r="D884" s="220"/>
      <c r="E884" s="91" t="s">
        <v>2464</v>
      </c>
      <c r="F884" s="3">
        <v>1988</v>
      </c>
      <c r="G884" s="3" t="s">
        <v>1072</v>
      </c>
      <c r="H884" s="3" t="s">
        <v>1245</v>
      </c>
      <c r="I884" s="3">
        <v>120</v>
      </c>
      <c r="J884" s="3" t="s">
        <v>1920</v>
      </c>
      <c r="K884" s="3" t="s">
        <v>977</v>
      </c>
      <c r="M884" s="3">
        <v>75</v>
      </c>
    </row>
    <row r="885" customHeight="1" spans="1:13">
      <c r="A885" s="154" t="e">
        <f t="shared" ref="A885:A892" si="35">A884+1</f>
        <v>#VALUE!</v>
      </c>
      <c r="B885" s="3"/>
      <c r="C885" s="3"/>
      <c r="D885" s="91" t="s">
        <v>10</v>
      </c>
      <c r="E885" s="91" t="s">
        <v>2465</v>
      </c>
      <c r="F885" s="63">
        <v>2012</v>
      </c>
      <c r="G885" s="63" t="s">
        <v>2466</v>
      </c>
      <c r="H885" s="63" t="s">
        <v>1938</v>
      </c>
      <c r="I885" s="63">
        <v>237</v>
      </c>
      <c r="J885" s="62"/>
      <c r="K885" s="63" t="s">
        <v>40</v>
      </c>
      <c r="L885" s="62"/>
      <c r="M885" s="3">
        <v>80</v>
      </c>
    </row>
    <row r="886" customHeight="1" spans="1:13">
      <c r="A886" s="154" t="e">
        <f t="shared" si="35"/>
        <v>#VALUE!</v>
      </c>
      <c r="B886" s="3"/>
      <c r="C886" s="3"/>
      <c r="D886" s="91" t="s">
        <v>10</v>
      </c>
      <c r="E886" s="91" t="s">
        <v>2467</v>
      </c>
      <c r="F886" s="63">
        <v>2018</v>
      </c>
      <c r="G886" s="63" t="s">
        <v>72</v>
      </c>
      <c r="H886" s="63" t="s">
        <v>1832</v>
      </c>
      <c r="I886" s="63">
        <v>3</v>
      </c>
      <c r="J886" s="63" t="s">
        <v>89</v>
      </c>
      <c r="K886" s="63" t="s">
        <v>40</v>
      </c>
      <c r="L886" s="62"/>
      <c r="M886" s="3">
        <v>80</v>
      </c>
    </row>
    <row r="887" customHeight="1" spans="1:13">
      <c r="A887" s="154" t="e">
        <f t="shared" si="35"/>
        <v>#VALUE!</v>
      </c>
      <c r="B887" s="3"/>
      <c r="C887" s="3"/>
      <c r="D887" s="91" t="s">
        <v>10</v>
      </c>
      <c r="E887" s="91" t="s">
        <v>2468</v>
      </c>
      <c r="F887" s="63">
        <v>2018</v>
      </c>
      <c r="G887" s="63" t="s">
        <v>1988</v>
      </c>
      <c r="H887" s="63" t="s">
        <v>1969</v>
      </c>
      <c r="I887" s="63"/>
      <c r="J887" s="62"/>
      <c r="K887" s="63" t="s">
        <v>40</v>
      </c>
      <c r="L887" s="62"/>
      <c r="M887" s="3">
        <v>80</v>
      </c>
    </row>
    <row r="888" customHeight="1" spans="1:13">
      <c r="A888" s="154" t="e">
        <f t="shared" si="35"/>
        <v>#VALUE!</v>
      </c>
      <c r="B888" s="3"/>
      <c r="C888" s="3"/>
      <c r="D888" s="91" t="s">
        <v>10</v>
      </c>
      <c r="E888" s="91" t="s">
        <v>2469</v>
      </c>
      <c r="F888" s="122">
        <v>2018</v>
      </c>
      <c r="G888" s="122" t="s">
        <v>398</v>
      </c>
      <c r="H888" s="122" t="s">
        <v>1969</v>
      </c>
      <c r="I888" s="122">
        <v>198</v>
      </c>
      <c r="J888" s="123" t="s">
        <v>2470</v>
      </c>
      <c r="K888" s="123" t="s">
        <v>45</v>
      </c>
      <c r="L888" s="62"/>
      <c r="M888" s="3">
        <v>80</v>
      </c>
    </row>
    <row r="889" customHeight="1" spans="1:13">
      <c r="A889" s="154" t="e">
        <f t="shared" si="35"/>
        <v>#VALUE!</v>
      </c>
      <c r="B889" s="3"/>
      <c r="C889" s="3"/>
      <c r="D889" s="91" t="s">
        <v>19</v>
      </c>
      <c r="E889" s="91" t="s">
        <v>2471</v>
      </c>
      <c r="F889" s="63">
        <v>2019</v>
      </c>
      <c r="G889" s="63" t="s">
        <v>303</v>
      </c>
      <c r="H889" s="63" t="s">
        <v>1809</v>
      </c>
      <c r="I889" s="63">
        <v>9</v>
      </c>
      <c r="J889" s="63" t="s">
        <v>959</v>
      </c>
      <c r="K889" s="63" t="s">
        <v>40</v>
      </c>
      <c r="L889" s="62"/>
      <c r="M889" s="3">
        <v>80</v>
      </c>
    </row>
    <row r="890" customHeight="1" spans="1:13">
      <c r="A890" s="154" t="e">
        <f t="shared" si="35"/>
        <v>#VALUE!</v>
      </c>
      <c r="B890" s="3"/>
      <c r="C890" s="3"/>
      <c r="D890" s="91" t="s">
        <v>10</v>
      </c>
      <c r="E890" s="91" t="s">
        <v>2472</v>
      </c>
      <c r="F890" s="118">
        <v>2019</v>
      </c>
      <c r="G890" s="118" t="s">
        <v>72</v>
      </c>
      <c r="H890" s="118" t="s">
        <v>1852</v>
      </c>
      <c r="I890" s="118">
        <v>288</v>
      </c>
      <c r="J890" s="119" t="s">
        <v>86</v>
      </c>
      <c r="K890" s="119" t="s">
        <v>14</v>
      </c>
      <c r="M890" s="3">
        <v>80</v>
      </c>
    </row>
    <row r="891" customHeight="1" spans="1:13">
      <c r="A891" s="154" t="e">
        <f t="shared" si="35"/>
        <v>#VALUE!</v>
      </c>
      <c r="B891" s="3"/>
      <c r="C891" s="3"/>
      <c r="D891" s="91" t="s">
        <v>10</v>
      </c>
      <c r="E891" s="91" t="s">
        <v>2473</v>
      </c>
      <c r="F891" s="3">
        <v>2019</v>
      </c>
      <c r="G891" s="3" t="s">
        <v>365</v>
      </c>
      <c r="H891" s="3" t="s">
        <v>1841</v>
      </c>
      <c r="I891" s="3">
        <v>219</v>
      </c>
      <c r="J891" s="3"/>
      <c r="K891" s="3" t="s">
        <v>40</v>
      </c>
      <c r="M891" s="3">
        <v>80</v>
      </c>
    </row>
    <row r="892" customHeight="1" spans="1:13">
      <c r="A892" s="154" t="e">
        <f t="shared" si="35"/>
        <v>#VALUE!</v>
      </c>
      <c r="B892" s="143"/>
      <c r="C892" s="143"/>
      <c r="D892" s="144" t="s">
        <v>10</v>
      </c>
      <c r="E892" s="144" t="s">
        <v>2474</v>
      </c>
      <c r="F892" s="140">
        <v>2019</v>
      </c>
      <c r="G892" s="140" t="s">
        <v>303</v>
      </c>
      <c r="H892" s="140" t="s">
        <v>1841</v>
      </c>
      <c r="I892" s="140">
        <v>161</v>
      </c>
      <c r="J892" s="140"/>
      <c r="K892" s="140" t="s">
        <v>40</v>
      </c>
      <c r="M892" s="3">
        <v>80</v>
      </c>
    </row>
    <row r="893" customHeight="1" spans="1:13">
      <c r="A893" s="3" t="s">
        <v>2848</v>
      </c>
      <c r="D893" s="91" t="s">
        <v>66</v>
      </c>
      <c r="E893" s="91" t="s">
        <v>2475</v>
      </c>
      <c r="F893" s="3">
        <v>1988</v>
      </c>
      <c r="G893" s="3" t="s">
        <v>1072</v>
      </c>
      <c r="H893" s="3" t="s">
        <v>1245</v>
      </c>
      <c r="I893" s="3">
        <v>120</v>
      </c>
      <c r="J893" s="3" t="s">
        <v>1920</v>
      </c>
      <c r="K893" s="3" t="s">
        <v>1912</v>
      </c>
      <c r="M893" s="3">
        <v>80</v>
      </c>
    </row>
    <row r="894" customHeight="1" spans="1:13">
      <c r="A894" s="3" t="s">
        <v>2848</v>
      </c>
      <c r="D894" s="91" t="s">
        <v>10</v>
      </c>
      <c r="E894" s="91" t="s">
        <v>2476</v>
      </c>
      <c r="F894" s="3">
        <v>1987</v>
      </c>
      <c r="G894" s="3" t="s">
        <v>1072</v>
      </c>
      <c r="H894" s="3" t="s">
        <v>2318</v>
      </c>
      <c r="I894" s="3">
        <v>35</v>
      </c>
      <c r="J894" s="3" t="s">
        <v>210</v>
      </c>
      <c r="K894" s="3" t="s">
        <v>14</v>
      </c>
      <c r="M894" s="3">
        <v>80</v>
      </c>
    </row>
    <row r="895" customHeight="1" spans="1:13">
      <c r="A895" s="3">
        <v>11947</v>
      </c>
      <c r="D895" s="91" t="s">
        <v>10</v>
      </c>
      <c r="E895" s="91" t="s">
        <v>2477</v>
      </c>
      <c r="F895" s="3">
        <v>1991</v>
      </c>
      <c r="G895" s="3" t="s">
        <v>2118</v>
      </c>
      <c r="H895" s="3" t="s">
        <v>1245</v>
      </c>
      <c r="J895" s="3">
        <v>307</v>
      </c>
      <c r="K895" s="3" t="s">
        <v>40</v>
      </c>
      <c r="M895" s="3">
        <v>85</v>
      </c>
    </row>
    <row r="896" customHeight="1" spans="1:13">
      <c r="A896" s="3">
        <v>12116</v>
      </c>
      <c r="D896" s="91" t="s">
        <v>10</v>
      </c>
      <c r="E896" s="3">
        <v>52171143</v>
      </c>
      <c r="F896" s="3">
        <v>1988</v>
      </c>
      <c r="G896" s="3" t="s">
        <v>1072</v>
      </c>
      <c r="H896" s="3" t="s">
        <v>2363</v>
      </c>
      <c r="J896" s="3">
        <v>20</v>
      </c>
      <c r="K896" s="3" t="s">
        <v>27</v>
      </c>
      <c r="M896" s="3">
        <v>85</v>
      </c>
    </row>
    <row r="897" customHeight="1" spans="1:13">
      <c r="A897" s="154">
        <f t="shared" ref="A897:A899" si="36">A896+1</f>
        <v>12117</v>
      </c>
      <c r="B897" s="3"/>
      <c r="C897" s="3"/>
      <c r="D897" s="91" t="s">
        <v>10</v>
      </c>
      <c r="E897" s="91" t="s">
        <v>2478</v>
      </c>
      <c r="F897" s="63">
        <v>2013</v>
      </c>
      <c r="G897" s="63" t="s">
        <v>2479</v>
      </c>
      <c r="H897" s="63" t="s">
        <v>2480</v>
      </c>
      <c r="I897" s="63">
        <v>5</v>
      </c>
      <c r="J897" s="62"/>
      <c r="K897" s="63" t="s">
        <v>27</v>
      </c>
      <c r="L897" s="62"/>
      <c r="M897" s="3">
        <v>90</v>
      </c>
    </row>
    <row r="898" customHeight="1" spans="1:13">
      <c r="A898" s="154">
        <f t="shared" si="36"/>
        <v>12118</v>
      </c>
      <c r="B898" s="3"/>
      <c r="C898" s="3"/>
      <c r="D898" s="91" t="s">
        <v>10</v>
      </c>
      <c r="E898" s="91" t="s">
        <v>2481</v>
      </c>
      <c r="F898" s="63">
        <v>2013</v>
      </c>
      <c r="G898" s="63" t="s">
        <v>2482</v>
      </c>
      <c r="H898" s="63" t="s">
        <v>2483</v>
      </c>
      <c r="I898" s="63">
        <v>194</v>
      </c>
      <c r="J898" s="62"/>
      <c r="K898" s="63" t="s">
        <v>27</v>
      </c>
      <c r="L898" s="62"/>
      <c r="M898" s="3">
        <v>90</v>
      </c>
    </row>
    <row r="899" customHeight="1" spans="1:13">
      <c r="A899" s="154">
        <f t="shared" si="36"/>
        <v>12119</v>
      </c>
      <c r="B899" s="3"/>
      <c r="C899" s="3"/>
      <c r="D899" s="91" t="s">
        <v>10</v>
      </c>
      <c r="E899" s="91" t="s">
        <v>2484</v>
      </c>
      <c r="F899" s="122">
        <v>2018</v>
      </c>
      <c r="G899" s="122" t="s">
        <v>131</v>
      </c>
      <c r="H899" s="122" t="s">
        <v>1832</v>
      </c>
      <c r="I899" s="122">
        <v>177</v>
      </c>
      <c r="J899" s="123"/>
      <c r="K899" s="123" t="s">
        <v>14</v>
      </c>
      <c r="L899" s="62"/>
      <c r="M899" s="3">
        <v>90</v>
      </c>
    </row>
    <row r="900" customHeight="1" spans="1:13">
      <c r="A900" s="3">
        <v>12099</v>
      </c>
      <c r="D900" s="91" t="s">
        <v>10</v>
      </c>
      <c r="E900" s="91" t="s">
        <v>2485</v>
      </c>
      <c r="F900" s="3">
        <v>2007</v>
      </c>
      <c r="G900" s="3" t="s">
        <v>2219</v>
      </c>
      <c r="H900" s="3" t="s">
        <v>2220</v>
      </c>
      <c r="I900" s="3"/>
      <c r="J900" s="3">
        <v>2</v>
      </c>
      <c r="K900" s="3" t="s">
        <v>14</v>
      </c>
      <c r="M900" s="3">
        <v>90</v>
      </c>
    </row>
    <row r="901" customHeight="1" spans="1:13">
      <c r="A901" s="3" t="s">
        <v>2848</v>
      </c>
      <c r="D901" s="220"/>
      <c r="E901" s="91" t="s">
        <v>2486</v>
      </c>
      <c r="F901" s="3">
        <v>1988</v>
      </c>
      <c r="G901" s="3" t="s">
        <v>1072</v>
      </c>
      <c r="H901" s="3" t="s">
        <v>1245</v>
      </c>
      <c r="I901" s="3">
        <v>17</v>
      </c>
      <c r="J901" s="3" t="s">
        <v>210</v>
      </c>
      <c r="K901" s="3" t="s">
        <v>977</v>
      </c>
      <c r="M901" s="3">
        <v>90</v>
      </c>
    </row>
    <row r="902" customHeight="1" spans="1:13">
      <c r="A902" s="3" t="s">
        <v>2848</v>
      </c>
      <c r="D902" s="220"/>
      <c r="E902" s="91" t="s">
        <v>2487</v>
      </c>
      <c r="F902" s="3">
        <v>1987</v>
      </c>
      <c r="G902" s="3" t="s">
        <v>1072</v>
      </c>
      <c r="H902" s="3" t="s">
        <v>1245</v>
      </c>
      <c r="I902" s="3">
        <v>120</v>
      </c>
      <c r="J902" s="3" t="s">
        <v>1920</v>
      </c>
      <c r="K902" s="3" t="s">
        <v>170</v>
      </c>
      <c r="M902" s="3">
        <v>90</v>
      </c>
    </row>
    <row r="903" customHeight="1" spans="1:13">
      <c r="A903" s="3" t="s">
        <v>2848</v>
      </c>
      <c r="D903" s="91" t="s">
        <v>10</v>
      </c>
      <c r="E903" s="91" t="s">
        <v>2488</v>
      </c>
      <c r="F903" s="3">
        <v>1988</v>
      </c>
      <c r="G903" s="3" t="s">
        <v>1072</v>
      </c>
      <c r="H903" s="3" t="s">
        <v>1986</v>
      </c>
      <c r="I903" s="3">
        <v>67</v>
      </c>
      <c r="J903" s="3" t="s">
        <v>181</v>
      </c>
      <c r="K903" s="3" t="s">
        <v>14</v>
      </c>
      <c r="M903" s="3">
        <v>90</v>
      </c>
    </row>
    <row r="904" customHeight="1" spans="1:13">
      <c r="A904" s="3" t="s">
        <v>2848</v>
      </c>
      <c r="D904" s="91" t="s">
        <v>10</v>
      </c>
      <c r="E904" s="91" t="s">
        <v>2489</v>
      </c>
      <c r="F904" s="3">
        <v>1988</v>
      </c>
      <c r="G904" s="3" t="s">
        <v>1072</v>
      </c>
      <c r="H904" s="3" t="s">
        <v>1245</v>
      </c>
      <c r="I904" s="3">
        <v>120</v>
      </c>
      <c r="J904" s="3" t="s">
        <v>1920</v>
      </c>
      <c r="K904" s="3" t="s">
        <v>170</v>
      </c>
      <c r="M904" s="3">
        <v>95</v>
      </c>
    </row>
    <row r="905" customHeight="1" spans="1:13">
      <c r="A905" s="3" t="s">
        <v>2848</v>
      </c>
      <c r="D905" s="91" t="s">
        <v>10</v>
      </c>
      <c r="E905" s="91" t="s">
        <v>2490</v>
      </c>
      <c r="F905" s="3">
        <v>1988</v>
      </c>
      <c r="G905" s="3" t="s">
        <v>1072</v>
      </c>
      <c r="H905" s="3" t="s">
        <v>1245</v>
      </c>
      <c r="I905" s="3">
        <v>120</v>
      </c>
      <c r="J905" s="3" t="s">
        <v>1920</v>
      </c>
      <c r="K905" s="3" t="s">
        <v>170</v>
      </c>
      <c r="M905" s="3">
        <v>95</v>
      </c>
    </row>
    <row r="906" customHeight="1" spans="1:13">
      <c r="A906" s="3" t="s">
        <v>2848</v>
      </c>
      <c r="D906" s="91" t="s">
        <v>10</v>
      </c>
      <c r="E906" s="91" t="s">
        <v>2491</v>
      </c>
      <c r="F906" s="3">
        <v>1988</v>
      </c>
      <c r="G906" s="3" t="s">
        <v>1072</v>
      </c>
      <c r="H906" s="3" t="s">
        <v>1245</v>
      </c>
      <c r="I906" s="3">
        <v>120</v>
      </c>
      <c r="J906" s="3" t="s">
        <v>1920</v>
      </c>
      <c r="K906" s="3" t="s">
        <v>170</v>
      </c>
      <c r="M906" s="3">
        <v>95</v>
      </c>
    </row>
    <row r="907" customHeight="1" spans="1:13">
      <c r="A907" s="3" t="s">
        <v>2848</v>
      </c>
      <c r="D907" s="91" t="s">
        <v>10</v>
      </c>
      <c r="E907" s="91" t="s">
        <v>2492</v>
      </c>
      <c r="F907" s="3">
        <v>1988</v>
      </c>
      <c r="G907" s="3" t="s">
        <v>1072</v>
      </c>
      <c r="H907" s="3" t="s">
        <v>1245</v>
      </c>
      <c r="I907" s="3">
        <v>120</v>
      </c>
      <c r="J907" s="3" t="s">
        <v>1920</v>
      </c>
      <c r="K907" s="3" t="s">
        <v>170</v>
      </c>
      <c r="M907" s="3">
        <v>95</v>
      </c>
    </row>
    <row r="908" customHeight="1" spans="1:13">
      <c r="A908" s="3" t="s">
        <v>2848</v>
      </c>
      <c r="D908" s="91" t="s">
        <v>10</v>
      </c>
      <c r="E908" s="91" t="s">
        <v>2493</v>
      </c>
      <c r="F908" s="3">
        <v>1988</v>
      </c>
      <c r="G908" s="3" t="s">
        <v>1072</v>
      </c>
      <c r="H908" s="3" t="s">
        <v>1245</v>
      </c>
      <c r="I908" s="3">
        <v>120</v>
      </c>
      <c r="J908" s="3" t="s">
        <v>1920</v>
      </c>
      <c r="K908" s="3" t="s">
        <v>170</v>
      </c>
      <c r="M908" s="3">
        <v>95</v>
      </c>
    </row>
    <row r="909" customHeight="1" spans="1:13">
      <c r="A909" s="3" t="s">
        <v>2848</v>
      </c>
      <c r="D909" s="91" t="s">
        <v>10</v>
      </c>
      <c r="E909" s="91" t="s">
        <v>2494</v>
      </c>
      <c r="F909" s="3">
        <v>1988</v>
      </c>
      <c r="G909" s="3" t="s">
        <v>1072</v>
      </c>
      <c r="H909" s="3" t="s">
        <v>1245</v>
      </c>
      <c r="I909" s="3">
        <v>120</v>
      </c>
      <c r="J909" s="3" t="s">
        <v>1920</v>
      </c>
      <c r="K909" s="3" t="s">
        <v>170</v>
      </c>
      <c r="M909" s="3">
        <v>95</v>
      </c>
    </row>
    <row r="910" customHeight="1" spans="1:13">
      <c r="A910" s="3" t="s">
        <v>2848</v>
      </c>
      <c r="D910" s="91" t="s">
        <v>10</v>
      </c>
      <c r="E910" s="91" t="s">
        <v>2495</v>
      </c>
      <c r="F910" s="3">
        <v>1988</v>
      </c>
      <c r="G910" s="3" t="s">
        <v>1072</v>
      </c>
      <c r="H910" s="3" t="s">
        <v>1245</v>
      </c>
      <c r="I910" s="3">
        <v>120</v>
      </c>
      <c r="J910" s="3" t="s">
        <v>1920</v>
      </c>
      <c r="K910" s="3" t="s">
        <v>170</v>
      </c>
      <c r="M910" s="3">
        <v>95</v>
      </c>
    </row>
    <row r="911" customHeight="1" spans="1:13">
      <c r="A911" s="3" t="s">
        <v>2848</v>
      </c>
      <c r="D911" s="91" t="s">
        <v>10</v>
      </c>
      <c r="E911" s="91" t="s">
        <v>2496</v>
      </c>
      <c r="F911" s="3">
        <v>1988</v>
      </c>
      <c r="G911" s="3" t="s">
        <v>1072</v>
      </c>
      <c r="H911" s="3" t="s">
        <v>1245</v>
      </c>
      <c r="I911" s="3">
        <v>120</v>
      </c>
      <c r="J911" s="3" t="s">
        <v>1920</v>
      </c>
      <c r="K911" s="3" t="s">
        <v>170</v>
      </c>
      <c r="M911" s="3">
        <v>95</v>
      </c>
    </row>
    <row r="912" customHeight="1" spans="1:14">
      <c r="A912" s="154" t="e">
        <f t="shared" ref="A912:A918" si="37">A911+1</f>
        <v>#VALUE!</v>
      </c>
      <c r="B912" s="3"/>
      <c r="C912" s="3"/>
      <c r="D912" s="91" t="s">
        <v>10</v>
      </c>
      <c r="E912" s="91" t="s">
        <v>2497</v>
      </c>
      <c r="F912" s="63">
        <v>2007</v>
      </c>
      <c r="G912" s="63" t="s">
        <v>166</v>
      </c>
      <c r="H912" s="63" t="s">
        <v>1787</v>
      </c>
      <c r="I912" s="63">
        <v>2</v>
      </c>
      <c r="J912" s="63" t="s">
        <v>2498</v>
      </c>
      <c r="K912" s="63" t="s">
        <v>14</v>
      </c>
      <c r="L912" s="62"/>
      <c r="M912" s="3">
        <v>100</v>
      </c>
      <c r="N912" s="10"/>
    </row>
    <row r="913" customHeight="1" spans="1:13">
      <c r="A913" s="154" t="e">
        <f t="shared" si="37"/>
        <v>#VALUE!</v>
      </c>
      <c r="B913" s="3"/>
      <c r="C913" s="3"/>
      <c r="D913" s="91" t="s">
        <v>10</v>
      </c>
      <c r="E913" s="91" t="s">
        <v>2499</v>
      </c>
      <c r="F913" s="122">
        <v>2018</v>
      </c>
      <c r="G913" s="122" t="s">
        <v>131</v>
      </c>
      <c r="H913" s="122" t="s">
        <v>1832</v>
      </c>
      <c r="I913" s="122">
        <v>177</v>
      </c>
      <c r="J913" s="123"/>
      <c r="K913" s="123" t="s">
        <v>14</v>
      </c>
      <c r="L913" s="62"/>
      <c r="M913" s="3">
        <v>100</v>
      </c>
    </row>
    <row r="914" customHeight="1" spans="1:13">
      <c r="A914" s="154" t="e">
        <f t="shared" si="37"/>
        <v>#VALUE!</v>
      </c>
      <c r="B914" s="3"/>
      <c r="C914" s="3"/>
      <c r="D914" s="91" t="s">
        <v>10</v>
      </c>
      <c r="E914" s="91" t="s">
        <v>2500</v>
      </c>
      <c r="F914" s="63">
        <v>2018</v>
      </c>
      <c r="G914" s="63" t="s">
        <v>131</v>
      </c>
      <c r="H914" s="63" t="s">
        <v>1969</v>
      </c>
      <c r="I914" s="63">
        <v>198</v>
      </c>
      <c r="J914" s="63" t="s">
        <v>2501</v>
      </c>
      <c r="K914" s="63" t="s">
        <v>14</v>
      </c>
      <c r="L914" s="62"/>
      <c r="M914" s="3">
        <v>100</v>
      </c>
    </row>
    <row r="915" customHeight="1" spans="1:13">
      <c r="A915" s="154" t="e">
        <f t="shared" si="37"/>
        <v>#VALUE!</v>
      </c>
      <c r="B915" s="3"/>
      <c r="C915" s="3"/>
      <c r="D915" s="91" t="s">
        <v>10</v>
      </c>
      <c r="E915" s="91" t="s">
        <v>2502</v>
      </c>
      <c r="F915" s="122">
        <v>2019</v>
      </c>
      <c r="G915" s="122" t="s">
        <v>1845</v>
      </c>
      <c r="H915" s="122" t="s">
        <v>1841</v>
      </c>
      <c r="I915" s="122"/>
      <c r="J915" s="123" t="s">
        <v>2171</v>
      </c>
      <c r="K915" s="63" t="s">
        <v>40</v>
      </c>
      <c r="L915" s="62"/>
      <c r="M915" s="3">
        <v>100</v>
      </c>
    </row>
    <row r="916" customHeight="1" spans="1:13">
      <c r="A916" s="154" t="e">
        <f t="shared" si="37"/>
        <v>#VALUE!</v>
      </c>
      <c r="B916" s="3"/>
      <c r="C916" s="3"/>
      <c r="D916" s="91" t="s">
        <v>10</v>
      </c>
      <c r="E916" s="91" t="s">
        <v>2503</v>
      </c>
      <c r="F916" s="122">
        <v>2019</v>
      </c>
      <c r="G916" s="122" t="s">
        <v>150</v>
      </c>
      <c r="H916" s="122" t="s">
        <v>2504</v>
      </c>
      <c r="I916" s="122">
        <v>165</v>
      </c>
      <c r="J916" s="123"/>
      <c r="K916" s="63" t="s">
        <v>40</v>
      </c>
      <c r="L916" s="62"/>
      <c r="M916" s="3">
        <v>100</v>
      </c>
    </row>
    <row r="917" customHeight="1" spans="1:13">
      <c r="A917" s="154" t="e">
        <f t="shared" si="37"/>
        <v>#VALUE!</v>
      </c>
      <c r="B917" s="3"/>
      <c r="C917" s="3"/>
      <c r="D917" s="91" t="s">
        <v>10</v>
      </c>
      <c r="E917" s="91" t="s">
        <v>2505</v>
      </c>
      <c r="F917" s="122">
        <v>2019</v>
      </c>
      <c r="G917" s="122" t="s">
        <v>150</v>
      </c>
      <c r="H917" s="122" t="s">
        <v>2504</v>
      </c>
      <c r="I917" s="122">
        <v>165</v>
      </c>
      <c r="J917" s="123"/>
      <c r="K917" s="63" t="s">
        <v>40</v>
      </c>
      <c r="L917" s="62"/>
      <c r="M917" s="3">
        <v>100</v>
      </c>
    </row>
    <row r="918" customHeight="1" spans="1:13">
      <c r="A918" s="154" t="e">
        <f t="shared" si="37"/>
        <v>#VALUE!</v>
      </c>
      <c r="B918" s="3"/>
      <c r="C918" s="3"/>
      <c r="D918" s="3" t="s">
        <v>10</v>
      </c>
      <c r="E918" s="3">
        <v>56963427</v>
      </c>
      <c r="F918" s="63">
        <v>2017</v>
      </c>
      <c r="G918" s="63" t="s">
        <v>131</v>
      </c>
      <c r="H918" s="161" t="s">
        <v>2294</v>
      </c>
      <c r="I918" s="63">
        <v>3</v>
      </c>
      <c r="J918" s="63" t="s">
        <v>2506</v>
      </c>
      <c r="K918" s="63" t="s">
        <v>27</v>
      </c>
      <c r="L918" s="62"/>
      <c r="M918" s="3">
        <v>100</v>
      </c>
    </row>
    <row r="919" customHeight="1" spans="1:13">
      <c r="A919" s="154" t="e">
        <f>'Drop 1 Football'!A185+1</f>
        <v>#VALUE!</v>
      </c>
      <c r="B919" s="3"/>
      <c r="C919" s="3"/>
      <c r="D919" s="91" t="s">
        <v>10</v>
      </c>
      <c r="E919" s="91" t="s">
        <v>2507</v>
      </c>
      <c r="F919" s="3">
        <v>2019</v>
      </c>
      <c r="G919" s="3" t="s">
        <v>1845</v>
      </c>
      <c r="H919" s="3" t="s">
        <v>1841</v>
      </c>
      <c r="I919" s="3">
        <v>9</v>
      </c>
      <c r="J919" s="3" t="s">
        <v>2508</v>
      </c>
      <c r="K919" s="3" t="s">
        <v>14</v>
      </c>
      <c r="M919" s="3">
        <v>100</v>
      </c>
    </row>
    <row r="920" customHeight="1" spans="1:13">
      <c r="A920" s="154">
        <f>'Drop 1 Baseball'!A166+1</f>
        <v>10951</v>
      </c>
      <c r="B920" s="3"/>
      <c r="C920" s="3"/>
      <c r="D920" s="91" t="s">
        <v>10</v>
      </c>
      <c r="E920" s="91" t="s">
        <v>2509</v>
      </c>
      <c r="F920" s="3">
        <v>2016</v>
      </c>
      <c r="G920" s="3" t="s">
        <v>93</v>
      </c>
      <c r="H920" s="3" t="s">
        <v>2450</v>
      </c>
      <c r="I920" s="3">
        <v>6</v>
      </c>
      <c r="K920" s="3" t="s">
        <v>40</v>
      </c>
      <c r="M920" s="3">
        <v>100</v>
      </c>
    </row>
    <row r="921" customHeight="1" spans="1:13">
      <c r="A921" s="154">
        <f t="shared" ref="A921:A922" si="38">A920+1</f>
        <v>10952</v>
      </c>
      <c r="B921" s="143"/>
      <c r="C921" s="143"/>
      <c r="D921" s="144" t="s">
        <v>10</v>
      </c>
      <c r="E921" s="144" t="s">
        <v>2510</v>
      </c>
      <c r="F921" s="140">
        <v>2019</v>
      </c>
      <c r="G921" s="140" t="s">
        <v>68</v>
      </c>
      <c r="H921" s="140" t="s">
        <v>1778</v>
      </c>
      <c r="I921" s="140">
        <v>209</v>
      </c>
      <c r="J921" s="140" t="s">
        <v>108</v>
      </c>
      <c r="K921" s="140" t="s">
        <v>40</v>
      </c>
      <c r="M921" s="3">
        <v>100</v>
      </c>
    </row>
    <row r="922" customHeight="1" spans="1:13">
      <c r="A922" s="154">
        <f t="shared" si="38"/>
        <v>10953</v>
      </c>
      <c r="B922" s="143"/>
      <c r="C922" s="143"/>
      <c r="D922" s="144" t="s">
        <v>10</v>
      </c>
      <c r="E922" s="144" t="s">
        <v>2511</v>
      </c>
      <c r="F922" s="140">
        <v>2019</v>
      </c>
      <c r="G922" s="140" t="s">
        <v>2512</v>
      </c>
      <c r="H922" s="140" t="s">
        <v>1841</v>
      </c>
      <c r="I922" s="140">
        <v>297</v>
      </c>
      <c r="J922" s="140" t="s">
        <v>2171</v>
      </c>
      <c r="K922" s="140" t="s">
        <v>40</v>
      </c>
      <c r="M922" s="3">
        <v>100</v>
      </c>
    </row>
    <row r="923" customHeight="1" spans="1:13">
      <c r="A923" s="3">
        <v>12041</v>
      </c>
      <c r="D923" s="91" t="s">
        <v>10</v>
      </c>
      <c r="E923" s="3">
        <v>47110806</v>
      </c>
      <c r="F923" s="3">
        <v>1988</v>
      </c>
      <c r="G923" s="3" t="s">
        <v>1072</v>
      </c>
      <c r="H923" s="3" t="s">
        <v>1245</v>
      </c>
      <c r="I923" s="3" t="s">
        <v>1858</v>
      </c>
      <c r="J923" s="3">
        <v>120</v>
      </c>
      <c r="K923" s="3" t="s">
        <v>170</v>
      </c>
      <c r="M923" s="3">
        <v>100</v>
      </c>
    </row>
    <row r="924" customHeight="1" spans="1:13">
      <c r="A924" s="154">
        <f t="shared" ref="A924:A927" si="39">A923+1</f>
        <v>12042</v>
      </c>
      <c r="B924" s="3"/>
      <c r="C924" s="3"/>
      <c r="D924" s="91" t="s">
        <v>10</v>
      </c>
      <c r="E924" s="91" t="s">
        <v>2513</v>
      </c>
      <c r="F924" s="63">
        <v>2019</v>
      </c>
      <c r="G924" s="63" t="s">
        <v>150</v>
      </c>
      <c r="H924" s="63" t="s">
        <v>1841</v>
      </c>
      <c r="I924" s="63">
        <v>165</v>
      </c>
      <c r="J924" s="62"/>
      <c r="K924" s="63" t="s">
        <v>40</v>
      </c>
      <c r="L924" s="62"/>
      <c r="M924" s="3">
        <v>105</v>
      </c>
    </row>
    <row r="925" customHeight="1" spans="1:13">
      <c r="A925" s="154">
        <f t="shared" si="39"/>
        <v>12043</v>
      </c>
      <c r="B925" s="3"/>
      <c r="C925" s="3"/>
      <c r="D925" s="91" t="s">
        <v>10</v>
      </c>
      <c r="E925" s="91" t="s">
        <v>2514</v>
      </c>
      <c r="F925" s="59">
        <v>2019</v>
      </c>
      <c r="G925" s="59" t="s">
        <v>68</v>
      </c>
      <c r="H925" s="59" t="s">
        <v>1841</v>
      </c>
      <c r="I925" s="59"/>
      <c r="J925" s="59" t="s">
        <v>2515</v>
      </c>
      <c r="K925" s="59" t="s">
        <v>40</v>
      </c>
      <c r="M925" s="3">
        <v>105</v>
      </c>
    </row>
    <row r="926" customHeight="1" spans="1:14">
      <c r="A926" s="154">
        <f t="shared" si="39"/>
        <v>12044</v>
      </c>
      <c r="B926" s="3"/>
      <c r="C926" s="3"/>
      <c r="D926" s="91" t="s">
        <v>10</v>
      </c>
      <c r="E926" s="91" t="s">
        <v>2516</v>
      </c>
      <c r="F926" s="122">
        <v>2012</v>
      </c>
      <c r="G926" s="122" t="s">
        <v>2517</v>
      </c>
      <c r="H926" s="122" t="s">
        <v>2518</v>
      </c>
      <c r="I926" s="122">
        <v>280</v>
      </c>
      <c r="J926" s="123"/>
      <c r="K926" s="63" t="s">
        <v>40</v>
      </c>
      <c r="L926" s="62"/>
      <c r="M926" s="3">
        <v>110</v>
      </c>
      <c r="N926" s="10"/>
    </row>
    <row r="927" customHeight="1" spans="1:13">
      <c r="A927" s="154">
        <f t="shared" si="39"/>
        <v>12045</v>
      </c>
      <c r="D927" s="144" t="s">
        <v>10</v>
      </c>
      <c r="E927" s="91" t="s">
        <v>2519</v>
      </c>
      <c r="F927" s="65">
        <v>2020</v>
      </c>
      <c r="G927" s="45" t="s">
        <v>72</v>
      </c>
      <c r="H927" s="45" t="s">
        <v>2520</v>
      </c>
      <c r="I927" s="3">
        <v>278</v>
      </c>
      <c r="J927" s="45" t="s">
        <v>1829</v>
      </c>
      <c r="K927" s="65" t="s">
        <v>27</v>
      </c>
      <c r="M927" s="3">
        <v>110</v>
      </c>
    </row>
    <row r="928" customHeight="1" spans="1:13">
      <c r="A928" s="3" t="s">
        <v>2848</v>
      </c>
      <c r="D928" s="91" t="s">
        <v>10</v>
      </c>
      <c r="E928" s="91" t="s">
        <v>2521</v>
      </c>
      <c r="F928" s="3">
        <v>1992</v>
      </c>
      <c r="G928" s="3" t="s">
        <v>2024</v>
      </c>
      <c r="H928" s="3" t="s">
        <v>1818</v>
      </c>
      <c r="I928" s="3">
        <v>328</v>
      </c>
      <c r="J928" s="3" t="s">
        <v>181</v>
      </c>
      <c r="K928" s="3" t="s">
        <v>40</v>
      </c>
      <c r="M928" s="3">
        <v>110</v>
      </c>
    </row>
    <row r="929" customHeight="1" spans="1:13">
      <c r="A929" s="3" t="s">
        <v>2848</v>
      </c>
      <c r="D929" s="220"/>
      <c r="E929" s="91" t="s">
        <v>2522</v>
      </c>
      <c r="F929" s="3">
        <v>1992</v>
      </c>
      <c r="G929" s="3" t="s">
        <v>2024</v>
      </c>
      <c r="H929" s="3" t="s">
        <v>1818</v>
      </c>
      <c r="I929" s="3">
        <v>328</v>
      </c>
      <c r="J929" s="3" t="s">
        <v>181</v>
      </c>
      <c r="K929" s="3" t="s">
        <v>40</v>
      </c>
      <c r="M929" s="3">
        <v>110</v>
      </c>
    </row>
    <row r="930" customHeight="1" spans="1:13">
      <c r="A930" s="3" t="s">
        <v>2848</v>
      </c>
      <c r="D930" s="220"/>
      <c r="E930" s="91" t="s">
        <v>2523</v>
      </c>
      <c r="F930" s="3">
        <v>1992</v>
      </c>
      <c r="G930" s="3" t="s">
        <v>2024</v>
      </c>
      <c r="H930" s="3" t="s">
        <v>1818</v>
      </c>
      <c r="I930" s="3">
        <v>328</v>
      </c>
      <c r="J930" s="3" t="s">
        <v>181</v>
      </c>
      <c r="K930" s="3" t="s">
        <v>40</v>
      </c>
      <c r="M930" s="3">
        <v>110</v>
      </c>
    </row>
    <row r="931" customHeight="1" spans="1:13">
      <c r="A931" s="3" t="s">
        <v>2848</v>
      </c>
      <c r="D931" s="220"/>
      <c r="E931" s="91" t="s">
        <v>2524</v>
      </c>
      <c r="F931" s="3">
        <v>1992</v>
      </c>
      <c r="G931" s="3" t="s">
        <v>2024</v>
      </c>
      <c r="H931" s="3" t="s">
        <v>1818</v>
      </c>
      <c r="I931" s="3">
        <v>328</v>
      </c>
      <c r="J931" s="3" t="s">
        <v>181</v>
      </c>
      <c r="K931" s="3" t="s">
        <v>40</v>
      </c>
      <c r="M931" s="3">
        <v>110</v>
      </c>
    </row>
    <row r="932" customHeight="1" spans="1:13">
      <c r="A932" s="154" t="e">
        <f>A931+1</f>
        <v>#VALUE!</v>
      </c>
      <c r="B932" s="3"/>
      <c r="C932" s="3"/>
      <c r="D932" s="91" t="s">
        <v>10</v>
      </c>
      <c r="E932" s="91" t="s">
        <v>2525</v>
      </c>
      <c r="F932" s="66">
        <v>1992</v>
      </c>
      <c r="G932" s="66" t="s">
        <v>1794</v>
      </c>
      <c r="H932" s="130" t="s">
        <v>2526</v>
      </c>
      <c r="I932" s="66" t="s">
        <v>2527</v>
      </c>
      <c r="J932" s="66" t="s">
        <v>2528</v>
      </c>
      <c r="K932" s="66" t="s">
        <v>40</v>
      </c>
      <c r="M932" s="3">
        <v>115</v>
      </c>
    </row>
    <row r="933" customHeight="1" spans="1:13">
      <c r="A933" s="154" t="e">
        <f>'Drop 1 Baseball'!A114+1</f>
        <v>#VALUE!</v>
      </c>
      <c r="B933" s="3"/>
      <c r="C933" s="3"/>
      <c r="D933" s="91" t="s">
        <v>545</v>
      </c>
      <c r="E933" s="91" t="s">
        <v>2529</v>
      </c>
      <c r="F933" s="3">
        <v>2003</v>
      </c>
      <c r="G933" s="3" t="s">
        <v>2530</v>
      </c>
      <c r="H933" s="3" t="s">
        <v>2264</v>
      </c>
      <c r="I933" s="3">
        <v>264</v>
      </c>
      <c r="K933" s="3" t="s">
        <v>1140</v>
      </c>
      <c r="M933" s="3">
        <v>115</v>
      </c>
    </row>
    <row r="934" customHeight="1" spans="1:14">
      <c r="A934" s="154">
        <v>10003</v>
      </c>
      <c r="B934" s="154"/>
      <c r="D934" s="91" t="s">
        <v>10</v>
      </c>
      <c r="E934" s="91" t="s">
        <v>2531</v>
      </c>
      <c r="F934" s="63">
        <v>2019</v>
      </c>
      <c r="G934" s="63" t="s">
        <v>68</v>
      </c>
      <c r="H934" s="63" t="s">
        <v>1778</v>
      </c>
      <c r="I934" s="63">
        <v>209</v>
      </c>
      <c r="J934" s="63" t="s">
        <v>70</v>
      </c>
      <c r="K934" s="63" t="s">
        <v>40</v>
      </c>
      <c r="L934" s="62"/>
      <c r="M934" s="3">
        <v>120</v>
      </c>
      <c r="N934" s="10"/>
    </row>
    <row r="935" customHeight="1" spans="1:13">
      <c r="A935" s="154">
        <f t="shared" ref="A935:A939" si="40">A934+1</f>
        <v>10004</v>
      </c>
      <c r="B935" s="3"/>
      <c r="C935" s="3"/>
      <c r="D935" s="91" t="s">
        <v>10</v>
      </c>
      <c r="E935" s="91" t="s">
        <v>2532</v>
      </c>
      <c r="F935" s="63">
        <v>2016</v>
      </c>
      <c r="G935" s="63" t="s">
        <v>148</v>
      </c>
      <c r="H935" s="63" t="s">
        <v>2533</v>
      </c>
      <c r="I935" s="63">
        <v>33</v>
      </c>
      <c r="J935" s="62"/>
      <c r="K935" s="63" t="s">
        <v>40</v>
      </c>
      <c r="L935" s="62"/>
      <c r="M935" s="3">
        <v>120</v>
      </c>
    </row>
    <row r="936" customHeight="1" spans="1:13">
      <c r="A936" s="154">
        <f t="shared" si="40"/>
        <v>10005</v>
      </c>
      <c r="B936" s="3"/>
      <c r="C936" s="3"/>
      <c r="D936" s="91" t="s">
        <v>10</v>
      </c>
      <c r="E936" s="91" t="s">
        <v>2534</v>
      </c>
      <c r="F936" s="63">
        <v>2018</v>
      </c>
      <c r="G936" s="63" t="s">
        <v>72</v>
      </c>
      <c r="H936" s="63" t="s">
        <v>1969</v>
      </c>
      <c r="I936" s="63">
        <v>78</v>
      </c>
      <c r="J936" s="62"/>
      <c r="K936" s="63" t="s">
        <v>40</v>
      </c>
      <c r="L936" s="62"/>
      <c r="M936" s="3">
        <v>120</v>
      </c>
    </row>
    <row r="937" customHeight="1" spans="1:13">
      <c r="A937" s="154">
        <f t="shared" si="40"/>
        <v>10006</v>
      </c>
      <c r="B937" s="3"/>
      <c r="C937" s="3"/>
      <c r="D937" s="91" t="s">
        <v>10</v>
      </c>
      <c r="E937" s="91" t="s">
        <v>2535</v>
      </c>
      <c r="F937" s="63">
        <v>2018</v>
      </c>
      <c r="G937" s="63" t="s">
        <v>72</v>
      </c>
      <c r="H937" s="63" t="s">
        <v>1969</v>
      </c>
      <c r="I937" s="63">
        <v>78</v>
      </c>
      <c r="J937" s="62"/>
      <c r="K937" s="63" t="s">
        <v>40</v>
      </c>
      <c r="L937" s="62"/>
      <c r="M937" s="3">
        <v>120</v>
      </c>
    </row>
    <row r="938" customHeight="1" spans="1:13">
      <c r="A938" s="154">
        <f t="shared" si="40"/>
        <v>10007</v>
      </c>
      <c r="B938" s="3"/>
      <c r="C938" s="3"/>
      <c r="D938" s="91" t="s">
        <v>10</v>
      </c>
      <c r="E938" s="91" t="s">
        <v>2536</v>
      </c>
      <c r="F938" s="122">
        <v>2018</v>
      </c>
      <c r="G938" s="122" t="s">
        <v>72</v>
      </c>
      <c r="H938" s="122" t="s">
        <v>1969</v>
      </c>
      <c r="I938" s="122">
        <v>78</v>
      </c>
      <c r="J938" s="123"/>
      <c r="K938" s="123" t="s">
        <v>1759</v>
      </c>
      <c r="L938" s="62"/>
      <c r="M938" s="3">
        <v>120</v>
      </c>
    </row>
    <row r="939" customHeight="1" spans="1:13">
      <c r="A939" s="154">
        <f t="shared" si="40"/>
        <v>10008</v>
      </c>
      <c r="B939" s="3"/>
      <c r="C939" s="3"/>
      <c r="D939" s="91" t="s">
        <v>66</v>
      </c>
      <c r="E939" s="91" t="s">
        <v>2537</v>
      </c>
      <c r="F939" s="63">
        <v>2020</v>
      </c>
      <c r="G939" s="63" t="s">
        <v>398</v>
      </c>
      <c r="H939" s="63" t="s">
        <v>2538</v>
      </c>
      <c r="I939" s="63">
        <v>180</v>
      </c>
      <c r="J939" s="63" t="s">
        <v>2197</v>
      </c>
      <c r="K939" s="63" t="s">
        <v>281</v>
      </c>
      <c r="L939" s="62"/>
      <c r="M939" s="3">
        <v>120</v>
      </c>
    </row>
    <row r="940" customHeight="1" spans="1:13">
      <c r="A940" s="3" t="s">
        <v>2848</v>
      </c>
      <c r="D940" s="220"/>
      <c r="E940" s="91" t="s">
        <v>2539</v>
      </c>
      <c r="F940" s="3">
        <v>1987</v>
      </c>
      <c r="G940" s="3" t="s">
        <v>1072</v>
      </c>
      <c r="H940" s="3" t="s">
        <v>1245</v>
      </c>
      <c r="I940" s="3">
        <v>2</v>
      </c>
      <c r="J940" s="3" t="s">
        <v>776</v>
      </c>
      <c r="K940" s="3" t="s">
        <v>977</v>
      </c>
      <c r="M940" s="3">
        <v>120</v>
      </c>
    </row>
    <row r="941" customHeight="1" spans="1:13">
      <c r="A941" s="154" t="e">
        <f t="shared" ref="A941:A954" si="41">A940+1</f>
        <v>#VALUE!</v>
      </c>
      <c r="B941" s="3"/>
      <c r="C941" s="3"/>
      <c r="D941" s="91" t="s">
        <v>10</v>
      </c>
      <c r="E941" s="91" t="s">
        <v>2541</v>
      </c>
      <c r="F941" s="63">
        <v>2015</v>
      </c>
      <c r="G941" s="63" t="s">
        <v>131</v>
      </c>
      <c r="H941" s="63" t="s">
        <v>2542</v>
      </c>
      <c r="I941" s="63">
        <v>215</v>
      </c>
      <c r="J941" s="62"/>
      <c r="K941" s="63" t="s">
        <v>14</v>
      </c>
      <c r="L941" s="62"/>
      <c r="M941" s="3">
        <v>125</v>
      </c>
    </row>
    <row r="942" customHeight="1" spans="1:13">
      <c r="A942" s="154" t="e">
        <f t="shared" si="41"/>
        <v>#VALUE!</v>
      </c>
      <c r="B942" s="3"/>
      <c r="C942" s="3"/>
      <c r="D942" s="91" t="s">
        <v>10</v>
      </c>
      <c r="E942" s="91" t="s">
        <v>2543</v>
      </c>
      <c r="F942" s="63">
        <v>2019</v>
      </c>
      <c r="G942" s="63" t="s">
        <v>1845</v>
      </c>
      <c r="H942" s="63" t="s">
        <v>2544</v>
      </c>
      <c r="I942" s="202">
        <v>259</v>
      </c>
      <c r="J942" s="63" t="s">
        <v>2171</v>
      </c>
      <c r="K942" s="63" t="s">
        <v>40</v>
      </c>
      <c r="L942" s="62"/>
      <c r="M942" s="3">
        <v>125</v>
      </c>
    </row>
    <row r="943" customHeight="1" spans="1:13">
      <c r="A943" s="154" t="e">
        <f t="shared" si="41"/>
        <v>#VALUE!</v>
      </c>
      <c r="B943" s="3"/>
      <c r="C943" s="3"/>
      <c r="D943" s="91" t="s">
        <v>10</v>
      </c>
      <c r="E943" s="91" t="s">
        <v>2545</v>
      </c>
      <c r="F943" s="63">
        <v>2019</v>
      </c>
      <c r="G943" s="63" t="s">
        <v>1845</v>
      </c>
      <c r="H943" s="63" t="s">
        <v>2544</v>
      </c>
      <c r="I943" s="202">
        <v>259</v>
      </c>
      <c r="J943" s="63" t="s">
        <v>2171</v>
      </c>
      <c r="K943" s="63" t="s">
        <v>40</v>
      </c>
      <c r="L943" s="62"/>
      <c r="M943" s="3">
        <v>125</v>
      </c>
    </row>
    <row r="944" customHeight="1" spans="1:13">
      <c r="A944" s="154" t="e">
        <f t="shared" si="41"/>
        <v>#VALUE!</v>
      </c>
      <c r="B944" s="3"/>
      <c r="C944" s="3"/>
      <c r="D944" s="91" t="s">
        <v>10</v>
      </c>
      <c r="E944" s="91" t="s">
        <v>2546</v>
      </c>
      <c r="F944" s="63">
        <v>2019</v>
      </c>
      <c r="G944" s="63" t="s">
        <v>1845</v>
      </c>
      <c r="H944" s="63" t="s">
        <v>2544</v>
      </c>
      <c r="I944" s="202">
        <v>259</v>
      </c>
      <c r="J944" s="63" t="s">
        <v>2171</v>
      </c>
      <c r="K944" s="63" t="s">
        <v>40</v>
      </c>
      <c r="L944" s="62"/>
      <c r="M944" s="3">
        <v>125</v>
      </c>
    </row>
    <row r="945" customHeight="1" spans="1:13">
      <c r="A945" s="154" t="e">
        <f t="shared" si="41"/>
        <v>#VALUE!</v>
      </c>
      <c r="D945" s="91" t="s">
        <v>66</v>
      </c>
      <c r="E945" s="140">
        <v>7454586</v>
      </c>
      <c r="F945" s="140">
        <v>2019</v>
      </c>
      <c r="G945" s="140" t="s">
        <v>72</v>
      </c>
      <c r="H945" s="140" t="s">
        <v>2442</v>
      </c>
      <c r="I945" s="140">
        <v>248</v>
      </c>
      <c r="J945" s="143"/>
      <c r="K945" s="140" t="s">
        <v>281</v>
      </c>
      <c r="M945" s="3">
        <v>125</v>
      </c>
    </row>
    <row r="946" customHeight="1" spans="1:13">
      <c r="A946" s="154" t="e">
        <f t="shared" si="41"/>
        <v>#VALUE!</v>
      </c>
      <c r="B946" s="143"/>
      <c r="C946" s="143"/>
      <c r="D946" s="144" t="s">
        <v>10</v>
      </c>
      <c r="E946" s="144" t="s">
        <v>2547</v>
      </c>
      <c r="F946" s="140">
        <v>2018</v>
      </c>
      <c r="G946" s="140" t="s">
        <v>72</v>
      </c>
      <c r="H946" s="140" t="s">
        <v>1969</v>
      </c>
      <c r="I946" s="140">
        <v>78</v>
      </c>
      <c r="J946" s="140"/>
      <c r="K946" s="140" t="s">
        <v>40</v>
      </c>
      <c r="M946" s="3">
        <v>125</v>
      </c>
    </row>
    <row r="947" customHeight="1" spans="1:13">
      <c r="A947" s="154" t="e">
        <f t="shared" si="41"/>
        <v>#VALUE!</v>
      </c>
      <c r="B947" s="143"/>
      <c r="C947" s="143"/>
      <c r="D947" s="144" t="s">
        <v>10</v>
      </c>
      <c r="E947" s="144" t="s">
        <v>2548</v>
      </c>
      <c r="F947" s="140">
        <v>2018</v>
      </c>
      <c r="G947" s="140" t="s">
        <v>72</v>
      </c>
      <c r="H947" s="140" t="s">
        <v>1969</v>
      </c>
      <c r="I947" s="140">
        <v>78</v>
      </c>
      <c r="J947" s="140"/>
      <c r="K947" s="140" t="s">
        <v>40</v>
      </c>
      <c r="M947" s="3">
        <v>125</v>
      </c>
    </row>
    <row r="948" customHeight="1" spans="1:13">
      <c r="A948" s="154" t="e">
        <f t="shared" si="41"/>
        <v>#VALUE!</v>
      </c>
      <c r="D948" s="144" t="s">
        <v>10</v>
      </c>
      <c r="E948" s="91" t="s">
        <v>2549</v>
      </c>
      <c r="F948" s="65">
        <v>2020</v>
      </c>
      <c r="G948" s="45" t="s">
        <v>72</v>
      </c>
      <c r="H948" s="45" t="s">
        <v>2520</v>
      </c>
      <c r="I948" s="3">
        <v>278</v>
      </c>
      <c r="J948" s="45" t="s">
        <v>2550</v>
      </c>
      <c r="K948" s="65" t="s">
        <v>27</v>
      </c>
      <c r="M948" s="3">
        <v>125</v>
      </c>
    </row>
    <row r="949" customHeight="1" spans="1:13">
      <c r="A949" s="154" t="e">
        <f t="shared" si="41"/>
        <v>#VALUE!</v>
      </c>
      <c r="D949" s="144" t="s">
        <v>10</v>
      </c>
      <c r="E949" s="91" t="s">
        <v>2551</v>
      </c>
      <c r="F949" s="65">
        <v>2020</v>
      </c>
      <c r="G949" s="45" t="s">
        <v>72</v>
      </c>
      <c r="H949" s="45" t="s">
        <v>2520</v>
      </c>
      <c r="I949" s="3">
        <v>278</v>
      </c>
      <c r="J949" s="45" t="s">
        <v>2550</v>
      </c>
      <c r="K949" s="65" t="s">
        <v>27</v>
      </c>
      <c r="M949" s="3">
        <v>125</v>
      </c>
    </row>
    <row r="950" customHeight="1" spans="1:13">
      <c r="A950" s="154" t="e">
        <f t="shared" si="41"/>
        <v>#VALUE!</v>
      </c>
      <c r="D950" s="144" t="s">
        <v>10</v>
      </c>
      <c r="E950" s="91" t="s">
        <v>2552</v>
      </c>
      <c r="F950" s="65">
        <v>2020</v>
      </c>
      <c r="G950" s="45" t="s">
        <v>72</v>
      </c>
      <c r="H950" s="45" t="s">
        <v>2520</v>
      </c>
      <c r="I950" s="3">
        <v>278</v>
      </c>
      <c r="J950" s="45" t="s">
        <v>2550</v>
      </c>
      <c r="K950" s="65" t="s">
        <v>27</v>
      </c>
      <c r="M950" s="3">
        <v>125</v>
      </c>
    </row>
    <row r="951" customHeight="1" spans="1:13">
      <c r="A951" s="154" t="e">
        <f t="shared" si="41"/>
        <v>#VALUE!</v>
      </c>
      <c r="D951" s="144" t="s">
        <v>10</v>
      </c>
      <c r="E951" s="91" t="s">
        <v>2553</v>
      </c>
      <c r="F951" s="65">
        <v>2020</v>
      </c>
      <c r="G951" s="45" t="s">
        <v>72</v>
      </c>
      <c r="H951" s="45" t="s">
        <v>2520</v>
      </c>
      <c r="I951" s="3">
        <v>278</v>
      </c>
      <c r="J951" s="45" t="s">
        <v>2550</v>
      </c>
      <c r="K951" s="65" t="s">
        <v>27</v>
      </c>
      <c r="M951" s="3">
        <v>125</v>
      </c>
    </row>
    <row r="952" customHeight="1" spans="1:13">
      <c r="A952" s="154" t="e">
        <f t="shared" si="41"/>
        <v>#VALUE!</v>
      </c>
      <c r="D952" s="144" t="s">
        <v>10</v>
      </c>
      <c r="E952" s="91" t="s">
        <v>2554</v>
      </c>
      <c r="F952" s="65">
        <v>2020</v>
      </c>
      <c r="G952" s="45" t="s">
        <v>72</v>
      </c>
      <c r="H952" s="45" t="s">
        <v>2520</v>
      </c>
      <c r="I952" s="3">
        <v>278</v>
      </c>
      <c r="J952" s="45" t="s">
        <v>2550</v>
      </c>
      <c r="K952" s="65" t="s">
        <v>27</v>
      </c>
      <c r="M952" s="3">
        <v>125</v>
      </c>
    </row>
    <row r="953" customHeight="1" spans="1:13">
      <c r="A953" s="154" t="e">
        <f t="shared" si="41"/>
        <v>#VALUE!</v>
      </c>
      <c r="D953" s="144" t="s">
        <v>10</v>
      </c>
      <c r="E953" s="91" t="s">
        <v>2555</v>
      </c>
      <c r="F953" s="65">
        <v>2020</v>
      </c>
      <c r="G953" s="45" t="s">
        <v>72</v>
      </c>
      <c r="H953" s="45" t="s">
        <v>2520</v>
      </c>
      <c r="I953" s="3">
        <v>278</v>
      </c>
      <c r="J953" s="45" t="s">
        <v>2550</v>
      </c>
      <c r="K953" s="65" t="s">
        <v>27</v>
      </c>
      <c r="M953" s="3">
        <v>125</v>
      </c>
    </row>
    <row r="954" customHeight="1" spans="1:13">
      <c r="A954" s="154" t="e">
        <f t="shared" si="41"/>
        <v>#VALUE!</v>
      </c>
      <c r="D954" s="144" t="s">
        <v>10</v>
      </c>
      <c r="E954" s="91" t="s">
        <v>2556</v>
      </c>
      <c r="F954" s="65">
        <v>2020</v>
      </c>
      <c r="G954" s="45" t="s">
        <v>72</v>
      </c>
      <c r="H954" s="45" t="s">
        <v>2520</v>
      </c>
      <c r="I954" s="3">
        <v>278</v>
      </c>
      <c r="J954" s="45" t="s">
        <v>2557</v>
      </c>
      <c r="K954" s="65" t="s">
        <v>27</v>
      </c>
      <c r="M954" s="3">
        <v>125</v>
      </c>
    </row>
    <row r="955" customHeight="1" spans="1:13">
      <c r="A955" s="3">
        <v>12144</v>
      </c>
      <c r="D955" s="91" t="s">
        <v>10</v>
      </c>
      <c r="E955" s="91" t="s">
        <v>2558</v>
      </c>
      <c r="F955" s="69">
        <v>1988</v>
      </c>
      <c r="G955" s="69" t="s">
        <v>1072</v>
      </c>
      <c r="H955" s="69" t="s">
        <v>1245</v>
      </c>
      <c r="I955" s="149"/>
      <c r="J955" s="69">
        <v>17</v>
      </c>
      <c r="K955" s="69" t="s">
        <v>170</v>
      </c>
      <c r="L955" s="69"/>
      <c r="M955" s="3">
        <v>125</v>
      </c>
    </row>
    <row r="956" customHeight="1" spans="1:13">
      <c r="A956" s="3">
        <v>12148</v>
      </c>
      <c r="D956" s="91" t="s">
        <v>10</v>
      </c>
      <c r="E956" s="91" t="s">
        <v>2559</v>
      </c>
      <c r="F956" s="3">
        <v>1988</v>
      </c>
      <c r="G956" s="3" t="s">
        <v>1072</v>
      </c>
      <c r="H956" s="3" t="s">
        <v>1245</v>
      </c>
      <c r="I956" s="3" t="s">
        <v>776</v>
      </c>
      <c r="J956" s="3">
        <v>7</v>
      </c>
      <c r="K956" s="3" t="s">
        <v>170</v>
      </c>
      <c r="M956" s="3">
        <v>125</v>
      </c>
    </row>
    <row r="957" customHeight="1" spans="1:13">
      <c r="A957" s="154">
        <f t="shared" ref="A957:A958" si="42">A956+1</f>
        <v>12149</v>
      </c>
      <c r="B957" s="3"/>
      <c r="C957" s="3"/>
      <c r="D957" s="91" t="s">
        <v>10</v>
      </c>
      <c r="E957" s="91" t="s">
        <v>2560</v>
      </c>
      <c r="F957" s="59">
        <v>2019</v>
      </c>
      <c r="G957" s="59" t="s">
        <v>398</v>
      </c>
      <c r="H957" s="59" t="s">
        <v>2422</v>
      </c>
      <c r="I957" s="59">
        <v>19</v>
      </c>
      <c r="J957" s="59" t="s">
        <v>2561</v>
      </c>
      <c r="K957" s="59" t="s">
        <v>40</v>
      </c>
      <c r="M957" s="3">
        <v>140</v>
      </c>
    </row>
    <row r="958" customHeight="1" spans="1:13">
      <c r="A958" s="154">
        <f t="shared" si="42"/>
        <v>12150</v>
      </c>
      <c r="B958" s="3"/>
      <c r="C958" s="3"/>
      <c r="D958" s="91" t="s">
        <v>66</v>
      </c>
      <c r="E958" s="91" t="s">
        <v>2562</v>
      </c>
      <c r="F958" s="59">
        <v>2019</v>
      </c>
      <c r="G958" s="59" t="s">
        <v>72</v>
      </c>
      <c r="H958" s="59" t="s">
        <v>1841</v>
      </c>
      <c r="I958" s="59">
        <v>249</v>
      </c>
      <c r="J958" s="60"/>
      <c r="K958" s="59" t="s">
        <v>281</v>
      </c>
      <c r="M958" s="3">
        <v>150</v>
      </c>
    </row>
    <row r="959" customHeight="1" spans="1:13">
      <c r="A959" s="154">
        <f>'Drop 1 Football'!A471+1</f>
        <v>10905</v>
      </c>
      <c r="B959" s="140"/>
      <c r="C959" s="140"/>
      <c r="D959" s="144" t="s">
        <v>10</v>
      </c>
      <c r="E959" s="144" t="s">
        <v>2563</v>
      </c>
      <c r="F959" s="140">
        <v>2003</v>
      </c>
      <c r="G959" s="140" t="s">
        <v>2564</v>
      </c>
      <c r="H959" s="140" t="s">
        <v>2264</v>
      </c>
      <c r="I959" s="140">
        <v>264</v>
      </c>
      <c r="J959" s="143"/>
      <c r="K959" s="140" t="s">
        <v>14</v>
      </c>
      <c r="M959" s="3">
        <v>150</v>
      </c>
    </row>
    <row r="960" customHeight="1" spans="1:13">
      <c r="A960" s="154">
        <f t="shared" ref="A960:A962" si="43">A959+1</f>
        <v>10906</v>
      </c>
      <c r="B960" s="140"/>
      <c r="C960" s="140"/>
      <c r="D960" s="144" t="s">
        <v>10</v>
      </c>
      <c r="E960" s="144" t="s">
        <v>2565</v>
      </c>
      <c r="F960" s="140">
        <v>2003</v>
      </c>
      <c r="G960" s="140" t="s">
        <v>2564</v>
      </c>
      <c r="H960" s="140" t="s">
        <v>2264</v>
      </c>
      <c r="I960" s="140">
        <v>264</v>
      </c>
      <c r="J960" s="143"/>
      <c r="K960" s="140" t="s">
        <v>14</v>
      </c>
      <c r="M960" s="3">
        <v>150</v>
      </c>
    </row>
    <row r="961" customHeight="1" spans="1:13">
      <c r="A961" s="154">
        <f t="shared" si="43"/>
        <v>10907</v>
      </c>
      <c r="B961" s="140"/>
      <c r="C961" s="140"/>
      <c r="D961" s="144" t="s">
        <v>10</v>
      </c>
      <c r="E961" s="144" t="s">
        <v>2566</v>
      </c>
      <c r="F961" s="140">
        <v>2003</v>
      </c>
      <c r="G961" s="140" t="s">
        <v>2564</v>
      </c>
      <c r="H961" s="140" t="s">
        <v>2264</v>
      </c>
      <c r="I961" s="140">
        <v>264</v>
      </c>
      <c r="J961" s="143"/>
      <c r="K961" s="140" t="s">
        <v>14</v>
      </c>
      <c r="M961" s="3">
        <v>150</v>
      </c>
    </row>
    <row r="962" customHeight="1" spans="1:13">
      <c r="A962" s="154">
        <f t="shared" si="43"/>
        <v>10908</v>
      </c>
      <c r="B962" s="140"/>
      <c r="C962" s="140"/>
      <c r="D962" s="144" t="s">
        <v>10</v>
      </c>
      <c r="E962" s="144" t="s">
        <v>2567</v>
      </c>
      <c r="F962" s="140">
        <v>2003</v>
      </c>
      <c r="G962" s="140" t="s">
        <v>2564</v>
      </c>
      <c r="H962" s="140" t="s">
        <v>2264</v>
      </c>
      <c r="I962" s="140">
        <v>264</v>
      </c>
      <c r="J962" s="143"/>
      <c r="K962" s="140" t="s">
        <v>14</v>
      </c>
      <c r="M962" s="3">
        <v>150</v>
      </c>
    </row>
    <row r="963" customHeight="1" spans="1:13">
      <c r="A963" s="3">
        <v>11764</v>
      </c>
      <c r="D963" s="91" t="s">
        <v>10</v>
      </c>
      <c r="E963" s="91" t="s">
        <v>2568</v>
      </c>
      <c r="F963" s="3">
        <v>2019</v>
      </c>
      <c r="G963" s="3" t="s">
        <v>2005</v>
      </c>
      <c r="H963" s="3" t="s">
        <v>1841</v>
      </c>
      <c r="I963" s="3"/>
      <c r="J963" s="3">
        <v>168</v>
      </c>
      <c r="K963" s="3" t="s">
        <v>40</v>
      </c>
      <c r="M963" s="3">
        <v>150</v>
      </c>
    </row>
    <row r="964" customHeight="1" spans="1:13">
      <c r="A964" s="3">
        <v>12098</v>
      </c>
      <c r="D964" s="91" t="s">
        <v>10</v>
      </c>
      <c r="E964" s="91" t="s">
        <v>2569</v>
      </c>
      <c r="F964" s="3">
        <v>1988</v>
      </c>
      <c r="G964" s="3" t="s">
        <v>2570</v>
      </c>
      <c r="H964" s="3" t="s">
        <v>1245</v>
      </c>
      <c r="I964" s="3" t="s">
        <v>2571</v>
      </c>
      <c r="J964" s="3"/>
      <c r="K964" s="3" t="s">
        <v>40</v>
      </c>
      <c r="M964" s="3">
        <v>150</v>
      </c>
    </row>
    <row r="965" customHeight="1" spans="1:13">
      <c r="A965" s="3">
        <v>11937</v>
      </c>
      <c r="D965" s="91" t="s">
        <v>10</v>
      </c>
      <c r="E965" s="91" t="s">
        <v>2572</v>
      </c>
      <c r="F965" s="3">
        <v>1989</v>
      </c>
      <c r="G965" s="3" t="s">
        <v>1988</v>
      </c>
      <c r="H965" s="3" t="s">
        <v>1245</v>
      </c>
      <c r="I965" s="3" t="s">
        <v>1858</v>
      </c>
      <c r="J965" s="3">
        <v>21</v>
      </c>
      <c r="K965" s="3" t="s">
        <v>40</v>
      </c>
      <c r="M965" s="3">
        <v>160</v>
      </c>
    </row>
    <row r="966" customHeight="1" spans="1:13">
      <c r="A966" s="3">
        <v>11938</v>
      </c>
      <c r="D966" s="91" t="s">
        <v>10</v>
      </c>
      <c r="E966" s="91" t="s">
        <v>2573</v>
      </c>
      <c r="F966" s="3">
        <v>1989</v>
      </c>
      <c r="G966" s="3" t="s">
        <v>1988</v>
      </c>
      <c r="H966" s="3" t="s">
        <v>1245</v>
      </c>
      <c r="I966" s="3" t="s">
        <v>1858</v>
      </c>
      <c r="J966" s="3">
        <v>21</v>
      </c>
      <c r="K966" s="3" t="s">
        <v>40</v>
      </c>
      <c r="M966" s="3">
        <v>160</v>
      </c>
    </row>
    <row r="967" customHeight="1" spans="1:13">
      <c r="A967" s="3">
        <v>12059</v>
      </c>
      <c r="D967" s="91" t="s">
        <v>10</v>
      </c>
      <c r="E967" s="91" t="s">
        <v>2574</v>
      </c>
      <c r="F967" s="3">
        <v>1988</v>
      </c>
      <c r="G967" s="3" t="s">
        <v>1072</v>
      </c>
      <c r="H967" s="3" t="s">
        <v>2227</v>
      </c>
      <c r="J967" s="3">
        <v>43</v>
      </c>
      <c r="K967" s="3" t="s">
        <v>14</v>
      </c>
      <c r="M967" s="3">
        <v>165</v>
      </c>
    </row>
    <row r="968" customHeight="1" spans="1:13">
      <c r="A968" s="3">
        <v>12060</v>
      </c>
      <c r="D968" s="91" t="s">
        <v>10</v>
      </c>
      <c r="E968" s="91" t="s">
        <v>2575</v>
      </c>
      <c r="F968" s="3">
        <v>1988</v>
      </c>
      <c r="G968" s="3" t="s">
        <v>1072</v>
      </c>
      <c r="H968" s="3" t="s">
        <v>2227</v>
      </c>
      <c r="J968" s="3">
        <v>43</v>
      </c>
      <c r="K968" s="3" t="s">
        <v>14</v>
      </c>
      <c r="M968" s="3">
        <v>165</v>
      </c>
    </row>
    <row r="969" customHeight="1" spans="1:13">
      <c r="A969" s="3">
        <v>12061</v>
      </c>
      <c r="D969" s="91" t="s">
        <v>10</v>
      </c>
      <c r="E969" s="91" t="s">
        <v>2576</v>
      </c>
      <c r="F969" s="3">
        <v>1988</v>
      </c>
      <c r="G969" s="3" t="s">
        <v>1072</v>
      </c>
      <c r="H969" s="3" t="s">
        <v>2227</v>
      </c>
      <c r="J969" s="3">
        <v>43</v>
      </c>
      <c r="K969" s="3" t="s">
        <v>14</v>
      </c>
      <c r="M969" s="3">
        <v>165</v>
      </c>
    </row>
    <row r="970" customHeight="1" spans="1:13">
      <c r="A970" s="3">
        <v>12062</v>
      </c>
      <c r="D970" s="91" t="s">
        <v>10</v>
      </c>
      <c r="E970" s="91" t="s">
        <v>2577</v>
      </c>
      <c r="F970" s="3">
        <v>1988</v>
      </c>
      <c r="G970" s="3" t="s">
        <v>1072</v>
      </c>
      <c r="H970" s="3" t="s">
        <v>2227</v>
      </c>
      <c r="J970" s="3">
        <v>43</v>
      </c>
      <c r="K970" s="3" t="s">
        <v>14</v>
      </c>
      <c r="M970" s="3">
        <v>165</v>
      </c>
    </row>
    <row r="971" customHeight="1" spans="1:13">
      <c r="A971" s="3">
        <v>12042</v>
      </c>
      <c r="D971" s="91" t="s">
        <v>10</v>
      </c>
      <c r="E971" s="3">
        <v>50642626</v>
      </c>
      <c r="F971" s="3">
        <v>1988</v>
      </c>
      <c r="G971" s="3" t="s">
        <v>1072</v>
      </c>
      <c r="H971" s="3" t="s">
        <v>1245</v>
      </c>
      <c r="I971" s="3" t="s">
        <v>1858</v>
      </c>
      <c r="J971" s="3">
        <v>120</v>
      </c>
      <c r="K971" s="3" t="s">
        <v>27</v>
      </c>
      <c r="M971" s="3">
        <v>170</v>
      </c>
    </row>
    <row r="972" customHeight="1" spans="1:13">
      <c r="A972" s="3">
        <v>12043</v>
      </c>
      <c r="D972" s="91" t="s">
        <v>10</v>
      </c>
      <c r="E972" s="3">
        <v>50642627</v>
      </c>
      <c r="F972" s="3">
        <v>1988</v>
      </c>
      <c r="G972" s="3" t="s">
        <v>1072</v>
      </c>
      <c r="H972" s="3" t="s">
        <v>1245</v>
      </c>
      <c r="I972" s="3" t="s">
        <v>1858</v>
      </c>
      <c r="J972" s="3">
        <v>120</v>
      </c>
      <c r="K972" s="3" t="s">
        <v>27</v>
      </c>
      <c r="M972" s="3">
        <v>170</v>
      </c>
    </row>
    <row r="973" customHeight="1" spans="1:13">
      <c r="A973" s="154">
        <f t="shared" ref="A973:A974" si="44">A972+1</f>
        <v>12044</v>
      </c>
      <c r="B973" s="3"/>
      <c r="C973" s="3"/>
      <c r="D973" s="91" t="s">
        <v>10</v>
      </c>
      <c r="E973" s="91" t="s">
        <v>2578</v>
      </c>
      <c r="F973" s="63">
        <v>2017</v>
      </c>
      <c r="G973" s="63" t="s">
        <v>148</v>
      </c>
      <c r="H973" s="63" t="s">
        <v>2294</v>
      </c>
      <c r="I973" s="63">
        <v>166</v>
      </c>
      <c r="J973" s="63" t="s">
        <v>86</v>
      </c>
      <c r="K973" s="63" t="s">
        <v>14</v>
      </c>
      <c r="L973" s="62"/>
      <c r="M973" s="3">
        <v>175</v>
      </c>
    </row>
    <row r="974" customHeight="1" spans="1:13">
      <c r="A974" s="154">
        <f t="shared" si="44"/>
        <v>12045</v>
      </c>
      <c r="B974" s="143"/>
      <c r="C974" s="143"/>
      <c r="D974" s="144" t="s">
        <v>10</v>
      </c>
      <c r="E974" s="144" t="s">
        <v>2579</v>
      </c>
      <c r="F974" s="140">
        <v>2019</v>
      </c>
      <c r="G974" s="140" t="s">
        <v>150</v>
      </c>
      <c r="H974" s="140" t="s">
        <v>1841</v>
      </c>
      <c r="I974" s="140">
        <v>116</v>
      </c>
      <c r="J974" s="140" t="s">
        <v>2580</v>
      </c>
      <c r="K974" s="140" t="s">
        <v>40</v>
      </c>
      <c r="M974" s="3">
        <v>175</v>
      </c>
    </row>
    <row r="975" customHeight="1" spans="1:13">
      <c r="A975" s="154">
        <f>'Drop 1 TCG'!A32+1</f>
        <v>11999</v>
      </c>
      <c r="D975" s="144" t="s">
        <v>10</v>
      </c>
      <c r="E975" s="91" t="s">
        <v>2581</v>
      </c>
      <c r="F975" s="65">
        <v>2020</v>
      </c>
      <c r="G975" s="45" t="s">
        <v>72</v>
      </c>
      <c r="H975" s="45" t="s">
        <v>2520</v>
      </c>
      <c r="I975" s="3">
        <v>278</v>
      </c>
      <c r="J975" s="45" t="s">
        <v>2557</v>
      </c>
      <c r="K975" s="65" t="s">
        <v>14</v>
      </c>
      <c r="M975" s="3">
        <v>175</v>
      </c>
    </row>
    <row r="976" customHeight="1" spans="1:13">
      <c r="A976" s="154">
        <f t="shared" ref="A976:A979" si="45">A975+1</f>
        <v>12000</v>
      </c>
      <c r="B976" s="3"/>
      <c r="C976" s="3"/>
      <c r="D976" s="91" t="s">
        <v>10</v>
      </c>
      <c r="E976" s="91" t="s">
        <v>2582</v>
      </c>
      <c r="F976" s="63">
        <v>2009</v>
      </c>
      <c r="G976" s="63" t="s">
        <v>166</v>
      </c>
      <c r="H976" s="63" t="s">
        <v>1796</v>
      </c>
      <c r="I976" s="63">
        <v>319</v>
      </c>
      <c r="J976" s="62"/>
      <c r="K976" s="63" t="s">
        <v>170</v>
      </c>
      <c r="L976" s="62"/>
      <c r="M976" s="3">
        <v>180</v>
      </c>
    </row>
    <row r="977" customHeight="1" spans="1:13">
      <c r="A977" s="154">
        <f t="shared" si="45"/>
        <v>12001</v>
      </c>
      <c r="B977" s="3"/>
      <c r="C977" s="3"/>
      <c r="D977" s="91" t="s">
        <v>10</v>
      </c>
      <c r="E977" s="91" t="s">
        <v>2583</v>
      </c>
      <c r="F977" s="63">
        <v>2018</v>
      </c>
      <c r="G977" s="63" t="s">
        <v>72</v>
      </c>
      <c r="H977" s="63" t="s">
        <v>1832</v>
      </c>
      <c r="I977" s="63">
        <v>280</v>
      </c>
      <c r="J977" s="62"/>
      <c r="K977" s="63" t="s">
        <v>14</v>
      </c>
      <c r="L977" s="62"/>
      <c r="M977" s="3">
        <v>180</v>
      </c>
    </row>
    <row r="978" customHeight="1" spans="1:13">
      <c r="A978" s="154">
        <f t="shared" si="45"/>
        <v>12002</v>
      </c>
      <c r="B978" s="3"/>
      <c r="C978" s="3"/>
      <c r="D978" s="91" t="s">
        <v>10</v>
      </c>
      <c r="E978" s="91" t="s">
        <v>2584</v>
      </c>
      <c r="F978" s="63">
        <v>2018</v>
      </c>
      <c r="G978" s="63" t="s">
        <v>72</v>
      </c>
      <c r="H978" s="63" t="s">
        <v>1832</v>
      </c>
      <c r="I978" s="63">
        <v>280</v>
      </c>
      <c r="J978" s="62"/>
      <c r="K978" s="63" t="s">
        <v>14</v>
      </c>
      <c r="L978" s="62"/>
      <c r="M978" s="3">
        <v>180</v>
      </c>
    </row>
    <row r="979" customHeight="1" spans="1:13">
      <c r="A979" s="154">
        <f t="shared" si="45"/>
        <v>12003</v>
      </c>
      <c r="B979" s="3"/>
      <c r="C979" s="3"/>
      <c r="D979" s="91" t="s">
        <v>10</v>
      </c>
      <c r="E979" s="91" t="s">
        <v>2585</v>
      </c>
      <c r="F979" s="63">
        <v>2018</v>
      </c>
      <c r="G979" s="63" t="s">
        <v>398</v>
      </c>
      <c r="H979" s="63" t="s">
        <v>1832</v>
      </c>
      <c r="I979" s="63">
        <v>177</v>
      </c>
      <c r="J979" s="63" t="s">
        <v>1803</v>
      </c>
      <c r="K979" s="63" t="s">
        <v>14</v>
      </c>
      <c r="L979" s="62"/>
      <c r="M979" s="3">
        <v>190</v>
      </c>
    </row>
    <row r="980" customHeight="1" spans="1:13">
      <c r="A980" s="154">
        <v>10381</v>
      </c>
      <c r="B980" s="3"/>
      <c r="C980" s="3"/>
      <c r="D980" s="91" t="s">
        <v>66</v>
      </c>
      <c r="E980" s="91" t="s">
        <v>2586</v>
      </c>
      <c r="F980" s="75">
        <v>2013</v>
      </c>
      <c r="G980" s="75" t="s">
        <v>1851</v>
      </c>
      <c r="H980" s="178" t="s">
        <v>2480</v>
      </c>
      <c r="I980" s="68">
        <v>275</v>
      </c>
      <c r="J980" s="75" t="s">
        <v>950</v>
      </c>
      <c r="K980" s="75" t="s">
        <v>277</v>
      </c>
      <c r="M980" s="3">
        <v>190</v>
      </c>
    </row>
    <row r="981" customHeight="1" spans="1:13">
      <c r="A981" s="154">
        <f>A980+1</f>
        <v>10382</v>
      </c>
      <c r="B981" s="3"/>
      <c r="C981" s="3"/>
      <c r="D981" s="91" t="s">
        <v>10</v>
      </c>
      <c r="E981" s="91" t="s">
        <v>2587</v>
      </c>
      <c r="F981" s="63">
        <v>2018</v>
      </c>
      <c r="G981" s="63" t="s">
        <v>131</v>
      </c>
      <c r="H981" s="63" t="s">
        <v>1832</v>
      </c>
      <c r="I981" s="63">
        <v>177</v>
      </c>
      <c r="J981" s="62"/>
      <c r="K981" s="63" t="s">
        <v>40</v>
      </c>
      <c r="L981" s="62"/>
      <c r="M981" s="3">
        <v>200</v>
      </c>
    </row>
    <row r="982" customHeight="1" spans="1:13">
      <c r="A982" s="154" t="e">
        <f>'Drop 1 Football'!A199+1</f>
        <v>#VALUE!</v>
      </c>
      <c r="B982" s="3"/>
      <c r="C982" s="3"/>
      <c r="D982" s="91" t="s">
        <v>66</v>
      </c>
      <c r="E982" s="91" t="s">
        <v>2588</v>
      </c>
      <c r="F982" s="75">
        <v>2003</v>
      </c>
      <c r="G982" s="75" t="s">
        <v>2589</v>
      </c>
      <c r="H982" s="178" t="s">
        <v>1815</v>
      </c>
      <c r="I982" s="75">
        <v>15</v>
      </c>
      <c r="J982" s="75" t="s">
        <v>2590</v>
      </c>
      <c r="K982" s="75" t="s">
        <v>281</v>
      </c>
      <c r="M982" s="3">
        <v>200</v>
      </c>
    </row>
    <row r="983" customHeight="1" spans="1:13">
      <c r="A983" s="154" t="e">
        <f>'Drop 1 Football'!A427+1</f>
        <v>#VALUE!</v>
      </c>
      <c r="B983" s="3"/>
      <c r="C983" s="3"/>
      <c r="D983" s="91" t="s">
        <v>10</v>
      </c>
      <c r="E983" s="91" t="s">
        <v>2591</v>
      </c>
      <c r="F983" s="3">
        <v>2017</v>
      </c>
      <c r="G983" s="3" t="s">
        <v>93</v>
      </c>
      <c r="H983" s="3" t="s">
        <v>2294</v>
      </c>
      <c r="I983" s="3">
        <v>16</v>
      </c>
      <c r="K983" s="3" t="s">
        <v>40</v>
      </c>
      <c r="M983" s="3">
        <v>200</v>
      </c>
    </row>
    <row r="984" customHeight="1" spans="1:13">
      <c r="A984" s="154" t="e">
        <f t="shared" ref="A984:A988" si="46">A983+1</f>
        <v>#VALUE!</v>
      </c>
      <c r="D984" s="144" t="s">
        <v>10</v>
      </c>
      <c r="E984" s="91" t="s">
        <v>2592</v>
      </c>
      <c r="F984" s="65">
        <v>2020</v>
      </c>
      <c r="G984" s="45" t="s">
        <v>72</v>
      </c>
      <c r="H984" s="45" t="s">
        <v>2520</v>
      </c>
      <c r="I984" s="3">
        <v>278</v>
      </c>
      <c r="J984" s="45" t="s">
        <v>2550</v>
      </c>
      <c r="K984" s="65" t="s">
        <v>14</v>
      </c>
      <c r="M984" s="3">
        <v>200</v>
      </c>
    </row>
    <row r="985" customHeight="1" spans="1:13">
      <c r="A985" s="154" t="e">
        <f t="shared" si="46"/>
        <v>#VALUE!</v>
      </c>
      <c r="D985" s="144" t="s">
        <v>10</v>
      </c>
      <c r="E985" s="91" t="s">
        <v>2593</v>
      </c>
      <c r="F985" s="65">
        <v>2020</v>
      </c>
      <c r="G985" s="45" t="s">
        <v>72</v>
      </c>
      <c r="H985" s="45" t="s">
        <v>2520</v>
      </c>
      <c r="I985" s="3">
        <v>278</v>
      </c>
      <c r="J985" s="45" t="s">
        <v>2550</v>
      </c>
      <c r="K985" s="65" t="s">
        <v>14</v>
      </c>
      <c r="M985" s="3">
        <v>200</v>
      </c>
    </row>
    <row r="986" customHeight="1" spans="1:13">
      <c r="A986" s="154" t="e">
        <f t="shared" si="46"/>
        <v>#VALUE!</v>
      </c>
      <c r="D986" s="144" t="s">
        <v>10</v>
      </c>
      <c r="E986" s="91" t="s">
        <v>2594</v>
      </c>
      <c r="F986" s="65">
        <v>2020</v>
      </c>
      <c r="G986" s="45" t="s">
        <v>72</v>
      </c>
      <c r="H986" s="45" t="s">
        <v>2520</v>
      </c>
      <c r="I986" s="3">
        <v>278</v>
      </c>
      <c r="J986" s="45" t="s">
        <v>2550</v>
      </c>
      <c r="K986" s="65" t="s">
        <v>14</v>
      </c>
      <c r="M986" s="3">
        <v>200</v>
      </c>
    </row>
    <row r="987" customHeight="1" spans="1:13">
      <c r="A987" s="154" t="e">
        <f t="shared" si="46"/>
        <v>#VALUE!</v>
      </c>
      <c r="D987" s="144" t="s">
        <v>10</v>
      </c>
      <c r="E987" s="91" t="s">
        <v>2595</v>
      </c>
      <c r="F987" s="65">
        <v>2020</v>
      </c>
      <c r="G987" s="45" t="s">
        <v>72</v>
      </c>
      <c r="H987" s="45" t="s">
        <v>2520</v>
      </c>
      <c r="I987" s="3">
        <v>278</v>
      </c>
      <c r="J987" s="45" t="s">
        <v>2550</v>
      </c>
      <c r="K987" s="65" t="s">
        <v>14</v>
      </c>
      <c r="M987" s="3">
        <v>200</v>
      </c>
    </row>
    <row r="988" customHeight="1" spans="1:13">
      <c r="A988" s="154" t="e">
        <f t="shared" si="46"/>
        <v>#VALUE!</v>
      </c>
      <c r="D988" s="144" t="s">
        <v>10</v>
      </c>
      <c r="E988" s="91" t="s">
        <v>2596</v>
      </c>
      <c r="F988" s="65">
        <v>2020</v>
      </c>
      <c r="G988" s="45" t="s">
        <v>72</v>
      </c>
      <c r="H988" s="45" t="s">
        <v>2520</v>
      </c>
      <c r="I988" s="3">
        <v>278</v>
      </c>
      <c r="J988" s="45" t="s">
        <v>2550</v>
      </c>
      <c r="K988" s="65" t="s">
        <v>14</v>
      </c>
      <c r="M988" s="3">
        <v>200</v>
      </c>
    </row>
    <row r="989" customHeight="1" spans="1:13">
      <c r="A989" s="3">
        <v>11766</v>
      </c>
      <c r="D989" s="91" t="s">
        <v>10</v>
      </c>
      <c r="E989" s="91" t="s">
        <v>2597</v>
      </c>
      <c r="F989" s="3">
        <v>2020</v>
      </c>
      <c r="G989" s="3" t="s">
        <v>907</v>
      </c>
      <c r="H989" s="3" t="s">
        <v>2447</v>
      </c>
      <c r="I989" s="3" t="s">
        <v>2598</v>
      </c>
      <c r="J989" s="3" t="s">
        <v>2599</v>
      </c>
      <c r="K989" s="3" t="s">
        <v>170</v>
      </c>
      <c r="M989" s="3">
        <v>200</v>
      </c>
    </row>
    <row r="990" customHeight="1" spans="1:13">
      <c r="A990" s="3">
        <v>12048</v>
      </c>
      <c r="D990" s="91" t="s">
        <v>10</v>
      </c>
      <c r="E990" s="91" t="s">
        <v>2600</v>
      </c>
      <c r="F990" s="3">
        <v>1988</v>
      </c>
      <c r="G990" s="3" t="s">
        <v>1072</v>
      </c>
      <c r="H990" s="3" t="s">
        <v>2361</v>
      </c>
      <c r="J990" s="3">
        <v>57</v>
      </c>
      <c r="K990" s="3" t="s">
        <v>14</v>
      </c>
      <c r="M990" s="3">
        <v>200</v>
      </c>
    </row>
    <row r="991" customHeight="1" spans="1:13">
      <c r="A991" s="3">
        <v>12049</v>
      </c>
      <c r="D991" s="91" t="s">
        <v>10</v>
      </c>
      <c r="E991" s="91" t="s">
        <v>2601</v>
      </c>
      <c r="F991" s="3">
        <v>1988</v>
      </c>
      <c r="G991" s="3" t="s">
        <v>1072</v>
      </c>
      <c r="H991" s="3" t="s">
        <v>2361</v>
      </c>
      <c r="J991" s="3">
        <v>57</v>
      </c>
      <c r="K991" s="3" t="s">
        <v>14</v>
      </c>
      <c r="M991" s="3">
        <v>200</v>
      </c>
    </row>
    <row r="992" customHeight="1" spans="1:13">
      <c r="A992" s="3">
        <v>12050</v>
      </c>
      <c r="D992" s="91" t="s">
        <v>10</v>
      </c>
      <c r="E992" s="91" t="s">
        <v>2602</v>
      </c>
      <c r="F992" s="3">
        <v>1988</v>
      </c>
      <c r="G992" s="3" t="s">
        <v>1072</v>
      </c>
      <c r="H992" s="3" t="s">
        <v>2361</v>
      </c>
      <c r="J992" s="3">
        <v>57</v>
      </c>
      <c r="K992" s="3" t="s">
        <v>14</v>
      </c>
      <c r="M992" s="3">
        <v>200</v>
      </c>
    </row>
    <row r="993" customHeight="1" spans="1:13">
      <c r="A993" s="154" t="e">
        <f>'Drop 1 Football'!A272+1</f>
        <v>#VALUE!</v>
      </c>
      <c r="B993" s="3"/>
      <c r="C993" s="3"/>
      <c r="D993" s="91" t="s">
        <v>545</v>
      </c>
      <c r="E993" s="91" t="s">
        <v>2603</v>
      </c>
      <c r="F993" s="66">
        <v>2019</v>
      </c>
      <c r="G993" s="66" t="s">
        <v>398</v>
      </c>
      <c r="H993" s="66" t="s">
        <v>1841</v>
      </c>
      <c r="I993" s="66">
        <v>168</v>
      </c>
      <c r="J993" s="66" t="s">
        <v>2604</v>
      </c>
      <c r="K993" s="66" t="s">
        <v>548</v>
      </c>
      <c r="M993" s="3">
        <v>220</v>
      </c>
    </row>
    <row r="994" customHeight="1" spans="1:13">
      <c r="A994" s="154" t="e">
        <f t="shared" ref="A994:A997" si="47">A993+1</f>
        <v>#VALUE!</v>
      </c>
      <c r="B994" s="3"/>
      <c r="C994" s="3"/>
      <c r="D994" s="91" t="s">
        <v>545</v>
      </c>
      <c r="E994" s="91" t="s">
        <v>2605</v>
      </c>
      <c r="F994" s="122">
        <v>2012</v>
      </c>
      <c r="G994" s="122" t="s">
        <v>72</v>
      </c>
      <c r="H994" s="122" t="s">
        <v>2518</v>
      </c>
      <c r="I994" s="122">
        <v>245</v>
      </c>
      <c r="J994" s="123"/>
      <c r="K994" s="123" t="s">
        <v>548</v>
      </c>
      <c r="L994" s="62"/>
      <c r="M994" s="3">
        <v>225</v>
      </c>
    </row>
    <row r="995" customHeight="1" spans="1:13">
      <c r="A995" s="154" t="e">
        <f t="shared" si="47"/>
        <v>#VALUE!</v>
      </c>
      <c r="B995" s="3"/>
      <c r="C995" s="3"/>
      <c r="D995" s="91" t="s">
        <v>10</v>
      </c>
      <c r="E995" s="91" t="s">
        <v>2606</v>
      </c>
      <c r="F995" s="3">
        <v>2020</v>
      </c>
      <c r="G995" s="3" t="s">
        <v>93</v>
      </c>
      <c r="H995" s="3" t="s">
        <v>2607</v>
      </c>
      <c r="I995" s="3">
        <v>278</v>
      </c>
      <c r="J995" s="3" t="s">
        <v>2608</v>
      </c>
      <c r="K995" s="3" t="s">
        <v>14</v>
      </c>
      <c r="M995" s="3">
        <v>225</v>
      </c>
    </row>
    <row r="996" customHeight="1" spans="1:13">
      <c r="A996" s="154" t="e">
        <f t="shared" si="47"/>
        <v>#VALUE!</v>
      </c>
      <c r="B996" s="3"/>
      <c r="C996" s="3"/>
      <c r="D996" s="91" t="s">
        <v>10</v>
      </c>
      <c r="E996" s="91" t="s">
        <v>2609</v>
      </c>
      <c r="F996" s="3">
        <v>2019</v>
      </c>
      <c r="G996" s="3" t="s">
        <v>93</v>
      </c>
      <c r="H996" s="3" t="s">
        <v>1778</v>
      </c>
      <c r="I996" s="3">
        <v>248</v>
      </c>
      <c r="K996" s="3" t="s">
        <v>40</v>
      </c>
      <c r="M996" s="3">
        <v>240</v>
      </c>
    </row>
    <row r="997" customHeight="1" spans="1:13">
      <c r="A997" s="154" t="e">
        <f t="shared" si="47"/>
        <v>#VALUE!</v>
      </c>
      <c r="B997" s="3"/>
      <c r="C997" s="3"/>
      <c r="D997" s="91" t="s">
        <v>10</v>
      </c>
      <c r="E997" s="91" t="s">
        <v>2610</v>
      </c>
      <c r="F997" s="3">
        <v>2019</v>
      </c>
      <c r="G997" s="3" t="s">
        <v>93</v>
      </c>
      <c r="H997" s="3" t="s">
        <v>1778</v>
      </c>
      <c r="I997" s="3">
        <v>248</v>
      </c>
      <c r="K997" s="3" t="s">
        <v>40</v>
      </c>
      <c r="M997" s="3">
        <v>240</v>
      </c>
    </row>
    <row r="998" customHeight="1" spans="1:13">
      <c r="A998" s="3">
        <v>12056</v>
      </c>
      <c r="D998" s="91" t="s">
        <v>10</v>
      </c>
      <c r="E998" s="91" t="s">
        <v>2611</v>
      </c>
      <c r="F998" s="3">
        <v>1988</v>
      </c>
      <c r="G998" s="3" t="s">
        <v>1072</v>
      </c>
      <c r="H998" s="3" t="s">
        <v>2363</v>
      </c>
      <c r="J998" s="3">
        <v>20</v>
      </c>
      <c r="K998" s="3" t="s">
        <v>14</v>
      </c>
      <c r="M998" s="3">
        <v>240</v>
      </c>
    </row>
    <row r="999" customHeight="1" spans="1:13">
      <c r="A999" s="3">
        <v>12057</v>
      </c>
      <c r="D999" s="91" t="s">
        <v>10</v>
      </c>
      <c r="E999" s="91" t="s">
        <v>2612</v>
      </c>
      <c r="F999" s="3">
        <v>1988</v>
      </c>
      <c r="G999" s="3" t="s">
        <v>1072</v>
      </c>
      <c r="H999" s="3" t="s">
        <v>2363</v>
      </c>
      <c r="J999" s="3">
        <v>20</v>
      </c>
      <c r="K999" s="3" t="s">
        <v>14</v>
      </c>
      <c r="M999" s="3">
        <v>240</v>
      </c>
    </row>
    <row r="1000" customHeight="1" spans="1:13">
      <c r="A1000" s="3">
        <v>12058</v>
      </c>
      <c r="D1000" s="91" t="s">
        <v>10</v>
      </c>
      <c r="E1000" s="91" t="s">
        <v>2613</v>
      </c>
      <c r="F1000" s="3">
        <v>1988</v>
      </c>
      <c r="G1000" s="3" t="s">
        <v>1072</v>
      </c>
      <c r="H1000" s="3" t="s">
        <v>2363</v>
      </c>
      <c r="J1000" s="3">
        <v>20</v>
      </c>
      <c r="K1000" s="3" t="s">
        <v>14</v>
      </c>
      <c r="M1000" s="3">
        <v>240</v>
      </c>
    </row>
    <row r="1001" customHeight="1" spans="1:13">
      <c r="A1001" s="154">
        <f>A1000+1</f>
        <v>12059</v>
      </c>
      <c r="B1001" s="143"/>
      <c r="C1001" s="143"/>
      <c r="D1001" s="144" t="s">
        <v>10</v>
      </c>
      <c r="E1001" s="144" t="s">
        <v>2615</v>
      </c>
      <c r="F1001" s="140">
        <v>2020</v>
      </c>
      <c r="G1001" s="140" t="s">
        <v>72</v>
      </c>
      <c r="H1001" s="140" t="s">
        <v>2202</v>
      </c>
      <c r="I1001" s="140">
        <v>278</v>
      </c>
      <c r="J1001" s="140" t="s">
        <v>86</v>
      </c>
      <c r="K1001" s="140" t="s">
        <v>14</v>
      </c>
      <c r="M1001" s="3">
        <v>250</v>
      </c>
    </row>
    <row r="1002" customHeight="1" spans="1:13">
      <c r="A1002" s="154">
        <f>'Drop 1 Football'!A588+1</f>
        <v>12139</v>
      </c>
      <c r="D1002" s="144" t="s">
        <v>10</v>
      </c>
      <c r="E1002" s="91" t="s">
        <v>2616</v>
      </c>
      <c r="F1002" s="65">
        <v>2020</v>
      </c>
      <c r="G1002" s="45" t="s">
        <v>72</v>
      </c>
      <c r="H1002" s="45" t="s">
        <v>2520</v>
      </c>
      <c r="I1002" s="3">
        <v>278</v>
      </c>
      <c r="J1002" s="45" t="s">
        <v>1829</v>
      </c>
      <c r="K1002" s="65" t="s">
        <v>14</v>
      </c>
      <c r="M1002" s="3">
        <v>250</v>
      </c>
    </row>
    <row r="1003" customHeight="1" spans="1:13">
      <c r="A1003" s="154">
        <f t="shared" ref="A1003:A1006" si="48">A1002+1</f>
        <v>12140</v>
      </c>
      <c r="D1003" s="144" t="s">
        <v>10</v>
      </c>
      <c r="E1003" s="91" t="s">
        <v>2617</v>
      </c>
      <c r="F1003" s="65">
        <v>2020</v>
      </c>
      <c r="G1003" s="45" t="s">
        <v>72</v>
      </c>
      <c r="H1003" s="45" t="s">
        <v>2520</v>
      </c>
      <c r="I1003" s="3">
        <v>278</v>
      </c>
      <c r="J1003" s="45" t="s">
        <v>1829</v>
      </c>
      <c r="K1003" s="65" t="s">
        <v>14</v>
      </c>
      <c r="M1003" s="3">
        <v>250</v>
      </c>
    </row>
    <row r="1004" customHeight="1" spans="1:13">
      <c r="A1004" s="154">
        <f t="shared" si="48"/>
        <v>12141</v>
      </c>
      <c r="B1004" s="3"/>
      <c r="C1004" s="3"/>
      <c r="D1004" s="91" t="s">
        <v>10</v>
      </c>
      <c r="E1004" s="91" t="s">
        <v>2618</v>
      </c>
      <c r="F1004" s="122">
        <v>2020</v>
      </c>
      <c r="G1004" s="122" t="s">
        <v>72</v>
      </c>
      <c r="H1004" s="122" t="s">
        <v>2202</v>
      </c>
      <c r="I1004" s="122">
        <v>278</v>
      </c>
      <c r="J1004" s="123" t="s">
        <v>944</v>
      </c>
      <c r="K1004" s="123" t="s">
        <v>14</v>
      </c>
      <c r="L1004" s="62"/>
      <c r="M1004" s="3">
        <v>260</v>
      </c>
    </row>
    <row r="1005" customHeight="1" spans="1:14">
      <c r="A1005" s="154">
        <f t="shared" si="48"/>
        <v>12142</v>
      </c>
      <c r="B1005" s="3"/>
      <c r="C1005" s="3"/>
      <c r="D1005" s="91" t="s">
        <v>10</v>
      </c>
      <c r="E1005" s="91" t="s">
        <v>2619</v>
      </c>
      <c r="F1005" s="63">
        <v>2009</v>
      </c>
      <c r="G1005" s="63" t="s">
        <v>2482</v>
      </c>
      <c r="H1005" s="63" t="s">
        <v>1796</v>
      </c>
      <c r="I1005" s="63">
        <v>303</v>
      </c>
      <c r="J1005" s="62"/>
      <c r="K1005" s="63" t="s">
        <v>40</v>
      </c>
      <c r="L1005" s="62"/>
      <c r="M1005" s="3">
        <v>275</v>
      </c>
      <c r="N1005" s="10"/>
    </row>
    <row r="1006" customHeight="1" spans="1:13">
      <c r="A1006" s="154">
        <f t="shared" si="48"/>
        <v>12143</v>
      </c>
      <c r="B1006" s="3"/>
      <c r="C1006" s="3"/>
      <c r="D1006" s="91" t="s">
        <v>10</v>
      </c>
      <c r="E1006" s="91" t="s">
        <v>2620</v>
      </c>
      <c r="F1006" s="66">
        <v>2019</v>
      </c>
      <c r="G1006" s="66" t="s">
        <v>398</v>
      </c>
      <c r="H1006" s="66" t="s">
        <v>1841</v>
      </c>
      <c r="I1006" s="66">
        <v>168</v>
      </c>
      <c r="J1006" s="66" t="s">
        <v>1974</v>
      </c>
      <c r="K1006" s="66" t="s">
        <v>40</v>
      </c>
      <c r="M1006" s="3">
        <v>275</v>
      </c>
    </row>
    <row r="1007" customHeight="1" spans="1:13">
      <c r="A1007" s="3">
        <v>11866</v>
      </c>
      <c r="D1007" s="91" t="s">
        <v>66</v>
      </c>
      <c r="E1007" s="91" t="s">
        <v>2621</v>
      </c>
      <c r="F1007" s="3">
        <v>1988</v>
      </c>
      <c r="G1007" s="3" t="s">
        <v>1072</v>
      </c>
      <c r="H1007" s="3" t="s">
        <v>1245</v>
      </c>
      <c r="I1007" s="3"/>
      <c r="J1007" s="3">
        <v>17</v>
      </c>
      <c r="K1007" s="3" t="s">
        <v>146</v>
      </c>
      <c r="M1007" s="3">
        <v>280</v>
      </c>
    </row>
    <row r="1008" customHeight="1" spans="1:13">
      <c r="A1008" s="154">
        <f t="shared" ref="A1008:A1011" si="49">A1007+1</f>
        <v>11867</v>
      </c>
      <c r="B1008" s="3"/>
      <c r="C1008" s="3"/>
      <c r="D1008" s="91" t="s">
        <v>10</v>
      </c>
      <c r="E1008" s="91" t="s">
        <v>2622</v>
      </c>
      <c r="F1008" s="122">
        <v>2018</v>
      </c>
      <c r="G1008" s="122" t="s">
        <v>398</v>
      </c>
      <c r="H1008" s="122" t="s">
        <v>1832</v>
      </c>
      <c r="I1008" s="122">
        <v>177</v>
      </c>
      <c r="J1008" s="123" t="s">
        <v>2470</v>
      </c>
      <c r="K1008" s="123" t="s">
        <v>14</v>
      </c>
      <c r="L1008" s="62"/>
      <c r="M1008" s="3">
        <v>300</v>
      </c>
    </row>
    <row r="1009" customHeight="1" spans="1:13">
      <c r="A1009" s="154">
        <f t="shared" si="49"/>
        <v>11868</v>
      </c>
      <c r="B1009" s="3"/>
      <c r="C1009" s="3"/>
      <c r="D1009" s="91" t="s">
        <v>10</v>
      </c>
      <c r="E1009" s="91" t="s">
        <v>2623</v>
      </c>
      <c r="F1009" s="120">
        <v>2019</v>
      </c>
      <c r="G1009" s="120" t="s">
        <v>131</v>
      </c>
      <c r="H1009" s="120" t="s">
        <v>1841</v>
      </c>
      <c r="I1009" s="120">
        <v>202</v>
      </c>
      <c r="J1009" s="121" t="s">
        <v>2624</v>
      </c>
      <c r="K1009" s="66" t="s">
        <v>40</v>
      </c>
      <c r="M1009" s="3">
        <v>300</v>
      </c>
    </row>
    <row r="1010" customHeight="1" spans="1:13">
      <c r="A1010" s="154">
        <f t="shared" si="49"/>
        <v>11869</v>
      </c>
      <c r="B1010" s="143"/>
      <c r="C1010" s="143"/>
      <c r="D1010" s="144" t="s">
        <v>10</v>
      </c>
      <c r="E1010" s="144" t="s">
        <v>2625</v>
      </c>
      <c r="F1010" s="140">
        <v>2020</v>
      </c>
      <c r="G1010" s="140" t="s">
        <v>72</v>
      </c>
      <c r="H1010" s="140" t="s">
        <v>2202</v>
      </c>
      <c r="I1010" s="140">
        <v>278</v>
      </c>
      <c r="J1010" s="140" t="s">
        <v>2626</v>
      </c>
      <c r="K1010" s="140" t="s">
        <v>14</v>
      </c>
      <c r="M1010" s="3">
        <v>300</v>
      </c>
    </row>
    <row r="1011" customHeight="1" spans="1:13">
      <c r="A1011" s="154">
        <f t="shared" si="49"/>
        <v>11870</v>
      </c>
      <c r="B1011" s="3"/>
      <c r="C1011" s="3"/>
      <c r="D1011" s="91" t="s">
        <v>10</v>
      </c>
      <c r="E1011" s="91" t="s">
        <v>2627</v>
      </c>
      <c r="F1011" s="3">
        <v>2020</v>
      </c>
      <c r="G1011" s="3" t="s">
        <v>907</v>
      </c>
      <c r="H1011" s="3" t="s">
        <v>2607</v>
      </c>
      <c r="I1011" s="3">
        <v>153</v>
      </c>
      <c r="J1011" s="3" t="s">
        <v>2604</v>
      </c>
      <c r="K1011" s="3" t="s">
        <v>40</v>
      </c>
      <c r="M1011" s="3">
        <v>325</v>
      </c>
    </row>
    <row r="1012" customHeight="1" spans="1:13">
      <c r="A1012" s="3">
        <v>12052</v>
      </c>
      <c r="D1012" s="91" t="s">
        <v>10</v>
      </c>
      <c r="E1012" s="91" t="s">
        <v>2628</v>
      </c>
      <c r="F1012" s="3">
        <v>1987</v>
      </c>
      <c r="G1012" s="3" t="s">
        <v>1962</v>
      </c>
      <c r="H1012" s="3" t="s">
        <v>1245</v>
      </c>
      <c r="J1012" s="3">
        <v>2</v>
      </c>
      <c r="K1012" s="3" t="s">
        <v>27</v>
      </c>
      <c r="M1012" s="3">
        <v>325</v>
      </c>
    </row>
    <row r="1013" customHeight="1" spans="1:13">
      <c r="A1013" s="154">
        <f>A1012+1</f>
        <v>12053</v>
      </c>
      <c r="B1013" s="3"/>
      <c r="C1013" s="3"/>
      <c r="D1013" s="91" t="s">
        <v>10</v>
      </c>
      <c r="E1013" s="91" t="s">
        <v>2629</v>
      </c>
      <c r="F1013" s="59">
        <v>2019</v>
      </c>
      <c r="G1013" s="59" t="s">
        <v>398</v>
      </c>
      <c r="H1013" s="59" t="s">
        <v>1841</v>
      </c>
      <c r="I1013" s="59">
        <v>168</v>
      </c>
      <c r="J1013" s="59" t="s">
        <v>2470</v>
      </c>
      <c r="K1013" s="59" t="s">
        <v>40</v>
      </c>
      <c r="M1013" s="3">
        <v>335</v>
      </c>
    </row>
    <row r="1014" customHeight="1" spans="1:13">
      <c r="A1014" s="3" t="s">
        <v>2848</v>
      </c>
      <c r="D1014" s="91" t="s">
        <v>10</v>
      </c>
      <c r="E1014" s="91" t="s">
        <v>2630</v>
      </c>
      <c r="F1014" s="3">
        <v>2003</v>
      </c>
      <c r="G1014" s="3" t="s">
        <v>2631</v>
      </c>
      <c r="H1014" s="3" t="s">
        <v>1815</v>
      </c>
      <c r="I1014" s="3">
        <v>15</v>
      </c>
      <c r="J1014" s="3" t="s">
        <v>2590</v>
      </c>
      <c r="K1014" s="3" t="s">
        <v>40</v>
      </c>
      <c r="M1014" s="3">
        <v>350</v>
      </c>
    </row>
    <row r="1015" customHeight="1" spans="1:13">
      <c r="A1015" s="154" t="e">
        <f t="shared" ref="A1015:A1019" si="50">A1014+1</f>
        <v>#VALUE!</v>
      </c>
      <c r="B1015" s="3"/>
      <c r="C1015" s="3"/>
      <c r="D1015" s="91" t="s">
        <v>10</v>
      </c>
      <c r="E1015" s="91" t="s">
        <v>2632</v>
      </c>
      <c r="F1015" s="59">
        <v>2019</v>
      </c>
      <c r="G1015" s="59" t="s">
        <v>72</v>
      </c>
      <c r="H1015" s="59" t="s">
        <v>1841</v>
      </c>
      <c r="I1015" s="59">
        <v>249</v>
      </c>
      <c r="J1015" s="59" t="s">
        <v>2633</v>
      </c>
      <c r="K1015" s="59" t="s">
        <v>40</v>
      </c>
      <c r="M1015" s="3">
        <v>375</v>
      </c>
    </row>
    <row r="1016" customHeight="1" spans="1:14">
      <c r="A1016" s="154" t="e">
        <f t="shared" si="50"/>
        <v>#VALUE!</v>
      </c>
      <c r="B1016" s="3"/>
      <c r="C1016" s="3"/>
      <c r="D1016" s="91" t="s">
        <v>10</v>
      </c>
      <c r="E1016" s="91" t="s">
        <v>2634</v>
      </c>
      <c r="F1016" s="63">
        <v>2003</v>
      </c>
      <c r="G1016" s="63" t="s">
        <v>166</v>
      </c>
      <c r="H1016" s="63" t="s">
        <v>1815</v>
      </c>
      <c r="I1016" s="63">
        <v>221</v>
      </c>
      <c r="J1016" s="62"/>
      <c r="K1016" s="63" t="s">
        <v>27</v>
      </c>
      <c r="L1016" s="62"/>
      <c r="M1016" s="3">
        <v>400</v>
      </c>
      <c r="N1016" s="10"/>
    </row>
    <row r="1017" customHeight="1" spans="1:13">
      <c r="A1017" s="154" t="e">
        <f t="shared" si="50"/>
        <v>#VALUE!</v>
      </c>
      <c r="B1017" s="3"/>
      <c r="C1017" s="3"/>
      <c r="D1017" s="91" t="s">
        <v>10</v>
      </c>
      <c r="E1017" s="91" t="s">
        <v>2635</v>
      </c>
      <c r="F1017" s="122">
        <v>2018</v>
      </c>
      <c r="G1017" s="122" t="s">
        <v>148</v>
      </c>
      <c r="H1017" s="122" t="s">
        <v>1832</v>
      </c>
      <c r="I1017" s="122">
        <v>25</v>
      </c>
      <c r="J1017" s="123" t="s">
        <v>2636</v>
      </c>
      <c r="K1017" s="123" t="s">
        <v>45</v>
      </c>
      <c r="L1017" s="62"/>
      <c r="M1017" s="3">
        <v>400</v>
      </c>
    </row>
    <row r="1018" customHeight="1" spans="1:13">
      <c r="A1018" s="154" t="e">
        <f t="shared" si="50"/>
        <v>#VALUE!</v>
      </c>
      <c r="B1018" s="3"/>
      <c r="C1018" s="3"/>
      <c r="D1018" s="91" t="s">
        <v>10</v>
      </c>
      <c r="E1018" s="91" t="s">
        <v>2637</v>
      </c>
      <c r="F1018" s="3">
        <v>2020</v>
      </c>
      <c r="G1018" s="3" t="s">
        <v>907</v>
      </c>
      <c r="H1018" s="3" t="s">
        <v>2607</v>
      </c>
      <c r="I1018" s="3">
        <v>153</v>
      </c>
      <c r="J1018" s="3" t="s">
        <v>2197</v>
      </c>
      <c r="K1018" s="3" t="s">
        <v>40</v>
      </c>
      <c r="M1018" s="3">
        <v>400</v>
      </c>
    </row>
    <row r="1019" customHeight="1" spans="1:13">
      <c r="A1019" s="154" t="e">
        <f t="shared" si="50"/>
        <v>#VALUE!</v>
      </c>
      <c r="D1019" s="91" t="s">
        <v>10</v>
      </c>
      <c r="E1019" s="91" t="s">
        <v>2638</v>
      </c>
      <c r="F1019" s="65">
        <v>1988</v>
      </c>
      <c r="G1019" s="45" t="s">
        <v>1072</v>
      </c>
      <c r="H1019" s="45" t="s">
        <v>2639</v>
      </c>
      <c r="I1019" s="3">
        <v>120</v>
      </c>
      <c r="J1019" s="45" t="s">
        <v>2640</v>
      </c>
      <c r="K1019" s="65" t="s">
        <v>14</v>
      </c>
      <c r="M1019" s="3">
        <v>400</v>
      </c>
    </row>
    <row r="1020" customHeight="1" spans="1:13">
      <c r="A1020" s="3">
        <v>12053</v>
      </c>
      <c r="D1020" s="91" t="s">
        <v>10</v>
      </c>
      <c r="E1020" s="91" t="s">
        <v>2641</v>
      </c>
      <c r="F1020" s="3">
        <v>1988</v>
      </c>
      <c r="G1020" s="3" t="s">
        <v>1072</v>
      </c>
      <c r="H1020" s="3" t="s">
        <v>1245</v>
      </c>
      <c r="J1020" s="3">
        <v>17</v>
      </c>
      <c r="K1020" s="3" t="s">
        <v>14</v>
      </c>
      <c r="M1020" s="3">
        <v>400</v>
      </c>
    </row>
    <row r="1021" customHeight="1" spans="1:13">
      <c r="A1021" s="3">
        <v>12054</v>
      </c>
      <c r="D1021" s="91" t="s">
        <v>10</v>
      </c>
      <c r="E1021" s="91" t="s">
        <v>2642</v>
      </c>
      <c r="F1021" s="3">
        <v>1988</v>
      </c>
      <c r="G1021" s="3" t="s">
        <v>1072</v>
      </c>
      <c r="H1021" s="3" t="s">
        <v>1245</v>
      </c>
      <c r="I1021" s="3" t="s">
        <v>1920</v>
      </c>
      <c r="J1021" s="3">
        <v>120</v>
      </c>
      <c r="K1021" s="3" t="s">
        <v>14</v>
      </c>
      <c r="M1021" s="3">
        <v>400</v>
      </c>
    </row>
    <row r="1022" customHeight="1" spans="1:13">
      <c r="A1022" s="3">
        <v>12055</v>
      </c>
      <c r="D1022" s="91" t="s">
        <v>10</v>
      </c>
      <c r="E1022" s="91" t="s">
        <v>2643</v>
      </c>
      <c r="F1022" s="3">
        <v>1988</v>
      </c>
      <c r="G1022" s="3" t="s">
        <v>1072</v>
      </c>
      <c r="H1022" s="3" t="s">
        <v>1245</v>
      </c>
      <c r="I1022" s="3" t="s">
        <v>1858</v>
      </c>
      <c r="J1022" s="3">
        <v>120</v>
      </c>
      <c r="K1022" s="3" t="s">
        <v>14</v>
      </c>
      <c r="M1022" s="3">
        <v>400</v>
      </c>
    </row>
    <row r="1023" customHeight="1" spans="1:13">
      <c r="A1023" s="3">
        <v>12063</v>
      </c>
      <c r="D1023" s="91" t="s">
        <v>10</v>
      </c>
      <c r="E1023" s="91" t="s">
        <v>2644</v>
      </c>
      <c r="F1023" s="3">
        <v>1988</v>
      </c>
      <c r="G1023" s="3" t="s">
        <v>1072</v>
      </c>
      <c r="H1023" s="3" t="s">
        <v>1245</v>
      </c>
      <c r="J1023" s="3">
        <v>17</v>
      </c>
      <c r="K1023" s="3" t="s">
        <v>14</v>
      </c>
      <c r="M1023" s="3">
        <v>400</v>
      </c>
    </row>
    <row r="1024" customHeight="1" spans="1:13">
      <c r="A1024" s="154">
        <f>A1023+1</f>
        <v>12064</v>
      </c>
      <c r="B1024" s="3"/>
      <c r="C1024" s="3"/>
      <c r="D1024" s="91" t="s">
        <v>10</v>
      </c>
      <c r="E1024" s="91" t="s">
        <v>2645</v>
      </c>
      <c r="F1024" s="63">
        <v>2018</v>
      </c>
      <c r="G1024" s="63" t="s">
        <v>72</v>
      </c>
      <c r="H1024" s="63" t="s">
        <v>1832</v>
      </c>
      <c r="I1024" s="63">
        <v>280</v>
      </c>
      <c r="J1024" s="62"/>
      <c r="K1024" s="63" t="s">
        <v>40</v>
      </c>
      <c r="L1024" s="62"/>
      <c r="M1024" s="3">
        <v>425</v>
      </c>
    </row>
    <row r="1025" customHeight="1" spans="1:13">
      <c r="A1025" s="154">
        <f>'Drop 1 Football'!A387+1</f>
        <v>10707</v>
      </c>
      <c r="B1025" s="3"/>
      <c r="C1025" s="3"/>
      <c r="D1025" s="91" t="s">
        <v>10</v>
      </c>
      <c r="E1025" s="91" t="s">
        <v>2646</v>
      </c>
      <c r="F1025" s="3">
        <v>2019</v>
      </c>
      <c r="G1025" s="3" t="s">
        <v>2005</v>
      </c>
      <c r="H1025" s="3" t="s">
        <v>1841</v>
      </c>
      <c r="I1025" s="3">
        <v>168</v>
      </c>
      <c r="J1025" s="3" t="s">
        <v>2647</v>
      </c>
      <c r="K1025" s="3" t="s">
        <v>40</v>
      </c>
      <c r="M1025" s="3">
        <v>450</v>
      </c>
    </row>
    <row r="1026" customHeight="1" spans="1:13">
      <c r="A1026" s="3">
        <v>12051</v>
      </c>
      <c r="D1026" s="91" t="s">
        <v>10</v>
      </c>
      <c r="E1026" s="91" t="s">
        <v>2648</v>
      </c>
      <c r="F1026" s="3">
        <v>1987</v>
      </c>
      <c r="G1026" s="3" t="s">
        <v>1072</v>
      </c>
      <c r="H1026" s="3" t="s">
        <v>1245</v>
      </c>
      <c r="J1026" s="3">
        <v>59</v>
      </c>
      <c r="K1026" s="3" t="s">
        <v>27</v>
      </c>
      <c r="M1026" s="3">
        <v>550</v>
      </c>
    </row>
    <row r="1027" customHeight="1" spans="1:13">
      <c r="A1027" s="3">
        <v>11765</v>
      </c>
      <c r="D1027" s="91" t="s">
        <v>10</v>
      </c>
      <c r="E1027" s="91" t="s">
        <v>2649</v>
      </c>
      <c r="F1027" s="3">
        <v>2020</v>
      </c>
      <c r="G1027" s="3" t="s">
        <v>907</v>
      </c>
      <c r="H1027" s="3" t="s">
        <v>2447</v>
      </c>
      <c r="I1027" s="3" t="s">
        <v>2650</v>
      </c>
      <c r="J1027" s="3" t="s">
        <v>2651</v>
      </c>
      <c r="K1027" s="3" t="s">
        <v>14</v>
      </c>
      <c r="M1027" s="3">
        <v>650</v>
      </c>
    </row>
    <row r="1028" customHeight="1" spans="1:13">
      <c r="A1028" s="154" t="e">
        <f>'Drop 1 Football'!A437+1</f>
        <v>#VALUE!</v>
      </c>
      <c r="B1028" s="3"/>
      <c r="C1028" s="3"/>
      <c r="D1028" s="91" t="s">
        <v>10</v>
      </c>
      <c r="E1028" s="91" t="s">
        <v>2652</v>
      </c>
      <c r="F1028" s="3">
        <v>2020</v>
      </c>
      <c r="G1028" s="3" t="s">
        <v>93</v>
      </c>
      <c r="H1028" s="3" t="s">
        <v>2607</v>
      </c>
      <c r="I1028" s="3">
        <v>278</v>
      </c>
      <c r="J1028" s="3" t="s">
        <v>2608</v>
      </c>
      <c r="K1028" s="3" t="s">
        <v>40</v>
      </c>
      <c r="M1028" s="3">
        <v>900</v>
      </c>
    </row>
    <row r="1029" customHeight="1" spans="1:13">
      <c r="A1029" s="154" t="e">
        <f>'Drop 1 Football'!A476+1</f>
        <v>#VALUE!</v>
      </c>
      <c r="B1029" s="140"/>
      <c r="C1029" s="140"/>
      <c r="D1029" s="144" t="s">
        <v>66</v>
      </c>
      <c r="E1029" s="144" t="s">
        <v>2653</v>
      </c>
      <c r="F1029" s="140">
        <v>2013</v>
      </c>
      <c r="G1029" s="140" t="s">
        <v>2654</v>
      </c>
      <c r="H1029" s="140" t="s">
        <v>2480</v>
      </c>
      <c r="I1029" s="140" t="s">
        <v>2655</v>
      </c>
      <c r="J1029" s="140" t="s">
        <v>1136</v>
      </c>
      <c r="K1029" s="140" t="s">
        <v>2656</v>
      </c>
      <c r="M1029" s="3">
        <v>1000</v>
      </c>
    </row>
    <row r="1030" customHeight="1" spans="1:13">
      <c r="A1030" s="154" t="e">
        <f>A1029+1</f>
        <v>#VALUE!</v>
      </c>
      <c r="B1030" s="140"/>
      <c r="C1030" s="140"/>
      <c r="D1030" s="144" t="s">
        <v>10</v>
      </c>
      <c r="E1030" s="144" t="s">
        <v>2657</v>
      </c>
      <c r="F1030" s="140">
        <v>2016</v>
      </c>
      <c r="G1030" s="140" t="s">
        <v>2658</v>
      </c>
      <c r="H1030" s="140" t="s">
        <v>1787</v>
      </c>
      <c r="I1030" s="140">
        <v>1</v>
      </c>
      <c r="J1030" s="140" t="s">
        <v>2659</v>
      </c>
      <c r="K1030" s="140" t="s">
        <v>27</v>
      </c>
      <c r="M1030" s="3">
        <v>1250</v>
      </c>
    </row>
    <row r="1031" customHeight="1" spans="1:13">
      <c r="A1031" s="154" t="e">
        <f>'Drop 1 Baseball'!A122+1</f>
        <v>#VALUE!</v>
      </c>
      <c r="B1031" s="3"/>
      <c r="C1031" s="3"/>
      <c r="D1031" s="91" t="s">
        <v>10</v>
      </c>
      <c r="E1031" s="91" t="s">
        <v>2660</v>
      </c>
      <c r="F1031" s="3">
        <v>2019</v>
      </c>
      <c r="G1031" s="3" t="s">
        <v>365</v>
      </c>
      <c r="H1031" s="3" t="s">
        <v>1841</v>
      </c>
      <c r="I1031" s="3">
        <v>219</v>
      </c>
      <c r="J1031" s="3" t="s">
        <v>2661</v>
      </c>
      <c r="K1031" s="3" t="s">
        <v>40</v>
      </c>
      <c r="M1031" s="3">
        <v>1850</v>
      </c>
    </row>
    <row r="1032" customHeight="1" spans="1:13">
      <c r="A1032" s="154" t="e">
        <f>'Drop 1 TCG'!A70+1</f>
        <v>#VALUE!</v>
      </c>
      <c r="D1032" s="91" t="s">
        <v>545</v>
      </c>
      <c r="E1032" s="91" t="s">
        <v>2662</v>
      </c>
      <c r="F1032" s="3">
        <v>2012</v>
      </c>
      <c r="G1032" s="3" t="s">
        <v>72</v>
      </c>
      <c r="H1032" s="3" t="s">
        <v>1809</v>
      </c>
      <c r="I1032" s="3">
        <v>72</v>
      </c>
      <c r="J1032" s="3" t="s">
        <v>86</v>
      </c>
      <c r="K1032" s="3" t="s">
        <v>548</v>
      </c>
      <c r="M1032" s="3">
        <v>5000</v>
      </c>
    </row>
    <row r="1033" customHeight="1" spans="13:13">
      <c r="M1033" s="6" t="e">
        <f>SUM(#REF!)</f>
        <v>#REF!</v>
      </c>
    </row>
    <row r="1034" customHeight="1" spans="1:19">
      <c r="A1034" s="52" t="s">
        <v>995</v>
      </c>
      <c r="B1034" s="52"/>
      <c r="C1034" s="52" t="s">
        <v>3063</v>
      </c>
      <c r="D1034" s="153" t="s">
        <v>996</v>
      </c>
      <c r="E1034" s="153" t="s">
        <v>997</v>
      </c>
      <c r="F1034" s="52" t="s">
        <v>1</v>
      </c>
      <c r="G1034" s="52" t="s">
        <v>2</v>
      </c>
      <c r="H1034" s="52" t="s">
        <v>3</v>
      </c>
      <c r="I1034" s="52" t="s">
        <v>4</v>
      </c>
      <c r="J1034" s="52" t="s">
        <v>5</v>
      </c>
      <c r="K1034" s="52" t="s">
        <v>6</v>
      </c>
      <c r="M1034" s="3" t="s">
        <v>998</v>
      </c>
      <c r="N1034" s="3" t="s">
        <v>1771</v>
      </c>
      <c r="P1034" s="281" t="s">
        <v>1772</v>
      </c>
      <c r="Q1034" s="281" t="s">
        <v>1773</v>
      </c>
      <c r="R1034" s="281" t="s">
        <v>1774</v>
      </c>
      <c r="S1034" s="1" t="s">
        <v>1775</v>
      </c>
    </row>
    <row r="1035" customHeight="1" spans="16:18">
      <c r="P1035" s="234">
        <f>COUNTA(A1036:A3032)</f>
        <v>13</v>
      </c>
      <c r="Q1035" s="282">
        <f>SUM(M1036:M3032)</f>
        <v>0</v>
      </c>
      <c r="R1035" s="234"/>
    </row>
    <row r="1036" customHeight="1" spans="1:11">
      <c r="A1036" s="206"/>
      <c r="B1036" s="212"/>
      <c r="C1036" s="212"/>
      <c r="D1036" s="208"/>
      <c r="E1036" s="208"/>
      <c r="F1036" s="207"/>
      <c r="G1036" s="207"/>
      <c r="H1036" s="207"/>
      <c r="I1036" s="207"/>
      <c r="J1036" s="207"/>
      <c r="K1036" s="207"/>
    </row>
    <row r="1037" customHeight="1" spans="1:11">
      <c r="A1037" s="3">
        <v>11775</v>
      </c>
      <c r="D1037" s="91" t="s">
        <v>545</v>
      </c>
      <c r="E1037" s="91" t="s">
        <v>3064</v>
      </c>
      <c r="F1037" s="3">
        <v>2015</v>
      </c>
      <c r="G1037" s="3" t="s">
        <v>93</v>
      </c>
      <c r="H1037" s="3" t="s">
        <v>3065</v>
      </c>
      <c r="I1037" s="3" t="s">
        <v>3066</v>
      </c>
      <c r="J1037" s="3">
        <v>328</v>
      </c>
      <c r="K1037" s="3" t="s">
        <v>548</v>
      </c>
    </row>
    <row r="1038" customHeight="1" spans="1:11">
      <c r="A1038" s="3">
        <v>11776</v>
      </c>
      <c r="D1038" s="91" t="s">
        <v>545</v>
      </c>
      <c r="E1038" s="91" t="s">
        <v>3067</v>
      </c>
      <c r="F1038" s="3">
        <v>2015</v>
      </c>
      <c r="G1038" s="3" t="s">
        <v>93</v>
      </c>
      <c r="H1038" s="3" t="s">
        <v>3065</v>
      </c>
      <c r="I1038" s="3" t="s">
        <v>3068</v>
      </c>
      <c r="J1038" s="3">
        <v>328</v>
      </c>
      <c r="K1038" s="3" t="s">
        <v>548</v>
      </c>
    </row>
    <row r="1039" customHeight="1" spans="1:11">
      <c r="A1039" s="135"/>
      <c r="B1039" s="183"/>
      <c r="C1039" s="183"/>
      <c r="D1039" s="184" t="s">
        <v>10</v>
      </c>
      <c r="E1039" s="184"/>
      <c r="F1039" s="183"/>
      <c r="G1039" s="183"/>
      <c r="H1039" s="183"/>
      <c r="I1039" s="183"/>
      <c r="J1039" s="183"/>
      <c r="K1039" s="183"/>
    </row>
    <row r="1040" customHeight="1" spans="1:5">
      <c r="A1040" s="3">
        <v>12109</v>
      </c>
      <c r="D1040" s="91"/>
      <c r="E1040" s="91"/>
    </row>
    <row r="1041" customHeight="1" spans="1:11">
      <c r="A1041" s="3">
        <v>12200</v>
      </c>
      <c r="D1041" s="91" t="s">
        <v>10</v>
      </c>
      <c r="E1041" s="91" t="s">
        <v>3069</v>
      </c>
      <c r="F1041" s="3">
        <v>2019</v>
      </c>
      <c r="G1041" s="3" t="s">
        <v>2517</v>
      </c>
      <c r="H1041" s="3" t="s">
        <v>1852</v>
      </c>
      <c r="I1041" s="3">
        <v>251</v>
      </c>
      <c r="J1041" s="3" t="s">
        <v>181</v>
      </c>
      <c r="K1041" s="3" t="s">
        <v>14</v>
      </c>
    </row>
    <row r="1042" customHeight="1" spans="1:11">
      <c r="A1042" s="3">
        <v>12201</v>
      </c>
      <c r="D1042" s="91" t="s">
        <v>10</v>
      </c>
      <c r="E1042" s="91" t="s">
        <v>3070</v>
      </c>
      <c r="F1042" s="3">
        <v>2019</v>
      </c>
      <c r="G1042" s="3" t="s">
        <v>72</v>
      </c>
      <c r="H1042" s="3" t="s">
        <v>1855</v>
      </c>
      <c r="I1042" s="3">
        <v>257</v>
      </c>
      <c r="J1042" s="3" t="s">
        <v>181</v>
      </c>
      <c r="K1042" s="3" t="s">
        <v>14</v>
      </c>
    </row>
    <row r="1043" customHeight="1" spans="1:11">
      <c r="A1043" s="3">
        <v>12202</v>
      </c>
      <c r="D1043" s="91" t="s">
        <v>10</v>
      </c>
      <c r="E1043" s="91" t="s">
        <v>3071</v>
      </c>
      <c r="F1043" s="3">
        <v>2019</v>
      </c>
      <c r="G1043" s="3" t="s">
        <v>1988</v>
      </c>
      <c r="H1043" s="3" t="s">
        <v>2691</v>
      </c>
      <c r="I1043" s="3">
        <v>224</v>
      </c>
      <c r="J1043" s="3" t="s">
        <v>181</v>
      </c>
      <c r="K1043" s="3" t="s">
        <v>14</v>
      </c>
    </row>
    <row r="1044" customHeight="1" spans="1:11">
      <c r="A1044" s="3">
        <v>12203</v>
      </c>
      <c r="D1044" s="91" t="s">
        <v>10</v>
      </c>
      <c r="E1044" s="91" t="s">
        <v>3072</v>
      </c>
      <c r="F1044" s="3">
        <v>2019</v>
      </c>
      <c r="G1044" s="3" t="s">
        <v>72</v>
      </c>
      <c r="H1044" s="3" t="s">
        <v>1852</v>
      </c>
      <c r="I1044" s="3">
        <v>288</v>
      </c>
      <c r="J1044" s="3" t="s">
        <v>181</v>
      </c>
      <c r="K1044" s="3" t="s">
        <v>14</v>
      </c>
    </row>
    <row r="1045" customHeight="1" spans="1:11">
      <c r="A1045" s="3">
        <v>12204</v>
      </c>
      <c r="D1045" s="91" t="s">
        <v>10</v>
      </c>
      <c r="E1045" s="91" t="s">
        <v>3073</v>
      </c>
      <c r="F1045" s="3">
        <v>2019</v>
      </c>
      <c r="G1045" s="3" t="s">
        <v>72</v>
      </c>
      <c r="H1045" s="3" t="s">
        <v>1852</v>
      </c>
      <c r="I1045" s="3">
        <v>288</v>
      </c>
      <c r="J1045" s="3" t="s">
        <v>181</v>
      </c>
      <c r="K1045" s="3" t="s">
        <v>14</v>
      </c>
    </row>
    <row r="1046" customHeight="1" spans="1:11">
      <c r="A1046" s="3">
        <v>12210</v>
      </c>
      <c r="D1046" s="91" t="s">
        <v>10</v>
      </c>
      <c r="E1046" s="91" t="s">
        <v>3074</v>
      </c>
      <c r="F1046" s="3">
        <v>2019</v>
      </c>
      <c r="G1046" s="3" t="s">
        <v>1845</v>
      </c>
      <c r="H1046" s="3" t="s">
        <v>2691</v>
      </c>
      <c r="I1046" s="3">
        <v>224</v>
      </c>
      <c r="J1046" s="3" t="s">
        <v>181</v>
      </c>
      <c r="K1046" s="3" t="s">
        <v>14</v>
      </c>
    </row>
    <row r="1047" customHeight="1" spans="1:11">
      <c r="A1047" s="3">
        <v>12213</v>
      </c>
      <c r="D1047" s="91" t="s">
        <v>10</v>
      </c>
      <c r="E1047" s="91" t="s">
        <v>3075</v>
      </c>
      <c r="F1047" s="3">
        <v>2019</v>
      </c>
      <c r="G1047" s="3" t="s">
        <v>148</v>
      </c>
      <c r="H1047" s="3" t="s">
        <v>3076</v>
      </c>
      <c r="I1047" s="3">
        <v>80</v>
      </c>
      <c r="J1047" s="3" t="s">
        <v>557</v>
      </c>
      <c r="K1047" s="3" t="s">
        <v>14</v>
      </c>
    </row>
    <row r="1048" customHeight="1" spans="1:25">
      <c r="A1048" s="135" t="s">
        <v>2848</v>
      </c>
      <c r="B1048" s="183"/>
      <c r="C1048" s="183"/>
      <c r="D1048" s="184" t="s">
        <v>66</v>
      </c>
      <c r="E1048" s="184" t="s">
        <v>921</v>
      </c>
      <c r="F1048" s="135">
        <v>2020</v>
      </c>
      <c r="G1048" s="135" t="s">
        <v>398</v>
      </c>
      <c r="H1048" s="135" t="s">
        <v>180</v>
      </c>
      <c r="I1048" s="135" t="s">
        <v>922</v>
      </c>
      <c r="J1048" s="135" t="s">
        <v>923</v>
      </c>
      <c r="K1048" s="135" t="s">
        <v>152</v>
      </c>
      <c r="L1048" s="183"/>
      <c r="M1048" s="183"/>
      <c r="N1048" s="183"/>
      <c r="O1048" s="183"/>
      <c r="P1048" s="183"/>
      <c r="Q1048" s="183"/>
      <c r="R1048" s="183"/>
      <c r="S1048" s="183"/>
      <c r="T1048" s="183"/>
      <c r="U1048" s="183"/>
      <c r="V1048" s="183"/>
      <c r="W1048" s="183"/>
      <c r="X1048" s="183"/>
      <c r="Y1048" s="183"/>
    </row>
    <row r="1049" customHeight="1" spans="1:17">
      <c r="A1049" s="233" t="s">
        <v>2848</v>
      </c>
      <c r="B1049" s="234"/>
      <c r="C1049" s="234"/>
      <c r="D1049" s="279"/>
      <c r="E1049" s="280" t="s">
        <v>3077</v>
      </c>
      <c r="F1049" s="233">
        <v>1989</v>
      </c>
      <c r="G1049" s="233" t="s">
        <v>1072</v>
      </c>
      <c r="H1049" s="233" t="s">
        <v>1245</v>
      </c>
      <c r="I1049" s="233">
        <v>3</v>
      </c>
      <c r="J1049" s="233" t="s">
        <v>776</v>
      </c>
      <c r="K1049" s="233" t="s">
        <v>984</v>
      </c>
      <c r="L1049" s="234"/>
      <c r="M1049" s="234"/>
      <c r="N1049" s="234"/>
      <c r="O1049" s="234"/>
      <c r="P1049" s="234"/>
      <c r="Q1049" s="234"/>
    </row>
    <row r="1050" customHeight="1" spans="1:25">
      <c r="A1050" s="233" t="s">
        <v>2848</v>
      </c>
      <c r="B1050" s="234"/>
      <c r="C1050" s="234"/>
      <c r="D1050" s="279"/>
      <c r="E1050" s="280" t="s">
        <v>3078</v>
      </c>
      <c r="F1050" s="233">
        <v>1990</v>
      </c>
      <c r="G1050" s="233" t="s">
        <v>1072</v>
      </c>
      <c r="H1050" s="233" t="s">
        <v>1245</v>
      </c>
      <c r="I1050" s="233">
        <v>5</v>
      </c>
      <c r="J1050" s="233" t="s">
        <v>1920</v>
      </c>
      <c r="K1050" s="233" t="s">
        <v>984</v>
      </c>
      <c r="L1050" s="234"/>
      <c r="M1050" s="234"/>
      <c r="N1050" s="234"/>
      <c r="O1050" s="234"/>
      <c r="P1050" s="234"/>
      <c r="Q1050" s="234"/>
      <c r="R1050" s="234"/>
      <c r="S1050" s="234"/>
      <c r="T1050" s="234"/>
      <c r="U1050" s="234"/>
      <c r="V1050" s="234"/>
      <c r="W1050" s="234"/>
      <c r="X1050" s="234"/>
      <c r="Y1050" s="234"/>
    </row>
  </sheetData>
  <conditionalFormatting sqref="M3:M1099">
    <cfRule type="cellIs" dxfId="4" priority="1" operator="between">
      <formula>1</formula>
      <formula>19</formula>
    </cfRule>
    <cfRule type="cellIs" dxfId="5" priority="2" operator="between">
      <formula>20</formula>
      <formula>50</formula>
    </cfRule>
    <cfRule type="cellIs" dxfId="6" priority="3" operator="between">
      <formula>51</formula>
      <formula>120</formula>
    </cfRule>
    <cfRule type="cellIs" dxfId="7" priority="4" operator="between">
      <formula>121</formula>
      <formula>249</formula>
    </cfRule>
    <cfRule type="cellIs" dxfId="8" priority="5" operator="greaterThan">
      <formula>249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6AA84F"/>
    <outlinePr summaryBelow="0" summaryRight="0"/>
  </sheetPr>
  <dimension ref="A1:R909"/>
  <sheetViews>
    <sheetView workbookViewId="0">
      <selection activeCell="A1" sqref="A1"/>
    </sheetView>
  </sheetViews>
  <sheetFormatPr defaultColWidth="12.6285714285714" defaultRowHeight="15.75" customHeight="1"/>
  <cols>
    <col min="18" max="18" width="15.3809523809524" customWidth="1"/>
  </cols>
  <sheetData>
    <row r="1" customHeight="1" spans="1:18">
      <c r="A1" s="52" t="s">
        <v>995</v>
      </c>
      <c r="B1" s="52"/>
      <c r="C1" s="52" t="s">
        <v>3063</v>
      </c>
      <c r="D1" s="153" t="s">
        <v>996</v>
      </c>
      <c r="E1" s="153" t="s">
        <v>997</v>
      </c>
      <c r="F1" s="52" t="s">
        <v>1</v>
      </c>
      <c r="G1" s="52" t="s">
        <v>2</v>
      </c>
      <c r="H1" s="52" t="s">
        <v>3</v>
      </c>
      <c r="I1" s="52" t="s">
        <v>4</v>
      </c>
      <c r="J1" s="52" t="s">
        <v>5</v>
      </c>
      <c r="K1" s="52" t="s">
        <v>6</v>
      </c>
      <c r="M1" s="3" t="s">
        <v>998</v>
      </c>
      <c r="N1" s="3" t="s">
        <v>1771</v>
      </c>
      <c r="O1" s="11" t="s">
        <v>1772</v>
      </c>
      <c r="P1" s="22" t="s">
        <v>1773</v>
      </c>
      <c r="Q1" s="12" t="s">
        <v>1774</v>
      </c>
      <c r="R1" s="1" t="s">
        <v>1775</v>
      </c>
    </row>
    <row r="2" customHeight="1" spans="15:17">
      <c r="O2" s="96">
        <f>COUNTA(A3:A1234)</f>
        <v>906</v>
      </c>
      <c r="P2" s="272">
        <f>SUM(M3:M999)</f>
        <v>57111</v>
      </c>
      <c r="Q2" s="57"/>
    </row>
    <row r="3" customHeight="1" spans="1:13">
      <c r="A3" s="154" t="e">
        <f>'Drop 1 BBALL'!A64+1</f>
        <v>#VALUE!</v>
      </c>
      <c r="B3" s="3"/>
      <c r="C3" s="3"/>
      <c r="D3" s="91" t="s">
        <v>10</v>
      </c>
      <c r="E3" s="91" t="s">
        <v>889</v>
      </c>
      <c r="F3" s="122">
        <v>2020</v>
      </c>
      <c r="G3" s="122" t="s">
        <v>68</v>
      </c>
      <c r="H3" s="122" t="s">
        <v>80</v>
      </c>
      <c r="I3" s="122">
        <v>261</v>
      </c>
      <c r="J3" s="123" t="s">
        <v>264</v>
      </c>
      <c r="K3" s="63" t="s">
        <v>40</v>
      </c>
      <c r="M3" s="3">
        <v>180</v>
      </c>
    </row>
    <row r="4" customHeight="1" spans="1:13">
      <c r="A4" s="154" t="e">
        <f t="shared" ref="A4:A6" si="0">A3+1</f>
        <v>#VALUE!</v>
      </c>
      <c r="B4" s="3"/>
      <c r="C4" s="3"/>
      <c r="D4" s="91" t="s">
        <v>10</v>
      </c>
      <c r="E4" s="91" t="s">
        <v>803</v>
      </c>
      <c r="F4" s="63">
        <v>2020</v>
      </c>
      <c r="G4" s="63" t="s">
        <v>68</v>
      </c>
      <c r="H4" s="63" t="s">
        <v>80</v>
      </c>
      <c r="I4" s="63">
        <v>261</v>
      </c>
      <c r="J4" s="63" t="s">
        <v>181</v>
      </c>
      <c r="K4" s="63" t="s">
        <v>40</v>
      </c>
      <c r="M4" s="3">
        <v>100</v>
      </c>
    </row>
    <row r="5" customHeight="1" spans="1:13">
      <c r="A5" s="154" t="e">
        <f t="shared" si="0"/>
        <v>#VALUE!</v>
      </c>
      <c r="B5" s="3"/>
      <c r="C5" s="3"/>
      <c r="D5" s="91" t="s">
        <v>10</v>
      </c>
      <c r="E5" s="91" t="s">
        <v>910</v>
      </c>
      <c r="F5" s="122">
        <v>2020</v>
      </c>
      <c r="G5" s="122" t="s">
        <v>72</v>
      </c>
      <c r="H5" s="122" t="s">
        <v>83</v>
      </c>
      <c r="I5" s="122">
        <v>307</v>
      </c>
      <c r="J5" s="123"/>
      <c r="K5" s="63" t="s">
        <v>40</v>
      </c>
      <c r="M5" s="3">
        <v>330</v>
      </c>
    </row>
    <row r="6" customHeight="1" spans="1:13">
      <c r="A6" s="154" t="e">
        <f t="shared" si="0"/>
        <v>#VALUE!</v>
      </c>
      <c r="B6" s="3"/>
      <c r="C6" s="3"/>
      <c r="D6" s="91" t="s">
        <v>10</v>
      </c>
      <c r="E6" s="91" t="s">
        <v>795</v>
      </c>
      <c r="F6" s="66">
        <v>2020</v>
      </c>
      <c r="G6" s="66" t="s">
        <v>72</v>
      </c>
      <c r="H6" s="66" t="s">
        <v>83</v>
      </c>
      <c r="I6" s="66">
        <v>1</v>
      </c>
      <c r="J6" s="66" t="s">
        <v>89</v>
      </c>
      <c r="K6" s="66" t="s">
        <v>40</v>
      </c>
      <c r="M6" s="3">
        <v>90</v>
      </c>
    </row>
    <row r="7" customHeight="1" spans="1:13">
      <c r="A7" s="154">
        <f>'Drop 1 BBALL'!A110+1</f>
        <v>11796</v>
      </c>
      <c r="B7" s="3"/>
      <c r="C7" s="3"/>
      <c r="D7" s="91" t="s">
        <v>10</v>
      </c>
      <c r="E7" s="91" t="s">
        <v>930</v>
      </c>
      <c r="F7" s="3">
        <v>2020</v>
      </c>
      <c r="G7" s="3" t="s">
        <v>68</v>
      </c>
      <c r="H7" s="3" t="s">
        <v>63</v>
      </c>
      <c r="I7" s="3">
        <v>263</v>
      </c>
      <c r="J7" s="169" t="s">
        <v>931</v>
      </c>
      <c r="K7" s="3" t="s">
        <v>14</v>
      </c>
      <c r="M7" s="3">
        <v>3500</v>
      </c>
    </row>
    <row r="8" customHeight="1" spans="1:13">
      <c r="A8" s="154" t="e">
        <f>'Drop 1 BBALL'!A152+1</f>
        <v>#VALUE!</v>
      </c>
      <c r="B8" s="3"/>
      <c r="C8" s="3"/>
      <c r="D8" s="91" t="s">
        <v>10</v>
      </c>
      <c r="E8" s="91" t="s">
        <v>343</v>
      </c>
      <c r="F8" s="66">
        <v>2020</v>
      </c>
      <c r="G8" s="130" t="s">
        <v>243</v>
      </c>
      <c r="H8" s="121" t="s">
        <v>63</v>
      </c>
      <c r="I8" s="172">
        <v>167</v>
      </c>
      <c r="J8" s="88"/>
      <c r="K8" s="130" t="s">
        <v>14</v>
      </c>
      <c r="M8" s="3">
        <v>30</v>
      </c>
    </row>
    <row r="9" customHeight="1" spans="1:13">
      <c r="A9" s="154" t="e">
        <f t="shared" ref="A9:A35" si="1">A8+1</f>
        <v>#VALUE!</v>
      </c>
      <c r="B9" s="3"/>
      <c r="C9" s="3"/>
      <c r="D9" s="91" t="s">
        <v>10</v>
      </c>
      <c r="E9" s="91" t="s">
        <v>3079</v>
      </c>
      <c r="F9" s="66">
        <v>2020</v>
      </c>
      <c r="G9" s="130" t="s">
        <v>48</v>
      </c>
      <c r="H9" s="121" t="s">
        <v>3080</v>
      </c>
      <c r="I9" s="173">
        <v>11</v>
      </c>
      <c r="J9" s="172" t="s">
        <v>3081</v>
      </c>
      <c r="K9" s="130" t="s">
        <v>14</v>
      </c>
      <c r="M9" s="3">
        <v>15</v>
      </c>
    </row>
    <row r="10" customHeight="1" spans="1:13">
      <c r="A10" s="154" t="e">
        <f t="shared" si="1"/>
        <v>#VALUE!</v>
      </c>
      <c r="B10" s="3"/>
      <c r="C10" s="3"/>
      <c r="D10" s="91" t="s">
        <v>10</v>
      </c>
      <c r="E10" s="91" t="s">
        <v>740</v>
      </c>
      <c r="F10" s="66">
        <v>2020</v>
      </c>
      <c r="G10" s="130" t="s">
        <v>48</v>
      </c>
      <c r="H10" s="121" t="s">
        <v>741</v>
      </c>
      <c r="I10" s="66">
        <v>5</v>
      </c>
      <c r="J10" s="174" t="s">
        <v>742</v>
      </c>
      <c r="K10" s="130" t="s">
        <v>14</v>
      </c>
      <c r="M10" s="3">
        <v>70</v>
      </c>
    </row>
    <row r="11" customHeight="1" spans="1:13">
      <c r="A11" s="154" t="e">
        <f t="shared" si="1"/>
        <v>#VALUE!</v>
      </c>
      <c r="B11" s="3"/>
      <c r="C11" s="3"/>
      <c r="D11" s="91" t="s">
        <v>10</v>
      </c>
      <c r="E11" s="91" t="s">
        <v>579</v>
      </c>
      <c r="F11" s="63">
        <v>2020</v>
      </c>
      <c r="G11" s="67" t="s">
        <v>48</v>
      </c>
      <c r="H11" s="123" t="s">
        <v>83</v>
      </c>
      <c r="I11" s="63">
        <v>5</v>
      </c>
      <c r="J11" s="63" t="s">
        <v>52</v>
      </c>
      <c r="K11" s="67" t="s">
        <v>14</v>
      </c>
      <c r="M11" s="3">
        <v>50</v>
      </c>
    </row>
    <row r="12" customHeight="1" spans="1:13">
      <c r="A12" s="154" t="e">
        <f t="shared" si="1"/>
        <v>#VALUE!</v>
      </c>
      <c r="B12" s="3"/>
      <c r="C12" s="3"/>
      <c r="D12" s="91" t="s">
        <v>10</v>
      </c>
      <c r="E12" s="91" t="s">
        <v>580</v>
      </c>
      <c r="F12" s="63">
        <v>2020</v>
      </c>
      <c r="G12" s="63" t="s">
        <v>48</v>
      </c>
      <c r="H12" s="63" t="s">
        <v>83</v>
      </c>
      <c r="I12" s="63">
        <v>5</v>
      </c>
      <c r="J12" s="63" t="s">
        <v>52</v>
      </c>
      <c r="K12" s="63" t="s">
        <v>14</v>
      </c>
      <c r="M12" s="3">
        <v>50</v>
      </c>
    </row>
    <row r="13" customHeight="1" spans="1:13">
      <c r="A13" s="154" t="e">
        <f t="shared" si="1"/>
        <v>#VALUE!</v>
      </c>
      <c r="B13" s="3"/>
      <c r="C13" s="3"/>
      <c r="D13" s="91" t="s">
        <v>10</v>
      </c>
      <c r="E13" s="91" t="s">
        <v>581</v>
      </c>
      <c r="F13" s="63">
        <v>2020</v>
      </c>
      <c r="G13" s="67" t="s">
        <v>582</v>
      </c>
      <c r="H13" s="123" t="s">
        <v>83</v>
      </c>
      <c r="I13" s="63">
        <v>5</v>
      </c>
      <c r="J13" s="67" t="s">
        <v>52</v>
      </c>
      <c r="K13" s="63" t="s">
        <v>14</v>
      </c>
      <c r="M13" s="3">
        <v>50</v>
      </c>
    </row>
    <row r="14" customHeight="1" spans="1:13">
      <c r="A14" s="154" t="e">
        <f t="shared" si="1"/>
        <v>#VALUE!</v>
      </c>
      <c r="B14" s="3"/>
      <c r="C14" s="3"/>
      <c r="D14" s="91" t="s">
        <v>10</v>
      </c>
      <c r="E14" s="91" t="s">
        <v>3082</v>
      </c>
      <c r="F14" s="66">
        <v>2020</v>
      </c>
      <c r="G14" s="130" t="s">
        <v>3083</v>
      </c>
      <c r="H14" s="121" t="s">
        <v>3084</v>
      </c>
      <c r="I14" s="66" t="s">
        <v>3085</v>
      </c>
      <c r="J14" s="66" t="s">
        <v>3086</v>
      </c>
      <c r="K14" s="130" t="s">
        <v>27</v>
      </c>
      <c r="M14" s="3">
        <v>15</v>
      </c>
    </row>
    <row r="15" customHeight="1" spans="1:13">
      <c r="A15" s="154" t="e">
        <f t="shared" si="1"/>
        <v>#VALUE!</v>
      </c>
      <c r="B15" s="3"/>
      <c r="C15" s="3"/>
      <c r="D15" s="91" t="s">
        <v>10</v>
      </c>
      <c r="E15" s="91" t="s">
        <v>3087</v>
      </c>
      <c r="F15" s="66">
        <v>2020</v>
      </c>
      <c r="G15" s="130" t="s">
        <v>3083</v>
      </c>
      <c r="H15" s="121" t="s">
        <v>3084</v>
      </c>
      <c r="I15" s="66" t="s">
        <v>3085</v>
      </c>
      <c r="J15" s="66" t="s">
        <v>3086</v>
      </c>
      <c r="K15" s="130" t="s">
        <v>27</v>
      </c>
      <c r="M15" s="3">
        <v>15</v>
      </c>
    </row>
    <row r="16" customHeight="1" spans="1:13">
      <c r="A16" s="154" t="e">
        <f t="shared" si="1"/>
        <v>#VALUE!</v>
      </c>
      <c r="B16" s="3"/>
      <c r="C16" s="3"/>
      <c r="D16" s="91" t="s">
        <v>10</v>
      </c>
      <c r="E16" s="91" t="s">
        <v>3088</v>
      </c>
      <c r="F16" s="66">
        <v>2020</v>
      </c>
      <c r="G16" s="130" t="s">
        <v>3083</v>
      </c>
      <c r="H16" s="121" t="s">
        <v>3089</v>
      </c>
      <c r="I16" s="66" t="s">
        <v>3090</v>
      </c>
      <c r="J16" s="66" t="s">
        <v>3086</v>
      </c>
      <c r="K16" s="130" t="s">
        <v>27</v>
      </c>
      <c r="M16" s="3">
        <v>16</v>
      </c>
    </row>
    <row r="17" customHeight="1" spans="1:13">
      <c r="A17" s="154" t="e">
        <f t="shared" si="1"/>
        <v>#VALUE!</v>
      </c>
      <c r="B17" s="3"/>
      <c r="C17" s="3"/>
      <c r="D17" s="91" t="s">
        <v>10</v>
      </c>
      <c r="E17" s="91" t="s">
        <v>11</v>
      </c>
      <c r="F17" s="66">
        <v>2020</v>
      </c>
      <c r="G17" s="130" t="s">
        <v>12</v>
      </c>
      <c r="H17" s="121" t="s">
        <v>13</v>
      </c>
      <c r="I17" s="66">
        <v>20</v>
      </c>
      <c r="J17" s="88"/>
      <c r="K17" s="130" t="s">
        <v>14</v>
      </c>
      <c r="M17" s="3">
        <v>20</v>
      </c>
    </row>
    <row r="18" customHeight="1" spans="1:13">
      <c r="A18" s="154" t="e">
        <f t="shared" si="1"/>
        <v>#VALUE!</v>
      </c>
      <c r="B18" s="3"/>
      <c r="C18" s="3"/>
      <c r="D18" s="91" t="s">
        <v>10</v>
      </c>
      <c r="E18" s="91" t="s">
        <v>3091</v>
      </c>
      <c r="F18" s="66">
        <v>2020</v>
      </c>
      <c r="G18" s="130" t="s">
        <v>3092</v>
      </c>
      <c r="H18" s="121" t="s">
        <v>63</v>
      </c>
      <c r="I18" s="66">
        <v>4</v>
      </c>
      <c r="J18" s="66" t="s">
        <v>346</v>
      </c>
      <c r="K18" s="130" t="s">
        <v>14</v>
      </c>
      <c r="M18" s="3">
        <v>15</v>
      </c>
    </row>
    <row r="19" customHeight="1" spans="1:13">
      <c r="A19" s="154" t="e">
        <f t="shared" si="1"/>
        <v>#VALUE!</v>
      </c>
      <c r="B19" s="3"/>
      <c r="C19" s="3"/>
      <c r="D19" s="91" t="s">
        <v>10</v>
      </c>
      <c r="E19" s="91" t="s">
        <v>3093</v>
      </c>
      <c r="F19" s="66">
        <v>2020</v>
      </c>
      <c r="G19" s="130" t="s">
        <v>3092</v>
      </c>
      <c r="H19" s="121" t="s">
        <v>63</v>
      </c>
      <c r="I19" s="66">
        <v>4</v>
      </c>
      <c r="J19" s="66" t="s">
        <v>346</v>
      </c>
      <c r="K19" s="130" t="s">
        <v>14</v>
      </c>
      <c r="M19" s="3">
        <v>15</v>
      </c>
    </row>
    <row r="20" customHeight="1" spans="1:13">
      <c r="A20" s="154" t="e">
        <f t="shared" si="1"/>
        <v>#VALUE!</v>
      </c>
      <c r="B20" s="3"/>
      <c r="C20" s="3"/>
      <c r="D20" s="91" t="s">
        <v>10</v>
      </c>
      <c r="E20" s="91" t="s">
        <v>3094</v>
      </c>
      <c r="F20" s="66">
        <v>2020</v>
      </c>
      <c r="G20" s="130" t="s">
        <v>3095</v>
      </c>
      <c r="H20" s="121" t="s">
        <v>3096</v>
      </c>
      <c r="I20" s="66">
        <v>17</v>
      </c>
      <c r="J20" s="130" t="s">
        <v>18</v>
      </c>
      <c r="K20" s="66" t="s">
        <v>14</v>
      </c>
      <c r="M20" s="3">
        <v>5</v>
      </c>
    </row>
    <row r="21" customHeight="1" spans="1:13">
      <c r="A21" s="154" t="e">
        <f t="shared" si="1"/>
        <v>#VALUE!</v>
      </c>
      <c r="B21" s="3"/>
      <c r="C21" s="3"/>
      <c r="D21" s="91" t="s">
        <v>10</v>
      </c>
      <c r="E21" s="91" t="s">
        <v>3097</v>
      </c>
      <c r="F21" s="66">
        <v>2020</v>
      </c>
      <c r="G21" s="130" t="s">
        <v>3092</v>
      </c>
      <c r="H21" s="121" t="s">
        <v>83</v>
      </c>
      <c r="I21" s="66">
        <v>1</v>
      </c>
      <c r="J21" s="66" t="s">
        <v>346</v>
      </c>
      <c r="K21" s="130" t="s">
        <v>27</v>
      </c>
      <c r="M21" s="3">
        <v>10</v>
      </c>
    </row>
    <row r="22" customHeight="1" spans="1:13">
      <c r="A22" s="154" t="e">
        <f t="shared" si="1"/>
        <v>#VALUE!</v>
      </c>
      <c r="B22" s="3"/>
      <c r="C22" s="3"/>
      <c r="D22" s="91" t="s">
        <v>10</v>
      </c>
      <c r="E22" s="91" t="s">
        <v>3098</v>
      </c>
      <c r="F22" s="66">
        <v>2020</v>
      </c>
      <c r="G22" s="130" t="s">
        <v>62</v>
      </c>
      <c r="H22" s="121" t="s">
        <v>142</v>
      </c>
      <c r="I22" s="66">
        <v>202</v>
      </c>
      <c r="J22" s="88"/>
      <c r="K22" s="130" t="s">
        <v>14</v>
      </c>
      <c r="M22" s="3">
        <v>15</v>
      </c>
    </row>
    <row r="23" customHeight="1" spans="1:13">
      <c r="A23" s="154" t="e">
        <f t="shared" si="1"/>
        <v>#VALUE!</v>
      </c>
      <c r="B23" s="3"/>
      <c r="C23" s="3"/>
      <c r="D23" s="91" t="s">
        <v>10</v>
      </c>
      <c r="E23" s="91" t="s">
        <v>833</v>
      </c>
      <c r="F23" s="66">
        <v>2020</v>
      </c>
      <c r="G23" s="130" t="s">
        <v>62</v>
      </c>
      <c r="H23" s="171" t="s">
        <v>83</v>
      </c>
      <c r="I23" s="66">
        <v>201</v>
      </c>
      <c r="J23" s="88"/>
      <c r="K23" s="130" t="s">
        <v>40</v>
      </c>
      <c r="M23" s="3">
        <v>125</v>
      </c>
    </row>
    <row r="24" customHeight="1" spans="1:13">
      <c r="A24" s="154" t="e">
        <f t="shared" si="1"/>
        <v>#VALUE!</v>
      </c>
      <c r="B24" s="3"/>
      <c r="C24" s="3"/>
      <c r="D24" s="91" t="s">
        <v>10</v>
      </c>
      <c r="E24" s="91" t="s">
        <v>515</v>
      </c>
      <c r="F24" s="66">
        <v>2020</v>
      </c>
      <c r="G24" s="130" t="s">
        <v>62</v>
      </c>
      <c r="H24" s="121" t="s">
        <v>80</v>
      </c>
      <c r="I24" s="66">
        <v>201</v>
      </c>
      <c r="J24" s="130" t="s">
        <v>516</v>
      </c>
      <c r="K24" s="66" t="s">
        <v>14</v>
      </c>
      <c r="M24" s="3">
        <v>40</v>
      </c>
    </row>
    <row r="25" customHeight="1" spans="1:13">
      <c r="A25" s="154" t="e">
        <f t="shared" si="1"/>
        <v>#VALUE!</v>
      </c>
      <c r="B25" s="3"/>
      <c r="C25" s="3"/>
      <c r="D25" s="91" t="s">
        <v>10</v>
      </c>
      <c r="E25" s="91" t="s">
        <v>743</v>
      </c>
      <c r="F25" s="66">
        <v>2020</v>
      </c>
      <c r="G25" s="130" t="s">
        <v>744</v>
      </c>
      <c r="H25" s="121" t="s">
        <v>63</v>
      </c>
      <c r="I25" s="66" t="s">
        <v>745</v>
      </c>
      <c r="J25" s="66" t="s">
        <v>746</v>
      </c>
      <c r="K25" s="130" t="s">
        <v>40</v>
      </c>
      <c r="M25" s="3">
        <v>70</v>
      </c>
    </row>
    <row r="26" customHeight="1" spans="1:13">
      <c r="A26" s="154" t="e">
        <f t="shared" si="1"/>
        <v>#VALUE!</v>
      </c>
      <c r="B26" s="3"/>
      <c r="C26" s="3"/>
      <c r="D26" s="91" t="s">
        <v>10</v>
      </c>
      <c r="E26" s="91" t="s">
        <v>3099</v>
      </c>
      <c r="F26" s="3">
        <v>2020</v>
      </c>
      <c r="G26" s="3" t="s">
        <v>3100</v>
      </c>
      <c r="H26" s="3" t="s">
        <v>142</v>
      </c>
      <c r="I26" s="3" t="s">
        <v>3101</v>
      </c>
      <c r="J26" s="3" t="s">
        <v>746</v>
      </c>
      <c r="K26" s="3" t="s">
        <v>3102</v>
      </c>
      <c r="M26" s="3">
        <v>15</v>
      </c>
    </row>
    <row r="27" customHeight="1" spans="1:13">
      <c r="A27" s="154" t="e">
        <f t="shared" si="1"/>
        <v>#VALUE!</v>
      </c>
      <c r="B27" s="3"/>
      <c r="C27" s="3"/>
      <c r="D27" s="91" t="s">
        <v>10</v>
      </c>
      <c r="E27" s="91" t="s">
        <v>840</v>
      </c>
      <c r="F27" s="3">
        <v>2020</v>
      </c>
      <c r="G27" s="3" t="s">
        <v>830</v>
      </c>
      <c r="H27" s="3" t="s">
        <v>261</v>
      </c>
      <c r="I27" s="3">
        <v>35</v>
      </c>
      <c r="J27" s="3" t="s">
        <v>831</v>
      </c>
      <c r="K27" s="3" t="s">
        <v>40</v>
      </c>
      <c r="M27" s="3">
        <v>130</v>
      </c>
    </row>
    <row r="28" customHeight="1" spans="1:13">
      <c r="A28" s="154" t="e">
        <f t="shared" si="1"/>
        <v>#VALUE!</v>
      </c>
      <c r="B28" s="3"/>
      <c r="C28" s="3"/>
      <c r="D28" s="91" t="s">
        <v>10</v>
      </c>
      <c r="E28" s="91" t="s">
        <v>841</v>
      </c>
      <c r="F28" s="3">
        <v>2020</v>
      </c>
      <c r="G28" s="3" t="s">
        <v>830</v>
      </c>
      <c r="H28" s="3" t="s">
        <v>261</v>
      </c>
      <c r="I28" s="3">
        <v>35</v>
      </c>
      <c r="J28" s="3" t="s">
        <v>831</v>
      </c>
      <c r="K28" s="3" t="s">
        <v>40</v>
      </c>
      <c r="M28" s="3">
        <v>130</v>
      </c>
    </row>
    <row r="29" customHeight="1" spans="1:13">
      <c r="A29" s="154" t="e">
        <f t="shared" si="1"/>
        <v>#VALUE!</v>
      </c>
      <c r="B29" s="3"/>
      <c r="C29" s="3"/>
      <c r="D29" s="91" t="s">
        <v>10</v>
      </c>
      <c r="E29" s="91" t="s">
        <v>842</v>
      </c>
      <c r="F29" s="3">
        <v>2020</v>
      </c>
      <c r="G29" s="3" t="s">
        <v>830</v>
      </c>
      <c r="H29" s="3" t="s">
        <v>261</v>
      </c>
      <c r="I29" s="3">
        <v>35</v>
      </c>
      <c r="J29" s="3" t="s">
        <v>831</v>
      </c>
      <c r="K29" s="3" t="s">
        <v>40</v>
      </c>
      <c r="M29" s="3">
        <v>130</v>
      </c>
    </row>
    <row r="30" customHeight="1" spans="1:13">
      <c r="A30" s="154" t="e">
        <f t="shared" si="1"/>
        <v>#VALUE!</v>
      </c>
      <c r="B30" s="3"/>
      <c r="C30" s="3"/>
      <c r="D30" s="91" t="s">
        <v>10</v>
      </c>
      <c r="E30" s="91" t="s">
        <v>843</v>
      </c>
      <c r="F30" s="3">
        <v>2020</v>
      </c>
      <c r="G30" s="3" t="s">
        <v>830</v>
      </c>
      <c r="H30" s="3" t="s">
        <v>261</v>
      </c>
      <c r="I30" s="3">
        <v>35</v>
      </c>
      <c r="J30" s="3" t="s">
        <v>831</v>
      </c>
      <c r="K30" s="3" t="s">
        <v>40</v>
      </c>
      <c r="M30" s="3">
        <v>130</v>
      </c>
    </row>
    <row r="31" customHeight="1" spans="1:13">
      <c r="A31" s="154" t="e">
        <f t="shared" si="1"/>
        <v>#VALUE!</v>
      </c>
      <c r="B31" s="3"/>
      <c r="C31" s="3"/>
      <c r="D31" s="91" t="s">
        <v>10</v>
      </c>
      <c r="E31" s="91" t="s">
        <v>844</v>
      </c>
      <c r="F31" s="3">
        <v>2020</v>
      </c>
      <c r="G31" s="3" t="s">
        <v>830</v>
      </c>
      <c r="H31" s="3" t="s">
        <v>261</v>
      </c>
      <c r="I31" s="3">
        <v>35</v>
      </c>
      <c r="J31" s="3" t="s">
        <v>831</v>
      </c>
      <c r="K31" s="3" t="s">
        <v>40</v>
      </c>
      <c r="M31" s="3">
        <v>130</v>
      </c>
    </row>
    <row r="32" customHeight="1" spans="1:13">
      <c r="A32" s="154" t="e">
        <f t="shared" si="1"/>
        <v>#VALUE!</v>
      </c>
      <c r="B32" s="3"/>
      <c r="C32" s="3"/>
      <c r="D32" s="91" t="s">
        <v>10</v>
      </c>
      <c r="E32" s="91" t="s">
        <v>845</v>
      </c>
      <c r="F32" s="3">
        <v>2020</v>
      </c>
      <c r="G32" s="3" t="s">
        <v>830</v>
      </c>
      <c r="H32" s="3" t="s">
        <v>261</v>
      </c>
      <c r="I32" s="3">
        <v>35</v>
      </c>
      <c r="J32" s="3" t="s">
        <v>831</v>
      </c>
      <c r="K32" s="3" t="s">
        <v>40</v>
      </c>
      <c r="M32" s="3">
        <v>130</v>
      </c>
    </row>
    <row r="33" customHeight="1" spans="1:13">
      <c r="A33" s="154" t="e">
        <f t="shared" si="1"/>
        <v>#VALUE!</v>
      </c>
      <c r="B33" s="3"/>
      <c r="C33" s="3"/>
      <c r="D33" s="91" t="s">
        <v>10</v>
      </c>
      <c r="E33" s="91" t="s">
        <v>846</v>
      </c>
      <c r="F33" s="63">
        <v>2020</v>
      </c>
      <c r="G33" s="63" t="s">
        <v>830</v>
      </c>
      <c r="H33" s="63" t="s">
        <v>261</v>
      </c>
      <c r="I33" s="63">
        <v>35</v>
      </c>
      <c r="J33" s="63" t="s">
        <v>831</v>
      </c>
      <c r="K33" s="63" t="s">
        <v>40</v>
      </c>
      <c r="M33" s="3">
        <v>130</v>
      </c>
    </row>
    <row r="34" customHeight="1" spans="1:13">
      <c r="A34" s="154" t="e">
        <f t="shared" si="1"/>
        <v>#VALUE!</v>
      </c>
      <c r="B34" s="3"/>
      <c r="C34" s="3"/>
      <c r="D34" s="91" t="s">
        <v>10</v>
      </c>
      <c r="E34" s="91" t="s">
        <v>847</v>
      </c>
      <c r="F34" s="63">
        <v>2020</v>
      </c>
      <c r="G34" s="63" t="s">
        <v>830</v>
      </c>
      <c r="H34" s="63" t="s">
        <v>261</v>
      </c>
      <c r="I34" s="63">
        <v>35</v>
      </c>
      <c r="J34" s="63" t="s">
        <v>831</v>
      </c>
      <c r="K34" s="63" t="s">
        <v>40</v>
      </c>
      <c r="M34" s="3">
        <v>130</v>
      </c>
    </row>
    <row r="35" customHeight="1" spans="1:13">
      <c r="A35" s="154" t="e">
        <f t="shared" si="1"/>
        <v>#VALUE!</v>
      </c>
      <c r="B35" s="3"/>
      <c r="C35" s="3"/>
      <c r="D35" s="91" t="s">
        <v>10</v>
      </c>
      <c r="E35" s="91" t="s">
        <v>848</v>
      </c>
      <c r="F35" s="63">
        <v>2020</v>
      </c>
      <c r="G35" s="63" t="s">
        <v>830</v>
      </c>
      <c r="H35" s="63" t="s">
        <v>261</v>
      </c>
      <c r="I35" s="63">
        <v>35</v>
      </c>
      <c r="J35" s="63" t="s">
        <v>831</v>
      </c>
      <c r="K35" s="63" t="s">
        <v>40</v>
      </c>
      <c r="M35" s="3">
        <v>130</v>
      </c>
    </row>
    <row r="36" customHeight="1" spans="1:13">
      <c r="A36" s="154" t="e">
        <f>'Drop 1 Baseball'!A3+1</f>
        <v>#VALUE!</v>
      </c>
      <c r="B36" s="3"/>
      <c r="C36" s="3"/>
      <c r="D36" s="91" t="s">
        <v>10</v>
      </c>
      <c r="E36" s="91" t="s">
        <v>3103</v>
      </c>
      <c r="F36" s="63">
        <v>2020</v>
      </c>
      <c r="G36" s="67" t="s">
        <v>356</v>
      </c>
      <c r="H36" s="123" t="s">
        <v>36</v>
      </c>
      <c r="I36" s="63">
        <v>265</v>
      </c>
      <c r="J36" s="62"/>
      <c r="K36" s="67" t="s">
        <v>14</v>
      </c>
      <c r="M36" s="3">
        <v>15</v>
      </c>
    </row>
    <row r="37" customHeight="1" spans="1:13">
      <c r="A37" s="154" t="e">
        <f t="shared" ref="A37:A70" si="2">A36+1</f>
        <v>#VALUE!</v>
      </c>
      <c r="B37" s="3"/>
      <c r="C37" s="3"/>
      <c r="D37" s="91" t="s">
        <v>19</v>
      </c>
      <c r="E37" s="91" t="s">
        <v>705</v>
      </c>
      <c r="F37" s="63">
        <v>2020</v>
      </c>
      <c r="G37" s="63" t="s">
        <v>68</v>
      </c>
      <c r="H37" s="63" t="s">
        <v>63</v>
      </c>
      <c r="I37" s="63">
        <v>263</v>
      </c>
      <c r="J37" s="63" t="s">
        <v>108</v>
      </c>
      <c r="K37" s="63" t="s">
        <v>14</v>
      </c>
      <c r="M37" s="3">
        <v>60</v>
      </c>
    </row>
    <row r="38" customHeight="1" spans="1:13">
      <c r="A38" s="154" t="e">
        <f t="shared" si="2"/>
        <v>#VALUE!</v>
      </c>
      <c r="B38" s="3"/>
      <c r="C38" s="3"/>
      <c r="D38" s="91" t="s">
        <v>10</v>
      </c>
      <c r="E38" s="91" t="s">
        <v>15</v>
      </c>
      <c r="F38" s="63">
        <v>2020</v>
      </c>
      <c r="G38" s="63" t="s">
        <v>16</v>
      </c>
      <c r="H38" s="63" t="s">
        <v>17</v>
      </c>
      <c r="I38" s="63">
        <v>10</v>
      </c>
      <c r="J38" s="63" t="s">
        <v>18</v>
      </c>
      <c r="K38" s="63" t="s">
        <v>14</v>
      </c>
      <c r="M38" s="3">
        <v>20</v>
      </c>
    </row>
    <row r="39" customHeight="1" spans="1:13">
      <c r="A39" s="154" t="e">
        <f t="shared" si="2"/>
        <v>#VALUE!</v>
      </c>
      <c r="B39" s="3"/>
      <c r="C39" s="3"/>
      <c r="D39" s="91" t="s">
        <v>19</v>
      </c>
      <c r="E39" s="91" t="s">
        <v>3104</v>
      </c>
      <c r="F39" s="63">
        <v>2020</v>
      </c>
      <c r="G39" s="63" t="s">
        <v>16</v>
      </c>
      <c r="H39" s="63" t="s">
        <v>17</v>
      </c>
      <c r="I39" s="63">
        <v>8</v>
      </c>
      <c r="J39" s="63" t="s">
        <v>22</v>
      </c>
      <c r="K39" s="63" t="s">
        <v>14</v>
      </c>
      <c r="M39" s="3">
        <v>15</v>
      </c>
    </row>
    <row r="40" customHeight="1" spans="1:13">
      <c r="A40" s="154" t="e">
        <f t="shared" si="2"/>
        <v>#VALUE!</v>
      </c>
      <c r="B40" s="3"/>
      <c r="C40" s="3"/>
      <c r="D40" s="91" t="s">
        <v>10</v>
      </c>
      <c r="E40" s="91" t="s">
        <v>583</v>
      </c>
      <c r="F40" s="3">
        <v>2020</v>
      </c>
      <c r="G40" s="3" t="s">
        <v>16</v>
      </c>
      <c r="H40" s="3" t="s">
        <v>83</v>
      </c>
      <c r="I40" s="3">
        <v>1</v>
      </c>
      <c r="J40" s="3" t="s">
        <v>584</v>
      </c>
      <c r="K40" s="3" t="s">
        <v>14</v>
      </c>
      <c r="M40" s="3">
        <v>50</v>
      </c>
    </row>
    <row r="41" customHeight="1" spans="1:13">
      <c r="A41" s="154" t="e">
        <f t="shared" si="2"/>
        <v>#VALUE!</v>
      </c>
      <c r="B41" s="3"/>
      <c r="C41" s="3"/>
      <c r="D41" s="91" t="s">
        <v>19</v>
      </c>
      <c r="E41" s="91" t="s">
        <v>20</v>
      </c>
      <c r="F41" s="3">
        <v>2020</v>
      </c>
      <c r="G41" s="3" t="s">
        <v>16</v>
      </c>
      <c r="H41" s="3" t="s">
        <v>424</v>
      </c>
      <c r="I41" s="3">
        <v>6</v>
      </c>
      <c r="J41" s="3" t="s">
        <v>22</v>
      </c>
      <c r="K41" s="3" t="s">
        <v>40</v>
      </c>
      <c r="M41" s="3">
        <v>35</v>
      </c>
    </row>
    <row r="42" customHeight="1" spans="1:13">
      <c r="A42" s="154" t="e">
        <f t="shared" si="2"/>
        <v>#VALUE!</v>
      </c>
      <c r="B42" s="3"/>
      <c r="C42" s="3"/>
      <c r="D42" s="91" t="s">
        <v>19</v>
      </c>
      <c r="E42" s="91" t="s">
        <v>20</v>
      </c>
      <c r="F42" s="66">
        <v>2020</v>
      </c>
      <c r="G42" s="130" t="s">
        <v>16</v>
      </c>
      <c r="H42" s="121" t="s">
        <v>21</v>
      </c>
      <c r="I42" s="66">
        <v>6</v>
      </c>
      <c r="J42" s="130" t="s">
        <v>22</v>
      </c>
      <c r="K42" s="66" t="s">
        <v>14</v>
      </c>
      <c r="M42" s="3">
        <v>20</v>
      </c>
    </row>
    <row r="43" customHeight="1" spans="1:13">
      <c r="A43" s="154" t="e">
        <f t="shared" si="2"/>
        <v>#VALUE!</v>
      </c>
      <c r="B43" s="3"/>
      <c r="C43" s="3"/>
      <c r="D43" s="91" t="s">
        <v>19</v>
      </c>
      <c r="E43" s="91" t="s">
        <v>3105</v>
      </c>
      <c r="F43" s="66">
        <v>2020</v>
      </c>
      <c r="G43" s="130" t="s">
        <v>16</v>
      </c>
      <c r="H43" s="121" t="s">
        <v>3106</v>
      </c>
      <c r="I43" s="66">
        <v>8</v>
      </c>
      <c r="J43" s="66" t="s">
        <v>18</v>
      </c>
      <c r="K43" s="130" t="s">
        <v>14</v>
      </c>
      <c r="M43" s="3">
        <v>10</v>
      </c>
    </row>
    <row r="44" customHeight="1" spans="1:13">
      <c r="A44" s="154" t="e">
        <f t="shared" si="2"/>
        <v>#VALUE!</v>
      </c>
      <c r="B44" s="3"/>
      <c r="C44" s="3"/>
      <c r="D44" s="91" t="s">
        <v>19</v>
      </c>
      <c r="E44" s="91" t="s">
        <v>3107</v>
      </c>
      <c r="F44" s="66">
        <v>2020</v>
      </c>
      <c r="G44" s="130" t="s">
        <v>16</v>
      </c>
      <c r="H44" s="66" t="s">
        <v>154</v>
      </c>
      <c r="I44" s="66">
        <v>5</v>
      </c>
      <c r="J44" s="66" t="s">
        <v>18</v>
      </c>
      <c r="K44" s="66" t="s">
        <v>170</v>
      </c>
      <c r="M44" s="3">
        <v>10</v>
      </c>
    </row>
    <row r="45" customHeight="1" spans="1:13">
      <c r="A45" s="154" t="e">
        <f t="shared" si="2"/>
        <v>#VALUE!</v>
      </c>
      <c r="B45" s="3"/>
      <c r="C45" s="3"/>
      <c r="D45" s="91" t="s">
        <v>19</v>
      </c>
      <c r="E45" s="91" t="s">
        <v>3108</v>
      </c>
      <c r="F45" s="66">
        <v>2020</v>
      </c>
      <c r="G45" s="130" t="s">
        <v>16</v>
      </c>
      <c r="H45" s="66" t="s">
        <v>154</v>
      </c>
      <c r="I45" s="66">
        <v>5</v>
      </c>
      <c r="J45" s="66" t="s">
        <v>18</v>
      </c>
      <c r="K45" s="66" t="s">
        <v>27</v>
      </c>
      <c r="M45" s="3">
        <v>15</v>
      </c>
    </row>
    <row r="46" customHeight="1" spans="1:13">
      <c r="A46" s="154" t="e">
        <f t="shared" si="2"/>
        <v>#VALUE!</v>
      </c>
      <c r="B46" s="3"/>
      <c r="C46" s="3"/>
      <c r="D46" s="91" t="s">
        <v>19</v>
      </c>
      <c r="E46" s="91" t="s">
        <v>344</v>
      </c>
      <c r="F46" s="66">
        <v>2020</v>
      </c>
      <c r="G46" s="130" t="s">
        <v>16</v>
      </c>
      <c r="H46" s="66" t="s">
        <v>345</v>
      </c>
      <c r="I46" s="66">
        <v>1</v>
      </c>
      <c r="J46" s="66" t="s">
        <v>346</v>
      </c>
      <c r="K46" s="66" t="s">
        <v>27</v>
      </c>
      <c r="M46" s="3">
        <v>30</v>
      </c>
    </row>
    <row r="47" customHeight="1" spans="1:13">
      <c r="A47" s="154" t="e">
        <f t="shared" si="2"/>
        <v>#VALUE!</v>
      </c>
      <c r="B47" s="3"/>
      <c r="C47" s="3"/>
      <c r="D47" s="91" t="s">
        <v>10</v>
      </c>
      <c r="E47" s="91" t="s">
        <v>3109</v>
      </c>
      <c r="F47" s="66">
        <v>2020</v>
      </c>
      <c r="G47" s="130" t="s">
        <v>243</v>
      </c>
      <c r="H47" s="121" t="s">
        <v>142</v>
      </c>
      <c r="I47" s="66">
        <v>194</v>
      </c>
      <c r="J47" s="88"/>
      <c r="K47" s="130" t="s">
        <v>14</v>
      </c>
      <c r="L47" s="88"/>
      <c r="M47" s="130">
        <v>15</v>
      </c>
    </row>
    <row r="48" customHeight="1" spans="1:13">
      <c r="A48" s="154" t="e">
        <f t="shared" si="2"/>
        <v>#VALUE!</v>
      </c>
      <c r="B48" s="3"/>
      <c r="C48" s="3"/>
      <c r="D48" s="91" t="s">
        <v>10</v>
      </c>
      <c r="E48" s="91" t="s">
        <v>3110</v>
      </c>
      <c r="F48" s="66">
        <v>2020</v>
      </c>
      <c r="G48" s="130" t="s">
        <v>243</v>
      </c>
      <c r="H48" s="121" t="s">
        <v>142</v>
      </c>
      <c r="I48" s="66">
        <v>194</v>
      </c>
      <c r="J48" s="88"/>
      <c r="K48" s="130" t="s">
        <v>14</v>
      </c>
      <c r="M48" s="3">
        <v>15</v>
      </c>
    </row>
    <row r="49" customHeight="1" spans="1:13">
      <c r="A49" s="154" t="e">
        <f t="shared" si="2"/>
        <v>#VALUE!</v>
      </c>
      <c r="B49" s="3"/>
      <c r="C49" s="3"/>
      <c r="D49" s="91" t="s">
        <v>10</v>
      </c>
      <c r="E49" s="91" t="s">
        <v>3111</v>
      </c>
      <c r="F49" s="66">
        <v>2020</v>
      </c>
      <c r="G49" s="130" t="s">
        <v>243</v>
      </c>
      <c r="H49" s="121" t="s">
        <v>142</v>
      </c>
      <c r="I49" s="66">
        <v>194</v>
      </c>
      <c r="J49" s="88"/>
      <c r="K49" s="130" t="s">
        <v>14</v>
      </c>
      <c r="M49" s="3">
        <v>15</v>
      </c>
    </row>
    <row r="50" customHeight="1" spans="1:13">
      <c r="A50" s="154" t="e">
        <f t="shared" si="2"/>
        <v>#VALUE!</v>
      </c>
      <c r="B50" s="3"/>
      <c r="C50" s="3"/>
      <c r="D50" s="91" t="s">
        <v>10</v>
      </c>
      <c r="E50" s="91" t="s">
        <v>242</v>
      </c>
      <c r="F50" s="66">
        <v>2020</v>
      </c>
      <c r="G50" s="130" t="s">
        <v>243</v>
      </c>
      <c r="H50" s="66" t="s">
        <v>13</v>
      </c>
      <c r="I50" s="66">
        <v>162</v>
      </c>
      <c r="J50" s="88"/>
      <c r="K50" s="66" t="s">
        <v>40</v>
      </c>
      <c r="M50" s="3">
        <v>25</v>
      </c>
    </row>
    <row r="51" customHeight="1" spans="1:13">
      <c r="A51" s="154" t="e">
        <f t="shared" si="2"/>
        <v>#VALUE!</v>
      </c>
      <c r="B51" s="3"/>
      <c r="C51" s="3"/>
      <c r="D51" s="91" t="s">
        <v>10</v>
      </c>
      <c r="E51" s="91" t="s">
        <v>3112</v>
      </c>
      <c r="F51" s="66">
        <v>2020</v>
      </c>
      <c r="G51" s="130" t="s">
        <v>243</v>
      </c>
      <c r="H51" s="121" t="s">
        <v>13</v>
      </c>
      <c r="I51" s="66">
        <v>162</v>
      </c>
      <c r="J51" s="88"/>
      <c r="K51" s="130" t="s">
        <v>14</v>
      </c>
      <c r="M51" s="3">
        <v>15</v>
      </c>
    </row>
    <row r="52" customHeight="1" spans="1:13">
      <c r="A52" s="154" t="e">
        <f t="shared" si="2"/>
        <v>#VALUE!</v>
      </c>
      <c r="B52" s="3"/>
      <c r="C52" s="3"/>
      <c r="D52" s="91" t="s">
        <v>10</v>
      </c>
      <c r="E52" s="91" t="s">
        <v>244</v>
      </c>
      <c r="F52" s="66">
        <v>2020</v>
      </c>
      <c r="G52" s="130" t="s">
        <v>243</v>
      </c>
      <c r="H52" s="121" t="s">
        <v>83</v>
      </c>
      <c r="I52" s="66">
        <v>158</v>
      </c>
      <c r="J52" s="88"/>
      <c r="K52" s="130" t="s">
        <v>14</v>
      </c>
      <c r="M52" s="3">
        <v>25</v>
      </c>
    </row>
    <row r="53" customHeight="1" spans="1:13">
      <c r="A53" s="154" t="e">
        <f t="shared" si="2"/>
        <v>#VALUE!</v>
      </c>
      <c r="B53" s="3"/>
      <c r="C53" s="3"/>
      <c r="D53" s="91" t="s">
        <v>10</v>
      </c>
      <c r="E53" s="91" t="s">
        <v>796</v>
      </c>
      <c r="F53" s="66">
        <v>2020</v>
      </c>
      <c r="G53" s="130" t="s">
        <v>243</v>
      </c>
      <c r="H53" s="121" t="s">
        <v>83</v>
      </c>
      <c r="I53" s="66">
        <v>158</v>
      </c>
      <c r="J53" s="88"/>
      <c r="K53" s="130" t="s">
        <v>40</v>
      </c>
      <c r="M53" s="3">
        <v>90</v>
      </c>
    </row>
    <row r="54" customHeight="1" spans="1:13">
      <c r="A54" s="154" t="e">
        <f t="shared" si="2"/>
        <v>#VALUE!</v>
      </c>
      <c r="B54" s="3"/>
      <c r="C54" s="3"/>
      <c r="D54" s="91" t="s">
        <v>10</v>
      </c>
      <c r="E54" s="91" t="s">
        <v>797</v>
      </c>
      <c r="F54" s="66">
        <v>2020</v>
      </c>
      <c r="G54" s="130" t="s">
        <v>243</v>
      </c>
      <c r="H54" s="121" t="s">
        <v>83</v>
      </c>
      <c r="I54" s="66">
        <v>158</v>
      </c>
      <c r="J54" s="88"/>
      <c r="K54" s="130" t="s">
        <v>40</v>
      </c>
      <c r="M54" s="3">
        <v>90</v>
      </c>
    </row>
    <row r="55" customHeight="1" spans="1:13">
      <c r="A55" s="154" t="e">
        <f t="shared" si="2"/>
        <v>#VALUE!</v>
      </c>
      <c r="B55" s="3"/>
      <c r="C55" s="3"/>
      <c r="D55" s="91" t="s">
        <v>10</v>
      </c>
      <c r="E55" s="91" t="s">
        <v>3113</v>
      </c>
      <c r="F55" s="66">
        <v>2020</v>
      </c>
      <c r="G55" s="130" t="s">
        <v>243</v>
      </c>
      <c r="H55" s="121" t="s">
        <v>3114</v>
      </c>
      <c r="I55" s="66">
        <v>145</v>
      </c>
      <c r="J55" s="88"/>
      <c r="K55" s="130" t="s">
        <v>977</v>
      </c>
      <c r="M55" s="3">
        <v>5</v>
      </c>
    </row>
    <row r="56" customHeight="1" spans="1:13">
      <c r="A56" s="154" t="e">
        <f t="shared" si="2"/>
        <v>#VALUE!</v>
      </c>
      <c r="B56" s="3"/>
      <c r="C56" s="3"/>
      <c r="D56" s="91" t="s">
        <v>10</v>
      </c>
      <c r="E56" s="91" t="s">
        <v>3115</v>
      </c>
      <c r="F56" s="66">
        <v>2020</v>
      </c>
      <c r="G56" s="130" t="s">
        <v>243</v>
      </c>
      <c r="H56" s="121" t="s">
        <v>3114</v>
      </c>
      <c r="I56" s="66">
        <v>145</v>
      </c>
      <c r="J56" s="88"/>
      <c r="K56" s="130" t="s">
        <v>14</v>
      </c>
      <c r="M56" s="3">
        <v>15</v>
      </c>
    </row>
    <row r="57" customHeight="1" spans="1:13">
      <c r="A57" s="154" t="e">
        <f t="shared" si="2"/>
        <v>#VALUE!</v>
      </c>
      <c r="B57" s="3"/>
      <c r="C57" s="3"/>
      <c r="D57" s="91" t="s">
        <v>10</v>
      </c>
      <c r="E57" s="91" t="s">
        <v>706</v>
      </c>
      <c r="F57" s="66">
        <v>2020</v>
      </c>
      <c r="G57" s="130" t="s">
        <v>707</v>
      </c>
      <c r="H57" s="121" t="s">
        <v>80</v>
      </c>
      <c r="I57" s="66">
        <v>1</v>
      </c>
      <c r="J57" s="174" t="s">
        <v>708</v>
      </c>
      <c r="K57" s="130" t="s">
        <v>14</v>
      </c>
      <c r="M57" s="3">
        <v>60</v>
      </c>
    </row>
    <row r="58" customHeight="1" spans="1:13">
      <c r="A58" s="154" t="e">
        <f t="shared" si="2"/>
        <v>#VALUE!</v>
      </c>
      <c r="B58" s="3"/>
      <c r="C58" s="3"/>
      <c r="D58" s="91" t="s">
        <v>10</v>
      </c>
      <c r="E58" s="91" t="s">
        <v>245</v>
      </c>
      <c r="F58" s="66">
        <v>2020</v>
      </c>
      <c r="G58" s="130" t="s">
        <v>246</v>
      </c>
      <c r="H58" s="121" t="s">
        <v>247</v>
      </c>
      <c r="I58" s="66">
        <v>5</v>
      </c>
      <c r="J58" s="131" t="s">
        <v>248</v>
      </c>
      <c r="K58" s="130" t="s">
        <v>14</v>
      </c>
      <c r="M58" s="3">
        <v>25</v>
      </c>
    </row>
    <row r="59" customHeight="1" spans="1:13">
      <c r="A59" s="154" t="e">
        <f t="shared" si="2"/>
        <v>#VALUE!</v>
      </c>
      <c r="B59" s="3"/>
      <c r="C59" s="3"/>
      <c r="D59" s="91" t="s">
        <v>19</v>
      </c>
      <c r="E59" s="91" t="s">
        <v>3116</v>
      </c>
      <c r="F59" s="66">
        <v>2020</v>
      </c>
      <c r="G59" s="130" t="s">
        <v>3117</v>
      </c>
      <c r="H59" s="121" t="s">
        <v>13</v>
      </c>
      <c r="I59" s="66">
        <v>304</v>
      </c>
      <c r="J59" s="88"/>
      <c r="K59" s="130" t="s">
        <v>977</v>
      </c>
      <c r="M59" s="3">
        <v>5</v>
      </c>
    </row>
    <row r="60" customHeight="1" spans="1:13">
      <c r="A60" s="154" t="e">
        <f t="shared" si="2"/>
        <v>#VALUE!</v>
      </c>
      <c r="B60" s="3"/>
      <c r="C60" s="3"/>
      <c r="D60" s="91" t="s">
        <v>19</v>
      </c>
      <c r="E60" s="91" t="s">
        <v>3118</v>
      </c>
      <c r="F60" s="66">
        <v>2020</v>
      </c>
      <c r="G60" s="130" t="s">
        <v>3117</v>
      </c>
      <c r="H60" s="121" t="s">
        <v>36</v>
      </c>
      <c r="I60" s="66">
        <v>314</v>
      </c>
      <c r="J60" s="88"/>
      <c r="K60" s="130" t="s">
        <v>14</v>
      </c>
      <c r="M60" s="3">
        <v>15</v>
      </c>
    </row>
    <row r="61" customHeight="1" spans="1:13">
      <c r="A61" s="154" t="e">
        <f t="shared" si="2"/>
        <v>#VALUE!</v>
      </c>
      <c r="B61" s="3"/>
      <c r="C61" s="3"/>
      <c r="D61" s="91" t="s">
        <v>19</v>
      </c>
      <c r="E61" s="91" t="s">
        <v>3119</v>
      </c>
      <c r="F61" s="66">
        <v>2020</v>
      </c>
      <c r="G61" s="130" t="s">
        <v>348</v>
      </c>
      <c r="H61" s="121" t="s">
        <v>36</v>
      </c>
      <c r="I61" s="66">
        <v>248</v>
      </c>
      <c r="J61" s="88"/>
      <c r="K61" s="130" t="s">
        <v>14</v>
      </c>
      <c r="M61" s="3">
        <v>15</v>
      </c>
    </row>
    <row r="62" customHeight="1" spans="1:13">
      <c r="A62" s="154" t="e">
        <f t="shared" si="2"/>
        <v>#VALUE!</v>
      </c>
      <c r="B62" s="3"/>
      <c r="C62" s="3"/>
      <c r="D62" s="91" t="s">
        <v>19</v>
      </c>
      <c r="E62" s="91" t="s">
        <v>3120</v>
      </c>
      <c r="F62" s="66">
        <v>2020</v>
      </c>
      <c r="G62" s="130" t="s">
        <v>348</v>
      </c>
      <c r="H62" s="121" t="s">
        <v>3121</v>
      </c>
      <c r="I62" s="66">
        <v>248</v>
      </c>
      <c r="J62" s="88"/>
      <c r="K62" s="130" t="s">
        <v>14</v>
      </c>
      <c r="M62" s="3">
        <v>15</v>
      </c>
    </row>
    <row r="63" customHeight="1" spans="1:13">
      <c r="A63" s="154" t="e">
        <f t="shared" si="2"/>
        <v>#VALUE!</v>
      </c>
      <c r="B63" s="3"/>
      <c r="C63" s="3"/>
      <c r="D63" s="91" t="s">
        <v>10</v>
      </c>
      <c r="E63" s="91" t="s">
        <v>3122</v>
      </c>
      <c r="F63" s="66">
        <v>2020</v>
      </c>
      <c r="G63" s="130" t="s">
        <v>348</v>
      </c>
      <c r="H63" s="121" t="s">
        <v>13</v>
      </c>
      <c r="I63" s="66">
        <v>261</v>
      </c>
      <c r="J63" s="88"/>
      <c r="K63" s="130" t="s">
        <v>14</v>
      </c>
      <c r="M63" s="3">
        <v>10</v>
      </c>
    </row>
    <row r="64" customHeight="1" spans="1:13">
      <c r="A64" s="154" t="e">
        <f t="shared" si="2"/>
        <v>#VALUE!</v>
      </c>
      <c r="B64" s="3"/>
      <c r="C64" s="3"/>
      <c r="D64" s="91" t="s">
        <v>10</v>
      </c>
      <c r="E64" s="91" t="s">
        <v>3123</v>
      </c>
      <c r="F64" s="66">
        <v>2020</v>
      </c>
      <c r="G64" s="130" t="s">
        <v>348</v>
      </c>
      <c r="H64" s="121" t="s">
        <v>13</v>
      </c>
      <c r="I64" s="66">
        <v>261</v>
      </c>
      <c r="J64" s="88"/>
      <c r="K64" s="130" t="s">
        <v>14</v>
      </c>
      <c r="M64" s="3">
        <v>10</v>
      </c>
    </row>
    <row r="65" customHeight="1" spans="1:13">
      <c r="A65" s="154" t="e">
        <f t="shared" si="2"/>
        <v>#VALUE!</v>
      </c>
      <c r="B65" s="3"/>
      <c r="C65" s="3"/>
      <c r="D65" s="91" t="s">
        <v>10</v>
      </c>
      <c r="E65" s="91" t="s">
        <v>3124</v>
      </c>
      <c r="F65" s="66">
        <v>2020</v>
      </c>
      <c r="G65" s="130" t="s">
        <v>348</v>
      </c>
      <c r="H65" s="121" t="s">
        <v>142</v>
      </c>
      <c r="I65" s="66">
        <v>295</v>
      </c>
      <c r="J65" s="88"/>
      <c r="K65" s="130" t="s">
        <v>14</v>
      </c>
      <c r="M65" s="3">
        <v>15</v>
      </c>
    </row>
    <row r="66" customHeight="1" spans="1:13">
      <c r="A66" s="154" t="e">
        <f t="shared" si="2"/>
        <v>#VALUE!</v>
      </c>
      <c r="B66" s="3"/>
      <c r="C66" s="3"/>
      <c r="D66" s="91" t="s">
        <v>10</v>
      </c>
      <c r="E66" s="91" t="s">
        <v>778</v>
      </c>
      <c r="F66" s="66">
        <v>2020</v>
      </c>
      <c r="G66" s="130" t="s">
        <v>348</v>
      </c>
      <c r="H66" s="121" t="s">
        <v>83</v>
      </c>
      <c r="I66" s="66">
        <v>258</v>
      </c>
      <c r="J66" s="88"/>
      <c r="K66" s="130" t="s">
        <v>40</v>
      </c>
      <c r="M66" s="3">
        <v>80</v>
      </c>
    </row>
    <row r="67" customHeight="1" spans="1:13">
      <c r="A67" s="154" t="e">
        <f t="shared" si="2"/>
        <v>#VALUE!</v>
      </c>
      <c r="B67" s="3"/>
      <c r="C67" s="3"/>
      <c r="D67" s="91" t="s">
        <v>10</v>
      </c>
      <c r="E67" s="91" t="s">
        <v>347</v>
      </c>
      <c r="F67" s="66">
        <v>2020</v>
      </c>
      <c r="G67" s="130" t="s">
        <v>348</v>
      </c>
      <c r="H67" s="121" t="s">
        <v>83</v>
      </c>
      <c r="I67" s="66">
        <v>258</v>
      </c>
      <c r="J67" s="88"/>
      <c r="K67" s="66" t="s">
        <v>14</v>
      </c>
      <c r="M67" s="3">
        <v>30</v>
      </c>
    </row>
    <row r="68" customHeight="1" spans="1:13">
      <c r="A68" s="154" t="e">
        <f t="shared" si="2"/>
        <v>#VALUE!</v>
      </c>
      <c r="B68" s="3"/>
      <c r="C68" s="3"/>
      <c r="D68" s="91" t="s">
        <v>10</v>
      </c>
      <c r="E68" s="91" t="s">
        <v>779</v>
      </c>
      <c r="F68" s="66">
        <v>2020</v>
      </c>
      <c r="G68" s="130" t="s">
        <v>348</v>
      </c>
      <c r="H68" s="121" t="s">
        <v>83</v>
      </c>
      <c r="I68" s="66">
        <v>258</v>
      </c>
      <c r="J68" s="88"/>
      <c r="K68" s="130" t="s">
        <v>40</v>
      </c>
      <c r="M68" s="3">
        <v>80</v>
      </c>
    </row>
    <row r="69" customHeight="1" spans="1:13">
      <c r="A69" s="154" t="e">
        <f t="shared" si="2"/>
        <v>#VALUE!</v>
      </c>
      <c r="B69" s="3"/>
      <c r="C69" s="3"/>
      <c r="D69" s="91" t="s">
        <v>10</v>
      </c>
      <c r="E69" s="91" t="s">
        <v>349</v>
      </c>
      <c r="F69" s="66">
        <v>2020</v>
      </c>
      <c r="G69" s="130" t="s">
        <v>348</v>
      </c>
      <c r="H69" s="121" t="s">
        <v>83</v>
      </c>
      <c r="I69" s="66">
        <v>258</v>
      </c>
      <c r="J69" s="88"/>
      <c r="K69" s="66" t="s">
        <v>14</v>
      </c>
      <c r="M69" s="3">
        <v>30</v>
      </c>
    </row>
    <row r="70" customHeight="1" spans="1:13">
      <c r="A70" s="154" t="e">
        <f t="shared" si="2"/>
        <v>#VALUE!</v>
      </c>
      <c r="B70" s="3"/>
      <c r="C70" s="3"/>
      <c r="D70" s="91" t="s">
        <v>10</v>
      </c>
      <c r="E70" s="91" t="s">
        <v>517</v>
      </c>
      <c r="F70" s="66">
        <v>2020</v>
      </c>
      <c r="G70" s="130" t="s">
        <v>54</v>
      </c>
      <c r="H70" s="121" t="s">
        <v>518</v>
      </c>
      <c r="I70" s="66">
        <v>362</v>
      </c>
      <c r="J70" s="88"/>
      <c r="K70" s="130" t="s">
        <v>40</v>
      </c>
      <c r="M70" s="3">
        <v>40</v>
      </c>
    </row>
    <row r="71" customHeight="1" spans="1:13">
      <c r="A71" s="154" t="e">
        <f>'Drop 1 Baseball'!A4+1</f>
        <v>#VALUE!</v>
      </c>
      <c r="B71" s="3"/>
      <c r="C71" s="3"/>
      <c r="D71" s="91" t="s">
        <v>10</v>
      </c>
      <c r="E71" s="91" t="s">
        <v>23</v>
      </c>
      <c r="F71" s="66">
        <v>2020</v>
      </c>
      <c r="G71" s="130" t="s">
        <v>24</v>
      </c>
      <c r="H71" s="121" t="s">
        <v>25</v>
      </c>
      <c r="I71" s="66">
        <v>398</v>
      </c>
      <c r="J71" s="66" t="s">
        <v>26</v>
      </c>
      <c r="K71" s="130" t="s">
        <v>27</v>
      </c>
      <c r="M71" s="3">
        <v>20</v>
      </c>
    </row>
    <row r="72" customHeight="1" spans="1:13">
      <c r="A72" s="154" t="e">
        <f>'Drop 1 BBALL'!A153+1</f>
        <v>#VALUE!</v>
      </c>
      <c r="B72" s="3"/>
      <c r="C72" s="3"/>
      <c r="D72" s="91" t="s">
        <v>19</v>
      </c>
      <c r="E72" s="91" t="s">
        <v>3125</v>
      </c>
      <c r="F72" s="66">
        <v>2019</v>
      </c>
      <c r="G72" s="130" t="s">
        <v>24</v>
      </c>
      <c r="H72" s="121" t="s">
        <v>29</v>
      </c>
      <c r="I72" s="66">
        <v>210</v>
      </c>
      <c r="J72" s="88"/>
      <c r="K72" s="130" t="s">
        <v>27</v>
      </c>
      <c r="M72" s="3">
        <v>10</v>
      </c>
    </row>
    <row r="73" customHeight="1" spans="1:13">
      <c r="A73" s="154" t="e">
        <f t="shared" ref="A73:A75" si="3">A72+1</f>
        <v>#VALUE!</v>
      </c>
      <c r="B73" s="3"/>
      <c r="C73" s="3"/>
      <c r="D73" s="91" t="s">
        <v>19</v>
      </c>
      <c r="E73" s="91" t="s">
        <v>28</v>
      </c>
      <c r="F73" s="66">
        <v>2019</v>
      </c>
      <c r="G73" s="130" t="s">
        <v>24</v>
      </c>
      <c r="H73" s="121" t="s">
        <v>29</v>
      </c>
      <c r="I73" s="66">
        <v>210</v>
      </c>
      <c r="J73" s="88"/>
      <c r="K73" s="130" t="s">
        <v>14</v>
      </c>
      <c r="M73" s="3">
        <v>20</v>
      </c>
    </row>
    <row r="74" customHeight="1" spans="1:13">
      <c r="A74" s="154" t="e">
        <f t="shared" si="3"/>
        <v>#VALUE!</v>
      </c>
      <c r="B74" s="3"/>
      <c r="C74" s="3"/>
      <c r="D74" s="91" t="s">
        <v>10</v>
      </c>
      <c r="E74" s="91" t="s">
        <v>570</v>
      </c>
      <c r="F74" s="66">
        <v>2019</v>
      </c>
      <c r="G74" s="130" t="s">
        <v>571</v>
      </c>
      <c r="H74" s="121" t="s">
        <v>572</v>
      </c>
      <c r="I74" s="66">
        <v>101</v>
      </c>
      <c r="J74" s="174" t="s">
        <v>86</v>
      </c>
      <c r="K74" s="130" t="s">
        <v>14</v>
      </c>
      <c r="M74" s="3">
        <v>45</v>
      </c>
    </row>
    <row r="75" customHeight="1" spans="1:13">
      <c r="A75" s="154" t="e">
        <f t="shared" si="3"/>
        <v>#VALUE!</v>
      </c>
      <c r="B75" s="3"/>
      <c r="C75" s="3"/>
      <c r="D75" s="91" t="s">
        <v>19</v>
      </c>
      <c r="E75" s="91" t="s">
        <v>851</v>
      </c>
      <c r="F75" s="63">
        <v>2019</v>
      </c>
      <c r="G75" s="67" t="s">
        <v>24</v>
      </c>
      <c r="H75" s="123" t="s">
        <v>852</v>
      </c>
      <c r="I75" s="63">
        <v>357</v>
      </c>
      <c r="J75" s="176" t="s">
        <v>86</v>
      </c>
      <c r="K75" s="67" t="s">
        <v>40</v>
      </c>
      <c r="M75" s="3">
        <v>150</v>
      </c>
    </row>
    <row r="76" customHeight="1" spans="1:13">
      <c r="A76" s="154">
        <v>10234</v>
      </c>
      <c r="B76" s="3"/>
      <c r="C76" s="3"/>
      <c r="D76" s="91" t="s">
        <v>10</v>
      </c>
      <c r="E76" s="91" t="s">
        <v>3126</v>
      </c>
      <c r="F76" s="66">
        <v>2020</v>
      </c>
      <c r="G76" s="130" t="s">
        <v>571</v>
      </c>
      <c r="H76" s="121" t="s">
        <v>254</v>
      </c>
      <c r="I76" s="66">
        <v>101</v>
      </c>
      <c r="J76" s="131" t="s">
        <v>86</v>
      </c>
      <c r="K76" s="130" t="s">
        <v>14</v>
      </c>
      <c r="M76" s="3">
        <v>15</v>
      </c>
    </row>
    <row r="77" customHeight="1" spans="1:13">
      <c r="A77" s="154">
        <f t="shared" ref="A77:A166" si="4">A76+1</f>
        <v>10235</v>
      </c>
      <c r="B77" s="3"/>
      <c r="C77" s="3"/>
      <c r="D77" s="91" t="s">
        <v>10</v>
      </c>
      <c r="E77" s="91" t="s">
        <v>30</v>
      </c>
      <c r="F77" s="66">
        <v>2020</v>
      </c>
      <c r="G77" s="130" t="s">
        <v>31</v>
      </c>
      <c r="H77" s="121" t="s">
        <v>32</v>
      </c>
      <c r="I77" s="66">
        <v>1</v>
      </c>
      <c r="J77" s="174" t="s">
        <v>33</v>
      </c>
      <c r="K77" s="130" t="s">
        <v>14</v>
      </c>
      <c r="M77" s="3">
        <v>20</v>
      </c>
    </row>
    <row r="78" customHeight="1" spans="1:13">
      <c r="A78" s="154">
        <f t="shared" si="4"/>
        <v>10236</v>
      </c>
      <c r="B78" s="3"/>
      <c r="C78" s="3"/>
      <c r="D78" s="91" t="s">
        <v>10</v>
      </c>
      <c r="E78" s="91" t="s">
        <v>3127</v>
      </c>
      <c r="F78" s="66">
        <v>2020</v>
      </c>
      <c r="G78" s="130" t="s">
        <v>35</v>
      </c>
      <c r="H78" s="121" t="s">
        <v>29</v>
      </c>
      <c r="I78" s="66">
        <v>1</v>
      </c>
      <c r="J78" s="88"/>
      <c r="K78" s="130" t="s">
        <v>14</v>
      </c>
      <c r="M78" s="3">
        <v>15</v>
      </c>
    </row>
    <row r="79" customHeight="1" spans="1:13">
      <c r="A79" s="154">
        <f t="shared" si="4"/>
        <v>10237</v>
      </c>
      <c r="B79" s="3"/>
      <c r="C79" s="3"/>
      <c r="D79" s="91" t="s">
        <v>10</v>
      </c>
      <c r="E79" s="91" t="s">
        <v>3128</v>
      </c>
      <c r="F79" s="66">
        <v>2020</v>
      </c>
      <c r="G79" s="130" t="s">
        <v>35</v>
      </c>
      <c r="H79" s="121" t="s">
        <v>29</v>
      </c>
      <c r="I79" s="66">
        <v>1</v>
      </c>
      <c r="J79" s="88"/>
      <c r="K79" s="130" t="s">
        <v>27</v>
      </c>
      <c r="M79" s="3">
        <v>10</v>
      </c>
    </row>
    <row r="80" customHeight="1" spans="1:13">
      <c r="A80" s="154">
        <f t="shared" si="4"/>
        <v>10238</v>
      </c>
      <c r="B80" s="3"/>
      <c r="C80" s="3"/>
      <c r="D80" s="91" t="s">
        <v>10</v>
      </c>
      <c r="E80" s="91" t="s">
        <v>3129</v>
      </c>
      <c r="F80" s="63">
        <v>2020</v>
      </c>
      <c r="G80" s="67" t="s">
        <v>35</v>
      </c>
      <c r="H80" s="123" t="s">
        <v>36</v>
      </c>
      <c r="I80" s="63">
        <v>265</v>
      </c>
      <c r="J80" s="62"/>
      <c r="K80" s="67" t="s">
        <v>14</v>
      </c>
      <c r="M80" s="3">
        <v>15</v>
      </c>
    </row>
    <row r="81" customHeight="1" spans="1:13">
      <c r="A81" s="154">
        <f t="shared" si="4"/>
        <v>10239</v>
      </c>
      <c r="B81" s="3"/>
      <c r="C81" s="3"/>
      <c r="D81" s="91" t="s">
        <v>10</v>
      </c>
      <c r="E81" s="91" t="s">
        <v>3130</v>
      </c>
      <c r="F81" s="63">
        <v>2020</v>
      </c>
      <c r="G81" s="63" t="s">
        <v>35</v>
      </c>
      <c r="H81" s="63" t="s">
        <v>594</v>
      </c>
      <c r="I81" s="63">
        <v>265</v>
      </c>
      <c r="J81" s="62"/>
      <c r="K81" s="63" t="s">
        <v>14</v>
      </c>
      <c r="M81" s="3">
        <v>15</v>
      </c>
    </row>
    <row r="82" customHeight="1" spans="1:13">
      <c r="A82" s="154">
        <f t="shared" si="4"/>
        <v>10240</v>
      </c>
      <c r="B82" s="3"/>
      <c r="C82" s="3"/>
      <c r="D82" s="91" t="s">
        <v>10</v>
      </c>
      <c r="E82" s="91" t="s">
        <v>34</v>
      </c>
      <c r="F82" s="63">
        <v>2020</v>
      </c>
      <c r="G82" s="67" t="s">
        <v>35</v>
      </c>
      <c r="H82" s="123" t="s">
        <v>36</v>
      </c>
      <c r="I82" s="63">
        <v>222</v>
      </c>
      <c r="J82" s="62"/>
      <c r="K82" s="67" t="s">
        <v>14</v>
      </c>
      <c r="M82" s="3">
        <v>20</v>
      </c>
    </row>
    <row r="83" customHeight="1" spans="1:13">
      <c r="A83" s="154">
        <f t="shared" si="4"/>
        <v>10241</v>
      </c>
      <c r="B83" s="3"/>
      <c r="C83" s="3"/>
      <c r="D83" s="91" t="s">
        <v>10</v>
      </c>
      <c r="E83" s="91" t="s">
        <v>37</v>
      </c>
      <c r="F83" s="66">
        <v>2020</v>
      </c>
      <c r="G83" s="130" t="s">
        <v>35</v>
      </c>
      <c r="H83" s="121" t="s">
        <v>38</v>
      </c>
      <c r="I83" s="171">
        <v>181</v>
      </c>
      <c r="J83" s="173" t="s">
        <v>39</v>
      </c>
      <c r="K83" s="130" t="s">
        <v>40</v>
      </c>
      <c r="M83" s="3">
        <v>20</v>
      </c>
    </row>
    <row r="84" customHeight="1" spans="1:13">
      <c r="A84" s="154">
        <f t="shared" si="4"/>
        <v>10242</v>
      </c>
      <c r="B84" s="3"/>
      <c r="C84" s="3"/>
      <c r="D84" s="91" t="s">
        <v>10</v>
      </c>
      <c r="E84" s="91" t="s">
        <v>3131</v>
      </c>
      <c r="F84" s="63">
        <v>2020</v>
      </c>
      <c r="G84" s="67" t="s">
        <v>35</v>
      </c>
      <c r="H84" s="123" t="s">
        <v>3132</v>
      </c>
      <c r="I84" s="63">
        <v>220</v>
      </c>
      <c r="J84" s="177" t="s">
        <v>108</v>
      </c>
      <c r="K84" s="67" t="s">
        <v>14</v>
      </c>
      <c r="M84" s="3">
        <v>15</v>
      </c>
    </row>
    <row r="85" customHeight="1" spans="1:13">
      <c r="A85" s="154">
        <f t="shared" si="4"/>
        <v>10243</v>
      </c>
      <c r="B85" s="3"/>
      <c r="C85" s="3"/>
      <c r="D85" s="91" t="s">
        <v>10</v>
      </c>
      <c r="E85" s="91" t="s">
        <v>41</v>
      </c>
      <c r="F85" s="63">
        <v>2020</v>
      </c>
      <c r="G85" s="67" t="s">
        <v>35</v>
      </c>
      <c r="H85" s="123" t="s">
        <v>42</v>
      </c>
      <c r="I85" s="63">
        <v>209</v>
      </c>
      <c r="J85" s="62"/>
      <c r="K85" s="67" t="s">
        <v>14</v>
      </c>
      <c r="M85" s="3">
        <v>20</v>
      </c>
    </row>
    <row r="86" customHeight="1" spans="1:13">
      <c r="A86" s="154">
        <f t="shared" si="4"/>
        <v>10244</v>
      </c>
      <c r="B86" s="3"/>
      <c r="C86" s="3"/>
      <c r="D86" s="91" t="s">
        <v>10</v>
      </c>
      <c r="E86" s="91" t="s">
        <v>43</v>
      </c>
      <c r="F86" s="63">
        <v>2020</v>
      </c>
      <c r="G86" s="67" t="s">
        <v>35</v>
      </c>
      <c r="H86" s="123" t="s">
        <v>42</v>
      </c>
      <c r="I86" s="63">
        <v>209</v>
      </c>
      <c r="J86" s="62"/>
      <c r="K86" s="67" t="s">
        <v>14</v>
      </c>
      <c r="M86" s="3">
        <v>20</v>
      </c>
    </row>
    <row r="87" customHeight="1" spans="1:13">
      <c r="A87" s="154">
        <f t="shared" si="4"/>
        <v>10245</v>
      </c>
      <c r="B87" s="3"/>
      <c r="C87" s="3"/>
      <c r="D87" s="91" t="s">
        <v>10</v>
      </c>
      <c r="E87" s="91" t="s">
        <v>44</v>
      </c>
      <c r="F87" s="63">
        <v>2020</v>
      </c>
      <c r="G87" s="67" t="s">
        <v>35</v>
      </c>
      <c r="H87" s="123" t="s">
        <v>42</v>
      </c>
      <c r="I87" s="63">
        <v>209</v>
      </c>
      <c r="J87" s="62"/>
      <c r="K87" s="67" t="s">
        <v>45</v>
      </c>
      <c r="M87" s="3">
        <v>20</v>
      </c>
    </row>
    <row r="88" customHeight="1" spans="1:13">
      <c r="A88" s="154">
        <f t="shared" si="4"/>
        <v>10246</v>
      </c>
      <c r="B88" s="3"/>
      <c r="C88" s="3"/>
      <c r="D88" s="91" t="s">
        <v>10</v>
      </c>
      <c r="E88" s="91" t="s">
        <v>46</v>
      </c>
      <c r="F88" s="63">
        <v>2020</v>
      </c>
      <c r="G88" s="67" t="s">
        <v>35</v>
      </c>
      <c r="H88" s="123" t="s">
        <v>42</v>
      </c>
      <c r="I88" s="63">
        <v>209</v>
      </c>
      <c r="J88" s="62"/>
      <c r="K88" s="67" t="s">
        <v>14</v>
      </c>
      <c r="M88" s="3">
        <v>20</v>
      </c>
    </row>
    <row r="89" customHeight="1" spans="1:13">
      <c r="A89" s="154">
        <f t="shared" si="4"/>
        <v>10247</v>
      </c>
      <c r="B89" s="3"/>
      <c r="C89" s="3"/>
      <c r="D89" s="91" t="s">
        <v>10</v>
      </c>
      <c r="E89" s="91" t="s">
        <v>350</v>
      </c>
      <c r="F89" s="66">
        <v>2020</v>
      </c>
      <c r="G89" s="130" t="s">
        <v>351</v>
      </c>
      <c r="H89" s="121" t="s">
        <v>63</v>
      </c>
      <c r="I89" s="66" t="s">
        <v>352</v>
      </c>
      <c r="J89" s="66" t="s">
        <v>353</v>
      </c>
      <c r="K89" s="130" t="s">
        <v>14</v>
      </c>
      <c r="M89" s="3">
        <v>30</v>
      </c>
    </row>
    <row r="90" customHeight="1" spans="1:13">
      <c r="A90" s="154">
        <f t="shared" si="4"/>
        <v>10248</v>
      </c>
      <c r="B90" s="3"/>
      <c r="C90" s="3"/>
      <c r="D90" s="91" t="s">
        <v>10</v>
      </c>
      <c r="E90" s="91" t="s">
        <v>3133</v>
      </c>
      <c r="F90" s="66">
        <v>2020</v>
      </c>
      <c r="G90" s="130" t="s">
        <v>35</v>
      </c>
      <c r="H90" s="121" t="s">
        <v>3134</v>
      </c>
      <c r="I90" s="171">
        <v>269</v>
      </c>
      <c r="J90" s="174" t="s">
        <v>86</v>
      </c>
      <c r="K90" s="130" t="s">
        <v>14</v>
      </c>
      <c r="M90" s="3">
        <v>5</v>
      </c>
    </row>
    <row r="91" customHeight="1" spans="1:13">
      <c r="A91" s="154">
        <f t="shared" si="4"/>
        <v>10249</v>
      </c>
      <c r="B91" s="3"/>
      <c r="C91" s="3"/>
      <c r="D91" s="91" t="s">
        <v>10</v>
      </c>
      <c r="E91" s="91" t="s">
        <v>3135</v>
      </c>
      <c r="F91" s="66">
        <v>2020</v>
      </c>
      <c r="G91" s="130" t="s">
        <v>48</v>
      </c>
      <c r="H91" s="121" t="s">
        <v>142</v>
      </c>
      <c r="I91" s="66">
        <v>6</v>
      </c>
      <c r="J91" s="66" t="s">
        <v>52</v>
      </c>
      <c r="K91" s="130" t="s">
        <v>14</v>
      </c>
      <c r="M91" s="3">
        <v>15</v>
      </c>
    </row>
    <row r="92" customHeight="1" spans="1:13">
      <c r="A92" s="154">
        <f t="shared" si="4"/>
        <v>10250</v>
      </c>
      <c r="B92" s="3"/>
      <c r="C92" s="3"/>
      <c r="D92" s="91" t="s">
        <v>10</v>
      </c>
      <c r="E92" s="91" t="s">
        <v>249</v>
      </c>
      <c r="F92" s="66">
        <v>2020</v>
      </c>
      <c r="G92" s="130" t="s">
        <v>48</v>
      </c>
      <c r="H92" s="121" t="s">
        <v>142</v>
      </c>
      <c r="I92" s="66">
        <v>6</v>
      </c>
      <c r="J92" s="172" t="s">
        <v>52</v>
      </c>
      <c r="K92" s="130" t="s">
        <v>40</v>
      </c>
      <c r="M92" s="3">
        <v>25</v>
      </c>
    </row>
    <row r="93" customHeight="1" spans="1:13">
      <c r="A93" s="154">
        <f t="shared" si="4"/>
        <v>10251</v>
      </c>
      <c r="B93" s="3"/>
      <c r="C93" s="3"/>
      <c r="D93" s="91" t="s">
        <v>10</v>
      </c>
      <c r="E93" s="91" t="s">
        <v>3136</v>
      </c>
      <c r="F93" s="66">
        <v>2020</v>
      </c>
      <c r="G93" s="130" t="s">
        <v>582</v>
      </c>
      <c r="H93" s="121" t="s">
        <v>142</v>
      </c>
      <c r="I93" s="66">
        <v>6</v>
      </c>
      <c r="J93" s="172" t="s">
        <v>52</v>
      </c>
      <c r="K93" s="130" t="s">
        <v>14</v>
      </c>
      <c r="M93" s="3">
        <v>15</v>
      </c>
    </row>
    <row r="94" customHeight="1" spans="1:13">
      <c r="A94" s="154">
        <f t="shared" si="4"/>
        <v>10252</v>
      </c>
      <c r="B94" s="3"/>
      <c r="C94" s="3"/>
      <c r="D94" s="91" t="s">
        <v>10</v>
      </c>
      <c r="E94" s="91" t="s">
        <v>3137</v>
      </c>
      <c r="F94" s="66">
        <v>2020</v>
      </c>
      <c r="G94" s="130" t="s">
        <v>48</v>
      </c>
      <c r="H94" s="121" t="s">
        <v>254</v>
      </c>
      <c r="I94" s="66">
        <v>6</v>
      </c>
      <c r="J94" s="173" t="s">
        <v>3138</v>
      </c>
      <c r="K94" s="130" t="s">
        <v>14</v>
      </c>
      <c r="M94" s="3">
        <v>15</v>
      </c>
    </row>
    <row r="95" customHeight="1" spans="1:13">
      <c r="A95" s="154">
        <f t="shared" si="4"/>
        <v>10253</v>
      </c>
      <c r="B95" s="3"/>
      <c r="C95" s="3"/>
      <c r="D95" s="91" t="s">
        <v>10</v>
      </c>
      <c r="E95" s="91" t="s">
        <v>3139</v>
      </c>
      <c r="F95" s="66">
        <v>2020</v>
      </c>
      <c r="G95" s="130" t="s">
        <v>582</v>
      </c>
      <c r="H95" s="121" t="s">
        <v>254</v>
      </c>
      <c r="I95" s="66">
        <v>6</v>
      </c>
      <c r="J95" s="173" t="s">
        <v>3138</v>
      </c>
      <c r="K95" s="130" t="s">
        <v>14</v>
      </c>
      <c r="M95" s="3">
        <v>15</v>
      </c>
    </row>
    <row r="96" customHeight="1" spans="1:13">
      <c r="A96" s="154">
        <f t="shared" si="4"/>
        <v>10254</v>
      </c>
      <c r="B96" s="3"/>
      <c r="C96" s="3"/>
      <c r="D96" s="91" t="s">
        <v>10</v>
      </c>
      <c r="E96" s="91" t="s">
        <v>3140</v>
      </c>
      <c r="F96" s="66">
        <v>2020</v>
      </c>
      <c r="G96" s="130" t="s">
        <v>35</v>
      </c>
      <c r="H96" s="121" t="s">
        <v>63</v>
      </c>
      <c r="I96" s="66">
        <v>263</v>
      </c>
      <c r="J96" s="88"/>
      <c r="K96" s="130" t="s">
        <v>27</v>
      </c>
      <c r="M96" s="3">
        <v>15</v>
      </c>
    </row>
    <row r="97" customHeight="1" spans="1:13">
      <c r="A97" s="154">
        <f t="shared" si="4"/>
        <v>10255</v>
      </c>
      <c r="B97" s="3"/>
      <c r="C97" s="3"/>
      <c r="D97" s="91" t="s">
        <v>10</v>
      </c>
      <c r="E97" s="91" t="s">
        <v>47</v>
      </c>
      <c r="F97" s="66">
        <v>2020</v>
      </c>
      <c r="G97" s="130" t="s">
        <v>48</v>
      </c>
      <c r="H97" s="121" t="s">
        <v>49</v>
      </c>
      <c r="I97" s="66">
        <v>58</v>
      </c>
      <c r="J97" s="174" t="s">
        <v>50</v>
      </c>
      <c r="K97" s="130" t="s">
        <v>40</v>
      </c>
      <c r="M97" s="3">
        <v>20</v>
      </c>
    </row>
    <row r="98" customHeight="1" spans="1:13">
      <c r="A98" s="154">
        <f t="shared" si="4"/>
        <v>10256</v>
      </c>
      <c r="B98" s="3"/>
      <c r="C98" s="3"/>
      <c r="D98" s="91" t="s">
        <v>10</v>
      </c>
      <c r="E98" s="91" t="s">
        <v>3141</v>
      </c>
      <c r="F98" s="66">
        <v>2020</v>
      </c>
      <c r="G98" s="130" t="s">
        <v>48</v>
      </c>
      <c r="H98" s="121" t="s">
        <v>3142</v>
      </c>
      <c r="I98" s="66">
        <v>15</v>
      </c>
      <c r="J98" s="174" t="s">
        <v>3143</v>
      </c>
      <c r="K98" s="130" t="s">
        <v>14</v>
      </c>
      <c r="M98" s="3">
        <v>10</v>
      </c>
    </row>
    <row r="99" customHeight="1" spans="1:13">
      <c r="A99" s="154">
        <f t="shared" si="4"/>
        <v>10257</v>
      </c>
      <c r="B99" s="3"/>
      <c r="C99" s="3"/>
      <c r="D99" s="91" t="s">
        <v>10</v>
      </c>
      <c r="E99" s="91" t="s">
        <v>3144</v>
      </c>
      <c r="F99" s="66">
        <v>2020</v>
      </c>
      <c r="G99" s="130" t="s">
        <v>48</v>
      </c>
      <c r="H99" s="121" t="s">
        <v>38</v>
      </c>
      <c r="I99" s="174">
        <v>93</v>
      </c>
      <c r="J99" s="172" t="s">
        <v>3145</v>
      </c>
      <c r="K99" s="130" t="s">
        <v>27</v>
      </c>
      <c r="M99" s="3">
        <v>10</v>
      </c>
    </row>
    <row r="100" customHeight="1" spans="1:13">
      <c r="A100" s="154">
        <f t="shared" si="4"/>
        <v>10258</v>
      </c>
      <c r="B100" s="3"/>
      <c r="C100" s="3"/>
      <c r="D100" s="91" t="s">
        <v>10</v>
      </c>
      <c r="E100" s="91" t="s">
        <v>3146</v>
      </c>
      <c r="F100" s="66">
        <v>2020</v>
      </c>
      <c r="G100" s="130" t="s">
        <v>48</v>
      </c>
      <c r="H100" s="121" t="s">
        <v>13</v>
      </c>
      <c r="I100" s="66">
        <v>8</v>
      </c>
      <c r="J100" s="173" t="s">
        <v>50</v>
      </c>
      <c r="K100" s="130" t="s">
        <v>14</v>
      </c>
      <c r="M100" s="3">
        <v>15</v>
      </c>
    </row>
    <row r="101" customHeight="1" spans="1:13">
      <c r="A101" s="154">
        <f t="shared" si="4"/>
        <v>10259</v>
      </c>
      <c r="B101" s="3"/>
      <c r="C101" s="3"/>
      <c r="D101" s="91" t="s">
        <v>10</v>
      </c>
      <c r="E101" s="91" t="s">
        <v>250</v>
      </c>
      <c r="F101" s="66">
        <v>2020</v>
      </c>
      <c r="G101" s="130" t="s">
        <v>48</v>
      </c>
      <c r="H101" s="121" t="s">
        <v>60</v>
      </c>
      <c r="I101" s="66">
        <v>8</v>
      </c>
      <c r="J101" s="173" t="s">
        <v>251</v>
      </c>
      <c r="K101" s="130" t="s">
        <v>40</v>
      </c>
      <c r="M101" s="3">
        <v>25</v>
      </c>
    </row>
    <row r="102" customHeight="1" spans="1:13">
      <c r="A102" s="154">
        <f t="shared" si="4"/>
        <v>10260</v>
      </c>
      <c r="B102" s="3"/>
      <c r="C102" s="3"/>
      <c r="D102" s="91" t="s">
        <v>10</v>
      </c>
      <c r="E102" s="91" t="s">
        <v>51</v>
      </c>
      <c r="F102" s="66">
        <v>2020</v>
      </c>
      <c r="G102" s="130" t="s">
        <v>48</v>
      </c>
      <c r="H102" s="121" t="s">
        <v>13</v>
      </c>
      <c r="I102" s="66">
        <v>8</v>
      </c>
      <c r="J102" s="66" t="s">
        <v>52</v>
      </c>
      <c r="K102" s="130" t="s">
        <v>40</v>
      </c>
      <c r="M102" s="3">
        <v>20</v>
      </c>
    </row>
    <row r="103" customHeight="1" spans="1:13">
      <c r="A103" s="154">
        <f t="shared" si="4"/>
        <v>10261</v>
      </c>
      <c r="B103" s="3"/>
      <c r="C103" s="3"/>
      <c r="D103" s="91" t="s">
        <v>10</v>
      </c>
      <c r="E103" s="91" t="s">
        <v>3147</v>
      </c>
      <c r="F103" s="66">
        <v>2020</v>
      </c>
      <c r="G103" s="130" t="s">
        <v>48</v>
      </c>
      <c r="H103" s="121" t="s">
        <v>3148</v>
      </c>
      <c r="I103" s="66">
        <v>6</v>
      </c>
      <c r="J103" s="173" t="s">
        <v>3149</v>
      </c>
      <c r="K103" s="130" t="s">
        <v>14</v>
      </c>
      <c r="M103" s="3">
        <v>15</v>
      </c>
    </row>
    <row r="104" customHeight="1" spans="1:13">
      <c r="A104" s="154">
        <f t="shared" si="4"/>
        <v>10262</v>
      </c>
      <c r="B104" s="3"/>
      <c r="C104" s="3"/>
      <c r="D104" s="91" t="s">
        <v>10</v>
      </c>
      <c r="E104" s="91" t="s">
        <v>519</v>
      </c>
      <c r="F104" s="66">
        <v>2020</v>
      </c>
      <c r="G104" s="130" t="s">
        <v>243</v>
      </c>
      <c r="H104" s="121" t="s">
        <v>63</v>
      </c>
      <c r="I104" s="66">
        <v>167</v>
      </c>
      <c r="J104" s="131" t="s">
        <v>57</v>
      </c>
      <c r="K104" s="130" t="s">
        <v>14</v>
      </c>
      <c r="M104" s="3">
        <v>40</v>
      </c>
    </row>
    <row r="105" customHeight="1" spans="1:13">
      <c r="A105" s="154">
        <f t="shared" si="4"/>
        <v>10263</v>
      </c>
      <c r="B105" s="3"/>
      <c r="C105" s="3"/>
      <c r="D105" s="91" t="s">
        <v>10</v>
      </c>
      <c r="E105" s="91" t="s">
        <v>354</v>
      </c>
      <c r="F105" s="66">
        <v>2020</v>
      </c>
      <c r="G105" s="130" t="s">
        <v>243</v>
      </c>
      <c r="H105" s="121" t="s">
        <v>63</v>
      </c>
      <c r="I105" s="66">
        <v>167</v>
      </c>
      <c r="J105" s="88"/>
      <c r="K105" s="130" t="s">
        <v>14</v>
      </c>
      <c r="M105" s="3">
        <v>30</v>
      </c>
    </row>
    <row r="106" customHeight="1" spans="1:13">
      <c r="A106" s="154">
        <f t="shared" si="4"/>
        <v>10264</v>
      </c>
      <c r="B106" s="3"/>
      <c r="C106" s="3"/>
      <c r="D106" s="91" t="s">
        <v>10</v>
      </c>
      <c r="E106" s="91" t="s">
        <v>252</v>
      </c>
      <c r="F106" s="66">
        <v>2020</v>
      </c>
      <c r="G106" s="130" t="s">
        <v>54</v>
      </c>
      <c r="H106" s="121" t="s">
        <v>142</v>
      </c>
      <c r="I106" s="66">
        <v>369</v>
      </c>
      <c r="J106" s="88"/>
      <c r="K106" s="130" t="s">
        <v>40</v>
      </c>
      <c r="M106" s="3">
        <v>25</v>
      </c>
    </row>
    <row r="107" customHeight="1" spans="1:13">
      <c r="A107" s="154">
        <f t="shared" si="4"/>
        <v>10265</v>
      </c>
      <c r="B107" s="3"/>
      <c r="C107" s="3"/>
      <c r="D107" s="91" t="s">
        <v>10</v>
      </c>
      <c r="E107" s="91" t="s">
        <v>3150</v>
      </c>
      <c r="F107" s="66">
        <v>2020</v>
      </c>
      <c r="G107" s="130" t="s">
        <v>54</v>
      </c>
      <c r="H107" s="121" t="s">
        <v>142</v>
      </c>
      <c r="I107" s="66">
        <v>369</v>
      </c>
      <c r="J107" s="88"/>
      <c r="K107" s="130" t="s">
        <v>14</v>
      </c>
      <c r="M107" s="3">
        <v>15</v>
      </c>
    </row>
    <row r="108" customHeight="1" spans="1:13">
      <c r="A108" s="154">
        <f t="shared" si="4"/>
        <v>10266</v>
      </c>
      <c r="B108" s="3"/>
      <c r="C108" s="3"/>
      <c r="D108" s="91" t="s">
        <v>10</v>
      </c>
      <c r="E108" s="91" t="s">
        <v>3151</v>
      </c>
      <c r="F108" s="66">
        <v>2020</v>
      </c>
      <c r="G108" s="130" t="s">
        <v>54</v>
      </c>
      <c r="H108" s="121" t="s">
        <v>142</v>
      </c>
      <c r="I108" s="66">
        <v>369</v>
      </c>
      <c r="J108" s="88"/>
      <c r="K108" s="130" t="s">
        <v>27</v>
      </c>
      <c r="M108" s="3">
        <v>10</v>
      </c>
    </row>
    <row r="109" customHeight="1" spans="1:13">
      <c r="A109" s="154">
        <f t="shared" si="4"/>
        <v>10267</v>
      </c>
      <c r="B109" s="3"/>
      <c r="C109" s="3"/>
      <c r="D109" s="91" t="s">
        <v>10</v>
      </c>
      <c r="E109" s="91" t="s">
        <v>253</v>
      </c>
      <c r="F109" s="66">
        <v>2020</v>
      </c>
      <c r="G109" s="130" t="s">
        <v>54</v>
      </c>
      <c r="H109" s="121" t="s">
        <v>254</v>
      </c>
      <c r="I109" s="66">
        <v>369</v>
      </c>
      <c r="J109" s="66" t="s">
        <v>57</v>
      </c>
      <c r="K109" s="130" t="s">
        <v>14</v>
      </c>
      <c r="M109" s="3">
        <v>25</v>
      </c>
    </row>
    <row r="110" customHeight="1" spans="1:13">
      <c r="A110" s="154">
        <f t="shared" si="4"/>
        <v>10268</v>
      </c>
      <c r="B110" s="3"/>
      <c r="C110" s="3"/>
      <c r="D110" s="91" t="s">
        <v>10</v>
      </c>
      <c r="E110" s="91" t="s">
        <v>753</v>
      </c>
      <c r="F110" s="66">
        <v>2020</v>
      </c>
      <c r="G110" s="130" t="s">
        <v>582</v>
      </c>
      <c r="H110" s="121" t="s">
        <v>63</v>
      </c>
      <c r="I110" s="66">
        <v>7</v>
      </c>
      <c r="J110" s="66" t="s">
        <v>52</v>
      </c>
      <c r="K110" s="130" t="s">
        <v>40</v>
      </c>
      <c r="M110" s="3">
        <v>75</v>
      </c>
    </row>
    <row r="111" customHeight="1" spans="1:13">
      <c r="A111" s="154">
        <f t="shared" si="4"/>
        <v>10269</v>
      </c>
      <c r="B111" s="3"/>
      <c r="C111" s="3"/>
      <c r="D111" s="91" t="s">
        <v>10</v>
      </c>
      <c r="E111" s="91" t="s">
        <v>255</v>
      </c>
      <c r="F111" s="66">
        <v>2020</v>
      </c>
      <c r="G111" s="130" t="s">
        <v>48</v>
      </c>
      <c r="H111" s="121" t="s">
        <v>63</v>
      </c>
      <c r="I111" s="66">
        <v>7</v>
      </c>
      <c r="J111" s="172" t="s">
        <v>52</v>
      </c>
      <c r="K111" s="130" t="s">
        <v>14</v>
      </c>
      <c r="M111" s="3">
        <v>25</v>
      </c>
    </row>
    <row r="112" customHeight="1" spans="1:13">
      <c r="A112" s="154">
        <f t="shared" si="4"/>
        <v>10270</v>
      </c>
      <c r="B112" s="3"/>
      <c r="C112" s="3"/>
      <c r="D112" s="91" t="s">
        <v>10</v>
      </c>
      <c r="E112" s="91" t="s">
        <v>256</v>
      </c>
      <c r="F112" s="66">
        <v>2020</v>
      </c>
      <c r="G112" s="130" t="s">
        <v>48</v>
      </c>
      <c r="H112" s="121" t="s">
        <v>36</v>
      </c>
      <c r="I112" s="66">
        <v>11</v>
      </c>
      <c r="J112" s="172" t="s">
        <v>52</v>
      </c>
      <c r="K112" s="130" t="s">
        <v>40</v>
      </c>
      <c r="M112" s="3">
        <v>25</v>
      </c>
    </row>
    <row r="113" customHeight="1" spans="1:13">
      <c r="A113" s="154">
        <f t="shared" si="4"/>
        <v>10271</v>
      </c>
      <c r="B113" s="3"/>
      <c r="C113" s="3"/>
      <c r="D113" s="91" t="s">
        <v>10</v>
      </c>
      <c r="E113" s="91" t="s">
        <v>257</v>
      </c>
      <c r="F113" s="66">
        <v>2020</v>
      </c>
      <c r="G113" s="130" t="s">
        <v>48</v>
      </c>
      <c r="H113" s="121" t="s">
        <v>36</v>
      </c>
      <c r="I113" s="66">
        <v>11</v>
      </c>
      <c r="J113" s="172" t="s">
        <v>52</v>
      </c>
      <c r="K113" s="130" t="s">
        <v>40</v>
      </c>
      <c r="M113" s="3">
        <v>25</v>
      </c>
    </row>
    <row r="114" customHeight="1" spans="1:13">
      <c r="A114" s="154">
        <f t="shared" si="4"/>
        <v>10272</v>
      </c>
      <c r="B114" s="3"/>
      <c r="C114" s="3"/>
      <c r="D114" s="91" t="s">
        <v>10</v>
      </c>
      <c r="E114" s="91" t="s">
        <v>3152</v>
      </c>
      <c r="F114" s="66">
        <v>2020</v>
      </c>
      <c r="G114" s="130" t="s">
        <v>582</v>
      </c>
      <c r="H114" s="121" t="s">
        <v>36</v>
      </c>
      <c r="I114" s="66">
        <v>11</v>
      </c>
      <c r="J114" s="172" t="s">
        <v>52</v>
      </c>
      <c r="K114" s="130" t="s">
        <v>27</v>
      </c>
      <c r="M114" s="3">
        <v>10</v>
      </c>
    </row>
    <row r="115" customHeight="1" spans="1:13">
      <c r="A115" s="154">
        <f t="shared" si="4"/>
        <v>10273</v>
      </c>
      <c r="B115" s="3"/>
      <c r="C115" s="3"/>
      <c r="D115" s="91" t="s">
        <v>10</v>
      </c>
      <c r="E115" s="91" t="s">
        <v>709</v>
      </c>
      <c r="F115" s="66">
        <v>2020</v>
      </c>
      <c r="G115" s="130" t="s">
        <v>54</v>
      </c>
      <c r="H115" s="121" t="s">
        <v>83</v>
      </c>
      <c r="I115" s="66">
        <v>438</v>
      </c>
      <c r="J115" s="88"/>
      <c r="K115" s="130" t="s">
        <v>14</v>
      </c>
      <c r="M115" s="3">
        <v>60</v>
      </c>
    </row>
    <row r="116" customHeight="1" spans="1:13">
      <c r="A116" s="154">
        <f t="shared" si="4"/>
        <v>10274</v>
      </c>
      <c r="B116" s="3"/>
      <c r="C116" s="3"/>
      <c r="D116" s="91" t="s">
        <v>10</v>
      </c>
      <c r="E116" s="91" t="s">
        <v>585</v>
      </c>
      <c r="F116" s="66">
        <v>2020</v>
      </c>
      <c r="G116" s="130" t="s">
        <v>586</v>
      </c>
      <c r="H116" s="121" t="s">
        <v>63</v>
      </c>
      <c r="I116" s="66">
        <v>362</v>
      </c>
      <c r="J116" s="88"/>
      <c r="K116" s="130" t="s">
        <v>40</v>
      </c>
      <c r="M116" s="3">
        <v>50</v>
      </c>
    </row>
    <row r="117" customHeight="1" spans="1:18">
      <c r="A117" s="154">
        <f t="shared" si="4"/>
        <v>10275</v>
      </c>
      <c r="B117" s="3"/>
      <c r="C117" s="3"/>
      <c r="D117" s="91" t="s">
        <v>10</v>
      </c>
      <c r="E117" s="91" t="s">
        <v>53</v>
      </c>
      <c r="F117" s="66">
        <v>2020</v>
      </c>
      <c r="G117" s="130" t="s">
        <v>54</v>
      </c>
      <c r="H117" s="121" t="s">
        <v>13</v>
      </c>
      <c r="I117" s="66">
        <v>361</v>
      </c>
      <c r="J117" s="88"/>
      <c r="K117" s="130" t="s">
        <v>40</v>
      </c>
      <c r="M117" s="66">
        <v>20</v>
      </c>
      <c r="N117" s="130"/>
      <c r="O117" s="121"/>
      <c r="P117" s="66"/>
      <c r="Q117" s="88"/>
      <c r="R117" s="130"/>
    </row>
    <row r="118" customHeight="1" spans="1:13">
      <c r="A118" s="154">
        <f t="shared" si="4"/>
        <v>10276</v>
      </c>
      <c r="B118" s="3"/>
      <c r="C118" s="3"/>
      <c r="D118" s="91" t="s">
        <v>10</v>
      </c>
      <c r="E118" s="91" t="s">
        <v>258</v>
      </c>
      <c r="F118" s="66">
        <v>2020</v>
      </c>
      <c r="G118" s="130" t="s">
        <v>54</v>
      </c>
      <c r="H118" s="121" t="s">
        <v>36</v>
      </c>
      <c r="I118" s="66">
        <v>394</v>
      </c>
      <c r="J118" s="88"/>
      <c r="K118" s="130" t="s">
        <v>40</v>
      </c>
      <c r="M118" s="3">
        <v>25</v>
      </c>
    </row>
    <row r="119" customHeight="1" spans="1:13">
      <c r="A119" s="154">
        <f t="shared" si="4"/>
        <v>10277</v>
      </c>
      <c r="B119" s="3"/>
      <c r="C119" s="3"/>
      <c r="D119" s="91" t="s">
        <v>10</v>
      </c>
      <c r="E119" s="91" t="s">
        <v>259</v>
      </c>
      <c r="F119" s="66">
        <v>2020</v>
      </c>
      <c r="G119" s="130" t="s">
        <v>54</v>
      </c>
      <c r="H119" s="121" t="s">
        <v>36</v>
      </c>
      <c r="I119" s="66">
        <v>358</v>
      </c>
      <c r="J119" s="88"/>
      <c r="K119" s="130" t="s">
        <v>40</v>
      </c>
      <c r="M119" s="3">
        <v>25</v>
      </c>
    </row>
    <row r="120" customHeight="1" spans="1:13">
      <c r="A120" s="154">
        <f t="shared" si="4"/>
        <v>10278</v>
      </c>
      <c r="B120" s="3"/>
      <c r="C120" s="3"/>
      <c r="D120" s="91" t="s">
        <v>10</v>
      </c>
      <c r="E120" s="91" t="s">
        <v>55</v>
      </c>
      <c r="F120" s="66">
        <v>2020</v>
      </c>
      <c r="G120" s="130" t="s">
        <v>54</v>
      </c>
      <c r="H120" s="121" t="s">
        <v>56</v>
      </c>
      <c r="I120" s="66">
        <v>362</v>
      </c>
      <c r="J120" s="66" t="s">
        <v>57</v>
      </c>
      <c r="K120" s="130" t="s">
        <v>14</v>
      </c>
      <c r="M120" s="3">
        <v>20</v>
      </c>
    </row>
    <row r="121" customHeight="1" spans="1:13">
      <c r="A121" s="154">
        <f t="shared" si="4"/>
        <v>10279</v>
      </c>
      <c r="B121" s="3"/>
      <c r="C121" s="3"/>
      <c r="D121" s="91" t="s">
        <v>10</v>
      </c>
      <c r="E121" s="91" t="s">
        <v>3153</v>
      </c>
      <c r="F121" s="75">
        <v>2020</v>
      </c>
      <c r="G121" s="178" t="s">
        <v>59</v>
      </c>
      <c r="H121" s="115" t="s">
        <v>159</v>
      </c>
      <c r="I121" s="75">
        <v>383</v>
      </c>
      <c r="J121" s="76"/>
      <c r="K121" s="178" t="s">
        <v>14</v>
      </c>
      <c r="M121" s="3">
        <v>10</v>
      </c>
    </row>
    <row r="122" customHeight="1" spans="1:13">
      <c r="A122" s="154">
        <f t="shared" si="4"/>
        <v>10280</v>
      </c>
      <c r="B122" s="3"/>
      <c r="C122" s="3"/>
      <c r="D122" s="91" t="s">
        <v>10</v>
      </c>
      <c r="E122" s="91" t="s">
        <v>853</v>
      </c>
      <c r="F122" s="66">
        <v>2020</v>
      </c>
      <c r="G122" s="130" t="s">
        <v>59</v>
      </c>
      <c r="H122" s="121" t="s">
        <v>854</v>
      </c>
      <c r="I122" s="3">
        <v>314</v>
      </c>
      <c r="J122" s="131" t="s">
        <v>74</v>
      </c>
      <c r="K122" s="130" t="s">
        <v>40</v>
      </c>
      <c r="M122" s="3">
        <v>150</v>
      </c>
    </row>
    <row r="123" customHeight="1" spans="1:13">
      <c r="A123" s="154">
        <f t="shared" si="4"/>
        <v>10281</v>
      </c>
      <c r="B123" s="3"/>
      <c r="C123" s="3"/>
      <c r="D123" s="91" t="s">
        <v>10</v>
      </c>
      <c r="E123" s="91" t="s">
        <v>3154</v>
      </c>
      <c r="F123" s="66">
        <v>2020</v>
      </c>
      <c r="G123" s="130" t="s">
        <v>59</v>
      </c>
      <c r="H123" s="121" t="s">
        <v>3155</v>
      </c>
      <c r="I123" s="3">
        <v>56</v>
      </c>
      <c r="J123" s="174" t="s">
        <v>86</v>
      </c>
      <c r="K123" s="130" t="s">
        <v>14</v>
      </c>
      <c r="M123" s="3">
        <v>10</v>
      </c>
    </row>
    <row r="124" customHeight="1" spans="1:13">
      <c r="A124" s="154">
        <f t="shared" si="4"/>
        <v>10282</v>
      </c>
      <c r="B124" s="3"/>
      <c r="C124" s="3"/>
      <c r="D124" s="91" t="s">
        <v>10</v>
      </c>
      <c r="E124" s="91" t="s">
        <v>780</v>
      </c>
      <c r="F124" s="66">
        <v>2020</v>
      </c>
      <c r="G124" s="130" t="s">
        <v>59</v>
      </c>
      <c r="H124" s="121" t="s">
        <v>781</v>
      </c>
      <c r="I124" s="3">
        <v>383</v>
      </c>
      <c r="J124" s="131" t="s">
        <v>557</v>
      </c>
      <c r="K124" s="130" t="s">
        <v>40</v>
      </c>
      <c r="M124" s="3">
        <v>80</v>
      </c>
    </row>
    <row r="125" customHeight="1" spans="1:13">
      <c r="A125" s="154">
        <f t="shared" si="4"/>
        <v>10283</v>
      </c>
      <c r="B125" s="3"/>
      <c r="C125" s="3"/>
      <c r="D125" s="91" t="s">
        <v>10</v>
      </c>
      <c r="E125" s="91" t="s">
        <v>3156</v>
      </c>
      <c r="F125" s="66">
        <v>2020</v>
      </c>
      <c r="G125" s="130" t="s">
        <v>59</v>
      </c>
      <c r="H125" s="121" t="s">
        <v>3157</v>
      </c>
      <c r="I125" s="3">
        <v>383</v>
      </c>
      <c r="J125" s="66" t="s">
        <v>26</v>
      </c>
      <c r="K125" s="130" t="s">
        <v>14</v>
      </c>
      <c r="M125" s="3">
        <v>10</v>
      </c>
    </row>
    <row r="126" customHeight="1" spans="1:13">
      <c r="A126" s="154">
        <f t="shared" si="4"/>
        <v>10284</v>
      </c>
      <c r="B126" s="3"/>
      <c r="C126" s="3"/>
      <c r="D126" s="91" t="s">
        <v>10</v>
      </c>
      <c r="E126" s="91" t="s">
        <v>3158</v>
      </c>
      <c r="F126" s="66">
        <v>2020</v>
      </c>
      <c r="G126" s="130" t="s">
        <v>59</v>
      </c>
      <c r="H126" s="121" t="s">
        <v>13</v>
      </c>
      <c r="I126" s="3">
        <v>363</v>
      </c>
      <c r="J126" s="88"/>
      <c r="K126" s="130" t="s">
        <v>14</v>
      </c>
      <c r="M126" s="3">
        <v>15</v>
      </c>
    </row>
    <row r="127" customHeight="1" spans="1:13">
      <c r="A127" s="154">
        <f t="shared" si="4"/>
        <v>10285</v>
      </c>
      <c r="B127" s="3"/>
      <c r="C127" s="3"/>
      <c r="D127" s="91" t="s">
        <v>10</v>
      </c>
      <c r="E127" s="91" t="s">
        <v>58</v>
      </c>
      <c r="F127" s="66">
        <v>2020</v>
      </c>
      <c r="G127" s="130" t="s">
        <v>59</v>
      </c>
      <c r="H127" s="121" t="s">
        <v>60</v>
      </c>
      <c r="I127" s="3">
        <v>363</v>
      </c>
      <c r="J127" s="66" t="s">
        <v>26</v>
      </c>
      <c r="K127" s="130" t="s">
        <v>14</v>
      </c>
      <c r="M127" s="3">
        <v>20</v>
      </c>
    </row>
    <row r="128" customHeight="1" spans="1:13">
      <c r="A128" s="154">
        <f t="shared" si="4"/>
        <v>10286</v>
      </c>
      <c r="B128" s="3"/>
      <c r="C128" s="3"/>
      <c r="D128" s="91" t="s">
        <v>10</v>
      </c>
      <c r="E128" s="91" t="s">
        <v>849</v>
      </c>
      <c r="F128" s="66">
        <v>2020</v>
      </c>
      <c r="G128" s="130" t="s">
        <v>59</v>
      </c>
      <c r="H128" s="121" t="s">
        <v>524</v>
      </c>
      <c r="I128" s="3">
        <v>255</v>
      </c>
      <c r="J128" s="173" t="s">
        <v>74</v>
      </c>
      <c r="K128" s="130" t="s">
        <v>14</v>
      </c>
      <c r="M128" s="3">
        <v>135</v>
      </c>
    </row>
    <row r="129" customHeight="1" spans="1:13">
      <c r="A129" s="154">
        <f t="shared" si="4"/>
        <v>10287</v>
      </c>
      <c r="B129" s="3"/>
      <c r="C129" s="3"/>
      <c r="D129" s="91" t="s">
        <v>10</v>
      </c>
      <c r="E129" s="91" t="s">
        <v>260</v>
      </c>
      <c r="F129" s="75">
        <v>2020</v>
      </c>
      <c r="G129" s="178" t="s">
        <v>59</v>
      </c>
      <c r="H129" s="115" t="s">
        <v>261</v>
      </c>
      <c r="I129" s="75">
        <v>255</v>
      </c>
      <c r="J129" s="76"/>
      <c r="K129" s="178" t="s">
        <v>14</v>
      </c>
      <c r="M129" s="3">
        <v>25</v>
      </c>
    </row>
    <row r="130" customHeight="1" spans="1:13">
      <c r="A130" s="154">
        <f t="shared" si="4"/>
        <v>10288</v>
      </c>
      <c r="B130" s="3"/>
      <c r="C130" s="3"/>
      <c r="D130" s="91" t="s">
        <v>10</v>
      </c>
      <c r="E130" s="91" t="s">
        <v>3159</v>
      </c>
      <c r="F130" s="66">
        <v>2020</v>
      </c>
      <c r="G130" s="130" t="s">
        <v>59</v>
      </c>
      <c r="H130" s="121" t="s">
        <v>3160</v>
      </c>
      <c r="I130" s="3">
        <v>91</v>
      </c>
      <c r="J130" s="131" t="s">
        <v>86</v>
      </c>
      <c r="K130" s="130" t="s">
        <v>14</v>
      </c>
      <c r="M130" s="3">
        <v>15</v>
      </c>
    </row>
    <row r="131" customHeight="1" spans="1:13">
      <c r="A131" s="154">
        <f t="shared" si="4"/>
        <v>10289</v>
      </c>
      <c r="B131" s="3"/>
      <c r="C131" s="3"/>
      <c r="D131" s="91" t="s">
        <v>10</v>
      </c>
      <c r="E131" s="91" t="s">
        <v>3161</v>
      </c>
      <c r="F131" s="75">
        <v>2020</v>
      </c>
      <c r="G131" s="178" t="s">
        <v>93</v>
      </c>
      <c r="H131" s="115" t="s">
        <v>42</v>
      </c>
      <c r="I131" s="75">
        <v>398</v>
      </c>
      <c r="J131" s="76"/>
      <c r="K131" s="178" t="s">
        <v>27</v>
      </c>
      <c r="M131" s="3">
        <v>10</v>
      </c>
    </row>
    <row r="132" customHeight="1" spans="1:13">
      <c r="A132" s="154">
        <f t="shared" si="4"/>
        <v>10290</v>
      </c>
      <c r="B132" s="3"/>
      <c r="C132" s="3"/>
      <c r="D132" s="91" t="s">
        <v>10</v>
      </c>
      <c r="E132" s="91" t="s">
        <v>782</v>
      </c>
      <c r="F132" s="66">
        <v>2020</v>
      </c>
      <c r="G132" s="130" t="s">
        <v>59</v>
      </c>
      <c r="H132" s="121" t="s">
        <v>25</v>
      </c>
      <c r="I132" s="3">
        <v>398</v>
      </c>
      <c r="J132" s="131" t="s">
        <v>74</v>
      </c>
      <c r="K132" s="130" t="s">
        <v>14</v>
      </c>
      <c r="M132" s="3">
        <v>80</v>
      </c>
    </row>
    <row r="133" customHeight="1" spans="1:13">
      <c r="A133" s="154">
        <f t="shared" si="4"/>
        <v>10291</v>
      </c>
      <c r="B133" s="3"/>
      <c r="C133" s="3"/>
      <c r="D133" s="91" t="s">
        <v>10</v>
      </c>
      <c r="E133" s="91" t="s">
        <v>3162</v>
      </c>
      <c r="F133" s="75">
        <v>2020</v>
      </c>
      <c r="G133" s="178" t="s">
        <v>356</v>
      </c>
      <c r="H133" s="115" t="s">
        <v>13</v>
      </c>
      <c r="I133" s="75">
        <v>211</v>
      </c>
      <c r="J133" s="76"/>
      <c r="K133" s="178" t="s">
        <v>170</v>
      </c>
      <c r="M133" s="3">
        <v>5</v>
      </c>
    </row>
    <row r="134" customHeight="1" spans="1:13">
      <c r="A134" s="154">
        <f t="shared" si="4"/>
        <v>10292</v>
      </c>
      <c r="B134" s="3"/>
      <c r="C134" s="3"/>
      <c r="D134" s="91" t="s">
        <v>10</v>
      </c>
      <c r="E134" s="91" t="s">
        <v>355</v>
      </c>
      <c r="F134" s="66">
        <v>2020</v>
      </c>
      <c r="G134" s="130" t="s">
        <v>356</v>
      </c>
      <c r="H134" s="121" t="s">
        <v>60</v>
      </c>
      <c r="I134" s="3">
        <v>264</v>
      </c>
      <c r="J134" s="131" t="s">
        <v>264</v>
      </c>
      <c r="K134" s="130" t="s">
        <v>40</v>
      </c>
      <c r="M134" s="3">
        <v>30</v>
      </c>
    </row>
    <row r="135" customHeight="1" spans="1:13">
      <c r="A135" s="154">
        <f t="shared" si="4"/>
        <v>10293</v>
      </c>
      <c r="B135" s="3"/>
      <c r="C135" s="3"/>
      <c r="D135" s="91" t="s">
        <v>10</v>
      </c>
      <c r="E135" s="91" t="s">
        <v>3163</v>
      </c>
      <c r="F135" s="66">
        <v>2020</v>
      </c>
      <c r="G135" s="130" t="s">
        <v>356</v>
      </c>
      <c r="H135" s="121" t="s">
        <v>13</v>
      </c>
      <c r="I135" s="3">
        <v>264</v>
      </c>
      <c r="J135" s="88"/>
      <c r="K135" s="130" t="s">
        <v>14</v>
      </c>
      <c r="M135" s="3">
        <v>10</v>
      </c>
    </row>
    <row r="136" customHeight="1" spans="1:13">
      <c r="A136" s="154">
        <f t="shared" si="4"/>
        <v>10294</v>
      </c>
      <c r="B136" s="3"/>
      <c r="C136" s="3"/>
      <c r="D136" s="91" t="s">
        <v>10</v>
      </c>
      <c r="E136" s="91" t="s">
        <v>3164</v>
      </c>
      <c r="F136" s="66">
        <v>2020</v>
      </c>
      <c r="G136" s="130" t="s">
        <v>365</v>
      </c>
      <c r="H136" s="121" t="s">
        <v>142</v>
      </c>
      <c r="I136" s="5" t="s">
        <v>3165</v>
      </c>
      <c r="J136" s="3" t="s">
        <v>3166</v>
      </c>
      <c r="K136" s="130" t="s">
        <v>14</v>
      </c>
      <c r="M136" s="3">
        <v>10</v>
      </c>
    </row>
    <row r="137" customHeight="1" spans="1:13">
      <c r="A137" s="154">
        <f t="shared" si="4"/>
        <v>10295</v>
      </c>
      <c r="B137" s="3"/>
      <c r="C137" s="3"/>
      <c r="D137" s="91" t="s">
        <v>10</v>
      </c>
      <c r="E137" s="91" t="s">
        <v>3167</v>
      </c>
      <c r="F137" s="66">
        <v>2020</v>
      </c>
      <c r="G137" s="130" t="s">
        <v>744</v>
      </c>
      <c r="H137" s="121" t="s">
        <v>142</v>
      </c>
      <c r="I137" s="5" t="s">
        <v>3168</v>
      </c>
      <c r="J137" s="3" t="s">
        <v>359</v>
      </c>
      <c r="K137" s="130" t="s">
        <v>14</v>
      </c>
      <c r="M137" s="3">
        <v>10</v>
      </c>
    </row>
    <row r="138" customHeight="1" spans="1:13">
      <c r="A138" s="154">
        <f t="shared" si="4"/>
        <v>10296</v>
      </c>
      <c r="B138" s="3"/>
      <c r="C138" s="3"/>
      <c r="D138" s="91" t="s">
        <v>10</v>
      </c>
      <c r="E138" s="91" t="s">
        <v>3169</v>
      </c>
      <c r="F138" s="66">
        <v>2020</v>
      </c>
      <c r="G138" s="130" t="s">
        <v>3100</v>
      </c>
      <c r="H138" s="121" t="s">
        <v>142</v>
      </c>
      <c r="I138" s="5" t="s">
        <v>3168</v>
      </c>
      <c r="J138" s="3" t="s">
        <v>359</v>
      </c>
      <c r="K138" s="130" t="s">
        <v>14</v>
      </c>
      <c r="M138" s="3">
        <v>10</v>
      </c>
    </row>
    <row r="139" customHeight="1" spans="1:13">
      <c r="A139" s="154">
        <f t="shared" si="4"/>
        <v>10297</v>
      </c>
      <c r="B139" s="3"/>
      <c r="C139" s="3"/>
      <c r="D139" s="91" t="s">
        <v>10</v>
      </c>
      <c r="E139" s="91" t="s">
        <v>61</v>
      </c>
      <c r="F139" s="66">
        <v>2020</v>
      </c>
      <c r="G139" s="130" t="s">
        <v>62</v>
      </c>
      <c r="H139" s="121" t="s">
        <v>63</v>
      </c>
      <c r="I139" s="5" t="s">
        <v>64</v>
      </c>
      <c r="J139" s="5" t="s">
        <v>65</v>
      </c>
      <c r="K139" s="130" t="s">
        <v>14</v>
      </c>
      <c r="M139" s="3">
        <v>20</v>
      </c>
    </row>
    <row r="140" customHeight="1" spans="1:13">
      <c r="A140" s="154">
        <f t="shared" si="4"/>
        <v>10298</v>
      </c>
      <c r="B140" s="3"/>
      <c r="C140" s="3"/>
      <c r="D140" s="91" t="s">
        <v>10</v>
      </c>
      <c r="E140" s="91" t="s">
        <v>520</v>
      </c>
      <c r="F140" s="66">
        <v>2020</v>
      </c>
      <c r="G140" s="130" t="s">
        <v>62</v>
      </c>
      <c r="H140" s="121" t="s">
        <v>83</v>
      </c>
      <c r="I140" s="3" t="s">
        <v>521</v>
      </c>
      <c r="J140" s="173" t="s">
        <v>522</v>
      </c>
      <c r="K140" s="130" t="s">
        <v>14</v>
      </c>
      <c r="M140" s="3">
        <v>40</v>
      </c>
    </row>
    <row r="141" customHeight="1" spans="1:13">
      <c r="A141" s="154">
        <f t="shared" si="4"/>
        <v>10299</v>
      </c>
      <c r="B141" s="3"/>
      <c r="C141" s="3"/>
      <c r="D141" s="91" t="s">
        <v>10</v>
      </c>
      <c r="E141" s="91" t="s">
        <v>357</v>
      </c>
      <c r="F141" s="66">
        <v>2020</v>
      </c>
      <c r="G141" s="130" t="s">
        <v>62</v>
      </c>
      <c r="H141" s="121" t="s">
        <v>63</v>
      </c>
      <c r="I141" s="3" t="s">
        <v>358</v>
      </c>
      <c r="J141" s="5" t="s">
        <v>359</v>
      </c>
      <c r="K141" s="130" t="s">
        <v>14</v>
      </c>
      <c r="M141" s="3">
        <v>30</v>
      </c>
    </row>
    <row r="142" customHeight="1" spans="1:13">
      <c r="A142" s="154">
        <f t="shared" si="4"/>
        <v>10300</v>
      </c>
      <c r="B142" s="3"/>
      <c r="C142" s="3"/>
      <c r="D142" s="91" t="s">
        <v>10</v>
      </c>
      <c r="E142" s="91" t="s">
        <v>834</v>
      </c>
      <c r="F142" s="66">
        <v>2020</v>
      </c>
      <c r="G142" s="130" t="s">
        <v>59</v>
      </c>
      <c r="H142" s="121" t="s">
        <v>835</v>
      </c>
      <c r="I142" s="3">
        <v>334</v>
      </c>
      <c r="J142" s="131" t="s">
        <v>74</v>
      </c>
      <c r="K142" s="130" t="s">
        <v>40</v>
      </c>
      <c r="M142" s="3">
        <v>125</v>
      </c>
    </row>
    <row r="143" customHeight="1" spans="1:13">
      <c r="A143" s="154">
        <f t="shared" si="4"/>
        <v>10301</v>
      </c>
      <c r="B143" s="3"/>
      <c r="C143" s="3"/>
      <c r="D143" s="91" t="s">
        <v>10</v>
      </c>
      <c r="E143" s="91" t="s">
        <v>792</v>
      </c>
      <c r="F143" s="66">
        <v>2020</v>
      </c>
      <c r="G143" s="130" t="s">
        <v>59</v>
      </c>
      <c r="H143" s="121" t="s">
        <v>793</v>
      </c>
      <c r="I143" s="3">
        <v>120</v>
      </c>
      <c r="J143" s="131" t="s">
        <v>74</v>
      </c>
      <c r="K143" s="130" t="s">
        <v>40</v>
      </c>
      <c r="M143" s="3">
        <v>85</v>
      </c>
    </row>
    <row r="144" customHeight="1" spans="1:13">
      <c r="A144" s="154">
        <f t="shared" si="4"/>
        <v>10302</v>
      </c>
      <c r="B144" s="3"/>
      <c r="C144" s="3"/>
      <c r="D144" s="91" t="s">
        <v>10</v>
      </c>
      <c r="E144" s="91" t="s">
        <v>360</v>
      </c>
      <c r="F144" s="59">
        <v>2020</v>
      </c>
      <c r="G144" s="59" t="s">
        <v>72</v>
      </c>
      <c r="H144" s="59" t="s">
        <v>76</v>
      </c>
      <c r="I144" s="59">
        <v>301</v>
      </c>
      <c r="J144" s="60"/>
      <c r="K144" s="59" t="s">
        <v>40</v>
      </c>
      <c r="M144" s="3">
        <v>30</v>
      </c>
    </row>
    <row r="145" customHeight="1" spans="1:13">
      <c r="A145" s="154">
        <f t="shared" si="4"/>
        <v>10303</v>
      </c>
      <c r="B145" s="3"/>
      <c r="C145" s="3"/>
      <c r="D145" s="91" t="s">
        <v>10</v>
      </c>
      <c r="E145" s="91" t="s">
        <v>262</v>
      </c>
      <c r="F145" s="59">
        <v>2020</v>
      </c>
      <c r="G145" s="59" t="s">
        <v>68</v>
      </c>
      <c r="H145" s="59" t="s">
        <v>263</v>
      </c>
      <c r="I145" s="59">
        <v>221</v>
      </c>
      <c r="J145" s="59" t="s">
        <v>264</v>
      </c>
      <c r="K145" s="59" t="s">
        <v>40</v>
      </c>
      <c r="M145" s="3">
        <v>25</v>
      </c>
    </row>
    <row r="146" customHeight="1" spans="1:13">
      <c r="A146" s="154">
        <f t="shared" si="4"/>
        <v>10304</v>
      </c>
      <c r="B146" s="3"/>
      <c r="C146" s="3"/>
      <c r="D146" s="91" t="s">
        <v>77</v>
      </c>
      <c r="E146" s="91" t="s">
        <v>3170</v>
      </c>
      <c r="F146" s="66">
        <v>2020</v>
      </c>
      <c r="G146" s="66" t="s">
        <v>398</v>
      </c>
      <c r="H146" s="66" t="s">
        <v>263</v>
      </c>
      <c r="I146" s="66">
        <v>175</v>
      </c>
      <c r="J146" s="66" t="s">
        <v>137</v>
      </c>
      <c r="K146" s="66" t="s">
        <v>81</v>
      </c>
      <c r="M146" s="3">
        <v>10</v>
      </c>
    </row>
    <row r="147" customHeight="1" spans="1:13">
      <c r="A147" s="154">
        <f t="shared" si="4"/>
        <v>10305</v>
      </c>
      <c r="B147" s="3"/>
      <c r="C147" s="3"/>
      <c r="D147" s="91" t="s">
        <v>10</v>
      </c>
      <c r="E147" s="91" t="s">
        <v>826</v>
      </c>
      <c r="F147" s="33">
        <v>2020</v>
      </c>
      <c r="G147" s="33" t="s">
        <v>35</v>
      </c>
      <c r="H147" s="33" t="s">
        <v>755</v>
      </c>
      <c r="I147" s="33">
        <v>298</v>
      </c>
      <c r="J147" s="33" t="s">
        <v>39</v>
      </c>
      <c r="K147" s="33" t="s">
        <v>40</v>
      </c>
      <c r="M147" s="3">
        <v>115</v>
      </c>
    </row>
    <row r="148" customHeight="1" spans="1:13">
      <c r="A148" s="154">
        <f t="shared" si="4"/>
        <v>10306</v>
      </c>
      <c r="B148" s="3"/>
      <c r="C148" s="3"/>
      <c r="D148" s="91" t="s">
        <v>66</v>
      </c>
      <c r="E148" s="91" t="s">
        <v>67</v>
      </c>
      <c r="F148" s="59">
        <v>2020</v>
      </c>
      <c r="G148" s="59" t="s">
        <v>68</v>
      </c>
      <c r="H148" s="59" t="s">
        <v>69</v>
      </c>
      <c r="I148" s="59">
        <v>135</v>
      </c>
      <c r="J148" s="59" t="s">
        <v>70</v>
      </c>
      <c r="K148" s="59" t="s">
        <v>71</v>
      </c>
      <c r="M148" s="3">
        <v>20</v>
      </c>
    </row>
    <row r="149" customHeight="1" spans="1:13">
      <c r="A149" s="154">
        <f t="shared" si="4"/>
        <v>10307</v>
      </c>
      <c r="B149" s="3"/>
      <c r="C149" s="3"/>
      <c r="D149" s="91" t="s">
        <v>10</v>
      </c>
      <c r="E149" s="91" t="s">
        <v>587</v>
      </c>
      <c r="F149" s="33">
        <v>2020</v>
      </c>
      <c r="G149" s="33" t="s">
        <v>35</v>
      </c>
      <c r="H149" s="33" t="s">
        <v>524</v>
      </c>
      <c r="I149" s="33">
        <v>135</v>
      </c>
      <c r="J149" s="33" t="s">
        <v>588</v>
      </c>
      <c r="K149" s="33" t="s">
        <v>14</v>
      </c>
      <c r="M149" s="3">
        <v>50</v>
      </c>
    </row>
    <row r="150" customHeight="1" spans="1:13">
      <c r="A150" s="154">
        <f t="shared" si="4"/>
        <v>10308</v>
      </c>
      <c r="B150" s="3"/>
      <c r="C150" s="3"/>
      <c r="D150" s="91" t="s">
        <v>66</v>
      </c>
      <c r="E150" s="91" t="s">
        <v>523</v>
      </c>
      <c r="F150" s="66">
        <v>2020</v>
      </c>
      <c r="G150" s="66" t="s">
        <v>148</v>
      </c>
      <c r="H150" s="66" t="s">
        <v>524</v>
      </c>
      <c r="I150" s="66">
        <v>1</v>
      </c>
      <c r="J150" s="66" t="s">
        <v>525</v>
      </c>
      <c r="K150" s="66" t="s">
        <v>277</v>
      </c>
      <c r="M150" s="3">
        <v>40</v>
      </c>
    </row>
    <row r="151" customHeight="1" spans="1:13">
      <c r="A151" s="154">
        <f t="shared" si="4"/>
        <v>10309</v>
      </c>
      <c r="B151" s="3"/>
      <c r="C151" s="3"/>
      <c r="D151" s="91" t="s">
        <v>10</v>
      </c>
      <c r="E151" s="3">
        <v>56552819</v>
      </c>
      <c r="F151" s="3">
        <v>2020</v>
      </c>
      <c r="G151" s="3" t="s">
        <v>72</v>
      </c>
      <c r="H151" s="3" t="s">
        <v>73</v>
      </c>
      <c r="I151" s="3">
        <v>205</v>
      </c>
      <c r="J151" s="3" t="s">
        <v>74</v>
      </c>
      <c r="K151" s="3" t="s">
        <v>14</v>
      </c>
      <c r="M151" s="3">
        <v>20</v>
      </c>
    </row>
    <row r="152" customHeight="1" spans="1:13">
      <c r="A152" s="154">
        <f t="shared" si="4"/>
        <v>10310</v>
      </c>
      <c r="B152" s="3"/>
      <c r="C152" s="3"/>
      <c r="D152" s="91" t="s">
        <v>10</v>
      </c>
      <c r="E152" s="91" t="s">
        <v>361</v>
      </c>
      <c r="F152" s="66">
        <v>2020</v>
      </c>
      <c r="G152" s="66" t="s">
        <v>72</v>
      </c>
      <c r="H152" s="66" t="s">
        <v>76</v>
      </c>
      <c r="I152" s="66">
        <v>301</v>
      </c>
      <c r="J152" s="66" t="s">
        <v>74</v>
      </c>
      <c r="K152" s="66" t="s">
        <v>14</v>
      </c>
      <c r="M152" s="3">
        <v>30</v>
      </c>
    </row>
    <row r="153" customHeight="1" spans="1:13">
      <c r="A153" s="154">
        <f t="shared" si="4"/>
        <v>10311</v>
      </c>
      <c r="B153" s="3"/>
      <c r="C153" s="3"/>
      <c r="D153" s="91" t="s">
        <v>10</v>
      </c>
      <c r="E153" s="91" t="s">
        <v>526</v>
      </c>
      <c r="F153" s="66">
        <v>2020</v>
      </c>
      <c r="G153" s="66" t="s">
        <v>68</v>
      </c>
      <c r="H153" s="66" t="s">
        <v>76</v>
      </c>
      <c r="I153" s="66" t="s">
        <v>527</v>
      </c>
      <c r="J153" s="66" t="s">
        <v>528</v>
      </c>
      <c r="K153" s="66" t="s">
        <v>45</v>
      </c>
      <c r="M153" s="3">
        <v>40</v>
      </c>
    </row>
    <row r="154" customHeight="1" spans="1:13">
      <c r="A154" s="154">
        <f t="shared" si="4"/>
        <v>10312</v>
      </c>
      <c r="B154" s="3"/>
      <c r="C154" s="3"/>
      <c r="D154" s="91" t="s">
        <v>10</v>
      </c>
      <c r="E154" s="91" t="s">
        <v>75</v>
      </c>
      <c r="F154" s="66">
        <v>2020</v>
      </c>
      <c r="G154" s="66" t="s">
        <v>72</v>
      </c>
      <c r="H154" s="66" t="s">
        <v>76</v>
      </c>
      <c r="I154" s="66">
        <v>301</v>
      </c>
      <c r="J154" s="66" t="s">
        <v>74</v>
      </c>
      <c r="K154" s="66" t="s">
        <v>27</v>
      </c>
      <c r="M154" s="3">
        <v>20</v>
      </c>
    </row>
    <row r="155" customHeight="1" spans="1:13">
      <c r="A155" s="154">
        <f t="shared" si="4"/>
        <v>10313</v>
      </c>
      <c r="B155" s="3"/>
      <c r="C155" s="3"/>
      <c r="D155" s="91" t="s">
        <v>10</v>
      </c>
      <c r="E155" s="91" t="s">
        <v>783</v>
      </c>
      <c r="F155" s="120">
        <v>2020</v>
      </c>
      <c r="G155" s="120" t="s">
        <v>72</v>
      </c>
      <c r="H155" s="120" t="s">
        <v>76</v>
      </c>
      <c r="I155" s="120">
        <v>301</v>
      </c>
      <c r="J155" s="121" t="s">
        <v>74</v>
      </c>
      <c r="K155" s="66" t="s">
        <v>40</v>
      </c>
      <c r="M155" s="3">
        <v>80</v>
      </c>
    </row>
    <row r="156" customHeight="1" spans="1:13">
      <c r="A156" s="154">
        <f t="shared" si="4"/>
        <v>10314</v>
      </c>
      <c r="B156" s="3"/>
      <c r="C156" s="3"/>
      <c r="D156" s="91" t="s">
        <v>10</v>
      </c>
      <c r="E156" s="91" t="s">
        <v>754</v>
      </c>
      <c r="F156" s="75">
        <v>2020</v>
      </c>
      <c r="G156" s="75" t="s">
        <v>35</v>
      </c>
      <c r="H156" s="75" t="s">
        <v>755</v>
      </c>
      <c r="I156" s="75">
        <v>298</v>
      </c>
      <c r="J156" s="75" t="s">
        <v>70</v>
      </c>
      <c r="K156" s="75" t="s">
        <v>40</v>
      </c>
      <c r="M156" s="3">
        <v>75</v>
      </c>
    </row>
    <row r="157" customHeight="1" spans="1:13">
      <c r="A157" s="154">
        <f t="shared" si="4"/>
        <v>10315</v>
      </c>
      <c r="B157" s="3"/>
      <c r="C157" s="3"/>
      <c r="D157" s="91" t="s">
        <v>66</v>
      </c>
      <c r="E157" s="91" t="s">
        <v>589</v>
      </c>
      <c r="F157" s="63">
        <v>2020</v>
      </c>
      <c r="G157" s="63" t="s">
        <v>398</v>
      </c>
      <c r="H157" s="63" t="s">
        <v>524</v>
      </c>
      <c r="I157" s="63">
        <v>92</v>
      </c>
      <c r="J157" s="62"/>
      <c r="K157" s="63" t="s">
        <v>281</v>
      </c>
      <c r="M157" s="3">
        <v>50</v>
      </c>
    </row>
    <row r="158" customHeight="1" spans="1:13">
      <c r="A158" s="154">
        <f t="shared" si="4"/>
        <v>10316</v>
      </c>
      <c r="B158" s="3"/>
      <c r="C158" s="3"/>
      <c r="D158" s="91" t="s">
        <v>66</v>
      </c>
      <c r="E158" s="91" t="s">
        <v>529</v>
      </c>
      <c r="F158" s="66">
        <v>2020</v>
      </c>
      <c r="G158" s="66" t="s">
        <v>398</v>
      </c>
      <c r="H158" s="66" t="s">
        <v>524</v>
      </c>
      <c r="I158" s="66" t="s">
        <v>530</v>
      </c>
      <c r="J158" s="66" t="s">
        <v>531</v>
      </c>
      <c r="K158" s="66" t="s">
        <v>281</v>
      </c>
      <c r="M158" s="3">
        <v>40</v>
      </c>
    </row>
    <row r="159" customHeight="1" spans="1:13">
      <c r="A159" s="154">
        <f t="shared" si="4"/>
        <v>10317</v>
      </c>
      <c r="B159" s="3"/>
      <c r="C159" s="3"/>
      <c r="D159" s="91" t="s">
        <v>77</v>
      </c>
      <c r="E159" s="91" t="s">
        <v>3171</v>
      </c>
      <c r="F159" s="66">
        <v>2020</v>
      </c>
      <c r="G159" s="66" t="s">
        <v>3172</v>
      </c>
      <c r="H159" s="66" t="s">
        <v>69</v>
      </c>
      <c r="I159" s="66" t="s">
        <v>3173</v>
      </c>
      <c r="J159" s="66" t="s">
        <v>3174</v>
      </c>
      <c r="K159" s="66" t="s">
        <v>3175</v>
      </c>
      <c r="M159" s="3">
        <v>15</v>
      </c>
    </row>
    <row r="160" customHeight="1" spans="1:13">
      <c r="A160" s="154">
        <f t="shared" si="4"/>
        <v>10318</v>
      </c>
      <c r="B160" s="3"/>
      <c r="C160" s="3"/>
      <c r="D160" s="91" t="s">
        <v>77</v>
      </c>
      <c r="E160" s="91" t="s">
        <v>3176</v>
      </c>
      <c r="F160" s="66">
        <v>2020</v>
      </c>
      <c r="G160" s="66" t="s">
        <v>68</v>
      </c>
      <c r="H160" s="66" t="s">
        <v>69</v>
      </c>
      <c r="I160" s="66" t="s">
        <v>987</v>
      </c>
      <c r="J160" s="66" t="s">
        <v>3177</v>
      </c>
      <c r="K160" s="66" t="s">
        <v>81</v>
      </c>
      <c r="M160" s="3">
        <v>15</v>
      </c>
    </row>
    <row r="161" customHeight="1" spans="1:13">
      <c r="A161" s="154">
        <f t="shared" si="4"/>
        <v>10319</v>
      </c>
      <c r="B161" s="3"/>
      <c r="C161" s="3"/>
      <c r="D161" s="91" t="s">
        <v>77</v>
      </c>
      <c r="E161" s="91" t="s">
        <v>3178</v>
      </c>
      <c r="F161" s="66">
        <v>2020</v>
      </c>
      <c r="G161" s="66" t="s">
        <v>68</v>
      </c>
      <c r="H161" s="66" t="s">
        <v>69</v>
      </c>
      <c r="I161" s="66" t="s">
        <v>987</v>
      </c>
      <c r="J161" s="66" t="s">
        <v>370</v>
      </c>
      <c r="K161" s="66" t="s">
        <v>81</v>
      </c>
      <c r="M161" s="3">
        <v>15</v>
      </c>
    </row>
    <row r="162" customHeight="1" spans="1:13">
      <c r="A162" s="154">
        <f t="shared" si="4"/>
        <v>10320</v>
      </c>
      <c r="B162" s="3"/>
      <c r="C162" s="3"/>
      <c r="D162" s="91" t="s">
        <v>77</v>
      </c>
      <c r="E162" s="91" t="s">
        <v>3179</v>
      </c>
      <c r="F162" s="66">
        <v>2020</v>
      </c>
      <c r="G162" s="66" t="s">
        <v>68</v>
      </c>
      <c r="H162" s="66" t="s">
        <v>69</v>
      </c>
      <c r="I162" s="66" t="s">
        <v>3180</v>
      </c>
      <c r="J162" s="66" t="s">
        <v>3181</v>
      </c>
      <c r="K162" s="66" t="s">
        <v>1038</v>
      </c>
      <c r="M162" s="3">
        <v>10</v>
      </c>
    </row>
    <row r="163" customHeight="1" spans="1:13">
      <c r="A163" s="154">
        <f t="shared" si="4"/>
        <v>10321</v>
      </c>
      <c r="B163" s="3"/>
      <c r="C163" s="3"/>
      <c r="D163" s="91" t="s">
        <v>10</v>
      </c>
      <c r="E163" s="91" t="s">
        <v>3182</v>
      </c>
      <c r="F163" s="9">
        <v>2020</v>
      </c>
      <c r="G163" s="9" t="s">
        <v>35</v>
      </c>
      <c r="H163" s="9" t="s">
        <v>434</v>
      </c>
      <c r="I163" s="9">
        <v>142</v>
      </c>
      <c r="J163" s="9" t="s">
        <v>86</v>
      </c>
      <c r="K163" s="9" t="s">
        <v>14</v>
      </c>
      <c r="M163" s="3">
        <v>10</v>
      </c>
    </row>
    <row r="164" customHeight="1" spans="1:13">
      <c r="A164" s="154">
        <f t="shared" si="4"/>
        <v>10322</v>
      </c>
      <c r="B164" s="3"/>
      <c r="C164" s="3"/>
      <c r="D164" s="91" t="s">
        <v>10</v>
      </c>
      <c r="E164" s="91" t="s">
        <v>3183</v>
      </c>
      <c r="F164" s="33">
        <v>2020</v>
      </c>
      <c r="G164" s="33" t="s">
        <v>35</v>
      </c>
      <c r="H164" s="33" t="s">
        <v>266</v>
      </c>
      <c r="I164" s="33">
        <v>242</v>
      </c>
      <c r="J164" s="33" t="s">
        <v>3184</v>
      </c>
      <c r="K164" s="33" t="s">
        <v>14</v>
      </c>
      <c r="M164" s="3">
        <v>10</v>
      </c>
    </row>
    <row r="165" customHeight="1" spans="1:13">
      <c r="A165" s="154">
        <f t="shared" si="4"/>
        <v>10323</v>
      </c>
      <c r="B165" s="3"/>
      <c r="C165" s="3"/>
      <c r="D165" s="91" t="s">
        <v>10</v>
      </c>
      <c r="E165" s="91" t="s">
        <v>3185</v>
      </c>
      <c r="F165" s="59">
        <v>2020</v>
      </c>
      <c r="G165" s="59" t="s">
        <v>72</v>
      </c>
      <c r="H165" s="59" t="s">
        <v>266</v>
      </c>
      <c r="I165" s="59">
        <v>310</v>
      </c>
      <c r="J165" s="60"/>
      <c r="K165" s="59" t="s">
        <v>14</v>
      </c>
      <c r="M165" s="3">
        <v>10</v>
      </c>
    </row>
    <row r="166" customHeight="1" spans="1:13">
      <c r="A166" s="154">
        <f t="shared" si="4"/>
        <v>10324</v>
      </c>
      <c r="B166" s="3"/>
      <c r="C166" s="3"/>
      <c r="D166" s="91" t="s">
        <v>10</v>
      </c>
      <c r="E166" s="91" t="s">
        <v>265</v>
      </c>
      <c r="F166" s="33">
        <v>2020</v>
      </c>
      <c r="G166" s="33" t="s">
        <v>35</v>
      </c>
      <c r="H166" s="33" t="s">
        <v>266</v>
      </c>
      <c r="I166" s="33">
        <v>242</v>
      </c>
      <c r="J166" s="33" t="s">
        <v>120</v>
      </c>
      <c r="K166" s="33" t="s">
        <v>40</v>
      </c>
      <c r="M166" s="3">
        <v>25</v>
      </c>
    </row>
    <row r="167" customHeight="1" spans="1:13">
      <c r="A167" s="154">
        <f>A492+1</f>
        <v>12185</v>
      </c>
      <c r="B167" s="3"/>
      <c r="C167" s="3"/>
      <c r="D167" s="91" t="s">
        <v>10</v>
      </c>
      <c r="E167" s="91" t="s">
        <v>532</v>
      </c>
      <c r="F167" s="9">
        <v>2020</v>
      </c>
      <c r="G167" s="9" t="s">
        <v>35</v>
      </c>
      <c r="H167" s="9" t="s">
        <v>533</v>
      </c>
      <c r="I167" s="9">
        <v>81</v>
      </c>
      <c r="J167" s="9" t="s">
        <v>39</v>
      </c>
      <c r="K167" s="9" t="s">
        <v>40</v>
      </c>
      <c r="M167" s="3">
        <v>40</v>
      </c>
    </row>
    <row r="168" customHeight="1" spans="1:13">
      <c r="A168" s="154">
        <f t="shared" ref="A168:A183" si="5">A167+1</f>
        <v>12186</v>
      </c>
      <c r="B168" s="3"/>
      <c r="C168" s="3"/>
      <c r="D168" s="91" t="s">
        <v>10</v>
      </c>
      <c r="E168" s="91" t="s">
        <v>3186</v>
      </c>
      <c r="F168" s="66">
        <v>2020</v>
      </c>
      <c r="G168" s="66" t="s">
        <v>72</v>
      </c>
      <c r="H168" s="66" t="s">
        <v>266</v>
      </c>
      <c r="I168" s="66">
        <v>310</v>
      </c>
      <c r="J168" s="66" t="s">
        <v>26</v>
      </c>
      <c r="K168" s="66" t="s">
        <v>14</v>
      </c>
      <c r="M168" s="3">
        <v>10</v>
      </c>
    </row>
    <row r="169" customHeight="1" spans="1:13">
      <c r="A169" s="154">
        <f t="shared" si="5"/>
        <v>12187</v>
      </c>
      <c r="B169" s="3"/>
      <c r="C169" s="3"/>
      <c r="D169" s="91" t="s">
        <v>10</v>
      </c>
      <c r="E169" s="91" t="s">
        <v>3187</v>
      </c>
      <c r="F169" s="59">
        <v>2020</v>
      </c>
      <c r="G169" s="59" t="s">
        <v>72</v>
      </c>
      <c r="H169" s="59" t="s">
        <v>266</v>
      </c>
      <c r="I169" s="59">
        <v>310</v>
      </c>
      <c r="J169" s="60"/>
      <c r="K169" s="59" t="s">
        <v>14</v>
      </c>
      <c r="M169" s="3">
        <v>10</v>
      </c>
    </row>
    <row r="170" customHeight="1" spans="1:13">
      <c r="A170" s="154">
        <f t="shared" si="5"/>
        <v>12188</v>
      </c>
      <c r="B170" s="3"/>
      <c r="C170" s="3"/>
      <c r="D170" s="91" t="s">
        <v>77</v>
      </c>
      <c r="E170" s="91" t="s">
        <v>78</v>
      </c>
      <c r="F170" s="66">
        <v>2020</v>
      </c>
      <c r="G170" s="66" t="s">
        <v>79</v>
      </c>
      <c r="H170" s="66" t="s">
        <v>80</v>
      </c>
      <c r="I170" s="66">
        <v>41</v>
      </c>
      <c r="J170" s="88"/>
      <c r="K170" s="66" t="s">
        <v>81</v>
      </c>
      <c r="M170" s="3">
        <v>20</v>
      </c>
    </row>
    <row r="171" customHeight="1" spans="1:13">
      <c r="A171" s="154">
        <f t="shared" si="5"/>
        <v>12189</v>
      </c>
      <c r="B171" s="3"/>
      <c r="C171" s="3"/>
      <c r="D171" s="91" t="s">
        <v>77</v>
      </c>
      <c r="E171" s="91" t="s">
        <v>82</v>
      </c>
      <c r="F171" s="66">
        <v>2020</v>
      </c>
      <c r="G171" s="66" t="s">
        <v>79</v>
      </c>
      <c r="H171" s="66" t="s">
        <v>83</v>
      </c>
      <c r="I171" s="66">
        <v>91</v>
      </c>
      <c r="J171" s="88"/>
      <c r="K171" s="66" t="s">
        <v>81</v>
      </c>
      <c r="M171" s="3">
        <v>20</v>
      </c>
    </row>
    <row r="172" customHeight="1" spans="1:13">
      <c r="A172" s="154">
        <f t="shared" si="5"/>
        <v>12190</v>
      </c>
      <c r="B172" s="3"/>
      <c r="C172" s="3"/>
      <c r="D172" s="91" t="s">
        <v>10</v>
      </c>
      <c r="E172" s="91" t="s">
        <v>84</v>
      </c>
      <c r="F172" s="9">
        <v>2020</v>
      </c>
      <c r="G172" s="9" t="s">
        <v>35</v>
      </c>
      <c r="H172" s="9" t="s">
        <v>85</v>
      </c>
      <c r="I172" s="9">
        <v>128</v>
      </c>
      <c r="J172" s="9" t="s">
        <v>86</v>
      </c>
      <c r="K172" s="9" t="s">
        <v>40</v>
      </c>
      <c r="M172" s="3">
        <v>20</v>
      </c>
    </row>
    <row r="173" customHeight="1" spans="1:13">
      <c r="A173" s="154">
        <f t="shared" si="5"/>
        <v>12191</v>
      </c>
      <c r="B173" s="3"/>
      <c r="C173" s="3"/>
      <c r="D173" s="91" t="s">
        <v>10</v>
      </c>
      <c r="E173" s="91" t="s">
        <v>590</v>
      </c>
      <c r="F173" s="66">
        <v>2020</v>
      </c>
      <c r="G173" s="66" t="s">
        <v>72</v>
      </c>
      <c r="H173" s="66" t="s">
        <v>313</v>
      </c>
      <c r="I173" s="66">
        <v>392</v>
      </c>
      <c r="J173" s="66" t="s">
        <v>294</v>
      </c>
      <c r="K173" s="66" t="s">
        <v>40</v>
      </c>
      <c r="M173" s="3">
        <v>50</v>
      </c>
    </row>
    <row r="174" customHeight="1" spans="1:13">
      <c r="A174" s="154">
        <f t="shared" si="5"/>
        <v>12192</v>
      </c>
      <c r="B174" s="3"/>
      <c r="C174" s="3"/>
      <c r="D174" s="91" t="s">
        <v>10</v>
      </c>
      <c r="E174" s="91" t="s">
        <v>3188</v>
      </c>
      <c r="F174" s="59">
        <v>2020</v>
      </c>
      <c r="G174" s="59" t="s">
        <v>72</v>
      </c>
      <c r="H174" s="59" t="s">
        <v>268</v>
      </c>
      <c r="I174" s="59">
        <v>312</v>
      </c>
      <c r="J174" s="60"/>
      <c r="K174" s="59" t="s">
        <v>14</v>
      </c>
      <c r="M174" s="3">
        <v>15</v>
      </c>
    </row>
    <row r="175" customHeight="1" spans="1:13">
      <c r="A175" s="154">
        <f t="shared" si="5"/>
        <v>12193</v>
      </c>
      <c r="B175" s="3"/>
      <c r="C175" s="3"/>
      <c r="D175" s="91" t="s">
        <v>10</v>
      </c>
      <c r="E175" s="91" t="s">
        <v>267</v>
      </c>
      <c r="F175" s="66">
        <v>2020</v>
      </c>
      <c r="G175" s="66" t="s">
        <v>72</v>
      </c>
      <c r="H175" s="66" t="s">
        <v>268</v>
      </c>
      <c r="I175" s="66">
        <v>312</v>
      </c>
      <c r="J175" s="66" t="s">
        <v>74</v>
      </c>
      <c r="K175" s="66" t="s">
        <v>14</v>
      </c>
      <c r="M175" s="3">
        <v>25</v>
      </c>
    </row>
    <row r="176" customHeight="1" spans="1:13">
      <c r="A176" s="154">
        <f t="shared" si="5"/>
        <v>12194</v>
      </c>
      <c r="B176" s="3"/>
      <c r="C176" s="3"/>
      <c r="D176" s="91" t="s">
        <v>10</v>
      </c>
      <c r="E176" s="91" t="s">
        <v>3189</v>
      </c>
      <c r="F176" s="59">
        <v>2020</v>
      </c>
      <c r="G176" s="59" t="s">
        <v>68</v>
      </c>
      <c r="H176" s="59" t="s">
        <v>268</v>
      </c>
      <c r="I176" s="59">
        <v>239</v>
      </c>
      <c r="J176" s="60"/>
      <c r="K176" s="59" t="s">
        <v>14</v>
      </c>
      <c r="M176" s="3">
        <v>15</v>
      </c>
    </row>
    <row r="177" customHeight="1" spans="1:13">
      <c r="A177" s="154">
        <f t="shared" si="5"/>
        <v>12195</v>
      </c>
      <c r="B177" s="3"/>
      <c r="C177" s="3"/>
      <c r="D177" s="91" t="s">
        <v>77</v>
      </c>
      <c r="E177" s="91" t="s">
        <v>3190</v>
      </c>
      <c r="F177" s="66">
        <v>2020</v>
      </c>
      <c r="G177" s="66" t="s">
        <v>398</v>
      </c>
      <c r="H177" s="66" t="s">
        <v>946</v>
      </c>
      <c r="I177" s="66">
        <v>174</v>
      </c>
      <c r="J177" s="66" t="s">
        <v>986</v>
      </c>
      <c r="K177" s="66" t="s">
        <v>138</v>
      </c>
      <c r="M177" s="3">
        <v>10</v>
      </c>
    </row>
    <row r="178" customHeight="1" spans="1:13">
      <c r="A178" s="154">
        <f t="shared" si="5"/>
        <v>12196</v>
      </c>
      <c r="B178" s="3"/>
      <c r="C178" s="3"/>
      <c r="D178" s="91" t="s">
        <v>10</v>
      </c>
      <c r="E178" s="91" t="s">
        <v>3191</v>
      </c>
      <c r="F178" s="66">
        <v>2020</v>
      </c>
      <c r="G178" s="66" t="s">
        <v>72</v>
      </c>
      <c r="H178" s="66" t="s">
        <v>88</v>
      </c>
      <c r="I178" s="66">
        <v>331</v>
      </c>
      <c r="J178" s="66" t="s">
        <v>3192</v>
      </c>
      <c r="K178" s="66" t="s">
        <v>14</v>
      </c>
      <c r="M178" s="3">
        <v>10</v>
      </c>
    </row>
    <row r="179" customHeight="1" spans="1:13">
      <c r="A179" s="154">
        <f t="shared" si="5"/>
        <v>12197</v>
      </c>
      <c r="B179" s="3"/>
      <c r="C179" s="3"/>
      <c r="D179" s="91" t="s">
        <v>10</v>
      </c>
      <c r="E179" s="91" t="s">
        <v>87</v>
      </c>
      <c r="F179" s="66">
        <v>2020</v>
      </c>
      <c r="G179" s="66" t="s">
        <v>72</v>
      </c>
      <c r="H179" s="66" t="s">
        <v>88</v>
      </c>
      <c r="I179" s="66">
        <v>13</v>
      </c>
      <c r="J179" s="66" t="s">
        <v>89</v>
      </c>
      <c r="K179" s="66" t="s">
        <v>40</v>
      </c>
      <c r="M179" s="3">
        <v>20</v>
      </c>
    </row>
    <row r="180" customHeight="1" spans="1:13">
      <c r="A180" s="154">
        <f t="shared" si="5"/>
        <v>12198</v>
      </c>
      <c r="B180" s="3"/>
      <c r="C180" s="3"/>
      <c r="D180" s="91" t="s">
        <v>10</v>
      </c>
      <c r="E180" s="91" t="s">
        <v>425</v>
      </c>
      <c r="F180" s="66">
        <v>2020</v>
      </c>
      <c r="G180" s="66" t="s">
        <v>72</v>
      </c>
      <c r="H180" s="66" t="s">
        <v>88</v>
      </c>
      <c r="I180" s="66">
        <v>331</v>
      </c>
      <c r="J180" s="66" t="s">
        <v>74</v>
      </c>
      <c r="K180" s="66" t="s">
        <v>14</v>
      </c>
      <c r="M180" s="3">
        <v>35</v>
      </c>
    </row>
    <row r="181" customHeight="1" spans="1:13">
      <c r="A181" s="154">
        <f t="shared" si="5"/>
        <v>12199</v>
      </c>
      <c r="B181" s="3"/>
      <c r="C181" s="3"/>
      <c r="D181" s="91" t="s">
        <v>10</v>
      </c>
      <c r="E181" s="91" t="s">
        <v>90</v>
      </c>
      <c r="F181" s="59">
        <v>2020</v>
      </c>
      <c r="G181" s="59" t="s">
        <v>68</v>
      </c>
      <c r="H181" s="59" t="s">
        <v>91</v>
      </c>
      <c r="I181" s="59">
        <v>266</v>
      </c>
      <c r="J181" s="59" t="s">
        <v>86</v>
      </c>
      <c r="K181" s="59" t="s">
        <v>40</v>
      </c>
      <c r="M181" s="3">
        <v>20</v>
      </c>
    </row>
    <row r="182" customHeight="1" spans="1:13">
      <c r="A182" s="154">
        <f t="shared" si="5"/>
        <v>12200</v>
      </c>
      <c r="B182" s="3"/>
      <c r="C182" s="3"/>
      <c r="D182" s="91" t="s">
        <v>10</v>
      </c>
      <c r="E182" s="91" t="s">
        <v>3193</v>
      </c>
      <c r="F182" s="66">
        <v>2020</v>
      </c>
      <c r="G182" s="66" t="s">
        <v>72</v>
      </c>
      <c r="H182" s="66" t="s">
        <v>91</v>
      </c>
      <c r="I182" s="66">
        <v>328</v>
      </c>
      <c r="J182" s="66" t="s">
        <v>74</v>
      </c>
      <c r="K182" s="66" t="s">
        <v>45</v>
      </c>
      <c r="M182" s="3">
        <v>15</v>
      </c>
    </row>
    <row r="183" customHeight="1" spans="1:13">
      <c r="A183" s="154">
        <f t="shared" si="5"/>
        <v>12201</v>
      </c>
      <c r="B183" s="3"/>
      <c r="C183" s="3"/>
      <c r="D183" s="91" t="s">
        <v>10</v>
      </c>
      <c r="E183" s="91" t="s">
        <v>426</v>
      </c>
      <c r="F183" s="9">
        <v>2020</v>
      </c>
      <c r="G183" s="9" t="s">
        <v>35</v>
      </c>
      <c r="H183" s="9" t="s">
        <v>186</v>
      </c>
      <c r="I183" s="9">
        <v>67</v>
      </c>
      <c r="J183" s="9" t="s">
        <v>70</v>
      </c>
      <c r="K183" s="9" t="s">
        <v>40</v>
      </c>
      <c r="M183" s="3">
        <v>35</v>
      </c>
    </row>
    <row r="184" customHeight="1" spans="1:13">
      <c r="A184" s="154" t="e">
        <f>'Drop 1 BBALL'!A154+1</f>
        <v>#VALUE!</v>
      </c>
      <c r="B184" s="3"/>
      <c r="C184" s="3"/>
      <c r="D184" s="91" t="s">
        <v>10</v>
      </c>
      <c r="E184" s="91" t="s">
        <v>890</v>
      </c>
      <c r="F184" s="3">
        <v>2020</v>
      </c>
      <c r="G184" s="3" t="s">
        <v>398</v>
      </c>
      <c r="H184" s="3" t="s">
        <v>63</v>
      </c>
      <c r="I184" s="3">
        <v>153</v>
      </c>
      <c r="J184" s="3" t="s">
        <v>891</v>
      </c>
      <c r="K184" s="3" t="s">
        <v>14</v>
      </c>
      <c r="M184" s="3">
        <v>200</v>
      </c>
    </row>
    <row r="185" customHeight="1" spans="1:13">
      <c r="A185" s="154" t="e">
        <f>'Drop 1 BBALL'!A163+1</f>
        <v>#VALUE!</v>
      </c>
      <c r="B185" s="3"/>
      <c r="C185" s="3"/>
      <c r="D185" s="91" t="s">
        <v>10</v>
      </c>
      <c r="E185" s="91" t="s">
        <v>92</v>
      </c>
      <c r="F185" s="66">
        <v>2012</v>
      </c>
      <c r="G185" s="66" t="s">
        <v>93</v>
      </c>
      <c r="H185" s="130" t="s">
        <v>94</v>
      </c>
      <c r="I185" s="66">
        <v>232</v>
      </c>
      <c r="J185" s="66" t="s">
        <v>95</v>
      </c>
      <c r="K185" s="66" t="s">
        <v>14</v>
      </c>
      <c r="M185" s="3">
        <v>20</v>
      </c>
    </row>
    <row r="186" customHeight="1" spans="1:13">
      <c r="A186" s="154" t="e">
        <f>'Drop 1 BBALL'!A165+1</f>
        <v>#VALUE!</v>
      </c>
      <c r="B186" s="3"/>
      <c r="C186" s="3"/>
      <c r="D186" s="91" t="s">
        <v>10</v>
      </c>
      <c r="E186" s="91" t="s">
        <v>710</v>
      </c>
      <c r="F186" s="66">
        <v>2020</v>
      </c>
      <c r="G186" s="66" t="s">
        <v>270</v>
      </c>
      <c r="H186" s="130" t="s">
        <v>83</v>
      </c>
      <c r="I186" s="66">
        <v>258</v>
      </c>
      <c r="J186" s="88"/>
      <c r="K186" s="66" t="s">
        <v>40</v>
      </c>
      <c r="M186" s="3">
        <v>60</v>
      </c>
    </row>
    <row r="187" customHeight="1" spans="1:13">
      <c r="A187" s="154" t="e">
        <f t="shared" ref="A187:A190" si="6">A186+1</f>
        <v>#VALUE!</v>
      </c>
      <c r="B187" s="3"/>
      <c r="C187" s="3"/>
      <c r="D187" s="91" t="s">
        <v>10</v>
      </c>
      <c r="E187" s="91" t="s">
        <v>269</v>
      </c>
      <c r="F187" s="66">
        <v>2020</v>
      </c>
      <c r="G187" s="66" t="s">
        <v>270</v>
      </c>
      <c r="H187" s="130" t="s">
        <v>83</v>
      </c>
      <c r="I187" s="66">
        <v>258</v>
      </c>
      <c r="J187" s="88"/>
      <c r="K187" s="66" t="s">
        <v>14</v>
      </c>
      <c r="M187" s="3">
        <v>25</v>
      </c>
    </row>
    <row r="188" customHeight="1" spans="1:13">
      <c r="A188" s="154" t="e">
        <f t="shared" si="6"/>
        <v>#VALUE!</v>
      </c>
      <c r="B188" s="3"/>
      <c r="C188" s="3"/>
      <c r="D188" s="91" t="s">
        <v>10</v>
      </c>
      <c r="E188" s="91" t="s">
        <v>534</v>
      </c>
      <c r="F188" s="66">
        <v>2020</v>
      </c>
      <c r="G188" s="66" t="s">
        <v>97</v>
      </c>
      <c r="H188" s="130" t="s">
        <v>535</v>
      </c>
      <c r="I188" s="66">
        <v>17</v>
      </c>
      <c r="J188" s="66" t="s">
        <v>536</v>
      </c>
      <c r="K188" s="66" t="s">
        <v>40</v>
      </c>
      <c r="M188" s="3">
        <v>40</v>
      </c>
    </row>
    <row r="189" customHeight="1" spans="1:13">
      <c r="A189" s="154" t="e">
        <f t="shared" si="6"/>
        <v>#VALUE!</v>
      </c>
      <c r="B189" s="3"/>
      <c r="C189" s="3"/>
      <c r="D189" s="91" t="s">
        <v>10</v>
      </c>
      <c r="E189" s="91" t="s">
        <v>96</v>
      </c>
      <c r="F189" s="66">
        <v>2020</v>
      </c>
      <c r="G189" s="66" t="s">
        <v>97</v>
      </c>
      <c r="H189" s="130" t="s">
        <v>13</v>
      </c>
      <c r="I189" s="66">
        <v>8</v>
      </c>
      <c r="J189" s="66" t="s">
        <v>52</v>
      </c>
      <c r="K189" s="66" t="s">
        <v>40</v>
      </c>
      <c r="M189" s="3">
        <v>20</v>
      </c>
    </row>
    <row r="190" customHeight="1" spans="1:13">
      <c r="A190" s="154" t="e">
        <f t="shared" si="6"/>
        <v>#VALUE!</v>
      </c>
      <c r="B190" s="3"/>
      <c r="C190" s="3"/>
      <c r="D190" s="91" t="s">
        <v>10</v>
      </c>
      <c r="E190" s="91" t="s">
        <v>3194</v>
      </c>
      <c r="F190" s="66">
        <v>2020</v>
      </c>
      <c r="G190" s="66" t="s">
        <v>97</v>
      </c>
      <c r="H190" s="130" t="s">
        <v>115</v>
      </c>
      <c r="I190" s="66">
        <v>14</v>
      </c>
      <c r="J190" s="66" t="s">
        <v>52</v>
      </c>
      <c r="K190" s="66" t="s">
        <v>14</v>
      </c>
      <c r="M190" s="3">
        <v>10</v>
      </c>
    </row>
    <row r="191" customHeight="1" spans="1:13">
      <c r="A191" s="154" t="e">
        <f>'Drop 1 Baseball'!A10+1</f>
        <v>#VALUE!</v>
      </c>
      <c r="B191" s="3"/>
      <c r="C191" s="3"/>
      <c r="D191" s="91" t="s">
        <v>10</v>
      </c>
      <c r="E191" s="91" t="s">
        <v>98</v>
      </c>
      <c r="F191" s="66">
        <v>2020</v>
      </c>
      <c r="G191" s="66" t="s">
        <v>99</v>
      </c>
      <c r="H191" s="130" t="s">
        <v>100</v>
      </c>
      <c r="I191" s="66" t="s">
        <v>101</v>
      </c>
      <c r="J191" s="66" t="s">
        <v>102</v>
      </c>
      <c r="K191" s="66" t="s">
        <v>40</v>
      </c>
      <c r="M191" s="3">
        <v>20</v>
      </c>
    </row>
    <row r="192" customHeight="1" spans="1:13">
      <c r="A192" s="154" t="e">
        <f t="shared" ref="A192:A193" si="7">A191+1</f>
        <v>#VALUE!</v>
      </c>
      <c r="B192" s="3"/>
      <c r="C192" s="3"/>
      <c r="D192" s="91" t="s">
        <v>10</v>
      </c>
      <c r="E192" s="91" t="s">
        <v>3195</v>
      </c>
      <c r="F192" s="63">
        <v>2020</v>
      </c>
      <c r="G192" s="63" t="s">
        <v>365</v>
      </c>
      <c r="H192" s="67" t="s">
        <v>313</v>
      </c>
      <c r="I192" s="63">
        <v>220</v>
      </c>
      <c r="J192" s="62"/>
      <c r="K192" s="63" t="s">
        <v>14</v>
      </c>
      <c r="M192" s="3">
        <v>10</v>
      </c>
    </row>
    <row r="193" customHeight="1" spans="1:13">
      <c r="A193" s="154" t="e">
        <f t="shared" si="7"/>
        <v>#VALUE!</v>
      </c>
      <c r="B193" s="3"/>
      <c r="C193" s="3"/>
      <c r="D193" s="91" t="s">
        <v>10</v>
      </c>
      <c r="E193" s="91" t="s">
        <v>591</v>
      </c>
      <c r="F193" s="66">
        <v>2020</v>
      </c>
      <c r="G193" s="66" t="s">
        <v>97</v>
      </c>
      <c r="H193" s="130" t="s">
        <v>142</v>
      </c>
      <c r="I193" s="66">
        <v>6</v>
      </c>
      <c r="J193" s="88"/>
      <c r="K193" s="66" t="s">
        <v>40</v>
      </c>
      <c r="M193" s="3">
        <v>50</v>
      </c>
    </row>
    <row r="194" customHeight="1" spans="1:13">
      <c r="A194" s="154" t="e">
        <f>'Drop 1 Baseball'!A11+1</f>
        <v>#VALUE!</v>
      </c>
      <c r="B194" s="3"/>
      <c r="C194" s="3"/>
      <c r="D194" s="91" t="s">
        <v>10</v>
      </c>
      <c r="E194" s="91" t="s">
        <v>3196</v>
      </c>
      <c r="F194" s="66">
        <v>2020</v>
      </c>
      <c r="G194" s="66" t="s">
        <v>97</v>
      </c>
      <c r="H194" s="130" t="s">
        <v>535</v>
      </c>
      <c r="I194" s="171" t="s">
        <v>3197</v>
      </c>
      <c r="J194" s="66" t="s">
        <v>3198</v>
      </c>
      <c r="K194" s="66" t="s">
        <v>14</v>
      </c>
      <c r="M194" s="3">
        <v>10</v>
      </c>
    </row>
    <row r="195" customHeight="1" spans="1:13">
      <c r="A195" s="154" t="e">
        <f>'Drop 1 BBALL'!A166+1</f>
        <v>#VALUE!</v>
      </c>
      <c r="B195" s="3"/>
      <c r="C195" s="3"/>
      <c r="D195" s="91" t="s">
        <v>10</v>
      </c>
      <c r="E195" s="91" t="s">
        <v>362</v>
      </c>
      <c r="F195" s="66">
        <v>2020</v>
      </c>
      <c r="G195" s="66" t="s">
        <v>363</v>
      </c>
      <c r="H195" s="130" t="s">
        <v>63</v>
      </c>
      <c r="I195" s="66">
        <v>5</v>
      </c>
      <c r="J195" s="66" t="s">
        <v>364</v>
      </c>
      <c r="K195" s="66" t="s">
        <v>14</v>
      </c>
      <c r="M195" s="3">
        <v>30</v>
      </c>
    </row>
    <row r="196" customHeight="1" spans="1:13">
      <c r="A196" s="154" t="e">
        <f t="shared" ref="A196:A198" si="8">A195+1</f>
        <v>#VALUE!</v>
      </c>
      <c r="B196" s="3"/>
      <c r="C196" s="3"/>
      <c r="D196" s="91" t="s">
        <v>10</v>
      </c>
      <c r="E196" s="91" t="s">
        <v>103</v>
      </c>
      <c r="F196" s="66">
        <v>2020</v>
      </c>
      <c r="G196" s="66" t="s">
        <v>93</v>
      </c>
      <c r="H196" s="130" t="s">
        <v>42</v>
      </c>
      <c r="I196" s="66">
        <v>10</v>
      </c>
      <c r="J196" s="66" t="s">
        <v>89</v>
      </c>
      <c r="K196" s="66" t="s">
        <v>14</v>
      </c>
      <c r="M196" s="3">
        <v>20</v>
      </c>
    </row>
    <row r="197" customHeight="1" spans="1:13">
      <c r="A197" s="154" t="e">
        <f t="shared" si="8"/>
        <v>#VALUE!</v>
      </c>
      <c r="B197" s="3"/>
      <c r="C197" s="3"/>
      <c r="D197" s="91" t="s">
        <v>10</v>
      </c>
      <c r="E197" s="91" t="s">
        <v>3199</v>
      </c>
      <c r="F197" s="63">
        <v>2020</v>
      </c>
      <c r="G197" s="63" t="s">
        <v>93</v>
      </c>
      <c r="H197" s="67" t="s">
        <v>3142</v>
      </c>
      <c r="I197" s="63">
        <v>328</v>
      </c>
      <c r="J197" s="62"/>
      <c r="K197" s="63" t="s">
        <v>14</v>
      </c>
      <c r="M197" s="3">
        <v>10</v>
      </c>
    </row>
    <row r="198" customHeight="1" spans="1:13">
      <c r="A198" s="154" t="e">
        <f t="shared" si="8"/>
        <v>#VALUE!</v>
      </c>
      <c r="B198" s="3"/>
      <c r="C198" s="3"/>
      <c r="D198" s="91" t="s">
        <v>10</v>
      </c>
      <c r="E198" s="91" t="s">
        <v>3200</v>
      </c>
      <c r="F198" s="66">
        <v>2020</v>
      </c>
      <c r="G198" s="66" t="s">
        <v>93</v>
      </c>
      <c r="H198" s="130" t="s">
        <v>3201</v>
      </c>
      <c r="I198" s="66">
        <v>385</v>
      </c>
      <c r="J198" s="88"/>
      <c r="K198" s="66" t="s">
        <v>40</v>
      </c>
      <c r="M198" s="3">
        <v>10</v>
      </c>
    </row>
    <row r="199" customHeight="1" spans="1:13">
      <c r="A199" s="154" t="e">
        <f>'Drop 1 Baseball'!A12+1</f>
        <v>#VALUE!</v>
      </c>
      <c r="B199" s="3"/>
      <c r="C199" s="3"/>
      <c r="D199" s="91" t="s">
        <v>10</v>
      </c>
      <c r="E199" s="91" t="s">
        <v>3202</v>
      </c>
      <c r="F199" s="66">
        <v>2020</v>
      </c>
      <c r="G199" s="66" t="s">
        <v>270</v>
      </c>
      <c r="H199" s="130" t="s">
        <v>13</v>
      </c>
      <c r="I199" s="66">
        <v>261</v>
      </c>
      <c r="J199" s="88"/>
      <c r="K199" s="66" t="s">
        <v>40</v>
      </c>
      <c r="M199" s="3">
        <v>15</v>
      </c>
    </row>
    <row r="200" customHeight="1" spans="1:13">
      <c r="A200" s="154">
        <f>'Drop 1 Baseball'!A15+1</f>
        <v>11845</v>
      </c>
      <c r="B200" s="3"/>
      <c r="C200" s="3"/>
      <c r="D200" s="91" t="s">
        <v>10</v>
      </c>
      <c r="E200" s="91" t="s">
        <v>3203</v>
      </c>
      <c r="F200" s="3">
        <v>2020</v>
      </c>
      <c r="G200" s="3" t="s">
        <v>270</v>
      </c>
      <c r="H200" s="3" t="s">
        <v>13</v>
      </c>
      <c r="I200" s="3">
        <v>261</v>
      </c>
      <c r="K200" s="3" t="s">
        <v>40</v>
      </c>
      <c r="M200" s="3">
        <v>15</v>
      </c>
    </row>
    <row r="201" customHeight="1" spans="1:13">
      <c r="A201" s="154" t="e">
        <f>'Drop 1 BBALL'!A174+1</f>
        <v>#VALUE!</v>
      </c>
      <c r="B201" s="3"/>
      <c r="C201" s="3"/>
      <c r="D201" s="91" t="s">
        <v>10</v>
      </c>
      <c r="E201" s="91" t="s">
        <v>3204</v>
      </c>
      <c r="F201" s="59">
        <v>2020</v>
      </c>
      <c r="G201" s="59" t="s">
        <v>72</v>
      </c>
      <c r="H201" s="59" t="s">
        <v>3205</v>
      </c>
      <c r="I201" s="59">
        <v>385</v>
      </c>
      <c r="J201" s="60"/>
      <c r="K201" s="59" t="s">
        <v>14</v>
      </c>
      <c r="M201" s="3">
        <v>10</v>
      </c>
    </row>
    <row r="202" customHeight="1" spans="1:13">
      <c r="A202" s="154" t="e">
        <f t="shared" ref="A202:A235" si="9">A201+1</f>
        <v>#VALUE!</v>
      </c>
      <c r="B202" s="3"/>
      <c r="C202" s="3"/>
      <c r="D202" s="91" t="s">
        <v>10</v>
      </c>
      <c r="E202" s="91" t="s">
        <v>104</v>
      </c>
      <c r="F202" s="33">
        <v>2020</v>
      </c>
      <c r="G202" s="33" t="s">
        <v>35</v>
      </c>
      <c r="H202" s="33" t="s">
        <v>105</v>
      </c>
      <c r="I202" s="33">
        <v>219</v>
      </c>
      <c r="J202" s="33" t="s">
        <v>86</v>
      </c>
      <c r="K202" s="33" t="s">
        <v>40</v>
      </c>
      <c r="M202" s="3">
        <v>20</v>
      </c>
    </row>
    <row r="203" customHeight="1" spans="1:13">
      <c r="A203" s="154" t="e">
        <f t="shared" si="9"/>
        <v>#VALUE!</v>
      </c>
      <c r="B203" s="3"/>
      <c r="C203" s="3"/>
      <c r="D203" s="91" t="s">
        <v>10</v>
      </c>
      <c r="E203" s="91" t="s">
        <v>3206</v>
      </c>
      <c r="F203" s="33">
        <v>2020</v>
      </c>
      <c r="G203" s="33" t="s">
        <v>35</v>
      </c>
      <c r="H203" s="33" t="s">
        <v>3207</v>
      </c>
      <c r="I203" s="33">
        <v>246</v>
      </c>
      <c r="J203" s="33" t="s">
        <v>86</v>
      </c>
      <c r="K203" s="33" t="s">
        <v>14</v>
      </c>
      <c r="M203" s="3">
        <v>10</v>
      </c>
    </row>
    <row r="204" customHeight="1" spans="1:13">
      <c r="A204" s="154" t="e">
        <f t="shared" si="9"/>
        <v>#VALUE!</v>
      </c>
      <c r="B204" s="3"/>
      <c r="C204" s="3"/>
      <c r="D204" s="91" t="s">
        <v>66</v>
      </c>
      <c r="E204" s="91" t="s">
        <v>756</v>
      </c>
      <c r="F204" s="66">
        <v>2020</v>
      </c>
      <c r="G204" s="66" t="s">
        <v>148</v>
      </c>
      <c r="H204" s="66" t="s">
        <v>63</v>
      </c>
      <c r="I204" s="66">
        <v>44</v>
      </c>
      <c r="J204" s="66" t="s">
        <v>757</v>
      </c>
      <c r="K204" s="66" t="s">
        <v>277</v>
      </c>
      <c r="M204" s="3">
        <v>75</v>
      </c>
    </row>
    <row r="205" customHeight="1" spans="1:13">
      <c r="A205" s="154" t="e">
        <f t="shared" si="9"/>
        <v>#VALUE!</v>
      </c>
      <c r="B205" s="3"/>
      <c r="C205" s="3"/>
      <c r="D205" s="91" t="s">
        <v>10</v>
      </c>
      <c r="E205" s="91" t="s">
        <v>855</v>
      </c>
      <c r="F205" s="66">
        <v>2020</v>
      </c>
      <c r="G205" s="66" t="s">
        <v>93</v>
      </c>
      <c r="H205" s="66" t="s">
        <v>36</v>
      </c>
      <c r="I205" s="66">
        <v>343</v>
      </c>
      <c r="J205" s="66" t="s">
        <v>856</v>
      </c>
      <c r="K205" s="66" t="s">
        <v>40</v>
      </c>
      <c r="M205" s="3">
        <v>150</v>
      </c>
    </row>
    <row r="206" customHeight="1" spans="1:13">
      <c r="A206" s="154" t="e">
        <f t="shared" si="9"/>
        <v>#VALUE!</v>
      </c>
      <c r="B206" s="3"/>
      <c r="C206" s="3"/>
      <c r="D206" s="91" t="s">
        <v>77</v>
      </c>
      <c r="E206" s="91" t="s">
        <v>3208</v>
      </c>
      <c r="F206" s="66">
        <v>2020</v>
      </c>
      <c r="G206" s="66" t="s">
        <v>183</v>
      </c>
      <c r="H206" s="66" t="s">
        <v>3209</v>
      </c>
      <c r="I206" s="66">
        <v>362</v>
      </c>
      <c r="J206" s="88"/>
      <c r="K206" s="66" t="s">
        <v>138</v>
      </c>
      <c r="M206" s="3">
        <v>10</v>
      </c>
    </row>
    <row r="207" customHeight="1" spans="1:13">
      <c r="A207" s="154" t="e">
        <f t="shared" si="9"/>
        <v>#VALUE!</v>
      </c>
      <c r="B207" s="3"/>
      <c r="C207" s="3"/>
      <c r="D207" s="91" t="s">
        <v>10</v>
      </c>
      <c r="E207" s="91" t="s">
        <v>592</v>
      </c>
      <c r="F207" s="59">
        <v>2020</v>
      </c>
      <c r="G207" s="59" t="s">
        <v>131</v>
      </c>
      <c r="H207" s="59" t="s">
        <v>63</v>
      </c>
      <c r="I207" s="59">
        <v>303</v>
      </c>
      <c r="J207" s="60"/>
      <c r="K207" s="59" t="s">
        <v>14</v>
      </c>
      <c r="M207" s="3">
        <v>50</v>
      </c>
    </row>
    <row r="208" customHeight="1" spans="1:13">
      <c r="A208" s="154" t="e">
        <f t="shared" si="9"/>
        <v>#VALUE!</v>
      </c>
      <c r="B208" s="3"/>
      <c r="C208" s="3"/>
      <c r="D208" s="91" t="s">
        <v>10</v>
      </c>
      <c r="E208" s="3">
        <v>56747140</v>
      </c>
      <c r="F208" s="3">
        <v>2020</v>
      </c>
      <c r="G208" s="91" t="s">
        <v>365</v>
      </c>
      <c r="H208" s="59" t="s">
        <v>63</v>
      </c>
      <c r="I208" s="59">
        <v>204</v>
      </c>
      <c r="J208" s="59"/>
      <c r="K208" s="59" t="s">
        <v>14</v>
      </c>
      <c r="M208" s="3">
        <v>30</v>
      </c>
    </row>
    <row r="209" customHeight="1" spans="1:13">
      <c r="A209" s="154" t="e">
        <f t="shared" si="9"/>
        <v>#VALUE!</v>
      </c>
      <c r="B209" s="3"/>
      <c r="C209" s="3"/>
      <c r="D209" s="91" t="s">
        <v>77</v>
      </c>
      <c r="E209" s="91" t="s">
        <v>3210</v>
      </c>
      <c r="F209" s="66">
        <v>2020</v>
      </c>
      <c r="G209" s="66" t="s">
        <v>150</v>
      </c>
      <c r="H209" s="66" t="s">
        <v>3211</v>
      </c>
      <c r="I209" s="66">
        <v>203</v>
      </c>
      <c r="J209" s="66" t="s">
        <v>3212</v>
      </c>
      <c r="K209" s="66" t="s">
        <v>138</v>
      </c>
      <c r="M209" s="3">
        <v>10</v>
      </c>
    </row>
    <row r="210" customHeight="1" spans="1:13">
      <c r="A210" s="154" t="e">
        <f t="shared" si="9"/>
        <v>#VALUE!</v>
      </c>
      <c r="B210" s="3"/>
      <c r="C210" s="3"/>
      <c r="D210" s="91" t="s">
        <v>10</v>
      </c>
      <c r="E210" s="91" t="s">
        <v>271</v>
      </c>
      <c r="F210" s="66">
        <v>2020</v>
      </c>
      <c r="G210" s="66" t="s">
        <v>72</v>
      </c>
      <c r="H210" s="66" t="s">
        <v>272</v>
      </c>
      <c r="I210" s="66">
        <v>308</v>
      </c>
      <c r="J210" s="66" t="s">
        <v>273</v>
      </c>
      <c r="K210" s="66" t="s">
        <v>45</v>
      </c>
      <c r="M210" s="3">
        <v>25</v>
      </c>
    </row>
    <row r="211" customHeight="1" spans="1:13">
      <c r="A211" s="154" t="e">
        <f t="shared" si="9"/>
        <v>#VALUE!</v>
      </c>
      <c r="B211" s="3"/>
      <c r="C211" s="3"/>
      <c r="D211" s="91" t="s">
        <v>10</v>
      </c>
      <c r="E211" s="91" t="s">
        <v>593</v>
      </c>
      <c r="F211" s="33">
        <v>2020</v>
      </c>
      <c r="G211" s="33" t="s">
        <v>35</v>
      </c>
      <c r="H211" s="33" t="s">
        <v>594</v>
      </c>
      <c r="I211" s="33">
        <v>265</v>
      </c>
      <c r="J211" s="33" t="s">
        <v>108</v>
      </c>
      <c r="K211" s="33" t="s">
        <v>40</v>
      </c>
      <c r="M211" s="3">
        <v>50</v>
      </c>
    </row>
    <row r="212" customHeight="1" spans="1:13">
      <c r="A212" s="154" t="e">
        <f t="shared" si="9"/>
        <v>#VALUE!</v>
      </c>
      <c r="B212" s="3"/>
      <c r="C212" s="3"/>
      <c r="D212" s="91" t="s">
        <v>10</v>
      </c>
      <c r="E212" s="91" t="s">
        <v>747</v>
      </c>
      <c r="F212" s="59">
        <v>2020</v>
      </c>
      <c r="G212" s="59" t="s">
        <v>68</v>
      </c>
      <c r="H212" s="59" t="s">
        <v>42</v>
      </c>
      <c r="I212" s="59">
        <v>270</v>
      </c>
      <c r="J212" s="59" t="s">
        <v>748</v>
      </c>
      <c r="K212" s="59" t="s">
        <v>40</v>
      </c>
      <c r="M212" s="3">
        <v>70</v>
      </c>
    </row>
    <row r="213" customHeight="1" spans="1:13">
      <c r="A213" s="154" t="e">
        <f t="shared" si="9"/>
        <v>#VALUE!</v>
      </c>
      <c r="B213" s="3"/>
      <c r="C213" s="3"/>
      <c r="D213" s="91" t="s">
        <v>10</v>
      </c>
      <c r="E213" s="91" t="s">
        <v>595</v>
      </c>
      <c r="F213" s="66">
        <v>2020</v>
      </c>
      <c r="G213" s="66" t="s">
        <v>68</v>
      </c>
      <c r="H213" s="66" t="s">
        <v>596</v>
      </c>
      <c r="I213" s="66">
        <v>270</v>
      </c>
      <c r="J213" s="66" t="s">
        <v>597</v>
      </c>
      <c r="K213" s="66" t="s">
        <v>40</v>
      </c>
      <c r="M213" s="3">
        <v>50</v>
      </c>
    </row>
    <row r="214" customHeight="1" spans="1:13">
      <c r="A214" s="154" t="e">
        <f t="shared" si="9"/>
        <v>#VALUE!</v>
      </c>
      <c r="B214" s="3"/>
      <c r="C214" s="3"/>
      <c r="D214" s="91" t="s">
        <v>10</v>
      </c>
      <c r="E214" s="91" t="s">
        <v>711</v>
      </c>
      <c r="F214" s="59">
        <v>2020</v>
      </c>
      <c r="G214" s="59" t="s">
        <v>712</v>
      </c>
      <c r="H214" s="59" t="s">
        <v>713</v>
      </c>
      <c r="I214" s="59">
        <v>209</v>
      </c>
      <c r="J214" s="59" t="s">
        <v>714</v>
      </c>
      <c r="K214" s="59" t="s">
        <v>40</v>
      </c>
      <c r="M214" s="3">
        <v>60</v>
      </c>
    </row>
    <row r="215" customHeight="1" spans="1:13">
      <c r="A215" s="154" t="e">
        <f t="shared" si="9"/>
        <v>#VALUE!</v>
      </c>
      <c r="B215" s="3"/>
      <c r="C215" s="3"/>
      <c r="D215" s="91" t="s">
        <v>10</v>
      </c>
      <c r="E215" s="91" t="s">
        <v>598</v>
      </c>
      <c r="F215" s="59">
        <v>2020</v>
      </c>
      <c r="G215" s="59" t="s">
        <v>68</v>
      </c>
      <c r="H215" s="59" t="s">
        <v>599</v>
      </c>
      <c r="I215" s="59">
        <v>209</v>
      </c>
      <c r="J215" s="59" t="s">
        <v>600</v>
      </c>
      <c r="K215" s="59" t="s">
        <v>40</v>
      </c>
      <c r="M215" s="3">
        <v>50</v>
      </c>
    </row>
    <row r="216" customHeight="1" spans="1:13">
      <c r="A216" s="154" t="e">
        <f t="shared" si="9"/>
        <v>#VALUE!</v>
      </c>
      <c r="B216" s="3"/>
      <c r="C216" s="3"/>
      <c r="D216" s="91" t="s">
        <v>10</v>
      </c>
      <c r="E216" s="91" t="s">
        <v>784</v>
      </c>
      <c r="F216" s="66">
        <v>2020</v>
      </c>
      <c r="G216" s="66" t="s">
        <v>68</v>
      </c>
      <c r="H216" s="66" t="s">
        <v>25</v>
      </c>
      <c r="I216" s="66">
        <v>209</v>
      </c>
      <c r="J216" s="66" t="s">
        <v>748</v>
      </c>
      <c r="K216" s="66" t="s">
        <v>40</v>
      </c>
      <c r="M216" s="3">
        <v>80</v>
      </c>
    </row>
    <row r="217" customHeight="1" spans="1:13">
      <c r="A217" s="154" t="e">
        <f t="shared" si="9"/>
        <v>#VALUE!</v>
      </c>
      <c r="B217" s="3"/>
      <c r="C217" s="3"/>
      <c r="D217" s="91" t="s">
        <v>10</v>
      </c>
      <c r="E217" s="91" t="s">
        <v>892</v>
      </c>
      <c r="F217" s="66">
        <v>2020</v>
      </c>
      <c r="G217" s="66" t="s">
        <v>72</v>
      </c>
      <c r="H217" s="66" t="s">
        <v>42</v>
      </c>
      <c r="I217" s="66">
        <v>398</v>
      </c>
      <c r="J217" s="66" t="s">
        <v>557</v>
      </c>
      <c r="K217" s="66" t="s">
        <v>40</v>
      </c>
      <c r="M217" s="3">
        <v>200</v>
      </c>
    </row>
    <row r="218" customHeight="1" spans="1:13">
      <c r="A218" s="154" t="e">
        <f t="shared" si="9"/>
        <v>#VALUE!</v>
      </c>
      <c r="B218" s="3"/>
      <c r="C218" s="3"/>
      <c r="D218" s="91" t="s">
        <v>10</v>
      </c>
      <c r="E218" s="91" t="s">
        <v>715</v>
      </c>
      <c r="F218" s="59">
        <v>2020</v>
      </c>
      <c r="G218" s="59" t="s">
        <v>712</v>
      </c>
      <c r="H218" s="59" t="s">
        <v>713</v>
      </c>
      <c r="I218" s="59">
        <v>270</v>
      </c>
      <c r="J218" s="59" t="s">
        <v>716</v>
      </c>
      <c r="K218" s="59" t="s">
        <v>40</v>
      </c>
      <c r="M218" s="3">
        <v>60</v>
      </c>
    </row>
    <row r="219" customHeight="1" spans="1:13">
      <c r="A219" s="154" t="e">
        <f t="shared" si="9"/>
        <v>#VALUE!</v>
      </c>
      <c r="B219" s="3"/>
      <c r="C219" s="3"/>
      <c r="D219" s="91" t="s">
        <v>10</v>
      </c>
      <c r="E219" s="91" t="s">
        <v>717</v>
      </c>
      <c r="F219" s="66">
        <v>2020</v>
      </c>
      <c r="G219" s="66" t="s">
        <v>35</v>
      </c>
      <c r="H219" s="66" t="s">
        <v>718</v>
      </c>
      <c r="I219" s="66">
        <v>270</v>
      </c>
      <c r="J219" s="66" t="s">
        <v>120</v>
      </c>
      <c r="K219" s="66" t="s">
        <v>40</v>
      </c>
      <c r="M219" s="3">
        <v>60</v>
      </c>
    </row>
    <row r="220" customHeight="1" spans="1:13">
      <c r="A220" s="154" t="e">
        <f t="shared" si="9"/>
        <v>#VALUE!</v>
      </c>
      <c r="B220" s="3"/>
      <c r="C220" s="3"/>
      <c r="D220" s="91" t="s">
        <v>10</v>
      </c>
      <c r="E220" s="91" t="s">
        <v>719</v>
      </c>
      <c r="F220" s="66">
        <v>2020</v>
      </c>
      <c r="G220" s="66" t="s">
        <v>35</v>
      </c>
      <c r="H220" s="66" t="s">
        <v>718</v>
      </c>
      <c r="I220" s="66">
        <v>270</v>
      </c>
      <c r="J220" s="66" t="s">
        <v>120</v>
      </c>
      <c r="K220" s="66" t="s">
        <v>40</v>
      </c>
      <c r="M220" s="3">
        <v>60</v>
      </c>
    </row>
    <row r="221" customHeight="1" spans="1:13">
      <c r="A221" s="154" t="e">
        <f t="shared" si="9"/>
        <v>#VALUE!</v>
      </c>
      <c r="B221" s="3"/>
      <c r="C221" s="3"/>
      <c r="D221" s="91" t="s">
        <v>10</v>
      </c>
      <c r="E221" s="91" t="s">
        <v>720</v>
      </c>
      <c r="F221" s="66">
        <v>2020</v>
      </c>
      <c r="G221" s="66" t="s">
        <v>35</v>
      </c>
      <c r="H221" s="66" t="s">
        <v>718</v>
      </c>
      <c r="I221" s="66">
        <v>270</v>
      </c>
      <c r="J221" s="66" t="s">
        <v>721</v>
      </c>
      <c r="K221" s="66" t="s">
        <v>40</v>
      </c>
      <c r="M221" s="3">
        <v>60</v>
      </c>
    </row>
    <row r="222" customHeight="1" spans="1:13">
      <c r="A222" s="154" t="e">
        <f t="shared" si="9"/>
        <v>#VALUE!</v>
      </c>
      <c r="B222" s="3"/>
      <c r="C222" s="3"/>
      <c r="D222" s="91" t="s">
        <v>10</v>
      </c>
      <c r="E222" s="91" t="s">
        <v>798</v>
      </c>
      <c r="F222" s="59">
        <v>2020</v>
      </c>
      <c r="G222" s="59" t="s">
        <v>68</v>
      </c>
      <c r="H222" s="59" t="s">
        <v>599</v>
      </c>
      <c r="I222" s="59">
        <v>209</v>
      </c>
      <c r="J222" s="59" t="s">
        <v>712</v>
      </c>
      <c r="K222" s="59" t="s">
        <v>40</v>
      </c>
      <c r="M222" s="3">
        <v>90</v>
      </c>
    </row>
    <row r="223" customHeight="1" spans="1:13">
      <c r="A223" s="154" t="e">
        <f t="shared" si="9"/>
        <v>#VALUE!</v>
      </c>
      <c r="B223" s="3"/>
      <c r="C223" s="3"/>
      <c r="D223" s="91" t="s">
        <v>77</v>
      </c>
      <c r="E223" s="91" t="s">
        <v>3213</v>
      </c>
      <c r="F223" s="66">
        <v>2020</v>
      </c>
      <c r="G223" s="66" t="s">
        <v>3214</v>
      </c>
      <c r="H223" s="66" t="s">
        <v>42</v>
      </c>
      <c r="I223" s="66" t="s">
        <v>3215</v>
      </c>
      <c r="J223" s="88"/>
      <c r="K223" s="66" t="s">
        <v>138</v>
      </c>
      <c r="M223" s="3">
        <v>10</v>
      </c>
    </row>
    <row r="224" customHeight="1" spans="1:13">
      <c r="A224" s="154" t="e">
        <f t="shared" si="9"/>
        <v>#VALUE!</v>
      </c>
      <c r="B224" s="3"/>
      <c r="C224" s="3"/>
      <c r="D224" s="91" t="s">
        <v>10</v>
      </c>
      <c r="E224" s="91" t="s">
        <v>537</v>
      </c>
      <c r="F224" s="59">
        <v>2020</v>
      </c>
      <c r="G224" s="59" t="s">
        <v>68</v>
      </c>
      <c r="H224" s="59" t="s">
        <v>42</v>
      </c>
      <c r="I224" s="59">
        <v>209</v>
      </c>
      <c r="J224" s="60"/>
      <c r="K224" s="59" t="s">
        <v>40</v>
      </c>
      <c r="M224" s="3">
        <v>40</v>
      </c>
    </row>
    <row r="225" customHeight="1" spans="1:13">
      <c r="A225" s="154" t="e">
        <f t="shared" si="9"/>
        <v>#VALUE!</v>
      </c>
      <c r="B225" s="3"/>
      <c r="C225" s="3"/>
      <c r="D225" s="91" t="s">
        <v>77</v>
      </c>
      <c r="E225" s="91" t="s">
        <v>3216</v>
      </c>
      <c r="F225" s="59">
        <v>2020</v>
      </c>
      <c r="G225" s="59" t="s">
        <v>131</v>
      </c>
      <c r="H225" s="59" t="s">
        <v>36</v>
      </c>
      <c r="I225" s="59" t="s">
        <v>3217</v>
      </c>
      <c r="J225" s="59" t="s">
        <v>3218</v>
      </c>
      <c r="K225" s="59" t="s">
        <v>1038</v>
      </c>
      <c r="M225" s="3">
        <v>10</v>
      </c>
    </row>
    <row r="226" customHeight="1" spans="1:13">
      <c r="A226" s="154" t="e">
        <f t="shared" si="9"/>
        <v>#VALUE!</v>
      </c>
      <c r="B226" s="3"/>
      <c r="C226" s="3"/>
      <c r="D226" s="91" t="s">
        <v>77</v>
      </c>
      <c r="E226" s="91" t="s">
        <v>3219</v>
      </c>
      <c r="F226" s="66">
        <v>2020</v>
      </c>
      <c r="G226" s="66" t="s">
        <v>150</v>
      </c>
      <c r="H226" s="66" t="s">
        <v>36</v>
      </c>
      <c r="I226" s="66">
        <v>204</v>
      </c>
      <c r="J226" s="66" t="s">
        <v>22</v>
      </c>
      <c r="K226" s="66" t="s">
        <v>1038</v>
      </c>
      <c r="M226" s="3">
        <v>10</v>
      </c>
    </row>
    <row r="227" customHeight="1" spans="1:13">
      <c r="A227" s="154" t="e">
        <f t="shared" si="9"/>
        <v>#VALUE!</v>
      </c>
      <c r="B227" s="3"/>
      <c r="C227" s="3"/>
      <c r="D227" s="91" t="s">
        <v>77</v>
      </c>
      <c r="E227" s="91" t="s">
        <v>3220</v>
      </c>
      <c r="F227" s="66">
        <v>2020</v>
      </c>
      <c r="G227" s="66" t="s">
        <v>3172</v>
      </c>
      <c r="H227" s="66" t="s">
        <v>36</v>
      </c>
      <c r="I227" s="66">
        <v>214</v>
      </c>
      <c r="J227" s="66" t="s">
        <v>516</v>
      </c>
      <c r="K227" s="66" t="s">
        <v>81</v>
      </c>
      <c r="M227" s="3">
        <v>10</v>
      </c>
    </row>
    <row r="228" customHeight="1" spans="1:13">
      <c r="A228" s="154" t="e">
        <f t="shared" si="9"/>
        <v>#VALUE!</v>
      </c>
      <c r="B228" s="3"/>
      <c r="C228" s="3"/>
      <c r="D228" s="91" t="s">
        <v>10</v>
      </c>
      <c r="E228" s="91" t="s">
        <v>3221</v>
      </c>
      <c r="F228" s="33">
        <v>2020</v>
      </c>
      <c r="G228" s="33" t="s">
        <v>35</v>
      </c>
      <c r="H228" s="33" t="s">
        <v>535</v>
      </c>
      <c r="I228" s="33">
        <v>206</v>
      </c>
      <c r="J228" s="33" t="s">
        <v>120</v>
      </c>
      <c r="K228" s="33" t="s">
        <v>27</v>
      </c>
      <c r="M228" s="3">
        <v>10</v>
      </c>
    </row>
    <row r="229" customHeight="1" spans="1:13">
      <c r="A229" s="154" t="e">
        <f t="shared" si="9"/>
        <v>#VALUE!</v>
      </c>
      <c r="B229" s="3"/>
      <c r="C229" s="3"/>
      <c r="D229" s="91" t="s">
        <v>10</v>
      </c>
      <c r="E229" s="91" t="s">
        <v>3222</v>
      </c>
      <c r="F229" s="59">
        <v>2020</v>
      </c>
      <c r="G229" s="59" t="s">
        <v>68</v>
      </c>
      <c r="H229" s="59" t="s">
        <v>535</v>
      </c>
      <c r="I229" s="59">
        <v>206</v>
      </c>
      <c r="J229" s="60"/>
      <c r="K229" s="59" t="s">
        <v>14</v>
      </c>
      <c r="M229" s="3">
        <v>10</v>
      </c>
    </row>
    <row r="230" customHeight="1" spans="1:13">
      <c r="A230" s="154" t="e">
        <f t="shared" si="9"/>
        <v>#VALUE!</v>
      </c>
      <c r="B230" s="3"/>
      <c r="C230" s="3"/>
      <c r="D230" s="91" t="s">
        <v>10</v>
      </c>
      <c r="E230" s="91" t="s">
        <v>3223</v>
      </c>
      <c r="F230" s="59">
        <v>2020</v>
      </c>
      <c r="G230" s="59" t="s">
        <v>68</v>
      </c>
      <c r="H230" s="59" t="s">
        <v>535</v>
      </c>
      <c r="I230" s="59">
        <v>206</v>
      </c>
      <c r="J230" s="60"/>
      <c r="K230" s="59" t="s">
        <v>14</v>
      </c>
      <c r="M230" s="3">
        <v>10</v>
      </c>
    </row>
    <row r="231" customHeight="1" spans="1:13">
      <c r="A231" s="154" t="e">
        <f t="shared" si="9"/>
        <v>#VALUE!</v>
      </c>
      <c r="B231" s="3"/>
      <c r="C231" s="3"/>
      <c r="D231" s="91" t="s">
        <v>10</v>
      </c>
      <c r="E231" s="91" t="s">
        <v>3224</v>
      </c>
      <c r="F231" s="9">
        <v>2020</v>
      </c>
      <c r="G231" s="9" t="s">
        <v>35</v>
      </c>
      <c r="H231" s="9" t="s">
        <v>3225</v>
      </c>
      <c r="I231" s="9">
        <v>144</v>
      </c>
      <c r="J231" s="9" t="s">
        <v>86</v>
      </c>
      <c r="K231" s="9" t="s">
        <v>14</v>
      </c>
      <c r="M231" s="3">
        <v>10</v>
      </c>
    </row>
    <row r="232" customHeight="1" spans="1:13">
      <c r="A232" s="154" t="e">
        <f t="shared" si="9"/>
        <v>#VALUE!</v>
      </c>
      <c r="B232" s="3"/>
      <c r="C232" s="3"/>
      <c r="D232" s="91" t="s">
        <v>10</v>
      </c>
      <c r="E232" s="91" t="s">
        <v>3226</v>
      </c>
      <c r="F232" s="66">
        <v>2020</v>
      </c>
      <c r="G232" s="66" t="s">
        <v>72</v>
      </c>
      <c r="H232" s="66" t="s">
        <v>647</v>
      </c>
      <c r="I232" s="66">
        <v>326</v>
      </c>
      <c r="J232" s="66" t="s">
        <v>3192</v>
      </c>
      <c r="K232" s="66" t="s">
        <v>27</v>
      </c>
      <c r="M232" s="3">
        <v>10</v>
      </c>
    </row>
    <row r="233" customHeight="1" spans="1:13">
      <c r="A233" s="154" t="e">
        <f t="shared" si="9"/>
        <v>#VALUE!</v>
      </c>
      <c r="B233" s="3"/>
      <c r="C233" s="3"/>
      <c r="D233" s="91" t="s">
        <v>10</v>
      </c>
      <c r="E233" s="91" t="s">
        <v>3227</v>
      </c>
      <c r="F233" s="59">
        <v>2020</v>
      </c>
      <c r="G233" s="59" t="s">
        <v>72</v>
      </c>
      <c r="H233" s="59" t="s">
        <v>647</v>
      </c>
      <c r="I233" s="59">
        <v>326</v>
      </c>
      <c r="J233" s="60"/>
      <c r="K233" s="59" t="s">
        <v>14</v>
      </c>
      <c r="M233" s="3">
        <v>5</v>
      </c>
    </row>
    <row r="234" customHeight="1" spans="1:13">
      <c r="A234" s="154" t="e">
        <f t="shared" si="9"/>
        <v>#VALUE!</v>
      </c>
      <c r="B234" s="3"/>
      <c r="C234" s="3"/>
      <c r="D234" s="91" t="s">
        <v>10</v>
      </c>
      <c r="E234" s="91" t="s">
        <v>3228</v>
      </c>
      <c r="F234" s="66">
        <v>2020</v>
      </c>
      <c r="G234" s="66" t="s">
        <v>72</v>
      </c>
      <c r="H234" s="66" t="s">
        <v>3229</v>
      </c>
      <c r="I234" s="66">
        <v>305</v>
      </c>
      <c r="J234" s="66" t="s">
        <v>2633</v>
      </c>
      <c r="K234" s="66" t="s">
        <v>14</v>
      </c>
      <c r="M234" s="3">
        <v>15</v>
      </c>
    </row>
    <row r="235" customHeight="1" spans="1:13">
      <c r="A235" s="154" t="e">
        <f t="shared" si="9"/>
        <v>#VALUE!</v>
      </c>
      <c r="B235" s="3"/>
      <c r="C235" s="3"/>
      <c r="D235" s="91" t="s">
        <v>10</v>
      </c>
      <c r="E235" s="91" t="s">
        <v>3230</v>
      </c>
      <c r="F235" s="66">
        <v>2020</v>
      </c>
      <c r="G235" s="66" t="s">
        <v>72</v>
      </c>
      <c r="H235" s="66" t="s">
        <v>3229</v>
      </c>
      <c r="I235" s="66">
        <v>305</v>
      </c>
      <c r="J235" s="66" t="s">
        <v>2633</v>
      </c>
      <c r="K235" s="66" t="s">
        <v>14</v>
      </c>
      <c r="M235" s="3">
        <v>15</v>
      </c>
    </row>
    <row r="236" customHeight="1" spans="1:13">
      <c r="A236" s="154" t="e">
        <f>'Drop 1 Baseball'!A44+1</f>
        <v>#VALUE!</v>
      </c>
      <c r="B236" s="3"/>
      <c r="C236" s="3"/>
      <c r="D236" s="91" t="s">
        <v>10</v>
      </c>
      <c r="E236" s="91" t="s">
        <v>3231</v>
      </c>
      <c r="F236" s="9">
        <v>2020</v>
      </c>
      <c r="G236" s="9" t="s">
        <v>35</v>
      </c>
      <c r="H236" s="9" t="s">
        <v>3232</v>
      </c>
      <c r="I236" s="9">
        <v>113</v>
      </c>
      <c r="J236" s="9" t="s">
        <v>108</v>
      </c>
      <c r="K236" s="9" t="s">
        <v>14</v>
      </c>
      <c r="M236" s="3">
        <v>10</v>
      </c>
    </row>
    <row r="237" customHeight="1" spans="1:13">
      <c r="A237" s="154" t="e">
        <f t="shared" ref="A237:A272" si="10">A236+1</f>
        <v>#VALUE!</v>
      </c>
      <c r="B237" s="3"/>
      <c r="C237" s="3"/>
      <c r="D237" s="91" t="s">
        <v>10</v>
      </c>
      <c r="E237" s="91" t="s">
        <v>3233</v>
      </c>
      <c r="F237" s="9">
        <v>2020</v>
      </c>
      <c r="G237" s="9" t="s">
        <v>35</v>
      </c>
      <c r="H237" s="9" t="s">
        <v>3232</v>
      </c>
      <c r="I237" s="9">
        <v>113</v>
      </c>
      <c r="J237" s="9" t="s">
        <v>108</v>
      </c>
      <c r="K237" s="9" t="s">
        <v>27</v>
      </c>
      <c r="M237" s="3">
        <v>5</v>
      </c>
    </row>
    <row r="238" customHeight="1" spans="1:13">
      <c r="A238" s="154" t="e">
        <f t="shared" si="10"/>
        <v>#VALUE!</v>
      </c>
      <c r="B238" s="3"/>
      <c r="C238" s="3"/>
      <c r="D238" s="91" t="s">
        <v>10</v>
      </c>
      <c r="E238" s="91" t="s">
        <v>3234</v>
      </c>
      <c r="F238" s="66">
        <v>2020</v>
      </c>
      <c r="G238" s="66" t="s">
        <v>72</v>
      </c>
      <c r="H238" s="66" t="s">
        <v>621</v>
      </c>
      <c r="I238" s="66">
        <v>71</v>
      </c>
      <c r="J238" s="66" t="s">
        <v>3192</v>
      </c>
      <c r="K238" s="66" t="s">
        <v>27</v>
      </c>
      <c r="M238" s="3">
        <v>10</v>
      </c>
    </row>
    <row r="239" customHeight="1" spans="1:13">
      <c r="A239" s="154" t="e">
        <f t="shared" si="10"/>
        <v>#VALUE!</v>
      </c>
      <c r="B239" s="3"/>
      <c r="C239" s="3"/>
      <c r="D239" s="91" t="s">
        <v>10</v>
      </c>
      <c r="E239" s="91" t="s">
        <v>3235</v>
      </c>
      <c r="F239" s="9">
        <v>2020</v>
      </c>
      <c r="G239" s="9" t="s">
        <v>35</v>
      </c>
      <c r="H239" s="9" t="s">
        <v>3236</v>
      </c>
      <c r="I239" s="9">
        <v>160</v>
      </c>
      <c r="J239" s="9" t="s">
        <v>86</v>
      </c>
      <c r="K239" s="9" t="s">
        <v>14</v>
      </c>
      <c r="M239" s="3">
        <v>10</v>
      </c>
    </row>
    <row r="240" customHeight="1" spans="1:13">
      <c r="A240" s="154" t="e">
        <f t="shared" si="10"/>
        <v>#VALUE!</v>
      </c>
      <c r="B240" s="3"/>
      <c r="C240" s="3"/>
      <c r="D240" s="91" t="s">
        <v>10</v>
      </c>
      <c r="E240" s="91" t="s">
        <v>3237</v>
      </c>
      <c r="F240" s="9">
        <v>2020</v>
      </c>
      <c r="G240" s="9" t="s">
        <v>35</v>
      </c>
      <c r="H240" s="9" t="s">
        <v>3238</v>
      </c>
      <c r="I240" s="9">
        <v>62</v>
      </c>
      <c r="J240" s="9" t="s">
        <v>68</v>
      </c>
      <c r="K240" s="9" t="s">
        <v>27</v>
      </c>
      <c r="M240" s="3">
        <v>10</v>
      </c>
    </row>
    <row r="241" customHeight="1" spans="1:13">
      <c r="A241" s="154" t="e">
        <f t="shared" si="10"/>
        <v>#VALUE!</v>
      </c>
      <c r="B241" s="3"/>
      <c r="C241" s="3"/>
      <c r="D241" s="91" t="s">
        <v>10</v>
      </c>
      <c r="E241" s="91" t="s">
        <v>758</v>
      </c>
      <c r="F241" s="66">
        <v>2020</v>
      </c>
      <c r="G241" s="66" t="s">
        <v>72</v>
      </c>
      <c r="H241" s="66" t="s">
        <v>159</v>
      </c>
      <c r="I241" s="66">
        <v>383</v>
      </c>
      <c r="J241" s="66" t="s">
        <v>557</v>
      </c>
      <c r="K241" s="66" t="s">
        <v>40</v>
      </c>
      <c r="M241" s="3">
        <v>75</v>
      </c>
    </row>
    <row r="242" customHeight="1" spans="1:13">
      <c r="A242" s="154" t="e">
        <f t="shared" si="10"/>
        <v>#VALUE!</v>
      </c>
      <c r="B242" s="3"/>
      <c r="C242" s="3"/>
      <c r="D242" s="91" t="s">
        <v>10</v>
      </c>
      <c r="E242" s="91" t="s">
        <v>366</v>
      </c>
      <c r="F242" s="59">
        <v>2020</v>
      </c>
      <c r="G242" s="59" t="s">
        <v>72</v>
      </c>
      <c r="H242" s="59" t="s">
        <v>159</v>
      </c>
      <c r="I242" s="59">
        <v>383</v>
      </c>
      <c r="J242" s="59" t="s">
        <v>86</v>
      </c>
      <c r="K242" s="59" t="s">
        <v>14</v>
      </c>
      <c r="M242" s="3">
        <v>30</v>
      </c>
    </row>
    <row r="243" customHeight="1" spans="1:13">
      <c r="A243" s="154" t="e">
        <f t="shared" si="10"/>
        <v>#VALUE!</v>
      </c>
      <c r="B243" s="3"/>
      <c r="C243" s="3"/>
      <c r="D243" s="91" t="s">
        <v>10</v>
      </c>
      <c r="E243" s="91" t="s">
        <v>538</v>
      </c>
      <c r="F243" s="33">
        <v>2020</v>
      </c>
      <c r="G243" s="33" t="s">
        <v>35</v>
      </c>
      <c r="H243" s="33" t="s">
        <v>159</v>
      </c>
      <c r="I243" s="33">
        <v>272</v>
      </c>
      <c r="J243" s="33" t="s">
        <v>39</v>
      </c>
      <c r="K243" s="33" t="s">
        <v>40</v>
      </c>
      <c r="M243" s="3">
        <v>40</v>
      </c>
    </row>
    <row r="244" customHeight="1" spans="1:13">
      <c r="A244" s="154" t="e">
        <f t="shared" si="10"/>
        <v>#VALUE!</v>
      </c>
      <c r="B244" s="3"/>
      <c r="C244" s="3"/>
      <c r="D244" s="91" t="s">
        <v>66</v>
      </c>
      <c r="E244" s="91" t="s">
        <v>3239</v>
      </c>
      <c r="F244" s="59">
        <v>2020</v>
      </c>
      <c r="G244" s="59" t="s">
        <v>72</v>
      </c>
      <c r="H244" s="59" t="s">
        <v>142</v>
      </c>
      <c r="I244" s="59">
        <v>339</v>
      </c>
      <c r="J244" s="60"/>
      <c r="K244" s="59" t="s">
        <v>146</v>
      </c>
      <c r="M244" s="3">
        <v>15</v>
      </c>
    </row>
    <row r="245" customHeight="1" spans="1:13">
      <c r="A245" s="154" t="e">
        <f t="shared" si="10"/>
        <v>#VALUE!</v>
      </c>
      <c r="B245" s="3"/>
      <c r="C245" s="3"/>
      <c r="D245" s="91" t="s">
        <v>10</v>
      </c>
      <c r="E245" s="91" t="s">
        <v>601</v>
      </c>
      <c r="F245" s="33">
        <v>2020</v>
      </c>
      <c r="G245" s="33" t="s">
        <v>35</v>
      </c>
      <c r="H245" s="33" t="s">
        <v>142</v>
      </c>
      <c r="I245" s="33">
        <v>262</v>
      </c>
      <c r="J245" s="35"/>
      <c r="K245" s="33" t="s">
        <v>40</v>
      </c>
      <c r="M245" s="3">
        <v>50</v>
      </c>
    </row>
    <row r="246" customHeight="1" spans="1:13">
      <c r="A246" s="154" t="e">
        <f t="shared" si="10"/>
        <v>#VALUE!</v>
      </c>
      <c r="B246" s="3"/>
      <c r="C246" s="3"/>
      <c r="D246" s="91" t="s">
        <v>10</v>
      </c>
      <c r="E246" s="91" t="s">
        <v>602</v>
      </c>
      <c r="F246" s="66">
        <v>2020</v>
      </c>
      <c r="G246" s="66" t="s">
        <v>131</v>
      </c>
      <c r="H246" s="66" t="s">
        <v>142</v>
      </c>
      <c r="I246" s="66">
        <v>302</v>
      </c>
      <c r="J246" s="66" t="s">
        <v>145</v>
      </c>
      <c r="K246" s="66" t="s">
        <v>40</v>
      </c>
      <c r="M246" s="3">
        <v>50</v>
      </c>
    </row>
    <row r="247" customHeight="1" spans="1:13">
      <c r="A247" s="154" t="e">
        <f t="shared" si="10"/>
        <v>#VALUE!</v>
      </c>
      <c r="B247" s="3"/>
      <c r="C247" s="3"/>
      <c r="D247" s="91" t="s">
        <v>10</v>
      </c>
      <c r="E247" s="91" t="s">
        <v>603</v>
      </c>
      <c r="F247" s="33">
        <v>2020</v>
      </c>
      <c r="G247" s="33" t="s">
        <v>35</v>
      </c>
      <c r="H247" s="33" t="s">
        <v>604</v>
      </c>
      <c r="I247" s="33">
        <v>268</v>
      </c>
      <c r="J247" s="33" t="s">
        <v>39</v>
      </c>
      <c r="K247" s="33" t="s">
        <v>40</v>
      </c>
      <c r="M247" s="3">
        <v>50</v>
      </c>
    </row>
    <row r="248" customHeight="1" spans="1:13">
      <c r="A248" s="154" t="e">
        <f t="shared" si="10"/>
        <v>#VALUE!</v>
      </c>
      <c r="B248" s="3"/>
      <c r="C248" s="3"/>
      <c r="D248" s="91" t="s">
        <v>10</v>
      </c>
      <c r="E248" s="91" t="s">
        <v>106</v>
      </c>
      <c r="F248" s="33">
        <v>2020</v>
      </c>
      <c r="G248" s="33" t="s">
        <v>35</v>
      </c>
      <c r="H248" s="33" t="s">
        <v>107</v>
      </c>
      <c r="I248" s="33">
        <v>66</v>
      </c>
      <c r="J248" s="33" t="s">
        <v>108</v>
      </c>
      <c r="K248" s="33" t="s">
        <v>40</v>
      </c>
      <c r="M248" s="3">
        <v>20</v>
      </c>
    </row>
    <row r="249" customHeight="1" spans="1:13">
      <c r="A249" s="154" t="e">
        <f t="shared" si="10"/>
        <v>#VALUE!</v>
      </c>
      <c r="B249" s="3"/>
      <c r="C249" s="3"/>
      <c r="D249" s="91" t="s">
        <v>10</v>
      </c>
      <c r="E249" s="91" t="s">
        <v>539</v>
      </c>
      <c r="F249" s="9">
        <v>2020</v>
      </c>
      <c r="G249" s="9" t="s">
        <v>35</v>
      </c>
      <c r="H249" s="9" t="s">
        <v>107</v>
      </c>
      <c r="I249" s="9">
        <v>66</v>
      </c>
      <c r="J249" s="9" t="s">
        <v>39</v>
      </c>
      <c r="K249" s="9" t="s">
        <v>14</v>
      </c>
      <c r="M249" s="3">
        <v>40</v>
      </c>
    </row>
    <row r="250" customHeight="1" spans="1:13">
      <c r="A250" s="154" t="e">
        <f t="shared" si="10"/>
        <v>#VALUE!</v>
      </c>
      <c r="B250" s="3"/>
      <c r="C250" s="3"/>
      <c r="D250" s="91" t="s">
        <v>10</v>
      </c>
      <c r="E250" s="91" t="s">
        <v>367</v>
      </c>
      <c r="F250" s="9">
        <v>2020</v>
      </c>
      <c r="G250" s="9" t="s">
        <v>35</v>
      </c>
      <c r="H250" s="9" t="s">
        <v>13</v>
      </c>
      <c r="I250" s="9">
        <v>264</v>
      </c>
      <c r="J250" s="9" t="s">
        <v>70</v>
      </c>
      <c r="K250" s="9" t="s">
        <v>40</v>
      </c>
      <c r="M250" s="3">
        <v>30</v>
      </c>
    </row>
    <row r="251" customHeight="1" spans="1:13">
      <c r="A251" s="154" t="e">
        <f t="shared" si="10"/>
        <v>#VALUE!</v>
      </c>
      <c r="B251" s="3"/>
      <c r="C251" s="3"/>
      <c r="D251" s="91" t="s">
        <v>77</v>
      </c>
      <c r="E251" s="91" t="s">
        <v>3240</v>
      </c>
      <c r="F251" s="66">
        <v>2020</v>
      </c>
      <c r="G251" s="66" t="s">
        <v>150</v>
      </c>
      <c r="H251" s="66" t="s">
        <v>13</v>
      </c>
      <c r="I251" s="66">
        <v>204</v>
      </c>
      <c r="J251" s="66" t="s">
        <v>3241</v>
      </c>
      <c r="K251" s="66" t="s">
        <v>1038</v>
      </c>
      <c r="M251" s="3">
        <v>5</v>
      </c>
    </row>
    <row r="252" customHeight="1" spans="1:13">
      <c r="A252" s="154" t="e">
        <f t="shared" si="10"/>
        <v>#VALUE!</v>
      </c>
      <c r="B252" s="3"/>
      <c r="C252" s="3"/>
      <c r="D252" s="91" t="s">
        <v>10</v>
      </c>
      <c r="E252" s="91" t="s">
        <v>3242</v>
      </c>
      <c r="F252" s="59">
        <v>2020</v>
      </c>
      <c r="G252" s="59" t="s">
        <v>68</v>
      </c>
      <c r="H252" s="59" t="s">
        <v>13</v>
      </c>
      <c r="I252" s="59">
        <v>211</v>
      </c>
      <c r="J252" s="60"/>
      <c r="K252" s="59" t="s">
        <v>14</v>
      </c>
      <c r="M252" s="3">
        <v>10</v>
      </c>
    </row>
    <row r="253" customHeight="1" spans="1:13">
      <c r="A253" s="154" t="e">
        <f t="shared" si="10"/>
        <v>#VALUE!</v>
      </c>
      <c r="B253" s="3"/>
      <c r="C253" s="3"/>
      <c r="D253" s="91" t="s">
        <v>10</v>
      </c>
      <c r="E253" s="91" t="s">
        <v>3243</v>
      </c>
      <c r="F253" s="33">
        <v>2020</v>
      </c>
      <c r="G253" s="33" t="s">
        <v>35</v>
      </c>
      <c r="H253" s="33" t="s">
        <v>13</v>
      </c>
      <c r="I253" s="33">
        <v>211</v>
      </c>
      <c r="J253" s="35"/>
      <c r="K253" s="33" t="s">
        <v>14</v>
      </c>
      <c r="M253" s="3">
        <v>10</v>
      </c>
    </row>
    <row r="254" customHeight="1" spans="1:13">
      <c r="A254" s="154" t="e">
        <f t="shared" si="10"/>
        <v>#VALUE!</v>
      </c>
      <c r="B254" s="3"/>
      <c r="C254" s="3"/>
      <c r="D254" s="91" t="s">
        <v>10</v>
      </c>
      <c r="E254" s="91" t="s">
        <v>3244</v>
      </c>
      <c r="F254" s="9">
        <v>2020</v>
      </c>
      <c r="G254" s="9" t="s">
        <v>35</v>
      </c>
      <c r="H254" s="9" t="s">
        <v>3245</v>
      </c>
      <c r="I254" s="9">
        <v>105</v>
      </c>
      <c r="J254" s="9" t="s">
        <v>68</v>
      </c>
      <c r="K254" s="9" t="s">
        <v>40</v>
      </c>
      <c r="M254" s="3">
        <v>10</v>
      </c>
    </row>
    <row r="255" customHeight="1" spans="1:13">
      <c r="A255" s="154" t="e">
        <f t="shared" si="10"/>
        <v>#VALUE!</v>
      </c>
      <c r="B255" s="3"/>
      <c r="C255" s="3"/>
      <c r="D255" s="91" t="s">
        <v>10</v>
      </c>
      <c r="E255" s="91" t="s">
        <v>3246</v>
      </c>
      <c r="F255" s="66">
        <v>2020</v>
      </c>
      <c r="G255" s="66" t="s">
        <v>68</v>
      </c>
      <c r="H255" s="66" t="s">
        <v>110</v>
      </c>
      <c r="I255" s="66">
        <v>297</v>
      </c>
      <c r="J255" s="88"/>
      <c r="K255" s="66" t="s">
        <v>14</v>
      </c>
      <c r="M255" s="3">
        <v>10</v>
      </c>
    </row>
    <row r="256" customHeight="1" spans="1:13">
      <c r="A256" s="154" t="e">
        <f t="shared" si="10"/>
        <v>#VALUE!</v>
      </c>
      <c r="B256" s="3"/>
      <c r="C256" s="3"/>
      <c r="D256" s="91" t="s">
        <v>10</v>
      </c>
      <c r="E256" s="91" t="s">
        <v>605</v>
      </c>
      <c r="F256" s="9">
        <v>2020</v>
      </c>
      <c r="G256" s="9" t="s">
        <v>35</v>
      </c>
      <c r="H256" s="9" t="s">
        <v>110</v>
      </c>
      <c r="I256" s="9">
        <v>297</v>
      </c>
      <c r="J256" s="9" t="s">
        <v>70</v>
      </c>
      <c r="K256" s="9" t="s">
        <v>40</v>
      </c>
      <c r="M256" s="3">
        <v>50</v>
      </c>
    </row>
    <row r="257" customHeight="1" spans="1:13">
      <c r="A257" s="154" t="e">
        <f t="shared" si="10"/>
        <v>#VALUE!</v>
      </c>
      <c r="B257" s="3"/>
      <c r="C257" s="3"/>
      <c r="D257" s="91" t="s">
        <v>10</v>
      </c>
      <c r="E257" s="91" t="s">
        <v>606</v>
      </c>
      <c r="F257" s="66">
        <v>2020</v>
      </c>
      <c r="G257" s="66" t="s">
        <v>68</v>
      </c>
      <c r="H257" s="66" t="s">
        <v>180</v>
      </c>
      <c r="I257" s="66">
        <v>297</v>
      </c>
      <c r="J257" s="66" t="s">
        <v>86</v>
      </c>
      <c r="K257" s="66" t="s">
        <v>40</v>
      </c>
      <c r="M257" s="3">
        <v>50</v>
      </c>
    </row>
    <row r="258" customHeight="1" spans="1:13">
      <c r="A258" s="154" t="e">
        <f t="shared" si="10"/>
        <v>#VALUE!</v>
      </c>
      <c r="B258" s="3"/>
      <c r="C258" s="3"/>
      <c r="D258" s="91" t="s">
        <v>10</v>
      </c>
      <c r="E258" s="91" t="s">
        <v>368</v>
      </c>
      <c r="F258" s="66">
        <v>2020</v>
      </c>
      <c r="G258" s="66" t="s">
        <v>68</v>
      </c>
      <c r="H258" s="66" t="s">
        <v>110</v>
      </c>
      <c r="I258" s="66" t="s">
        <v>369</v>
      </c>
      <c r="J258" s="66" t="s">
        <v>370</v>
      </c>
      <c r="K258" s="66" t="s">
        <v>40</v>
      </c>
      <c r="M258" s="3">
        <v>30</v>
      </c>
    </row>
    <row r="259" customHeight="1" spans="1:13">
      <c r="A259" s="154" t="e">
        <f t="shared" si="10"/>
        <v>#VALUE!</v>
      </c>
      <c r="B259" s="3"/>
      <c r="C259" s="3"/>
      <c r="D259" s="91" t="s">
        <v>10</v>
      </c>
      <c r="E259" s="91" t="s">
        <v>3247</v>
      </c>
      <c r="F259" s="66">
        <v>2020</v>
      </c>
      <c r="G259" s="66" t="s">
        <v>72</v>
      </c>
      <c r="H259" s="66" t="s">
        <v>110</v>
      </c>
      <c r="I259" s="66">
        <v>1</v>
      </c>
      <c r="J259" s="66" t="s">
        <v>3248</v>
      </c>
      <c r="K259" s="66" t="s">
        <v>14</v>
      </c>
      <c r="M259" s="3">
        <v>15</v>
      </c>
    </row>
    <row r="260" customHeight="1" spans="1:13">
      <c r="A260" s="154" t="e">
        <f t="shared" si="10"/>
        <v>#VALUE!</v>
      </c>
      <c r="B260" s="3"/>
      <c r="C260" s="3"/>
      <c r="D260" s="91" t="s">
        <v>10</v>
      </c>
      <c r="E260" s="91" t="s">
        <v>3249</v>
      </c>
      <c r="F260" s="9">
        <v>2020</v>
      </c>
      <c r="G260" s="9" t="s">
        <v>35</v>
      </c>
      <c r="H260" s="9" t="s">
        <v>3250</v>
      </c>
      <c r="I260" s="9">
        <v>132</v>
      </c>
      <c r="J260" s="9" t="s">
        <v>39</v>
      </c>
      <c r="K260" s="9" t="s">
        <v>40</v>
      </c>
      <c r="M260" s="3">
        <v>15</v>
      </c>
    </row>
    <row r="261" customHeight="1" spans="1:13">
      <c r="A261" s="154" t="e">
        <f t="shared" si="10"/>
        <v>#VALUE!</v>
      </c>
      <c r="B261" s="3"/>
      <c r="C261" s="3"/>
      <c r="D261" s="91" t="s">
        <v>10</v>
      </c>
      <c r="E261" s="91" t="s">
        <v>607</v>
      </c>
      <c r="F261" s="66">
        <v>2020</v>
      </c>
      <c r="G261" s="66" t="s">
        <v>72</v>
      </c>
      <c r="H261" s="66" t="s">
        <v>110</v>
      </c>
      <c r="I261" s="66">
        <v>124</v>
      </c>
      <c r="J261" s="66" t="s">
        <v>74</v>
      </c>
      <c r="K261" s="66" t="s">
        <v>45</v>
      </c>
      <c r="M261" s="3">
        <v>50</v>
      </c>
    </row>
    <row r="262" customHeight="1" spans="1:13">
      <c r="A262" s="154" t="e">
        <f t="shared" si="10"/>
        <v>#VALUE!</v>
      </c>
      <c r="B262" s="3"/>
      <c r="C262" s="3"/>
      <c r="D262" s="91" t="s">
        <v>10</v>
      </c>
      <c r="E262" s="91" t="s">
        <v>109</v>
      </c>
      <c r="F262" s="66">
        <v>2020</v>
      </c>
      <c r="G262" s="66" t="s">
        <v>72</v>
      </c>
      <c r="H262" s="66" t="s">
        <v>110</v>
      </c>
      <c r="I262" s="66">
        <v>124</v>
      </c>
      <c r="J262" s="88"/>
      <c r="K262" s="66" t="s">
        <v>45</v>
      </c>
      <c r="M262" s="3">
        <v>20</v>
      </c>
    </row>
    <row r="263" customHeight="1" spans="1:13">
      <c r="A263" s="154" t="e">
        <f t="shared" si="10"/>
        <v>#VALUE!</v>
      </c>
      <c r="B263" s="3"/>
      <c r="C263" s="3"/>
      <c r="D263" s="91" t="s">
        <v>10</v>
      </c>
      <c r="E263" s="91" t="s">
        <v>111</v>
      </c>
      <c r="F263" s="66">
        <v>2020</v>
      </c>
      <c r="G263" s="66" t="s">
        <v>72</v>
      </c>
      <c r="H263" s="66" t="s">
        <v>110</v>
      </c>
      <c r="I263" s="66">
        <v>124</v>
      </c>
      <c r="J263" s="88"/>
      <c r="K263" s="66" t="s">
        <v>45</v>
      </c>
      <c r="M263" s="3">
        <v>20</v>
      </c>
    </row>
    <row r="264" customHeight="1" spans="1:13">
      <c r="A264" s="154" t="e">
        <f t="shared" si="10"/>
        <v>#VALUE!</v>
      </c>
      <c r="B264" s="3"/>
      <c r="C264" s="3"/>
      <c r="D264" s="91" t="s">
        <v>10</v>
      </c>
      <c r="E264" s="91" t="s">
        <v>112</v>
      </c>
      <c r="F264" s="33">
        <v>2020</v>
      </c>
      <c r="G264" s="33" t="s">
        <v>72</v>
      </c>
      <c r="H264" s="33" t="s">
        <v>113</v>
      </c>
      <c r="I264" s="33">
        <v>333</v>
      </c>
      <c r="J264" s="33" t="s">
        <v>86</v>
      </c>
      <c r="K264" s="33" t="s">
        <v>45</v>
      </c>
      <c r="M264" s="3">
        <v>20</v>
      </c>
    </row>
    <row r="265" customHeight="1" spans="1:13">
      <c r="A265" s="154" t="e">
        <f t="shared" si="10"/>
        <v>#VALUE!</v>
      </c>
      <c r="B265" s="3"/>
      <c r="C265" s="3"/>
      <c r="D265" s="91" t="s">
        <v>10</v>
      </c>
      <c r="E265" s="91" t="s">
        <v>114</v>
      </c>
      <c r="F265" s="33">
        <v>2020</v>
      </c>
      <c r="G265" s="33" t="s">
        <v>72</v>
      </c>
      <c r="H265" s="33" t="s">
        <v>115</v>
      </c>
      <c r="I265" s="33">
        <v>332</v>
      </c>
      <c r="J265" s="35"/>
      <c r="K265" s="33" t="s">
        <v>45</v>
      </c>
      <c r="M265" s="3">
        <v>20</v>
      </c>
    </row>
    <row r="266" customHeight="1" spans="1:13">
      <c r="A266" s="154" t="e">
        <f t="shared" si="10"/>
        <v>#VALUE!</v>
      </c>
      <c r="B266" s="3"/>
      <c r="C266" s="3"/>
      <c r="D266" s="91" t="s">
        <v>10</v>
      </c>
      <c r="E266" s="91" t="s">
        <v>540</v>
      </c>
      <c r="F266" s="9">
        <v>2020</v>
      </c>
      <c r="G266" s="9" t="s">
        <v>35</v>
      </c>
      <c r="H266" s="9" t="s">
        <v>280</v>
      </c>
      <c r="I266" s="9">
        <v>300</v>
      </c>
      <c r="J266" s="9" t="s">
        <v>39</v>
      </c>
      <c r="K266" s="9" t="s">
        <v>40</v>
      </c>
      <c r="M266" s="3">
        <v>40</v>
      </c>
    </row>
    <row r="267" customHeight="1" spans="1:13">
      <c r="A267" s="154" t="e">
        <f t="shared" si="10"/>
        <v>#VALUE!</v>
      </c>
      <c r="B267" s="3"/>
      <c r="C267" s="3"/>
      <c r="D267" s="91" t="s">
        <v>10</v>
      </c>
      <c r="E267" s="91" t="s">
        <v>3251</v>
      </c>
      <c r="F267" s="9">
        <v>2020</v>
      </c>
      <c r="G267" s="9" t="s">
        <v>35</v>
      </c>
      <c r="H267" s="9" t="s">
        <v>3252</v>
      </c>
      <c r="I267" s="9">
        <v>14</v>
      </c>
      <c r="J267" s="9" t="s">
        <v>68</v>
      </c>
      <c r="K267" s="9" t="s">
        <v>40</v>
      </c>
      <c r="M267" s="3">
        <v>10</v>
      </c>
    </row>
    <row r="268" customHeight="1" spans="1:13">
      <c r="A268" s="154" t="e">
        <f t="shared" si="10"/>
        <v>#VALUE!</v>
      </c>
      <c r="B268" s="3"/>
      <c r="C268" s="3"/>
      <c r="D268" s="91" t="s">
        <v>10</v>
      </c>
      <c r="E268" s="91" t="s">
        <v>3253</v>
      </c>
      <c r="F268" s="9">
        <v>2020</v>
      </c>
      <c r="G268" s="9" t="s">
        <v>35</v>
      </c>
      <c r="H268" s="9" t="s">
        <v>197</v>
      </c>
      <c r="I268" s="9">
        <v>18</v>
      </c>
      <c r="J268" s="10"/>
      <c r="K268" s="9" t="s">
        <v>40</v>
      </c>
      <c r="M268" s="3">
        <v>15</v>
      </c>
    </row>
    <row r="269" customHeight="1" spans="1:13">
      <c r="A269" s="154" t="e">
        <f t="shared" si="10"/>
        <v>#VALUE!</v>
      </c>
      <c r="B269" s="3"/>
      <c r="C269" s="3"/>
      <c r="D269" s="91" t="s">
        <v>10</v>
      </c>
      <c r="E269" s="91" t="s">
        <v>116</v>
      </c>
      <c r="F269" s="9">
        <v>2020</v>
      </c>
      <c r="G269" s="9" t="s">
        <v>35</v>
      </c>
      <c r="H269" s="9" t="s">
        <v>117</v>
      </c>
      <c r="I269" s="9">
        <v>169</v>
      </c>
      <c r="J269" s="9" t="s">
        <v>39</v>
      </c>
      <c r="K269" s="9" t="s">
        <v>40</v>
      </c>
      <c r="M269" s="3">
        <v>20</v>
      </c>
    </row>
    <row r="270" customHeight="1" spans="1:13">
      <c r="A270" s="154" t="e">
        <f t="shared" si="10"/>
        <v>#VALUE!</v>
      </c>
      <c r="B270" s="3"/>
      <c r="C270" s="3"/>
      <c r="D270" s="91" t="s">
        <v>77</v>
      </c>
      <c r="E270" s="91" t="s">
        <v>3254</v>
      </c>
      <c r="F270" s="66">
        <v>2020</v>
      </c>
      <c r="G270" s="66" t="s">
        <v>398</v>
      </c>
      <c r="H270" s="66" t="s">
        <v>3255</v>
      </c>
      <c r="I270" s="66">
        <v>168</v>
      </c>
      <c r="J270" s="66" t="s">
        <v>986</v>
      </c>
      <c r="K270" s="66" t="s">
        <v>138</v>
      </c>
      <c r="M270" s="3">
        <v>5</v>
      </c>
    </row>
    <row r="271" customHeight="1" spans="1:13">
      <c r="A271" s="154" t="e">
        <f t="shared" si="10"/>
        <v>#VALUE!</v>
      </c>
      <c r="B271" s="3"/>
      <c r="C271" s="3"/>
      <c r="D271" s="91" t="s">
        <v>10</v>
      </c>
      <c r="E271" s="91" t="s">
        <v>118</v>
      </c>
      <c r="F271" s="9">
        <v>2020</v>
      </c>
      <c r="G271" s="9" t="s">
        <v>35</v>
      </c>
      <c r="H271" s="9" t="s">
        <v>119</v>
      </c>
      <c r="I271" s="9">
        <v>139</v>
      </c>
      <c r="J271" s="9" t="s">
        <v>120</v>
      </c>
      <c r="K271" s="9" t="s">
        <v>40</v>
      </c>
      <c r="M271" s="3">
        <v>20</v>
      </c>
    </row>
    <row r="272" customHeight="1" spans="1:13">
      <c r="A272" s="154" t="e">
        <f t="shared" si="10"/>
        <v>#VALUE!</v>
      </c>
      <c r="B272" s="3"/>
      <c r="C272" s="3"/>
      <c r="D272" s="91" t="s">
        <v>10</v>
      </c>
      <c r="E272" s="91" t="s">
        <v>794</v>
      </c>
      <c r="F272" s="59">
        <v>2020</v>
      </c>
      <c r="G272" s="59" t="s">
        <v>131</v>
      </c>
      <c r="H272" s="59" t="s">
        <v>142</v>
      </c>
      <c r="I272" s="59">
        <v>302</v>
      </c>
      <c r="J272" s="60"/>
      <c r="K272" s="59" t="s">
        <v>40</v>
      </c>
      <c r="M272" s="3">
        <v>85</v>
      </c>
    </row>
    <row r="273" customHeight="1" spans="1:13">
      <c r="A273" s="154">
        <f>'Drop 1 BBALL'!A197+1</f>
        <v>12023</v>
      </c>
      <c r="B273" s="3"/>
      <c r="C273" s="3"/>
      <c r="D273" s="91" t="s">
        <v>10</v>
      </c>
      <c r="E273" s="91" t="s">
        <v>3256</v>
      </c>
      <c r="F273" s="66">
        <v>2018</v>
      </c>
      <c r="G273" s="66" t="s">
        <v>3257</v>
      </c>
      <c r="H273" s="66" t="s">
        <v>3258</v>
      </c>
      <c r="I273" s="66">
        <v>101</v>
      </c>
      <c r="J273" s="66" t="s">
        <v>149</v>
      </c>
      <c r="K273" s="66" t="s">
        <v>14</v>
      </c>
      <c r="M273" s="3">
        <v>10</v>
      </c>
    </row>
    <row r="274" customHeight="1" spans="1:13">
      <c r="A274" s="154" t="e">
        <f>'Drop 1 BBALL'!A201+1</f>
        <v>#VALUE!</v>
      </c>
      <c r="B274" s="3"/>
      <c r="C274" s="3"/>
      <c r="D274" s="91" t="s">
        <v>66</v>
      </c>
      <c r="E274" s="91" t="s">
        <v>427</v>
      </c>
      <c r="F274" s="59">
        <v>3</v>
      </c>
      <c r="G274" s="59" t="s">
        <v>428</v>
      </c>
      <c r="H274" s="59" t="s">
        <v>180</v>
      </c>
      <c r="I274" s="59">
        <v>5</v>
      </c>
      <c r="J274" s="60"/>
      <c r="K274" s="59" t="s">
        <v>146</v>
      </c>
      <c r="M274" s="3">
        <v>35</v>
      </c>
    </row>
    <row r="275" customHeight="1" spans="1:13">
      <c r="A275" s="154" t="e">
        <f t="shared" ref="A275:A286" si="11">A274+1</f>
        <v>#VALUE!</v>
      </c>
      <c r="B275" s="3"/>
      <c r="C275" s="3"/>
      <c r="D275" s="91" t="s">
        <v>66</v>
      </c>
      <c r="E275" s="91" t="s">
        <v>573</v>
      </c>
      <c r="F275" s="66">
        <v>2021</v>
      </c>
      <c r="G275" s="66" t="s">
        <v>574</v>
      </c>
      <c r="H275" s="66" t="s">
        <v>261</v>
      </c>
      <c r="I275" s="66" t="s">
        <v>575</v>
      </c>
      <c r="J275" s="66" t="s">
        <v>576</v>
      </c>
      <c r="K275" s="66" t="s">
        <v>277</v>
      </c>
      <c r="M275" s="3">
        <v>45</v>
      </c>
    </row>
    <row r="276" customHeight="1" spans="1:13">
      <c r="A276" s="154" t="e">
        <f t="shared" si="11"/>
        <v>#VALUE!</v>
      </c>
      <c r="B276" s="3"/>
      <c r="C276" s="3"/>
      <c r="D276" s="91" t="s">
        <v>66</v>
      </c>
      <c r="E276" s="91" t="s">
        <v>857</v>
      </c>
      <c r="F276" s="66">
        <v>2021</v>
      </c>
      <c r="G276" s="66" t="s">
        <v>858</v>
      </c>
      <c r="H276" s="66" t="s">
        <v>524</v>
      </c>
      <c r="I276" s="66">
        <v>6</v>
      </c>
      <c r="J276" s="66" t="s">
        <v>859</v>
      </c>
      <c r="K276" s="66" t="s">
        <v>281</v>
      </c>
      <c r="M276" s="3">
        <v>150</v>
      </c>
    </row>
    <row r="277" customHeight="1" spans="1:13">
      <c r="A277" s="154" t="e">
        <f t="shared" si="11"/>
        <v>#VALUE!</v>
      </c>
      <c r="B277" s="3"/>
      <c r="C277" s="3"/>
      <c r="D277" s="91" t="s">
        <v>77</v>
      </c>
      <c r="E277" s="91" t="s">
        <v>3259</v>
      </c>
      <c r="F277" s="66">
        <v>2021</v>
      </c>
      <c r="G277" s="66" t="s">
        <v>3260</v>
      </c>
      <c r="H277" s="66" t="s">
        <v>3261</v>
      </c>
      <c r="I277" s="66">
        <v>268</v>
      </c>
      <c r="J277" s="88"/>
      <c r="K277" s="66" t="s">
        <v>138</v>
      </c>
      <c r="M277" s="3">
        <v>5</v>
      </c>
    </row>
    <row r="278" customHeight="1" spans="1:13">
      <c r="A278" s="154" t="e">
        <f t="shared" si="11"/>
        <v>#VALUE!</v>
      </c>
      <c r="B278" s="3"/>
      <c r="C278" s="3"/>
      <c r="D278" s="91" t="s">
        <v>66</v>
      </c>
      <c r="E278" s="91" t="s">
        <v>608</v>
      </c>
      <c r="F278" s="59">
        <v>2021</v>
      </c>
      <c r="G278" s="59" t="s">
        <v>131</v>
      </c>
      <c r="H278" s="59" t="s">
        <v>609</v>
      </c>
      <c r="I278" s="59">
        <v>259</v>
      </c>
      <c r="J278" s="59" t="s">
        <v>276</v>
      </c>
      <c r="K278" s="59" t="s">
        <v>277</v>
      </c>
      <c r="M278" s="3">
        <v>50</v>
      </c>
    </row>
    <row r="279" customHeight="1" spans="1:13">
      <c r="A279" s="154" t="e">
        <f t="shared" si="11"/>
        <v>#VALUE!</v>
      </c>
      <c r="B279" s="3"/>
      <c r="C279" s="3"/>
      <c r="D279" s="91" t="s">
        <v>66</v>
      </c>
      <c r="E279" s="91" t="s">
        <v>759</v>
      </c>
      <c r="F279" s="59">
        <v>2021</v>
      </c>
      <c r="G279" s="59" t="s">
        <v>131</v>
      </c>
      <c r="H279" s="59" t="s">
        <v>136</v>
      </c>
      <c r="I279" s="59">
        <v>255</v>
      </c>
      <c r="J279" s="59" t="s">
        <v>760</v>
      </c>
      <c r="K279" s="59" t="s">
        <v>281</v>
      </c>
      <c r="M279" s="3">
        <v>75</v>
      </c>
    </row>
    <row r="280" customHeight="1" spans="1:13">
      <c r="A280" s="154" t="e">
        <f t="shared" si="11"/>
        <v>#VALUE!</v>
      </c>
      <c r="B280" s="3"/>
      <c r="C280" s="3"/>
      <c r="D280" s="91" t="s">
        <v>66</v>
      </c>
      <c r="E280" s="91" t="s">
        <v>610</v>
      </c>
      <c r="F280" s="59">
        <v>2021</v>
      </c>
      <c r="G280" s="59" t="s">
        <v>131</v>
      </c>
      <c r="H280" s="59" t="s">
        <v>136</v>
      </c>
      <c r="I280" s="59">
        <v>255</v>
      </c>
      <c r="J280" s="60"/>
      <c r="K280" s="59" t="s">
        <v>277</v>
      </c>
      <c r="M280" s="3">
        <v>50</v>
      </c>
    </row>
    <row r="281" customHeight="1" spans="1:13">
      <c r="A281" s="154" t="e">
        <f t="shared" si="11"/>
        <v>#VALUE!</v>
      </c>
      <c r="B281" s="3"/>
      <c r="C281" s="3"/>
      <c r="D281" s="91" t="s">
        <v>77</v>
      </c>
      <c r="E281" s="91" t="s">
        <v>3262</v>
      </c>
      <c r="F281" s="66">
        <v>2021</v>
      </c>
      <c r="G281" s="66" t="s">
        <v>135</v>
      </c>
      <c r="H281" s="66" t="s">
        <v>762</v>
      </c>
      <c r="I281" s="66">
        <v>234</v>
      </c>
      <c r="J281" s="66" t="s">
        <v>3263</v>
      </c>
      <c r="K281" s="66" t="s">
        <v>81</v>
      </c>
      <c r="M281" s="3">
        <v>10</v>
      </c>
    </row>
    <row r="282" customHeight="1" spans="1:13">
      <c r="A282" s="154" t="e">
        <f t="shared" si="11"/>
        <v>#VALUE!</v>
      </c>
      <c r="B282" s="3"/>
      <c r="C282" s="3"/>
      <c r="D282" s="91" t="s">
        <v>66</v>
      </c>
      <c r="E282" s="91" t="s">
        <v>761</v>
      </c>
      <c r="F282" s="59">
        <v>2021</v>
      </c>
      <c r="G282" s="59" t="s">
        <v>131</v>
      </c>
      <c r="H282" s="59" t="s">
        <v>762</v>
      </c>
      <c r="I282" s="59">
        <v>254</v>
      </c>
      <c r="J282" s="59" t="s">
        <v>276</v>
      </c>
      <c r="K282" s="59" t="s">
        <v>277</v>
      </c>
      <c r="M282" s="3">
        <v>75</v>
      </c>
    </row>
    <row r="283" customHeight="1" spans="1:13">
      <c r="A283" s="154" t="e">
        <f t="shared" si="11"/>
        <v>#VALUE!</v>
      </c>
      <c r="B283" s="3"/>
      <c r="C283" s="3"/>
      <c r="D283" s="91" t="s">
        <v>66</v>
      </c>
      <c r="E283" s="91" t="s">
        <v>702</v>
      </c>
      <c r="F283" s="59">
        <v>2021</v>
      </c>
      <c r="G283" s="59" t="s">
        <v>131</v>
      </c>
      <c r="H283" s="59" t="s">
        <v>612</v>
      </c>
      <c r="I283" s="59">
        <v>251</v>
      </c>
      <c r="J283" s="60"/>
      <c r="K283" s="59" t="s">
        <v>277</v>
      </c>
      <c r="M283" s="3">
        <v>55</v>
      </c>
    </row>
    <row r="284" customHeight="1" spans="1:13">
      <c r="A284" s="154" t="e">
        <f t="shared" si="11"/>
        <v>#VALUE!</v>
      </c>
      <c r="B284" s="3"/>
      <c r="C284" s="3"/>
      <c r="D284" s="91" t="s">
        <v>66</v>
      </c>
      <c r="E284" s="91" t="s">
        <v>611</v>
      </c>
      <c r="F284" s="59">
        <v>2021</v>
      </c>
      <c r="G284" s="59" t="s">
        <v>131</v>
      </c>
      <c r="H284" s="59" t="s">
        <v>612</v>
      </c>
      <c r="I284" s="59" t="s">
        <v>613</v>
      </c>
      <c r="J284" s="59" t="s">
        <v>614</v>
      </c>
      <c r="K284" s="59" t="s">
        <v>146</v>
      </c>
      <c r="M284" s="3">
        <v>50</v>
      </c>
    </row>
    <row r="285" customHeight="1" spans="1:13">
      <c r="A285" s="154" t="e">
        <f t="shared" si="11"/>
        <v>#VALUE!</v>
      </c>
      <c r="B285" s="3"/>
      <c r="C285" s="3"/>
      <c r="D285" s="91" t="s">
        <v>66</v>
      </c>
      <c r="E285" s="91" t="s">
        <v>274</v>
      </c>
      <c r="F285" s="66">
        <v>2021</v>
      </c>
      <c r="G285" s="66" t="s">
        <v>131</v>
      </c>
      <c r="H285" s="66" t="s">
        <v>275</v>
      </c>
      <c r="I285" s="66">
        <v>261</v>
      </c>
      <c r="J285" s="66" t="s">
        <v>276</v>
      </c>
      <c r="K285" s="66" t="s">
        <v>277</v>
      </c>
      <c r="M285" s="3">
        <v>25</v>
      </c>
    </row>
    <row r="286" customHeight="1" spans="1:13">
      <c r="A286" s="154" t="e">
        <f t="shared" si="11"/>
        <v>#VALUE!</v>
      </c>
      <c r="B286" s="3"/>
      <c r="C286" s="3"/>
      <c r="D286" s="91" t="s">
        <v>66</v>
      </c>
      <c r="E286" s="91" t="s">
        <v>615</v>
      </c>
      <c r="F286" s="59">
        <v>2021</v>
      </c>
      <c r="G286" s="59" t="s">
        <v>131</v>
      </c>
      <c r="H286" s="59" t="s">
        <v>616</v>
      </c>
      <c r="I286" s="59"/>
      <c r="J286" s="59" t="s">
        <v>276</v>
      </c>
      <c r="K286" s="59" t="s">
        <v>277</v>
      </c>
      <c r="M286" s="3">
        <v>50</v>
      </c>
    </row>
    <row r="287" customHeight="1" spans="1:13">
      <c r="A287" s="154" t="e">
        <f>'Drop 1 Baseball'!A45+1</f>
        <v>#VALUE!</v>
      </c>
      <c r="B287" s="3"/>
      <c r="C287" s="3"/>
      <c r="D287" s="91" t="s">
        <v>77</v>
      </c>
      <c r="E287" s="91" t="s">
        <v>3264</v>
      </c>
      <c r="F287" s="3">
        <v>2021</v>
      </c>
      <c r="G287" s="3" t="s">
        <v>183</v>
      </c>
      <c r="H287" s="3" t="s">
        <v>612</v>
      </c>
      <c r="I287" s="3" t="s">
        <v>3265</v>
      </c>
      <c r="J287" s="323" t="s">
        <v>3266</v>
      </c>
      <c r="K287" s="3" t="s">
        <v>138</v>
      </c>
      <c r="M287" s="3">
        <v>15</v>
      </c>
    </row>
    <row r="288" customHeight="1" spans="1:13">
      <c r="A288" s="154" t="e">
        <f>A287+1</f>
        <v>#VALUE!</v>
      </c>
      <c r="B288" s="3"/>
      <c r="C288" s="3"/>
      <c r="D288" s="91" t="s">
        <v>77</v>
      </c>
      <c r="E288" s="91" t="s">
        <v>3267</v>
      </c>
      <c r="F288" s="3">
        <v>2021</v>
      </c>
      <c r="G288" s="3" t="s">
        <v>135</v>
      </c>
      <c r="H288" s="3" t="s">
        <v>3268</v>
      </c>
      <c r="I288" s="3">
        <v>207</v>
      </c>
      <c r="J288" s="3" t="s">
        <v>907</v>
      </c>
      <c r="K288" s="3" t="s">
        <v>81</v>
      </c>
      <c r="M288" s="3">
        <v>10</v>
      </c>
    </row>
    <row r="289" customHeight="1" spans="1:13">
      <c r="A289" s="154" t="e">
        <f>'Drop 1 BBALL'!A202+1</f>
        <v>#VALUE!</v>
      </c>
      <c r="B289" s="3"/>
      <c r="C289" s="3"/>
      <c r="D289" s="91" t="s">
        <v>77</v>
      </c>
      <c r="E289" s="91" t="s">
        <v>3269</v>
      </c>
      <c r="F289" s="3">
        <v>2005</v>
      </c>
      <c r="G289" s="3" t="s">
        <v>1455</v>
      </c>
      <c r="H289" s="3" t="s">
        <v>971</v>
      </c>
      <c r="I289" s="3">
        <v>27</v>
      </c>
      <c r="J289" s="3" t="s">
        <v>3270</v>
      </c>
      <c r="K289" s="3" t="s">
        <v>1038</v>
      </c>
      <c r="M289" s="3">
        <v>10</v>
      </c>
    </row>
    <row r="290" customHeight="1" spans="1:13">
      <c r="A290" s="154" t="e">
        <f t="shared" ref="A290:A322" si="12">A289+1</f>
        <v>#VALUE!</v>
      </c>
      <c r="B290" s="3"/>
      <c r="C290" s="3"/>
      <c r="D290" s="91" t="s">
        <v>66</v>
      </c>
      <c r="E290" s="91" t="s">
        <v>541</v>
      </c>
      <c r="F290" s="3">
        <v>2006</v>
      </c>
      <c r="G290" s="3" t="s">
        <v>542</v>
      </c>
      <c r="H290" s="3" t="s">
        <v>261</v>
      </c>
      <c r="I290" s="3">
        <v>105</v>
      </c>
      <c r="K290" s="3" t="s">
        <v>146</v>
      </c>
      <c r="M290" s="3">
        <v>40</v>
      </c>
    </row>
    <row r="291" customHeight="1" spans="1:13">
      <c r="A291" s="154" t="e">
        <f t="shared" si="12"/>
        <v>#VALUE!</v>
      </c>
      <c r="B291" s="3"/>
      <c r="C291" s="3"/>
      <c r="D291" s="91" t="s">
        <v>10</v>
      </c>
      <c r="E291" s="91" t="s">
        <v>3271</v>
      </c>
      <c r="F291" s="3">
        <v>2011</v>
      </c>
      <c r="G291" s="3" t="s">
        <v>166</v>
      </c>
      <c r="H291" s="3" t="s">
        <v>3272</v>
      </c>
      <c r="I291" s="3">
        <v>200</v>
      </c>
      <c r="K291" s="3" t="s">
        <v>14</v>
      </c>
      <c r="M291" s="3">
        <v>15</v>
      </c>
    </row>
    <row r="292" customHeight="1" spans="1:13">
      <c r="A292" s="154" t="e">
        <f t="shared" si="12"/>
        <v>#VALUE!</v>
      </c>
      <c r="B292" s="3"/>
      <c r="C292" s="3"/>
      <c r="D292" s="91" t="s">
        <v>10</v>
      </c>
      <c r="E292" s="91" t="s">
        <v>3273</v>
      </c>
      <c r="F292" s="3">
        <v>2011</v>
      </c>
      <c r="G292" s="3" t="s">
        <v>166</v>
      </c>
      <c r="H292" s="3" t="s">
        <v>3272</v>
      </c>
      <c r="I292" s="3">
        <v>200</v>
      </c>
      <c r="K292" s="3" t="s">
        <v>14</v>
      </c>
      <c r="M292" s="3">
        <v>15</v>
      </c>
    </row>
    <row r="293" customHeight="1" spans="1:13">
      <c r="A293" s="154" t="e">
        <f t="shared" si="12"/>
        <v>#VALUE!</v>
      </c>
      <c r="B293" s="3"/>
      <c r="C293" s="3"/>
      <c r="D293" s="91" t="s">
        <v>10</v>
      </c>
      <c r="E293" s="91" t="s">
        <v>3274</v>
      </c>
      <c r="F293" s="3">
        <v>2011</v>
      </c>
      <c r="G293" s="3" t="s">
        <v>166</v>
      </c>
      <c r="H293" s="3" t="s">
        <v>3272</v>
      </c>
      <c r="I293" s="3">
        <v>200</v>
      </c>
      <c r="K293" s="3" t="s">
        <v>14</v>
      </c>
      <c r="M293" s="3">
        <v>15</v>
      </c>
    </row>
    <row r="294" customHeight="1" spans="1:13">
      <c r="A294" s="154" t="e">
        <f t="shared" si="12"/>
        <v>#VALUE!</v>
      </c>
      <c r="B294" s="3"/>
      <c r="C294" s="3"/>
      <c r="D294" s="91" t="s">
        <v>10</v>
      </c>
      <c r="E294" s="91" t="s">
        <v>3275</v>
      </c>
      <c r="F294" s="3">
        <v>2011</v>
      </c>
      <c r="G294" s="3" t="s">
        <v>166</v>
      </c>
      <c r="H294" s="3" t="s">
        <v>3272</v>
      </c>
      <c r="I294" s="3">
        <v>200</v>
      </c>
      <c r="K294" s="3" t="s">
        <v>14</v>
      </c>
      <c r="M294" s="3">
        <v>15</v>
      </c>
    </row>
    <row r="295" customHeight="1" spans="1:13">
      <c r="A295" s="154" t="e">
        <f t="shared" si="12"/>
        <v>#VALUE!</v>
      </c>
      <c r="B295" s="3"/>
      <c r="C295" s="3"/>
      <c r="D295" s="91" t="s">
        <v>10</v>
      </c>
      <c r="E295" s="91" t="s">
        <v>3276</v>
      </c>
      <c r="F295" s="3">
        <v>2011</v>
      </c>
      <c r="G295" s="3" t="s">
        <v>166</v>
      </c>
      <c r="H295" s="3" t="s">
        <v>3272</v>
      </c>
      <c r="I295" s="3">
        <v>200</v>
      </c>
      <c r="K295" s="3" t="s">
        <v>14</v>
      </c>
      <c r="M295" s="3">
        <v>15</v>
      </c>
    </row>
    <row r="296" customHeight="1" spans="1:13">
      <c r="A296" s="154" t="e">
        <f t="shared" si="12"/>
        <v>#VALUE!</v>
      </c>
      <c r="B296" s="3"/>
      <c r="C296" s="3"/>
      <c r="D296" s="91" t="s">
        <v>10</v>
      </c>
      <c r="E296" s="91" t="s">
        <v>3277</v>
      </c>
      <c r="F296" s="3">
        <v>2011</v>
      </c>
      <c r="G296" s="3" t="s">
        <v>166</v>
      </c>
      <c r="H296" s="3" t="s">
        <v>3272</v>
      </c>
      <c r="I296" s="3">
        <v>200</v>
      </c>
      <c r="K296" s="3" t="s">
        <v>14</v>
      </c>
      <c r="M296" s="3">
        <v>15</v>
      </c>
    </row>
    <row r="297" customHeight="1" spans="1:13">
      <c r="A297" s="154" t="e">
        <f t="shared" si="12"/>
        <v>#VALUE!</v>
      </c>
      <c r="B297" s="3"/>
      <c r="C297" s="3"/>
      <c r="D297" s="91" t="s">
        <v>10</v>
      </c>
      <c r="E297" s="91" t="s">
        <v>860</v>
      </c>
      <c r="F297" s="3">
        <v>2013</v>
      </c>
      <c r="G297" s="3" t="s">
        <v>861</v>
      </c>
      <c r="H297" s="3" t="s">
        <v>862</v>
      </c>
      <c r="I297" s="3">
        <v>154</v>
      </c>
      <c r="J297" s="3" t="s">
        <v>863</v>
      </c>
      <c r="K297" s="3" t="s">
        <v>40</v>
      </c>
      <c r="M297" s="3">
        <v>150</v>
      </c>
    </row>
    <row r="298" customHeight="1" spans="1:13">
      <c r="A298" s="154" t="e">
        <f t="shared" si="12"/>
        <v>#VALUE!</v>
      </c>
      <c r="B298" s="3"/>
      <c r="C298" s="3"/>
      <c r="D298" s="91" t="s">
        <v>10</v>
      </c>
      <c r="E298" s="91" t="s">
        <v>763</v>
      </c>
      <c r="F298" s="3">
        <v>2012</v>
      </c>
      <c r="G298" s="3" t="s">
        <v>764</v>
      </c>
      <c r="H298" s="3" t="s">
        <v>285</v>
      </c>
      <c r="I298" s="3">
        <v>138</v>
      </c>
      <c r="K298" s="3" t="s">
        <v>14</v>
      </c>
      <c r="M298" s="3">
        <v>75</v>
      </c>
    </row>
    <row r="299" customHeight="1" spans="1:13">
      <c r="A299" s="154" t="e">
        <f t="shared" si="12"/>
        <v>#VALUE!</v>
      </c>
      <c r="B299" s="3"/>
      <c r="C299" s="3"/>
      <c r="D299" s="91" t="s">
        <v>66</v>
      </c>
      <c r="E299" s="91" t="s">
        <v>896</v>
      </c>
      <c r="F299" s="3">
        <v>2013</v>
      </c>
      <c r="G299" s="3" t="s">
        <v>279</v>
      </c>
      <c r="H299" s="3" t="s">
        <v>897</v>
      </c>
      <c r="I299" s="3">
        <v>242</v>
      </c>
      <c r="J299" s="3" t="s">
        <v>898</v>
      </c>
      <c r="K299" s="3" t="s">
        <v>899</v>
      </c>
      <c r="M299" s="3">
        <v>250</v>
      </c>
    </row>
    <row r="300" customHeight="1" spans="1:13">
      <c r="A300" s="154" t="e">
        <f t="shared" si="12"/>
        <v>#VALUE!</v>
      </c>
      <c r="B300" s="3"/>
      <c r="C300" s="3"/>
      <c r="D300" s="91" t="s">
        <v>66</v>
      </c>
      <c r="E300" s="91" t="s">
        <v>278</v>
      </c>
      <c r="F300" s="3">
        <v>2013</v>
      </c>
      <c r="G300" s="3" t="s">
        <v>279</v>
      </c>
      <c r="H300" s="3" t="s">
        <v>280</v>
      </c>
      <c r="I300" s="3">
        <v>64</v>
      </c>
      <c r="K300" s="3" t="s">
        <v>281</v>
      </c>
      <c r="M300" s="3">
        <v>25</v>
      </c>
    </row>
    <row r="301" customHeight="1" spans="1:13">
      <c r="A301" s="154" t="e">
        <f t="shared" si="12"/>
        <v>#VALUE!</v>
      </c>
      <c r="B301" s="3"/>
      <c r="C301" s="3"/>
      <c r="D301" s="91" t="s">
        <v>66</v>
      </c>
      <c r="E301" s="91" t="s">
        <v>282</v>
      </c>
      <c r="F301" s="3">
        <v>2013</v>
      </c>
      <c r="G301" s="3" t="s">
        <v>279</v>
      </c>
      <c r="H301" s="3" t="s">
        <v>280</v>
      </c>
      <c r="I301" s="3">
        <v>64</v>
      </c>
      <c r="K301" s="3" t="s">
        <v>281</v>
      </c>
      <c r="M301" s="3">
        <v>25</v>
      </c>
    </row>
    <row r="302" customHeight="1" spans="1:13">
      <c r="A302" s="154" t="e">
        <f t="shared" si="12"/>
        <v>#VALUE!</v>
      </c>
      <c r="B302" s="3"/>
      <c r="C302" s="3"/>
      <c r="D302" s="91" t="s">
        <v>10</v>
      </c>
      <c r="E302" s="91" t="s">
        <v>3278</v>
      </c>
      <c r="F302" s="3">
        <v>2013</v>
      </c>
      <c r="G302" s="3" t="s">
        <v>284</v>
      </c>
      <c r="H302" s="3" t="s">
        <v>285</v>
      </c>
      <c r="I302" s="3">
        <v>19</v>
      </c>
      <c r="J302" s="3" t="s">
        <v>3279</v>
      </c>
      <c r="K302" s="3" t="s">
        <v>14</v>
      </c>
      <c r="M302" s="3">
        <v>15</v>
      </c>
    </row>
    <row r="303" customHeight="1" spans="1:13">
      <c r="A303" s="154" t="e">
        <f t="shared" si="12"/>
        <v>#VALUE!</v>
      </c>
      <c r="B303" s="3"/>
      <c r="C303" s="3"/>
      <c r="D303" s="91" t="s">
        <v>10</v>
      </c>
      <c r="E303" s="91" t="s">
        <v>3280</v>
      </c>
      <c r="F303" s="3">
        <v>2013</v>
      </c>
      <c r="G303" s="3" t="s">
        <v>284</v>
      </c>
      <c r="H303" s="3" t="s">
        <v>285</v>
      </c>
      <c r="I303" s="3">
        <v>19</v>
      </c>
      <c r="J303" s="3" t="s">
        <v>3279</v>
      </c>
      <c r="K303" s="3" t="s">
        <v>14</v>
      </c>
      <c r="M303" s="3">
        <v>15</v>
      </c>
    </row>
    <row r="304" customHeight="1" spans="1:13">
      <c r="A304" s="154" t="e">
        <f t="shared" si="12"/>
        <v>#VALUE!</v>
      </c>
      <c r="B304" s="3"/>
      <c r="C304" s="3"/>
      <c r="D304" s="91" t="s">
        <v>10</v>
      </c>
      <c r="E304" s="91" t="s">
        <v>3281</v>
      </c>
      <c r="F304" s="3">
        <v>2013</v>
      </c>
      <c r="G304" s="3" t="s">
        <v>284</v>
      </c>
      <c r="H304" s="3" t="s">
        <v>285</v>
      </c>
      <c r="I304" s="3">
        <v>19</v>
      </c>
      <c r="K304" s="3" t="s">
        <v>27</v>
      </c>
      <c r="M304" s="3">
        <v>10</v>
      </c>
    </row>
    <row r="305" customHeight="1" spans="1:13">
      <c r="A305" s="154" t="e">
        <f t="shared" si="12"/>
        <v>#VALUE!</v>
      </c>
      <c r="B305" s="3"/>
      <c r="C305" s="3"/>
      <c r="D305" s="91" t="s">
        <v>10</v>
      </c>
      <c r="E305" s="91" t="s">
        <v>3282</v>
      </c>
      <c r="F305" s="3">
        <v>2013</v>
      </c>
      <c r="G305" s="3" t="s">
        <v>284</v>
      </c>
      <c r="H305" s="3" t="s">
        <v>285</v>
      </c>
      <c r="I305" s="3">
        <v>19</v>
      </c>
      <c r="K305" s="3" t="s">
        <v>27</v>
      </c>
      <c r="M305" s="3">
        <v>10</v>
      </c>
    </row>
    <row r="306" customHeight="1" spans="1:13">
      <c r="A306" s="154" t="e">
        <f t="shared" si="12"/>
        <v>#VALUE!</v>
      </c>
      <c r="B306" s="3"/>
      <c r="C306" s="3"/>
      <c r="D306" s="91" t="s">
        <v>10</v>
      </c>
      <c r="E306" s="91" t="s">
        <v>3283</v>
      </c>
      <c r="F306" s="3">
        <v>2013</v>
      </c>
      <c r="G306" s="3" t="s">
        <v>284</v>
      </c>
      <c r="H306" s="3" t="s">
        <v>285</v>
      </c>
      <c r="I306" s="3">
        <v>19</v>
      </c>
      <c r="K306" s="3" t="s">
        <v>27</v>
      </c>
      <c r="M306" s="3">
        <v>10</v>
      </c>
    </row>
    <row r="307" customHeight="1" spans="1:13">
      <c r="A307" s="154" t="e">
        <f t="shared" si="12"/>
        <v>#VALUE!</v>
      </c>
      <c r="B307" s="3"/>
      <c r="C307" s="3"/>
      <c r="D307" s="91" t="s">
        <v>10</v>
      </c>
      <c r="E307" s="91" t="s">
        <v>3284</v>
      </c>
      <c r="F307" s="3">
        <v>2013</v>
      </c>
      <c r="G307" s="3" t="s">
        <v>284</v>
      </c>
      <c r="H307" s="3" t="s">
        <v>285</v>
      </c>
      <c r="I307" s="3">
        <v>19</v>
      </c>
      <c r="K307" s="3" t="s">
        <v>977</v>
      </c>
      <c r="M307" s="3">
        <v>5</v>
      </c>
    </row>
    <row r="308" customHeight="1" spans="1:13">
      <c r="A308" s="154" t="e">
        <f t="shared" si="12"/>
        <v>#VALUE!</v>
      </c>
      <c r="B308" s="3"/>
      <c r="C308" s="3"/>
      <c r="D308" s="91" t="s">
        <v>10</v>
      </c>
      <c r="E308" s="91" t="s">
        <v>3285</v>
      </c>
      <c r="F308" s="3">
        <v>2013</v>
      </c>
      <c r="G308" s="3" t="s">
        <v>284</v>
      </c>
      <c r="H308" s="3" t="s">
        <v>285</v>
      </c>
      <c r="I308" s="3">
        <v>19</v>
      </c>
      <c r="K308" s="3" t="s">
        <v>27</v>
      </c>
      <c r="M308" s="3">
        <v>10</v>
      </c>
    </row>
    <row r="309" customHeight="1" spans="1:13">
      <c r="A309" s="154" t="e">
        <f t="shared" si="12"/>
        <v>#VALUE!</v>
      </c>
      <c r="B309" s="3"/>
      <c r="C309" s="3"/>
      <c r="D309" s="91" t="s">
        <v>10</v>
      </c>
      <c r="E309" s="91" t="s">
        <v>617</v>
      </c>
      <c r="F309" s="3">
        <v>2019</v>
      </c>
      <c r="G309" s="3" t="s">
        <v>148</v>
      </c>
      <c r="H309" s="3" t="s">
        <v>618</v>
      </c>
      <c r="I309" s="3">
        <v>7</v>
      </c>
      <c r="J309" s="3"/>
      <c r="K309" s="3" t="s">
        <v>40</v>
      </c>
      <c r="M309" s="3">
        <v>50</v>
      </c>
    </row>
    <row r="310" customHeight="1" spans="1:13">
      <c r="A310" s="154" t="e">
        <f t="shared" si="12"/>
        <v>#VALUE!</v>
      </c>
      <c r="B310" s="3"/>
      <c r="C310" s="3"/>
      <c r="D310" s="91" t="s">
        <v>10</v>
      </c>
      <c r="E310" s="91" t="s">
        <v>3286</v>
      </c>
      <c r="F310" s="3">
        <v>2013</v>
      </c>
      <c r="G310" s="3" t="s">
        <v>284</v>
      </c>
      <c r="H310" s="3" t="s">
        <v>285</v>
      </c>
      <c r="I310" s="3">
        <v>19</v>
      </c>
      <c r="K310" s="3" t="s">
        <v>27</v>
      </c>
      <c r="M310" s="3">
        <v>10</v>
      </c>
    </row>
    <row r="311" customHeight="1" spans="1:13">
      <c r="A311" s="154" t="e">
        <f t="shared" si="12"/>
        <v>#VALUE!</v>
      </c>
      <c r="B311" s="3"/>
      <c r="C311" s="3"/>
      <c r="D311" s="91" t="s">
        <v>10</v>
      </c>
      <c r="E311" s="91" t="s">
        <v>3287</v>
      </c>
      <c r="F311" s="3">
        <v>2013</v>
      </c>
      <c r="G311" s="3" t="s">
        <v>284</v>
      </c>
      <c r="H311" s="3" t="s">
        <v>285</v>
      </c>
      <c r="I311" s="3">
        <v>19</v>
      </c>
      <c r="K311" s="3" t="s">
        <v>27</v>
      </c>
      <c r="M311" s="3">
        <v>10</v>
      </c>
    </row>
    <row r="312" customHeight="1" spans="1:13">
      <c r="A312" s="154" t="e">
        <f t="shared" si="12"/>
        <v>#VALUE!</v>
      </c>
      <c r="B312" s="3"/>
      <c r="C312" s="3"/>
      <c r="D312" s="91" t="s">
        <v>10</v>
      </c>
      <c r="E312" s="91" t="s">
        <v>3288</v>
      </c>
      <c r="F312" s="3">
        <v>2013</v>
      </c>
      <c r="G312" s="3" t="s">
        <v>284</v>
      </c>
      <c r="H312" s="3" t="s">
        <v>285</v>
      </c>
      <c r="I312" s="3">
        <v>19</v>
      </c>
      <c r="K312" s="3" t="s">
        <v>27</v>
      </c>
      <c r="M312" s="3">
        <v>10</v>
      </c>
    </row>
    <row r="313" customHeight="1" spans="1:13">
      <c r="A313" s="154" t="e">
        <f t="shared" si="12"/>
        <v>#VALUE!</v>
      </c>
      <c r="B313" s="3"/>
      <c r="C313" s="3"/>
      <c r="D313" s="91" t="s">
        <v>10</v>
      </c>
      <c r="E313" s="91" t="s">
        <v>3289</v>
      </c>
      <c r="F313" s="3">
        <v>2013</v>
      </c>
      <c r="G313" s="3" t="s">
        <v>284</v>
      </c>
      <c r="H313" s="3" t="s">
        <v>285</v>
      </c>
      <c r="I313" s="3">
        <v>19</v>
      </c>
      <c r="K313" s="3" t="s">
        <v>170</v>
      </c>
      <c r="M313" s="3">
        <v>5</v>
      </c>
    </row>
    <row r="314" customHeight="1" spans="1:13">
      <c r="A314" s="154" t="e">
        <f t="shared" si="12"/>
        <v>#VALUE!</v>
      </c>
      <c r="B314" s="3"/>
      <c r="C314" s="3"/>
      <c r="D314" s="91" t="s">
        <v>10</v>
      </c>
      <c r="E314" s="91" t="s">
        <v>3290</v>
      </c>
      <c r="F314" s="3">
        <v>2013</v>
      </c>
      <c r="G314" s="3" t="s">
        <v>284</v>
      </c>
      <c r="H314" s="3" t="s">
        <v>285</v>
      </c>
      <c r="I314" s="3">
        <v>19</v>
      </c>
      <c r="K314" s="3" t="s">
        <v>14</v>
      </c>
      <c r="M314" s="3">
        <v>15</v>
      </c>
    </row>
    <row r="315" customHeight="1" spans="1:13">
      <c r="A315" s="154" t="e">
        <f t="shared" si="12"/>
        <v>#VALUE!</v>
      </c>
      <c r="B315" s="3"/>
      <c r="C315" s="3"/>
      <c r="D315" s="91" t="s">
        <v>10</v>
      </c>
      <c r="E315" s="91" t="s">
        <v>283</v>
      </c>
      <c r="F315" s="3">
        <v>2013</v>
      </c>
      <c r="G315" s="3" t="s">
        <v>284</v>
      </c>
      <c r="H315" s="3" t="s">
        <v>285</v>
      </c>
      <c r="I315" s="3">
        <v>19</v>
      </c>
      <c r="K315" s="3" t="s">
        <v>40</v>
      </c>
      <c r="M315" s="3">
        <v>25</v>
      </c>
    </row>
    <row r="316" customHeight="1" spans="1:13">
      <c r="A316" s="154" t="e">
        <f t="shared" si="12"/>
        <v>#VALUE!</v>
      </c>
      <c r="B316" s="3"/>
      <c r="C316" s="3"/>
      <c r="D316" s="91" t="s">
        <v>10</v>
      </c>
      <c r="E316" s="91" t="s">
        <v>286</v>
      </c>
      <c r="F316" s="3">
        <v>2013</v>
      </c>
      <c r="G316" s="3" t="s">
        <v>284</v>
      </c>
      <c r="H316" s="3" t="s">
        <v>285</v>
      </c>
      <c r="I316" s="3">
        <v>19</v>
      </c>
      <c r="K316" s="3" t="s">
        <v>40</v>
      </c>
      <c r="M316" s="3">
        <v>25</v>
      </c>
    </row>
    <row r="317" customHeight="1" spans="1:13">
      <c r="A317" s="154" t="e">
        <f t="shared" si="12"/>
        <v>#VALUE!</v>
      </c>
      <c r="B317" s="3"/>
      <c r="C317" s="3"/>
      <c r="D317" s="91" t="s">
        <v>10</v>
      </c>
      <c r="E317" s="91" t="s">
        <v>287</v>
      </c>
      <c r="F317" s="3">
        <v>2013</v>
      </c>
      <c r="G317" s="3" t="s">
        <v>284</v>
      </c>
      <c r="H317" s="3" t="s">
        <v>285</v>
      </c>
      <c r="I317" s="3">
        <v>19</v>
      </c>
      <c r="K317" s="3" t="s">
        <v>40</v>
      </c>
      <c r="M317" s="3">
        <v>25</v>
      </c>
    </row>
    <row r="318" customHeight="1" spans="1:13">
      <c r="A318" s="154" t="e">
        <f t="shared" si="12"/>
        <v>#VALUE!</v>
      </c>
      <c r="B318" s="3"/>
      <c r="C318" s="3"/>
      <c r="D318" s="91" t="s">
        <v>10</v>
      </c>
      <c r="E318" s="91" t="s">
        <v>3291</v>
      </c>
      <c r="F318" s="3">
        <v>2013</v>
      </c>
      <c r="G318" s="3" t="s">
        <v>284</v>
      </c>
      <c r="H318" s="3" t="s">
        <v>285</v>
      </c>
      <c r="I318" s="3">
        <v>19</v>
      </c>
      <c r="K318" s="3" t="s">
        <v>14</v>
      </c>
      <c r="M318" s="3">
        <v>15</v>
      </c>
    </row>
    <row r="319" customHeight="1" spans="1:13">
      <c r="A319" s="154" t="e">
        <f t="shared" si="12"/>
        <v>#VALUE!</v>
      </c>
      <c r="B319" s="3"/>
      <c r="C319" s="3"/>
      <c r="D319" s="91" t="s">
        <v>10</v>
      </c>
      <c r="E319" s="91" t="s">
        <v>3292</v>
      </c>
      <c r="F319" s="3">
        <v>2013</v>
      </c>
      <c r="G319" s="3" t="s">
        <v>284</v>
      </c>
      <c r="H319" s="3" t="s">
        <v>285</v>
      </c>
      <c r="I319" s="3">
        <v>19</v>
      </c>
      <c r="K319" s="3" t="s">
        <v>14</v>
      </c>
      <c r="M319" s="3">
        <v>15</v>
      </c>
    </row>
    <row r="320" customHeight="1" spans="1:13">
      <c r="A320" s="154" t="e">
        <f t="shared" si="12"/>
        <v>#VALUE!</v>
      </c>
      <c r="B320" s="3"/>
      <c r="C320" s="3"/>
      <c r="D320" s="91" t="s">
        <v>10</v>
      </c>
      <c r="E320" s="91" t="s">
        <v>3293</v>
      </c>
      <c r="F320" s="3">
        <v>2013</v>
      </c>
      <c r="G320" s="3" t="s">
        <v>284</v>
      </c>
      <c r="H320" s="3" t="s">
        <v>285</v>
      </c>
      <c r="I320" s="3">
        <v>19</v>
      </c>
      <c r="K320" s="3" t="s">
        <v>14</v>
      </c>
      <c r="M320" s="3">
        <v>15</v>
      </c>
    </row>
    <row r="321" customHeight="1" spans="1:13">
      <c r="A321" s="154" t="e">
        <f t="shared" si="12"/>
        <v>#VALUE!</v>
      </c>
      <c r="B321" s="3"/>
      <c r="C321" s="3"/>
      <c r="D321" s="91" t="s">
        <v>10</v>
      </c>
      <c r="E321" s="91" t="s">
        <v>3294</v>
      </c>
      <c r="F321" s="3">
        <v>2013</v>
      </c>
      <c r="G321" s="3" t="s">
        <v>284</v>
      </c>
      <c r="H321" s="3" t="s">
        <v>285</v>
      </c>
      <c r="I321" s="3">
        <v>19</v>
      </c>
      <c r="K321" s="3" t="s">
        <v>14</v>
      </c>
      <c r="M321" s="3">
        <v>15</v>
      </c>
    </row>
    <row r="322" customHeight="1" spans="1:13">
      <c r="A322" s="154" t="e">
        <f t="shared" si="12"/>
        <v>#VALUE!</v>
      </c>
      <c r="B322" s="3"/>
      <c r="C322" s="3"/>
      <c r="D322" s="91" t="s">
        <v>10</v>
      </c>
      <c r="E322" s="91" t="s">
        <v>3295</v>
      </c>
      <c r="F322" s="3">
        <v>2013</v>
      </c>
      <c r="G322" s="3" t="s">
        <v>284</v>
      </c>
      <c r="H322" s="3" t="s">
        <v>285</v>
      </c>
      <c r="I322" s="3">
        <v>19</v>
      </c>
      <c r="K322" s="3" t="s">
        <v>977</v>
      </c>
      <c r="M322" s="3">
        <v>5</v>
      </c>
    </row>
    <row r="323" customHeight="1" spans="1:13">
      <c r="A323" s="154" t="e">
        <f>'Drop 1 Baseball'!A111+1</f>
        <v>#VALUE!</v>
      </c>
      <c r="B323" s="3"/>
      <c r="C323" s="3"/>
      <c r="D323" s="91" t="s">
        <v>10</v>
      </c>
      <c r="E323" s="91" t="s">
        <v>3296</v>
      </c>
      <c r="F323" s="3">
        <v>2017</v>
      </c>
      <c r="G323" s="3" t="s">
        <v>93</v>
      </c>
      <c r="H323" s="3" t="s">
        <v>123</v>
      </c>
      <c r="I323" s="3">
        <v>212</v>
      </c>
      <c r="J323" s="3" t="s">
        <v>72</v>
      </c>
      <c r="K323" s="3" t="s">
        <v>14</v>
      </c>
      <c r="M323" s="3">
        <v>15</v>
      </c>
    </row>
    <row r="324" customHeight="1" spans="1:13">
      <c r="A324" s="154">
        <v>10640</v>
      </c>
      <c r="B324" s="3"/>
      <c r="C324" s="3"/>
      <c r="D324" s="91" t="s">
        <v>10</v>
      </c>
      <c r="E324" s="91" t="s">
        <v>3297</v>
      </c>
      <c r="F324" s="3">
        <v>2017</v>
      </c>
      <c r="G324" s="3" t="s">
        <v>93</v>
      </c>
      <c r="H324" s="3" t="s">
        <v>123</v>
      </c>
      <c r="I324" s="3">
        <v>212</v>
      </c>
      <c r="J324" s="3" t="s">
        <v>72</v>
      </c>
      <c r="K324" s="3" t="s">
        <v>14</v>
      </c>
      <c r="M324" s="3">
        <v>15</v>
      </c>
    </row>
    <row r="325" customHeight="1" spans="1:13">
      <c r="A325" s="154">
        <f t="shared" ref="A325:A349" si="13">A324+1</f>
        <v>10641</v>
      </c>
      <c r="B325" s="3"/>
      <c r="C325" s="3"/>
      <c r="D325" s="91" t="s">
        <v>10</v>
      </c>
      <c r="E325" s="91" t="s">
        <v>3298</v>
      </c>
      <c r="F325" s="3">
        <v>2017</v>
      </c>
      <c r="G325" s="3" t="s">
        <v>93</v>
      </c>
      <c r="H325" s="3" t="s">
        <v>123</v>
      </c>
      <c r="I325" s="3">
        <v>212</v>
      </c>
      <c r="J325" s="3" t="s">
        <v>72</v>
      </c>
      <c r="K325" s="3" t="s">
        <v>14</v>
      </c>
      <c r="M325" s="3">
        <v>15</v>
      </c>
    </row>
    <row r="326" customHeight="1" spans="1:13">
      <c r="A326" s="154">
        <f t="shared" si="13"/>
        <v>10642</v>
      </c>
      <c r="B326" s="3"/>
      <c r="C326" s="3"/>
      <c r="D326" s="91" t="s">
        <v>10</v>
      </c>
      <c r="E326" s="91" t="s">
        <v>3299</v>
      </c>
      <c r="F326" s="3">
        <v>2017</v>
      </c>
      <c r="G326" s="3" t="s">
        <v>93</v>
      </c>
      <c r="H326" s="3" t="s">
        <v>123</v>
      </c>
      <c r="I326" s="3">
        <v>212</v>
      </c>
      <c r="J326" s="3" t="s">
        <v>72</v>
      </c>
      <c r="K326" s="3" t="s">
        <v>14</v>
      </c>
      <c r="M326" s="3">
        <v>15</v>
      </c>
    </row>
    <row r="327" customHeight="1" spans="1:13">
      <c r="A327" s="154">
        <f t="shared" si="13"/>
        <v>10643</v>
      </c>
      <c r="B327" s="3"/>
      <c r="C327" s="3"/>
      <c r="D327" s="91" t="s">
        <v>10</v>
      </c>
      <c r="E327" s="91" t="s">
        <v>3300</v>
      </c>
      <c r="F327" s="3">
        <v>2017</v>
      </c>
      <c r="G327" s="3" t="s">
        <v>93</v>
      </c>
      <c r="H327" s="3" t="s">
        <v>123</v>
      </c>
      <c r="I327" s="3">
        <v>212</v>
      </c>
      <c r="J327" s="3" t="s">
        <v>72</v>
      </c>
      <c r="K327" s="3" t="s">
        <v>14</v>
      </c>
      <c r="M327" s="3">
        <v>15</v>
      </c>
    </row>
    <row r="328" customHeight="1" spans="1:13">
      <c r="A328" s="154">
        <f t="shared" si="13"/>
        <v>10644</v>
      </c>
      <c r="B328" s="3"/>
      <c r="C328" s="3"/>
      <c r="D328" s="91" t="s">
        <v>10</v>
      </c>
      <c r="E328" s="91" t="s">
        <v>3301</v>
      </c>
      <c r="F328" s="3">
        <v>2017</v>
      </c>
      <c r="G328" s="3" t="s">
        <v>93</v>
      </c>
      <c r="H328" s="3" t="s">
        <v>123</v>
      </c>
      <c r="I328" s="3">
        <v>212</v>
      </c>
      <c r="J328" s="3" t="s">
        <v>72</v>
      </c>
      <c r="K328" s="3" t="s">
        <v>14</v>
      </c>
      <c r="M328" s="3">
        <v>15</v>
      </c>
    </row>
    <row r="329" customHeight="1" spans="1:13">
      <c r="A329" s="154">
        <f t="shared" si="13"/>
        <v>10645</v>
      </c>
      <c r="B329" s="3"/>
      <c r="C329" s="3"/>
      <c r="D329" s="91" t="s">
        <v>10</v>
      </c>
      <c r="E329" s="91" t="s">
        <v>3302</v>
      </c>
      <c r="F329" s="3">
        <v>2017</v>
      </c>
      <c r="G329" s="3" t="s">
        <v>93</v>
      </c>
      <c r="H329" s="3" t="s">
        <v>123</v>
      </c>
      <c r="I329" s="3">
        <v>212</v>
      </c>
      <c r="J329" s="3" t="s">
        <v>72</v>
      </c>
      <c r="K329" s="3" t="s">
        <v>14</v>
      </c>
      <c r="M329" s="3">
        <v>15</v>
      </c>
    </row>
    <row r="330" customHeight="1" spans="1:13">
      <c r="A330" s="154">
        <f t="shared" si="13"/>
        <v>10646</v>
      </c>
      <c r="B330" s="3"/>
      <c r="C330" s="3"/>
      <c r="D330" s="91" t="s">
        <v>10</v>
      </c>
      <c r="E330" s="91" t="s">
        <v>3303</v>
      </c>
      <c r="F330" s="3">
        <v>2017</v>
      </c>
      <c r="G330" s="3" t="s">
        <v>93</v>
      </c>
      <c r="H330" s="3" t="s">
        <v>123</v>
      </c>
      <c r="I330" s="3">
        <v>212</v>
      </c>
      <c r="J330" s="3" t="s">
        <v>72</v>
      </c>
      <c r="K330" s="3" t="s">
        <v>27</v>
      </c>
      <c r="M330" s="3">
        <v>10</v>
      </c>
    </row>
    <row r="331" customHeight="1" spans="1:13">
      <c r="A331" s="154">
        <f t="shared" si="13"/>
        <v>10647</v>
      </c>
      <c r="B331" s="3"/>
      <c r="C331" s="3"/>
      <c r="D331" s="91" t="s">
        <v>10</v>
      </c>
      <c r="E331" s="91" t="s">
        <v>3304</v>
      </c>
      <c r="F331" s="3">
        <v>2017</v>
      </c>
      <c r="G331" s="3" t="s">
        <v>93</v>
      </c>
      <c r="H331" s="3" t="s">
        <v>123</v>
      </c>
      <c r="I331" s="3">
        <v>212</v>
      </c>
      <c r="J331" s="3" t="s">
        <v>72</v>
      </c>
      <c r="K331" s="3" t="s">
        <v>27</v>
      </c>
      <c r="M331" s="3">
        <v>10</v>
      </c>
    </row>
    <row r="332" customHeight="1" spans="1:13">
      <c r="A332" s="154">
        <f t="shared" si="13"/>
        <v>10648</v>
      </c>
      <c r="B332" s="3"/>
      <c r="C332" s="3"/>
      <c r="D332" s="91" t="s">
        <v>10</v>
      </c>
      <c r="E332" s="91" t="s">
        <v>3305</v>
      </c>
      <c r="F332" s="3">
        <v>2017</v>
      </c>
      <c r="G332" s="3" t="s">
        <v>93</v>
      </c>
      <c r="H332" s="3" t="s">
        <v>123</v>
      </c>
      <c r="I332" s="3">
        <v>212</v>
      </c>
      <c r="J332" s="3" t="s">
        <v>72</v>
      </c>
      <c r="K332" s="3" t="s">
        <v>27</v>
      </c>
      <c r="M332" s="3">
        <v>10</v>
      </c>
    </row>
    <row r="333" customHeight="1" spans="1:13">
      <c r="A333" s="154">
        <f t="shared" si="13"/>
        <v>10649</v>
      </c>
      <c r="B333" s="3"/>
      <c r="C333" s="3"/>
      <c r="D333" s="91" t="s">
        <v>10</v>
      </c>
      <c r="E333" s="91" t="s">
        <v>3306</v>
      </c>
      <c r="F333" s="3">
        <v>2017</v>
      </c>
      <c r="G333" s="3" t="s">
        <v>93</v>
      </c>
      <c r="H333" s="3" t="s">
        <v>123</v>
      </c>
      <c r="I333" s="3">
        <v>212</v>
      </c>
      <c r="J333" s="3" t="s">
        <v>72</v>
      </c>
      <c r="K333" s="3" t="s">
        <v>27</v>
      </c>
      <c r="M333" s="3">
        <v>10</v>
      </c>
    </row>
    <row r="334" customHeight="1" spans="1:13">
      <c r="A334" s="154">
        <f t="shared" si="13"/>
        <v>10650</v>
      </c>
      <c r="B334" s="3"/>
      <c r="C334" s="3"/>
      <c r="D334" s="91" t="s">
        <v>10</v>
      </c>
      <c r="E334" s="91" t="s">
        <v>3307</v>
      </c>
      <c r="F334" s="3">
        <v>2017</v>
      </c>
      <c r="G334" s="3" t="s">
        <v>93</v>
      </c>
      <c r="H334" s="3" t="s">
        <v>123</v>
      </c>
      <c r="I334" s="3">
        <v>212</v>
      </c>
      <c r="J334" s="3" t="s">
        <v>72</v>
      </c>
      <c r="K334" s="3" t="s">
        <v>27</v>
      </c>
      <c r="M334" s="3">
        <v>10</v>
      </c>
    </row>
    <row r="335" customHeight="1" spans="1:13">
      <c r="A335" s="154">
        <f t="shared" si="13"/>
        <v>10651</v>
      </c>
      <c r="B335" s="3"/>
      <c r="C335" s="3"/>
      <c r="D335" s="91" t="s">
        <v>10</v>
      </c>
      <c r="E335" s="91" t="s">
        <v>3308</v>
      </c>
      <c r="F335" s="3">
        <v>2017</v>
      </c>
      <c r="G335" s="3" t="s">
        <v>93</v>
      </c>
      <c r="H335" s="3" t="s">
        <v>123</v>
      </c>
      <c r="I335" s="3">
        <v>212</v>
      </c>
      <c r="J335" s="3" t="s">
        <v>72</v>
      </c>
      <c r="K335" s="3" t="s">
        <v>27</v>
      </c>
      <c r="M335" s="3">
        <v>10</v>
      </c>
    </row>
    <row r="336" customHeight="1" spans="1:13">
      <c r="A336" s="154">
        <f t="shared" si="13"/>
        <v>10652</v>
      </c>
      <c r="B336" s="3"/>
      <c r="C336" s="3"/>
      <c r="D336" s="91" t="s">
        <v>10</v>
      </c>
      <c r="E336" s="91" t="s">
        <v>3309</v>
      </c>
      <c r="F336" s="3">
        <v>2017</v>
      </c>
      <c r="G336" s="3" t="s">
        <v>93</v>
      </c>
      <c r="H336" s="3" t="s">
        <v>123</v>
      </c>
      <c r="I336" s="3">
        <v>212</v>
      </c>
      <c r="J336" s="3" t="s">
        <v>72</v>
      </c>
      <c r="K336" s="3" t="s">
        <v>27</v>
      </c>
      <c r="M336" s="3">
        <v>10</v>
      </c>
    </row>
    <row r="337" customHeight="1" spans="1:13">
      <c r="A337" s="154">
        <f t="shared" si="13"/>
        <v>10653</v>
      </c>
      <c r="B337" s="3"/>
      <c r="C337" s="3"/>
      <c r="D337" s="91" t="s">
        <v>10</v>
      </c>
      <c r="E337" s="91" t="s">
        <v>3310</v>
      </c>
      <c r="F337" s="3">
        <v>2017</v>
      </c>
      <c r="G337" s="3" t="s">
        <v>93</v>
      </c>
      <c r="H337" s="3" t="s">
        <v>123</v>
      </c>
      <c r="I337" s="3">
        <v>212</v>
      </c>
      <c r="J337" s="3" t="s">
        <v>72</v>
      </c>
      <c r="K337" s="3" t="s">
        <v>27</v>
      </c>
      <c r="M337" s="3">
        <v>10</v>
      </c>
    </row>
    <row r="338" customHeight="1" spans="1:13">
      <c r="A338" s="154">
        <f t="shared" si="13"/>
        <v>10654</v>
      </c>
      <c r="B338" s="3"/>
      <c r="C338" s="3"/>
      <c r="D338" s="91" t="s">
        <v>10</v>
      </c>
      <c r="E338" s="91" t="s">
        <v>3311</v>
      </c>
      <c r="F338" s="3">
        <v>2017</v>
      </c>
      <c r="G338" s="3" t="s">
        <v>93</v>
      </c>
      <c r="H338" s="3" t="s">
        <v>123</v>
      </c>
      <c r="I338" s="3">
        <v>212</v>
      </c>
      <c r="J338" s="3" t="s">
        <v>72</v>
      </c>
      <c r="K338" s="3" t="s">
        <v>170</v>
      </c>
      <c r="M338" s="3">
        <v>5</v>
      </c>
    </row>
    <row r="339" customHeight="1" spans="1:13">
      <c r="A339" s="154">
        <f t="shared" si="13"/>
        <v>10655</v>
      </c>
      <c r="B339" s="3"/>
      <c r="C339" s="3"/>
      <c r="D339" s="91" t="s">
        <v>10</v>
      </c>
      <c r="E339" s="91" t="s">
        <v>3312</v>
      </c>
      <c r="F339" s="3">
        <v>2017</v>
      </c>
      <c r="G339" s="3" t="s">
        <v>93</v>
      </c>
      <c r="H339" s="3" t="s">
        <v>123</v>
      </c>
      <c r="I339" s="3">
        <v>212</v>
      </c>
      <c r="J339" s="3" t="s">
        <v>72</v>
      </c>
      <c r="K339" s="3" t="s">
        <v>170</v>
      </c>
      <c r="M339" s="3">
        <v>5</v>
      </c>
    </row>
    <row r="340" customHeight="1" spans="1:13">
      <c r="A340" s="154">
        <f t="shared" si="13"/>
        <v>10656</v>
      </c>
      <c r="B340" s="3"/>
      <c r="C340" s="3"/>
      <c r="D340" s="91" t="s">
        <v>10</v>
      </c>
      <c r="E340" s="91" t="s">
        <v>3313</v>
      </c>
      <c r="F340" s="3">
        <v>2017</v>
      </c>
      <c r="G340" s="3" t="s">
        <v>93</v>
      </c>
      <c r="H340" s="3" t="s">
        <v>123</v>
      </c>
      <c r="I340" s="3">
        <v>212</v>
      </c>
      <c r="J340" s="3" t="s">
        <v>289</v>
      </c>
      <c r="K340" s="3" t="s">
        <v>27</v>
      </c>
      <c r="M340" s="3">
        <v>10</v>
      </c>
    </row>
    <row r="341" customHeight="1" spans="1:13">
      <c r="A341" s="154">
        <f t="shared" si="13"/>
        <v>10657</v>
      </c>
      <c r="B341" s="3"/>
      <c r="C341" s="3"/>
      <c r="D341" s="91" t="s">
        <v>10</v>
      </c>
      <c r="E341" s="91" t="s">
        <v>288</v>
      </c>
      <c r="F341" s="3">
        <v>2017</v>
      </c>
      <c r="G341" s="3" t="s">
        <v>93</v>
      </c>
      <c r="H341" s="3" t="s">
        <v>123</v>
      </c>
      <c r="I341" s="3">
        <v>212</v>
      </c>
      <c r="J341" s="3" t="s">
        <v>289</v>
      </c>
      <c r="K341" s="3" t="s">
        <v>40</v>
      </c>
      <c r="M341" s="3">
        <v>25</v>
      </c>
    </row>
    <row r="342" customHeight="1" spans="1:13">
      <c r="A342" s="154">
        <f t="shared" si="13"/>
        <v>10658</v>
      </c>
      <c r="B342" s="3"/>
      <c r="C342" s="3"/>
      <c r="D342" s="91" t="s">
        <v>10</v>
      </c>
      <c r="E342" s="91" t="s">
        <v>121</v>
      </c>
      <c r="F342" s="3">
        <v>2017</v>
      </c>
      <c r="G342" s="3" t="s">
        <v>122</v>
      </c>
      <c r="H342" s="3" t="s">
        <v>123</v>
      </c>
      <c r="I342" s="3">
        <v>195</v>
      </c>
      <c r="J342" s="3" t="s">
        <v>124</v>
      </c>
      <c r="K342" s="3" t="s">
        <v>27</v>
      </c>
      <c r="M342" s="3">
        <v>20</v>
      </c>
    </row>
    <row r="343" customHeight="1" spans="1:13">
      <c r="A343" s="154">
        <f t="shared" si="13"/>
        <v>10659</v>
      </c>
      <c r="B343" s="3"/>
      <c r="C343" s="3"/>
      <c r="D343" s="91" t="s">
        <v>10</v>
      </c>
      <c r="E343" s="91" t="s">
        <v>125</v>
      </c>
      <c r="F343" s="3">
        <v>2017</v>
      </c>
      <c r="G343" s="3" t="s">
        <v>122</v>
      </c>
      <c r="H343" s="3" t="s">
        <v>123</v>
      </c>
      <c r="I343" s="3">
        <v>195</v>
      </c>
      <c r="J343" s="3" t="s">
        <v>124</v>
      </c>
      <c r="K343" s="3" t="s">
        <v>27</v>
      </c>
      <c r="M343" s="3">
        <v>20</v>
      </c>
    </row>
    <row r="344" customHeight="1" spans="1:13">
      <c r="A344" s="154">
        <f t="shared" si="13"/>
        <v>10660</v>
      </c>
      <c r="B344" s="3"/>
      <c r="C344" s="3"/>
      <c r="D344" s="91" t="s">
        <v>10</v>
      </c>
      <c r="E344" s="91" t="s">
        <v>126</v>
      </c>
      <c r="F344" s="3">
        <v>2017</v>
      </c>
      <c r="G344" s="3" t="s">
        <v>122</v>
      </c>
      <c r="H344" s="3" t="s">
        <v>127</v>
      </c>
      <c r="I344" s="3" t="s">
        <v>128</v>
      </c>
      <c r="J344" s="3" t="s">
        <v>129</v>
      </c>
      <c r="K344" s="3" t="s">
        <v>27</v>
      </c>
      <c r="M344" s="3">
        <v>20</v>
      </c>
    </row>
    <row r="345" customHeight="1" spans="1:13">
      <c r="A345" s="154">
        <f t="shared" si="13"/>
        <v>10661</v>
      </c>
      <c r="B345" s="3"/>
      <c r="C345" s="3"/>
      <c r="D345" s="91" t="s">
        <v>10</v>
      </c>
      <c r="E345" s="91" t="s">
        <v>543</v>
      </c>
      <c r="F345" s="3">
        <v>2017</v>
      </c>
      <c r="G345" s="3" t="s">
        <v>140</v>
      </c>
      <c r="H345" s="3" t="s">
        <v>544</v>
      </c>
      <c r="I345" s="3">
        <v>343</v>
      </c>
      <c r="K345" s="3" t="s">
        <v>40</v>
      </c>
      <c r="M345" s="3">
        <v>40</v>
      </c>
    </row>
    <row r="346" customHeight="1" spans="1:13">
      <c r="A346" s="154">
        <f t="shared" si="13"/>
        <v>10662</v>
      </c>
      <c r="B346" s="3"/>
      <c r="C346" s="3"/>
      <c r="D346" s="91" t="s">
        <v>545</v>
      </c>
      <c r="E346" s="91" t="s">
        <v>546</v>
      </c>
      <c r="F346" s="3">
        <v>2017</v>
      </c>
      <c r="G346" s="3" t="s">
        <v>148</v>
      </c>
      <c r="H346" s="3" t="s">
        <v>547</v>
      </c>
      <c r="I346" s="3">
        <v>155</v>
      </c>
      <c r="K346" s="3" t="s">
        <v>548</v>
      </c>
      <c r="M346" s="3">
        <v>40</v>
      </c>
    </row>
    <row r="347" customHeight="1" spans="1:13">
      <c r="A347" s="154">
        <f t="shared" si="13"/>
        <v>10663</v>
      </c>
      <c r="B347" s="3"/>
      <c r="C347" s="3"/>
      <c r="D347" s="91" t="s">
        <v>77</v>
      </c>
      <c r="E347" s="91" t="s">
        <v>3314</v>
      </c>
      <c r="F347" s="3">
        <v>2017</v>
      </c>
      <c r="G347" s="3" t="s">
        <v>148</v>
      </c>
      <c r="H347" s="68" t="s">
        <v>547</v>
      </c>
      <c r="I347" s="3">
        <v>74</v>
      </c>
      <c r="K347" s="3" t="s">
        <v>138</v>
      </c>
      <c r="M347" s="3">
        <v>10</v>
      </c>
    </row>
    <row r="348" customHeight="1" spans="1:13">
      <c r="A348" s="154">
        <f t="shared" si="13"/>
        <v>10664</v>
      </c>
      <c r="B348" s="3"/>
      <c r="C348" s="3"/>
      <c r="D348" s="91" t="s">
        <v>10</v>
      </c>
      <c r="E348" s="91" t="s">
        <v>3315</v>
      </c>
      <c r="F348" s="3">
        <v>2017</v>
      </c>
      <c r="G348" s="3" t="s">
        <v>140</v>
      </c>
      <c r="H348" s="68" t="s">
        <v>547</v>
      </c>
      <c r="I348" s="3">
        <v>318</v>
      </c>
      <c r="K348" s="3" t="s">
        <v>27</v>
      </c>
      <c r="M348" s="3">
        <v>15</v>
      </c>
    </row>
    <row r="349" customHeight="1" spans="1:13">
      <c r="A349" s="154">
        <f t="shared" si="13"/>
        <v>10665</v>
      </c>
      <c r="B349" s="3"/>
      <c r="C349" s="3"/>
      <c r="D349" s="91" t="s">
        <v>10</v>
      </c>
      <c r="E349" s="91" t="s">
        <v>3316</v>
      </c>
      <c r="F349" s="3">
        <v>2017</v>
      </c>
      <c r="G349" s="3" t="s">
        <v>140</v>
      </c>
      <c r="H349" s="68" t="s">
        <v>547</v>
      </c>
      <c r="I349" s="3">
        <v>318</v>
      </c>
      <c r="K349" s="3" t="s">
        <v>27</v>
      </c>
      <c r="M349" s="3">
        <v>15</v>
      </c>
    </row>
    <row r="350" customHeight="1" spans="1:13">
      <c r="A350" s="154">
        <v>10667</v>
      </c>
      <c r="B350" s="3"/>
      <c r="C350" s="3"/>
      <c r="D350" s="91" t="s">
        <v>10</v>
      </c>
      <c r="E350" s="91" t="s">
        <v>3317</v>
      </c>
      <c r="F350" s="3">
        <v>2017</v>
      </c>
      <c r="G350" s="3" t="s">
        <v>140</v>
      </c>
      <c r="H350" s="68" t="s">
        <v>547</v>
      </c>
      <c r="I350" s="3">
        <v>318</v>
      </c>
      <c r="K350" s="3" t="s">
        <v>27</v>
      </c>
      <c r="M350" s="3">
        <v>15</v>
      </c>
    </row>
    <row r="351" customHeight="1" spans="1:13">
      <c r="A351" s="154">
        <f t="shared" ref="A351:A357" si="14">A350+1</f>
        <v>10668</v>
      </c>
      <c r="B351" s="3"/>
      <c r="C351" s="3"/>
      <c r="D351" s="91" t="s">
        <v>10</v>
      </c>
      <c r="E351" s="91" t="s">
        <v>619</v>
      </c>
      <c r="F351" s="3">
        <v>2017</v>
      </c>
      <c r="G351" s="3" t="s">
        <v>375</v>
      </c>
      <c r="H351" s="68" t="s">
        <v>547</v>
      </c>
      <c r="I351" s="3">
        <v>168</v>
      </c>
      <c r="K351" s="3" t="s">
        <v>40</v>
      </c>
      <c r="M351" s="3">
        <v>50</v>
      </c>
    </row>
    <row r="352" customHeight="1" spans="1:13">
      <c r="A352" s="154">
        <f t="shared" si="14"/>
        <v>10669</v>
      </c>
      <c r="B352" s="3"/>
      <c r="C352" s="3"/>
      <c r="D352" s="91" t="s">
        <v>10</v>
      </c>
      <c r="E352" s="91" t="s">
        <v>549</v>
      </c>
      <c r="F352" s="3">
        <v>2017</v>
      </c>
      <c r="G352" s="3" t="s">
        <v>140</v>
      </c>
      <c r="H352" s="68" t="s">
        <v>372</v>
      </c>
      <c r="I352" s="3">
        <v>345</v>
      </c>
      <c r="K352" s="3" t="s">
        <v>14</v>
      </c>
      <c r="M352" s="3">
        <v>40</v>
      </c>
    </row>
    <row r="353" customHeight="1" spans="1:13">
      <c r="A353" s="154">
        <f t="shared" si="14"/>
        <v>10670</v>
      </c>
      <c r="B353" s="3"/>
      <c r="C353" s="3"/>
      <c r="D353" s="91" t="s">
        <v>10</v>
      </c>
      <c r="E353" s="91" t="s">
        <v>550</v>
      </c>
      <c r="F353" s="3">
        <v>2017</v>
      </c>
      <c r="G353" s="3" t="s">
        <v>140</v>
      </c>
      <c r="H353" s="68" t="s">
        <v>372</v>
      </c>
      <c r="I353" s="3">
        <v>345</v>
      </c>
      <c r="K353" s="3" t="s">
        <v>14</v>
      </c>
      <c r="M353" s="3">
        <v>40</v>
      </c>
    </row>
    <row r="354" customHeight="1" spans="1:13">
      <c r="A354" s="154">
        <f t="shared" si="14"/>
        <v>10671</v>
      </c>
      <c r="B354" s="3"/>
      <c r="C354" s="3"/>
      <c r="D354" s="91" t="s">
        <v>10</v>
      </c>
      <c r="E354" s="91" t="s">
        <v>371</v>
      </c>
      <c r="F354" s="3">
        <v>2017</v>
      </c>
      <c r="G354" s="3" t="s">
        <v>140</v>
      </c>
      <c r="H354" s="68" t="s">
        <v>372</v>
      </c>
      <c r="I354" s="3">
        <v>345</v>
      </c>
      <c r="K354" s="3" t="s">
        <v>27</v>
      </c>
      <c r="M354" s="3">
        <v>30</v>
      </c>
    </row>
    <row r="355" customHeight="1" spans="1:13">
      <c r="A355" s="154">
        <f t="shared" si="14"/>
        <v>10672</v>
      </c>
      <c r="B355" s="3"/>
      <c r="C355" s="3"/>
      <c r="D355" s="91" t="s">
        <v>10</v>
      </c>
      <c r="E355" s="91" t="s">
        <v>373</v>
      </c>
      <c r="F355" s="3">
        <v>2017</v>
      </c>
      <c r="G355" s="3" t="s">
        <v>140</v>
      </c>
      <c r="H355" s="68" t="s">
        <v>372</v>
      </c>
      <c r="I355" s="3">
        <v>345</v>
      </c>
      <c r="K355" s="3" t="s">
        <v>27</v>
      </c>
      <c r="M355" s="3">
        <v>30</v>
      </c>
    </row>
    <row r="356" customHeight="1" spans="1:13">
      <c r="A356" s="154">
        <f t="shared" si="14"/>
        <v>10673</v>
      </c>
      <c r="B356" s="3"/>
      <c r="C356" s="3"/>
      <c r="D356" s="91" t="s">
        <v>10</v>
      </c>
      <c r="E356" s="91" t="s">
        <v>374</v>
      </c>
      <c r="F356" s="3">
        <v>2017</v>
      </c>
      <c r="G356" s="3" t="s">
        <v>375</v>
      </c>
      <c r="H356" s="68" t="s">
        <v>372</v>
      </c>
      <c r="I356" s="3">
        <v>345</v>
      </c>
      <c r="K356" s="3" t="s">
        <v>27</v>
      </c>
      <c r="M356" s="3">
        <v>30</v>
      </c>
    </row>
    <row r="357" customHeight="1" spans="1:13">
      <c r="A357" s="154">
        <f t="shared" si="14"/>
        <v>10674</v>
      </c>
      <c r="B357" s="3"/>
      <c r="C357" s="3"/>
      <c r="D357" s="91" t="s">
        <v>10</v>
      </c>
      <c r="E357" s="91" t="s">
        <v>551</v>
      </c>
      <c r="F357" s="3">
        <v>2017</v>
      </c>
      <c r="G357" s="3" t="s">
        <v>375</v>
      </c>
      <c r="H357" s="68" t="s">
        <v>372</v>
      </c>
      <c r="I357" s="3">
        <v>345</v>
      </c>
      <c r="K357" s="3" t="s">
        <v>14</v>
      </c>
      <c r="M357" s="3">
        <v>40</v>
      </c>
    </row>
    <row r="358" customHeight="1" spans="1:13">
      <c r="A358" s="154">
        <v>10677</v>
      </c>
      <c r="B358" s="3"/>
      <c r="C358" s="3"/>
      <c r="D358" s="91" t="s">
        <v>10</v>
      </c>
      <c r="E358" s="91" t="s">
        <v>552</v>
      </c>
      <c r="F358" s="3">
        <v>2017</v>
      </c>
      <c r="G358" s="68" t="s">
        <v>375</v>
      </c>
      <c r="H358" s="68" t="s">
        <v>372</v>
      </c>
      <c r="I358" s="3">
        <v>345</v>
      </c>
      <c r="K358" s="3" t="s">
        <v>14</v>
      </c>
      <c r="M358" s="3">
        <v>40</v>
      </c>
    </row>
    <row r="359" customHeight="1" spans="1:13">
      <c r="A359" s="154">
        <f t="shared" ref="A359:A387" si="15">A358+1</f>
        <v>10678</v>
      </c>
      <c r="B359" s="3"/>
      <c r="C359" s="3"/>
      <c r="D359" s="91" t="s">
        <v>10</v>
      </c>
      <c r="E359" s="91" t="s">
        <v>553</v>
      </c>
      <c r="F359" s="3">
        <v>2017</v>
      </c>
      <c r="G359" s="68" t="s">
        <v>375</v>
      </c>
      <c r="H359" s="68" t="s">
        <v>372</v>
      </c>
      <c r="I359" s="3">
        <v>345</v>
      </c>
      <c r="K359" s="3" t="s">
        <v>14</v>
      </c>
      <c r="M359" s="3">
        <v>40</v>
      </c>
    </row>
    <row r="360" customHeight="1" spans="1:13">
      <c r="A360" s="154">
        <f t="shared" si="15"/>
        <v>10679</v>
      </c>
      <c r="B360" s="3"/>
      <c r="C360" s="3"/>
      <c r="D360" s="91" t="s">
        <v>10</v>
      </c>
      <c r="E360" s="91" t="s">
        <v>620</v>
      </c>
      <c r="F360" s="3">
        <v>2017</v>
      </c>
      <c r="G360" s="3" t="s">
        <v>279</v>
      </c>
      <c r="H360" s="3" t="s">
        <v>621</v>
      </c>
      <c r="I360" s="3">
        <v>124</v>
      </c>
      <c r="K360" s="3" t="s">
        <v>40</v>
      </c>
      <c r="M360" s="3">
        <v>50</v>
      </c>
    </row>
    <row r="361" customHeight="1" spans="1:13">
      <c r="A361" s="154">
        <f t="shared" si="15"/>
        <v>10680</v>
      </c>
      <c r="B361" s="3"/>
      <c r="C361" s="3"/>
      <c r="D361" s="91" t="s">
        <v>66</v>
      </c>
      <c r="E361" s="91" t="s">
        <v>3318</v>
      </c>
      <c r="F361" s="3">
        <v>2018</v>
      </c>
      <c r="G361" s="3" t="s">
        <v>131</v>
      </c>
      <c r="H361" s="3" t="s">
        <v>3319</v>
      </c>
      <c r="I361" s="3">
        <v>308</v>
      </c>
      <c r="K361" s="3" t="s">
        <v>277</v>
      </c>
      <c r="M361" s="3">
        <v>15</v>
      </c>
    </row>
    <row r="362" customHeight="1" spans="1:13">
      <c r="A362" s="154">
        <f t="shared" si="15"/>
        <v>10681</v>
      </c>
      <c r="B362" s="3"/>
      <c r="C362" s="3"/>
      <c r="D362" s="91" t="s">
        <v>19</v>
      </c>
      <c r="E362" s="91" t="s">
        <v>902</v>
      </c>
      <c r="F362" s="3">
        <v>2018</v>
      </c>
      <c r="G362" s="3" t="s">
        <v>279</v>
      </c>
      <c r="H362" s="3" t="s">
        <v>770</v>
      </c>
      <c r="I362" s="3">
        <v>139</v>
      </c>
      <c r="K362" s="3" t="s">
        <v>40</v>
      </c>
      <c r="M362" s="3">
        <v>300</v>
      </c>
    </row>
    <row r="363" customHeight="1" spans="1:13">
      <c r="A363" s="154">
        <f t="shared" si="15"/>
        <v>10682</v>
      </c>
      <c r="B363" s="3"/>
      <c r="C363" s="3"/>
      <c r="D363" s="91" t="s">
        <v>10</v>
      </c>
      <c r="E363" s="91" t="s">
        <v>722</v>
      </c>
      <c r="F363" s="3">
        <v>2018</v>
      </c>
      <c r="G363" s="3" t="s">
        <v>375</v>
      </c>
      <c r="H363" s="3" t="s">
        <v>291</v>
      </c>
      <c r="I363" s="3">
        <v>167</v>
      </c>
      <c r="K363" s="3" t="s">
        <v>14</v>
      </c>
      <c r="M363" s="3">
        <v>60</v>
      </c>
    </row>
    <row r="364" customHeight="1" spans="1:13">
      <c r="A364" s="154">
        <f t="shared" si="15"/>
        <v>10683</v>
      </c>
      <c r="B364" s="3"/>
      <c r="C364" s="3"/>
      <c r="D364" s="91" t="s">
        <v>19</v>
      </c>
      <c r="E364" s="91" t="s">
        <v>765</v>
      </c>
      <c r="F364" s="3">
        <v>2018</v>
      </c>
      <c r="G364" s="3" t="s">
        <v>140</v>
      </c>
      <c r="H364" s="3" t="s">
        <v>291</v>
      </c>
      <c r="I364" s="3">
        <v>317</v>
      </c>
      <c r="J364" s="3" t="s">
        <v>300</v>
      </c>
      <c r="K364" s="3" t="s">
        <v>14</v>
      </c>
      <c r="M364" s="3">
        <v>75</v>
      </c>
    </row>
    <row r="365" customHeight="1" spans="1:13">
      <c r="A365" s="154">
        <f t="shared" si="15"/>
        <v>10684</v>
      </c>
      <c r="B365" s="3"/>
      <c r="C365" s="3"/>
      <c r="D365" s="91" t="s">
        <v>10</v>
      </c>
      <c r="E365" s="91" t="s">
        <v>622</v>
      </c>
      <c r="F365" s="3">
        <v>2018</v>
      </c>
      <c r="G365" s="3" t="s">
        <v>93</v>
      </c>
      <c r="H365" s="3" t="s">
        <v>291</v>
      </c>
      <c r="I365" s="3">
        <v>212</v>
      </c>
      <c r="K365" s="3" t="s">
        <v>14</v>
      </c>
      <c r="M365" s="3">
        <v>50</v>
      </c>
    </row>
    <row r="366" customHeight="1" spans="1:13">
      <c r="A366" s="154">
        <f t="shared" si="15"/>
        <v>10685</v>
      </c>
      <c r="B366" s="3"/>
      <c r="C366" s="3"/>
      <c r="D366" s="91" t="s">
        <v>10</v>
      </c>
      <c r="E366" s="91" t="s">
        <v>623</v>
      </c>
      <c r="F366" s="3">
        <v>2018</v>
      </c>
      <c r="G366" s="3" t="s">
        <v>93</v>
      </c>
      <c r="H366" s="3" t="s">
        <v>291</v>
      </c>
      <c r="I366" s="3">
        <v>212</v>
      </c>
      <c r="K366" s="3" t="s">
        <v>14</v>
      </c>
      <c r="M366" s="3">
        <v>50</v>
      </c>
    </row>
    <row r="367" customHeight="1" spans="1:13">
      <c r="A367" s="154">
        <f t="shared" si="15"/>
        <v>10686</v>
      </c>
      <c r="B367" s="3"/>
      <c r="C367" s="3"/>
      <c r="D367" s="91" t="s">
        <v>10</v>
      </c>
      <c r="E367" s="91" t="s">
        <v>624</v>
      </c>
      <c r="F367" s="3">
        <v>2018</v>
      </c>
      <c r="G367" s="3" t="s">
        <v>93</v>
      </c>
      <c r="H367" s="3" t="s">
        <v>291</v>
      </c>
      <c r="I367" s="3">
        <v>212</v>
      </c>
      <c r="K367" s="3" t="s">
        <v>14</v>
      </c>
      <c r="M367" s="3">
        <v>50</v>
      </c>
    </row>
    <row r="368" customHeight="1" spans="1:13">
      <c r="A368" s="154">
        <f t="shared" si="15"/>
        <v>10687</v>
      </c>
      <c r="B368" s="3"/>
      <c r="C368" s="3"/>
      <c r="D368" s="91" t="s">
        <v>10</v>
      </c>
      <c r="E368" s="91" t="s">
        <v>625</v>
      </c>
      <c r="F368" s="3">
        <v>2018</v>
      </c>
      <c r="G368" s="3" t="s">
        <v>93</v>
      </c>
      <c r="H368" s="3" t="s">
        <v>291</v>
      </c>
      <c r="I368" s="3">
        <v>212</v>
      </c>
      <c r="K368" s="3" t="s">
        <v>14</v>
      </c>
      <c r="M368" s="3">
        <v>50</v>
      </c>
    </row>
    <row r="369" customHeight="1" spans="1:13">
      <c r="A369" s="154">
        <f t="shared" si="15"/>
        <v>10688</v>
      </c>
      <c r="B369" s="3"/>
      <c r="C369" s="3"/>
      <c r="D369" s="91" t="s">
        <v>10</v>
      </c>
      <c r="E369" s="91" t="s">
        <v>290</v>
      </c>
      <c r="F369" s="3">
        <v>2018</v>
      </c>
      <c r="G369" s="3" t="s">
        <v>93</v>
      </c>
      <c r="H369" s="3" t="s">
        <v>291</v>
      </c>
      <c r="I369" s="3">
        <v>212</v>
      </c>
      <c r="K369" s="3" t="s">
        <v>27</v>
      </c>
      <c r="M369" s="3">
        <v>25</v>
      </c>
    </row>
    <row r="370" customHeight="1" spans="1:13">
      <c r="A370" s="154">
        <f t="shared" si="15"/>
        <v>10689</v>
      </c>
      <c r="B370" s="3"/>
      <c r="C370" s="3"/>
      <c r="D370" s="91" t="s">
        <v>10</v>
      </c>
      <c r="E370" s="91" t="s">
        <v>554</v>
      </c>
      <c r="F370" s="3">
        <v>2018</v>
      </c>
      <c r="G370" s="3" t="s">
        <v>555</v>
      </c>
      <c r="H370" s="3" t="s">
        <v>29</v>
      </c>
      <c r="I370" s="3">
        <v>49</v>
      </c>
      <c r="K370" s="3" t="s">
        <v>40</v>
      </c>
      <c r="M370" s="3">
        <v>40</v>
      </c>
    </row>
    <row r="371" customHeight="1" spans="1:13">
      <c r="A371" s="154">
        <f t="shared" si="15"/>
        <v>10690</v>
      </c>
      <c r="B371" s="3"/>
      <c r="C371" s="3"/>
      <c r="D371" s="91" t="s">
        <v>10</v>
      </c>
      <c r="E371" s="91" t="s">
        <v>3320</v>
      </c>
      <c r="F371" s="3">
        <v>2018</v>
      </c>
      <c r="G371" s="3" t="s">
        <v>555</v>
      </c>
      <c r="H371" s="3" t="s">
        <v>29</v>
      </c>
      <c r="I371" s="3">
        <v>49</v>
      </c>
      <c r="K371" s="3" t="s">
        <v>14</v>
      </c>
      <c r="M371" s="3">
        <v>15</v>
      </c>
    </row>
    <row r="372" customHeight="1" spans="1:13">
      <c r="A372" s="154">
        <f t="shared" si="15"/>
        <v>10691</v>
      </c>
      <c r="B372" s="3"/>
      <c r="C372" s="3"/>
      <c r="D372" s="91" t="s">
        <v>10</v>
      </c>
      <c r="E372" s="91" t="s">
        <v>376</v>
      </c>
      <c r="F372" s="3">
        <v>2019</v>
      </c>
      <c r="G372" s="3" t="s">
        <v>377</v>
      </c>
      <c r="H372" s="3" t="s">
        <v>29</v>
      </c>
      <c r="I372" s="3">
        <v>39</v>
      </c>
      <c r="K372" s="3" t="s">
        <v>40</v>
      </c>
      <c r="M372" s="3">
        <v>30</v>
      </c>
    </row>
    <row r="373" customHeight="1" spans="1:13">
      <c r="A373" s="154">
        <f t="shared" si="15"/>
        <v>10692</v>
      </c>
      <c r="B373" s="3"/>
      <c r="C373" s="3"/>
      <c r="D373" s="91" t="s">
        <v>10</v>
      </c>
      <c r="E373" s="91" t="s">
        <v>3321</v>
      </c>
      <c r="F373" s="3">
        <v>2019</v>
      </c>
      <c r="G373" s="3" t="s">
        <v>3100</v>
      </c>
      <c r="H373" s="3" t="s">
        <v>29</v>
      </c>
      <c r="I373" s="3">
        <v>1</v>
      </c>
      <c r="J373" s="3" t="s">
        <v>3322</v>
      </c>
      <c r="K373" s="3" t="s">
        <v>14</v>
      </c>
      <c r="M373" s="3">
        <v>15</v>
      </c>
    </row>
    <row r="374" customHeight="1" spans="1:13">
      <c r="A374" s="154">
        <f t="shared" si="15"/>
        <v>10693</v>
      </c>
      <c r="B374" s="3"/>
      <c r="C374" s="3"/>
      <c r="D374" s="91" t="s">
        <v>77</v>
      </c>
      <c r="E374" s="91" t="s">
        <v>3323</v>
      </c>
      <c r="F374" s="3">
        <v>2019</v>
      </c>
      <c r="G374" s="3" t="s">
        <v>3324</v>
      </c>
      <c r="H374" s="3" t="s">
        <v>3325</v>
      </c>
      <c r="I374" s="3" t="s">
        <v>3326</v>
      </c>
      <c r="J374" s="3" t="s">
        <v>3327</v>
      </c>
      <c r="K374" s="3" t="s">
        <v>1038</v>
      </c>
      <c r="M374" s="3">
        <v>5</v>
      </c>
    </row>
    <row r="375" customHeight="1" spans="1:13">
      <c r="A375" s="154">
        <f t="shared" si="15"/>
        <v>10694</v>
      </c>
      <c r="B375" s="3"/>
      <c r="C375" s="3"/>
      <c r="D375" s="91" t="s">
        <v>19</v>
      </c>
      <c r="E375" s="91" t="s">
        <v>626</v>
      </c>
      <c r="F375" s="3">
        <v>2019</v>
      </c>
      <c r="G375" s="3" t="s">
        <v>627</v>
      </c>
      <c r="H375" s="3" t="s">
        <v>628</v>
      </c>
      <c r="I375" s="3" t="s">
        <v>629</v>
      </c>
      <c r="J375" s="3" t="s">
        <v>630</v>
      </c>
      <c r="K375" s="3" t="s">
        <v>40</v>
      </c>
      <c r="M375" s="3">
        <v>50</v>
      </c>
    </row>
    <row r="376" customHeight="1" spans="1:13">
      <c r="A376" s="154">
        <f t="shared" si="15"/>
        <v>10695</v>
      </c>
      <c r="B376" s="3"/>
      <c r="C376" s="3"/>
      <c r="D376" s="91" t="s">
        <v>10</v>
      </c>
      <c r="E376" s="91" t="s">
        <v>378</v>
      </c>
      <c r="F376" s="3">
        <v>2019</v>
      </c>
      <c r="G376" s="3" t="s">
        <v>93</v>
      </c>
      <c r="H376" s="3" t="s">
        <v>379</v>
      </c>
      <c r="I376" s="3">
        <v>323</v>
      </c>
      <c r="K376" s="3" t="s">
        <v>40</v>
      </c>
      <c r="M376" s="3">
        <v>30</v>
      </c>
    </row>
    <row r="377" customHeight="1" spans="1:13">
      <c r="A377" s="154">
        <f t="shared" si="15"/>
        <v>10696</v>
      </c>
      <c r="B377" s="3"/>
      <c r="C377" s="3"/>
      <c r="D377" s="91" t="s">
        <v>10</v>
      </c>
      <c r="E377" s="91" t="s">
        <v>380</v>
      </c>
      <c r="F377" s="3">
        <v>2019</v>
      </c>
      <c r="G377" s="3" t="s">
        <v>93</v>
      </c>
      <c r="H377" s="3" t="s">
        <v>379</v>
      </c>
      <c r="I377" s="3">
        <v>323</v>
      </c>
      <c r="K377" s="3" t="s">
        <v>40</v>
      </c>
      <c r="M377" s="3">
        <v>30</v>
      </c>
    </row>
    <row r="378" customHeight="1" spans="1:13">
      <c r="A378" s="154">
        <f t="shared" si="15"/>
        <v>10697</v>
      </c>
      <c r="B378" s="3"/>
      <c r="C378" s="3"/>
      <c r="D378" s="91" t="s">
        <v>10</v>
      </c>
      <c r="E378" s="91" t="s">
        <v>381</v>
      </c>
      <c r="F378" s="3">
        <v>2019</v>
      </c>
      <c r="G378" s="3" t="s">
        <v>93</v>
      </c>
      <c r="H378" s="3" t="s">
        <v>379</v>
      </c>
      <c r="I378" s="3">
        <v>323</v>
      </c>
      <c r="K378" s="3" t="s">
        <v>40</v>
      </c>
      <c r="M378" s="3">
        <v>30</v>
      </c>
    </row>
    <row r="379" customHeight="1" spans="1:13">
      <c r="A379" s="154">
        <f t="shared" si="15"/>
        <v>10698</v>
      </c>
      <c r="B379" s="3"/>
      <c r="C379" s="3"/>
      <c r="D379" s="91" t="s">
        <v>10</v>
      </c>
      <c r="E379" s="91" t="s">
        <v>382</v>
      </c>
      <c r="F379" s="3">
        <v>2019</v>
      </c>
      <c r="G379" s="3" t="s">
        <v>93</v>
      </c>
      <c r="H379" s="3" t="s">
        <v>379</v>
      </c>
      <c r="I379" s="3">
        <v>323</v>
      </c>
      <c r="K379" s="3" t="s">
        <v>40</v>
      </c>
      <c r="M379" s="3">
        <v>30</v>
      </c>
    </row>
    <row r="380" customHeight="1" spans="1:13">
      <c r="A380" s="154">
        <f t="shared" si="15"/>
        <v>10699</v>
      </c>
      <c r="B380" s="3"/>
      <c r="C380" s="3"/>
      <c r="D380" s="91" t="s">
        <v>10</v>
      </c>
      <c r="E380" s="91" t="s">
        <v>383</v>
      </c>
      <c r="F380" s="3">
        <v>2019</v>
      </c>
      <c r="G380" s="3" t="s">
        <v>93</v>
      </c>
      <c r="H380" s="3" t="s">
        <v>379</v>
      </c>
      <c r="I380" s="3">
        <v>323</v>
      </c>
      <c r="K380" s="3" t="s">
        <v>40</v>
      </c>
      <c r="M380" s="3">
        <v>30</v>
      </c>
    </row>
    <row r="381" customHeight="1" spans="1:13">
      <c r="A381" s="154">
        <f t="shared" si="15"/>
        <v>10700</v>
      </c>
      <c r="B381" s="3"/>
      <c r="C381" s="3"/>
      <c r="D381" s="91" t="s">
        <v>77</v>
      </c>
      <c r="E381" s="91" t="s">
        <v>3328</v>
      </c>
      <c r="F381" s="3">
        <v>2019</v>
      </c>
      <c r="G381" s="3" t="s">
        <v>93</v>
      </c>
      <c r="H381" s="3" t="s">
        <v>3329</v>
      </c>
      <c r="I381" s="3">
        <v>302</v>
      </c>
      <c r="K381" s="3" t="s">
        <v>138</v>
      </c>
      <c r="M381" s="3">
        <v>5</v>
      </c>
    </row>
    <row r="382" customHeight="1" spans="1:13">
      <c r="A382" s="154">
        <f t="shared" si="15"/>
        <v>10701</v>
      </c>
      <c r="B382" s="3"/>
      <c r="C382" s="3"/>
      <c r="D382" s="91" t="s">
        <v>10</v>
      </c>
      <c r="E382" s="91" t="s">
        <v>292</v>
      </c>
      <c r="F382" s="3">
        <v>2019</v>
      </c>
      <c r="G382" s="3" t="s">
        <v>93</v>
      </c>
      <c r="H382" s="3" t="s">
        <v>293</v>
      </c>
      <c r="I382" s="3">
        <v>353</v>
      </c>
      <c r="J382" s="3" t="s">
        <v>294</v>
      </c>
      <c r="K382" s="3" t="s">
        <v>14</v>
      </c>
      <c r="M382" s="3">
        <v>25</v>
      </c>
    </row>
    <row r="383" customHeight="1" spans="1:13">
      <c r="A383" s="154">
        <f t="shared" si="15"/>
        <v>10702</v>
      </c>
      <c r="B383" s="3"/>
      <c r="C383" s="3"/>
      <c r="D383" s="91" t="s">
        <v>10</v>
      </c>
      <c r="E383" s="91" t="s">
        <v>3330</v>
      </c>
      <c r="F383" s="3">
        <v>2019</v>
      </c>
      <c r="G383" s="3" t="s">
        <v>3331</v>
      </c>
      <c r="H383" s="68" t="s">
        <v>293</v>
      </c>
      <c r="I383" s="3">
        <v>329</v>
      </c>
      <c r="K383" s="3" t="s">
        <v>14</v>
      </c>
      <c r="M383" s="3">
        <v>15</v>
      </c>
    </row>
    <row r="384" customHeight="1" spans="1:13">
      <c r="A384" s="154">
        <f t="shared" si="15"/>
        <v>10703</v>
      </c>
      <c r="B384" s="3"/>
      <c r="C384" s="3"/>
      <c r="D384" s="91" t="s">
        <v>10</v>
      </c>
      <c r="E384" s="91" t="s">
        <v>384</v>
      </c>
      <c r="F384" s="3">
        <v>2019</v>
      </c>
      <c r="G384" s="3" t="s">
        <v>93</v>
      </c>
      <c r="H384" s="68" t="s">
        <v>293</v>
      </c>
      <c r="I384" s="3">
        <v>353</v>
      </c>
      <c r="K384" s="3" t="s">
        <v>40</v>
      </c>
      <c r="M384" s="3">
        <v>30</v>
      </c>
    </row>
    <row r="385" customHeight="1" spans="1:13">
      <c r="A385" s="154">
        <f t="shared" si="15"/>
        <v>10704</v>
      </c>
      <c r="B385" s="3"/>
      <c r="C385" s="3"/>
      <c r="D385" s="91" t="s">
        <v>10</v>
      </c>
      <c r="E385" s="91" t="s">
        <v>3332</v>
      </c>
      <c r="F385" s="3">
        <v>2019</v>
      </c>
      <c r="G385" s="3" t="s">
        <v>93</v>
      </c>
      <c r="H385" s="3" t="s">
        <v>296</v>
      </c>
      <c r="I385" s="3">
        <v>343</v>
      </c>
      <c r="K385" s="3" t="s">
        <v>14</v>
      </c>
      <c r="M385" s="3">
        <v>15</v>
      </c>
    </row>
    <row r="386" customHeight="1" spans="1:13">
      <c r="A386" s="154">
        <f t="shared" si="15"/>
        <v>10705</v>
      </c>
      <c r="B386" s="3"/>
      <c r="C386" s="3"/>
      <c r="D386" s="91" t="s">
        <v>19</v>
      </c>
      <c r="E386" s="91" t="s">
        <v>3333</v>
      </c>
      <c r="F386" s="3">
        <v>2019</v>
      </c>
      <c r="G386" s="3" t="s">
        <v>2005</v>
      </c>
      <c r="H386" s="3" t="s">
        <v>296</v>
      </c>
      <c r="I386" s="3">
        <v>163</v>
      </c>
      <c r="K386" s="3" t="s">
        <v>14</v>
      </c>
      <c r="M386" s="3">
        <v>15</v>
      </c>
    </row>
    <row r="387" customHeight="1" spans="1:13">
      <c r="A387" s="154">
        <f t="shared" si="15"/>
        <v>10706</v>
      </c>
      <c r="B387" s="3"/>
      <c r="C387" s="3"/>
      <c r="D387" s="91" t="s">
        <v>10</v>
      </c>
      <c r="E387" s="91" t="s">
        <v>3334</v>
      </c>
      <c r="F387" s="3">
        <v>2019</v>
      </c>
      <c r="G387" s="3" t="s">
        <v>93</v>
      </c>
      <c r="H387" s="3" t="s">
        <v>296</v>
      </c>
      <c r="I387" s="3">
        <v>343</v>
      </c>
      <c r="K387" s="3" t="s">
        <v>170</v>
      </c>
      <c r="M387" s="3">
        <v>10</v>
      </c>
    </row>
    <row r="388" customHeight="1" spans="1:13">
      <c r="A388" s="154" t="e">
        <f>'Drop 1 BBALL'!A222+1</f>
        <v>#VALUE!</v>
      </c>
      <c r="B388" s="3"/>
      <c r="C388" s="3"/>
      <c r="D388" s="91" t="s">
        <v>10</v>
      </c>
      <c r="E388" s="91" t="s">
        <v>864</v>
      </c>
      <c r="F388" s="3">
        <v>2019</v>
      </c>
      <c r="G388" s="3" t="s">
        <v>865</v>
      </c>
      <c r="H388" s="3" t="s">
        <v>547</v>
      </c>
      <c r="I388" s="3">
        <v>9</v>
      </c>
      <c r="J388" s="3" t="s">
        <v>866</v>
      </c>
      <c r="K388" s="3" t="s">
        <v>40</v>
      </c>
      <c r="M388" s="3">
        <v>150</v>
      </c>
    </row>
    <row r="389" customHeight="1" spans="1:13">
      <c r="A389" s="154" t="e">
        <f t="shared" ref="A389:A401" si="16">A388+1</f>
        <v>#VALUE!</v>
      </c>
      <c r="B389" s="3"/>
      <c r="C389" s="3"/>
      <c r="D389" s="91" t="s">
        <v>10</v>
      </c>
      <c r="E389" s="91" t="s">
        <v>631</v>
      </c>
      <c r="F389" s="3">
        <v>2019</v>
      </c>
      <c r="G389" s="3" t="s">
        <v>140</v>
      </c>
      <c r="H389" s="3" t="s">
        <v>296</v>
      </c>
      <c r="I389" s="3">
        <v>313</v>
      </c>
      <c r="K389" s="3" t="s">
        <v>40</v>
      </c>
      <c r="M389" s="3">
        <v>50</v>
      </c>
    </row>
    <row r="390" customHeight="1" spans="1:13">
      <c r="A390" s="154" t="e">
        <f t="shared" si="16"/>
        <v>#VALUE!</v>
      </c>
      <c r="B390" s="3"/>
      <c r="C390" s="3"/>
      <c r="D390" s="91" t="s">
        <v>10</v>
      </c>
      <c r="E390" s="91" t="s">
        <v>632</v>
      </c>
      <c r="F390" s="3">
        <v>2019</v>
      </c>
      <c r="G390" s="3" t="s">
        <v>140</v>
      </c>
      <c r="H390" s="3" t="s">
        <v>296</v>
      </c>
      <c r="I390" s="3">
        <v>313</v>
      </c>
      <c r="K390" s="3" t="s">
        <v>40</v>
      </c>
      <c r="M390" s="3">
        <v>50</v>
      </c>
    </row>
    <row r="391" customHeight="1" spans="1:13">
      <c r="A391" s="154" t="e">
        <f t="shared" si="16"/>
        <v>#VALUE!</v>
      </c>
      <c r="B391" s="3"/>
      <c r="C391" s="3"/>
      <c r="D391" s="91" t="s">
        <v>10</v>
      </c>
      <c r="E391" s="91" t="s">
        <v>295</v>
      </c>
      <c r="F391" s="3">
        <v>2019</v>
      </c>
      <c r="G391" s="3" t="s">
        <v>93</v>
      </c>
      <c r="H391" s="3" t="s">
        <v>296</v>
      </c>
      <c r="I391" s="3">
        <v>343</v>
      </c>
      <c r="K391" s="3" t="s">
        <v>14</v>
      </c>
      <c r="M391" s="3">
        <v>25</v>
      </c>
    </row>
    <row r="392" customHeight="1" spans="1:13">
      <c r="A392" s="154" t="e">
        <f t="shared" si="16"/>
        <v>#VALUE!</v>
      </c>
      <c r="B392" s="3"/>
      <c r="C392" s="3"/>
      <c r="D392" s="91" t="s">
        <v>10</v>
      </c>
      <c r="E392" s="91" t="s">
        <v>297</v>
      </c>
      <c r="F392" s="3">
        <v>2019</v>
      </c>
      <c r="G392" s="3" t="s">
        <v>93</v>
      </c>
      <c r="H392" s="3" t="s">
        <v>296</v>
      </c>
      <c r="I392" s="3">
        <v>343</v>
      </c>
      <c r="K392" s="3" t="s">
        <v>14</v>
      </c>
      <c r="M392" s="3">
        <v>25</v>
      </c>
    </row>
    <row r="393" customHeight="1" spans="1:13">
      <c r="A393" s="154" t="e">
        <f t="shared" si="16"/>
        <v>#VALUE!</v>
      </c>
      <c r="B393" s="3"/>
      <c r="C393" s="3"/>
      <c r="D393" s="91" t="s">
        <v>10</v>
      </c>
      <c r="E393" s="91" t="s">
        <v>912</v>
      </c>
      <c r="F393" s="3">
        <v>2019</v>
      </c>
      <c r="G393" s="3" t="s">
        <v>279</v>
      </c>
      <c r="H393" s="3" t="s">
        <v>406</v>
      </c>
      <c r="I393" s="3">
        <v>113</v>
      </c>
      <c r="J393" s="3" t="s">
        <v>913</v>
      </c>
      <c r="K393" s="3" t="s">
        <v>14</v>
      </c>
      <c r="M393" s="3">
        <v>400</v>
      </c>
    </row>
    <row r="394" customHeight="1" spans="1:13">
      <c r="A394" s="154" t="e">
        <f t="shared" si="16"/>
        <v>#VALUE!</v>
      </c>
      <c r="B394" s="3"/>
      <c r="C394" s="3"/>
      <c r="D394" s="91" t="s">
        <v>19</v>
      </c>
      <c r="E394" s="91" t="s">
        <v>723</v>
      </c>
      <c r="F394" s="3">
        <v>2019</v>
      </c>
      <c r="G394" s="3" t="s">
        <v>93</v>
      </c>
      <c r="H394" s="68" t="s">
        <v>406</v>
      </c>
      <c r="I394" s="3">
        <v>301</v>
      </c>
      <c r="K394" s="3" t="s">
        <v>14</v>
      </c>
      <c r="M394" s="3">
        <v>60</v>
      </c>
    </row>
    <row r="395" customHeight="1" spans="1:13">
      <c r="A395" s="154" t="e">
        <f t="shared" si="16"/>
        <v>#VALUE!</v>
      </c>
      <c r="B395" s="3"/>
      <c r="C395" s="3"/>
      <c r="D395" s="91" t="s">
        <v>10</v>
      </c>
      <c r="E395" s="91" t="s">
        <v>766</v>
      </c>
      <c r="F395" s="3">
        <v>2019</v>
      </c>
      <c r="G395" s="3" t="s">
        <v>140</v>
      </c>
      <c r="H395" s="3" t="s">
        <v>406</v>
      </c>
      <c r="I395" s="3">
        <v>302</v>
      </c>
      <c r="J395" s="3" t="s">
        <v>145</v>
      </c>
      <c r="K395" s="3" t="s">
        <v>40</v>
      </c>
      <c r="M395" s="3">
        <v>75</v>
      </c>
    </row>
    <row r="396" customHeight="1" spans="1:13">
      <c r="A396" s="154" t="e">
        <f t="shared" si="16"/>
        <v>#VALUE!</v>
      </c>
      <c r="B396" s="3"/>
      <c r="C396" s="3"/>
      <c r="D396" s="91" t="s">
        <v>10</v>
      </c>
      <c r="E396" s="91" t="s">
        <v>785</v>
      </c>
      <c r="F396" s="3">
        <v>2019</v>
      </c>
      <c r="G396" s="3" t="s">
        <v>140</v>
      </c>
      <c r="H396" s="68" t="s">
        <v>406</v>
      </c>
      <c r="I396" s="3">
        <v>302</v>
      </c>
      <c r="K396" s="3" t="s">
        <v>40</v>
      </c>
      <c r="M396" s="3">
        <v>80</v>
      </c>
    </row>
    <row r="397" customHeight="1" spans="1:13">
      <c r="A397" s="154" t="e">
        <f t="shared" si="16"/>
        <v>#VALUE!</v>
      </c>
      <c r="B397" s="3"/>
      <c r="C397" s="3"/>
      <c r="D397" s="91" t="s">
        <v>10</v>
      </c>
      <c r="E397" s="91" t="s">
        <v>786</v>
      </c>
      <c r="F397" s="3">
        <v>2019</v>
      </c>
      <c r="G397" s="3" t="s">
        <v>140</v>
      </c>
      <c r="H397" s="68" t="s">
        <v>406</v>
      </c>
      <c r="I397" s="3">
        <v>302</v>
      </c>
      <c r="K397" s="3" t="s">
        <v>40</v>
      </c>
      <c r="M397" s="3">
        <v>80</v>
      </c>
    </row>
    <row r="398" customHeight="1" spans="1:13">
      <c r="A398" s="154" t="e">
        <f t="shared" si="16"/>
        <v>#VALUE!</v>
      </c>
      <c r="B398" s="3"/>
      <c r="C398" s="3"/>
      <c r="D398" s="91" t="s">
        <v>10</v>
      </c>
      <c r="E398" s="91" t="s">
        <v>787</v>
      </c>
      <c r="F398" s="3">
        <v>2019</v>
      </c>
      <c r="G398" s="3" t="s">
        <v>140</v>
      </c>
      <c r="H398" s="68" t="s">
        <v>406</v>
      </c>
      <c r="I398" s="3">
        <v>302</v>
      </c>
      <c r="K398" s="3" t="s">
        <v>40</v>
      </c>
      <c r="M398" s="3">
        <v>80</v>
      </c>
    </row>
    <row r="399" customHeight="1" spans="1:13">
      <c r="A399" s="154" t="e">
        <f t="shared" si="16"/>
        <v>#VALUE!</v>
      </c>
      <c r="B399" s="3"/>
      <c r="C399" s="3"/>
      <c r="D399" s="91" t="s">
        <v>10</v>
      </c>
      <c r="E399" s="91" t="s">
        <v>788</v>
      </c>
      <c r="F399" s="3">
        <v>2019</v>
      </c>
      <c r="G399" s="3" t="s">
        <v>140</v>
      </c>
      <c r="H399" s="68" t="s">
        <v>406</v>
      </c>
      <c r="I399" s="3">
        <v>302</v>
      </c>
      <c r="K399" s="3" t="s">
        <v>40</v>
      </c>
      <c r="M399" s="3">
        <v>80</v>
      </c>
    </row>
    <row r="400" customHeight="1" spans="1:13">
      <c r="A400" s="154" t="e">
        <f t="shared" si="16"/>
        <v>#VALUE!</v>
      </c>
      <c r="B400" s="3"/>
      <c r="C400" s="3"/>
      <c r="D400" s="91" t="s">
        <v>10</v>
      </c>
      <c r="E400" s="91" t="s">
        <v>3335</v>
      </c>
      <c r="F400" s="3">
        <v>2020</v>
      </c>
      <c r="G400" s="3" t="s">
        <v>365</v>
      </c>
      <c r="H400" s="3" t="s">
        <v>406</v>
      </c>
      <c r="I400" s="3" t="s">
        <v>3336</v>
      </c>
      <c r="J400" s="3" t="s">
        <v>3337</v>
      </c>
      <c r="K400" s="3" t="s">
        <v>14</v>
      </c>
      <c r="M400" s="3">
        <v>15</v>
      </c>
    </row>
    <row r="401" customHeight="1" spans="1:13">
      <c r="A401" s="154" t="e">
        <f t="shared" si="16"/>
        <v>#VALUE!</v>
      </c>
      <c r="B401" s="3"/>
      <c r="C401" s="3"/>
      <c r="D401" s="91" t="s">
        <v>10</v>
      </c>
      <c r="E401" s="91" t="s">
        <v>556</v>
      </c>
      <c r="F401" s="3">
        <v>2020</v>
      </c>
      <c r="G401" s="3" t="s">
        <v>93</v>
      </c>
      <c r="H401" s="3" t="s">
        <v>406</v>
      </c>
      <c r="I401" s="3">
        <v>266</v>
      </c>
      <c r="J401" s="3" t="s">
        <v>557</v>
      </c>
      <c r="K401" s="3" t="s">
        <v>40</v>
      </c>
      <c r="M401" s="3">
        <v>40</v>
      </c>
    </row>
    <row r="402" customHeight="1" spans="1:13">
      <c r="A402" s="154">
        <f>'Drop 1 BBALL'!A252+1</f>
        <v>11995</v>
      </c>
      <c r="B402" s="3"/>
      <c r="C402" s="3"/>
      <c r="D402" s="91" t="s">
        <v>77</v>
      </c>
      <c r="E402" s="204" t="s">
        <v>3338</v>
      </c>
      <c r="F402" s="3">
        <v>2020</v>
      </c>
      <c r="G402" s="3" t="s">
        <v>3339</v>
      </c>
      <c r="H402" s="3" t="s">
        <v>83</v>
      </c>
      <c r="I402" s="3" t="s">
        <v>3340</v>
      </c>
      <c r="J402" s="3" t="s">
        <v>3341</v>
      </c>
      <c r="K402" s="3" t="s">
        <v>81</v>
      </c>
      <c r="M402" s="3">
        <v>10</v>
      </c>
    </row>
    <row r="403" customHeight="1" spans="1:13">
      <c r="A403" s="154">
        <f t="shared" ref="A403:A407" si="17">A402+1</f>
        <v>11996</v>
      </c>
      <c r="B403" s="3"/>
      <c r="C403" s="3"/>
      <c r="D403" s="91" t="s">
        <v>77</v>
      </c>
      <c r="E403" s="91" t="s">
        <v>3342</v>
      </c>
      <c r="F403" s="3">
        <v>2020</v>
      </c>
      <c r="G403" s="3" t="s">
        <v>3339</v>
      </c>
      <c r="H403" s="3" t="s">
        <v>83</v>
      </c>
      <c r="I403" s="3">
        <v>91</v>
      </c>
      <c r="K403" s="3" t="s">
        <v>81</v>
      </c>
      <c r="M403" s="3">
        <v>10</v>
      </c>
    </row>
    <row r="404" customHeight="1" spans="1:13">
      <c r="A404" s="154">
        <f t="shared" si="17"/>
        <v>11997</v>
      </c>
      <c r="B404" s="3"/>
      <c r="C404" s="3"/>
      <c r="D404" s="91" t="s">
        <v>77</v>
      </c>
      <c r="E404" s="91" t="s">
        <v>3343</v>
      </c>
      <c r="F404" s="3">
        <v>2020</v>
      </c>
      <c r="G404" s="3" t="s">
        <v>3100</v>
      </c>
      <c r="H404" s="3" t="s">
        <v>83</v>
      </c>
      <c r="I404" s="3">
        <v>201</v>
      </c>
      <c r="J404" s="3" t="s">
        <v>516</v>
      </c>
      <c r="K404" s="3" t="s">
        <v>138</v>
      </c>
      <c r="M404" s="3">
        <v>10</v>
      </c>
    </row>
    <row r="405" customHeight="1" spans="1:13">
      <c r="A405" s="154">
        <f t="shared" si="17"/>
        <v>11998</v>
      </c>
      <c r="B405" s="3"/>
      <c r="C405" s="3"/>
      <c r="D405" s="91" t="s">
        <v>77</v>
      </c>
      <c r="E405" s="91" t="s">
        <v>3344</v>
      </c>
      <c r="F405" s="3">
        <v>2020</v>
      </c>
      <c r="G405" s="3" t="s">
        <v>3100</v>
      </c>
      <c r="H405" s="3" t="s">
        <v>83</v>
      </c>
      <c r="I405" s="3">
        <v>201</v>
      </c>
      <c r="J405" s="3" t="s">
        <v>3345</v>
      </c>
      <c r="K405" s="3" t="s">
        <v>1038</v>
      </c>
      <c r="M405" s="3">
        <v>10</v>
      </c>
    </row>
    <row r="406" customHeight="1" spans="1:13">
      <c r="A406" s="154">
        <f t="shared" si="17"/>
        <v>11999</v>
      </c>
      <c r="B406" s="3"/>
      <c r="C406" s="3"/>
      <c r="D406" s="91" t="s">
        <v>77</v>
      </c>
      <c r="E406" s="91" t="s">
        <v>3346</v>
      </c>
      <c r="F406" s="3">
        <v>2020</v>
      </c>
      <c r="G406" s="3" t="s">
        <v>3347</v>
      </c>
      <c r="H406" s="3" t="s">
        <v>83</v>
      </c>
      <c r="I406" s="3">
        <v>141</v>
      </c>
      <c r="K406" s="3" t="s">
        <v>138</v>
      </c>
      <c r="M406" s="3">
        <v>10</v>
      </c>
    </row>
    <row r="407" customHeight="1" spans="1:13">
      <c r="A407" s="154">
        <f t="shared" si="17"/>
        <v>12000</v>
      </c>
      <c r="B407" s="3"/>
      <c r="C407" s="3"/>
      <c r="D407" s="91" t="s">
        <v>77</v>
      </c>
      <c r="E407" s="91" t="s">
        <v>3348</v>
      </c>
      <c r="F407" s="3">
        <v>2020</v>
      </c>
      <c r="G407" s="3" t="s">
        <v>150</v>
      </c>
      <c r="H407" s="3" t="s">
        <v>83</v>
      </c>
      <c r="I407" s="3" t="s">
        <v>3349</v>
      </c>
      <c r="K407" s="3" t="s">
        <v>81</v>
      </c>
      <c r="M407" s="3">
        <v>15</v>
      </c>
    </row>
    <row r="408" customHeight="1" spans="1:13">
      <c r="A408" s="154" t="e">
        <f>'Drop 1 Baseball'!A112+1</f>
        <v>#VALUE!</v>
      </c>
      <c r="B408" s="3"/>
      <c r="C408" s="3"/>
      <c r="D408" s="91" t="s">
        <v>66</v>
      </c>
      <c r="E408" s="91" t="s">
        <v>3350</v>
      </c>
      <c r="F408" s="3">
        <v>2019</v>
      </c>
      <c r="G408" s="3" t="s">
        <v>150</v>
      </c>
      <c r="H408" s="3" t="s">
        <v>1965</v>
      </c>
      <c r="I408" s="3">
        <v>525</v>
      </c>
      <c r="K408" s="3" t="s">
        <v>146</v>
      </c>
      <c r="M408" s="3">
        <v>5</v>
      </c>
    </row>
    <row r="409" customHeight="1" spans="1:13">
      <c r="A409" s="154" t="e">
        <f>A408+1</f>
        <v>#VALUE!</v>
      </c>
      <c r="B409" s="3"/>
      <c r="C409" s="3"/>
      <c r="D409" s="91" t="s">
        <v>66</v>
      </c>
      <c r="E409" s="91" t="s">
        <v>804</v>
      </c>
      <c r="F409" s="3">
        <v>2020</v>
      </c>
      <c r="G409" s="3" t="s">
        <v>93</v>
      </c>
      <c r="H409" s="3" t="s">
        <v>142</v>
      </c>
      <c r="I409" s="3">
        <v>339</v>
      </c>
      <c r="K409" s="3" t="s">
        <v>281</v>
      </c>
      <c r="M409" s="3">
        <v>100</v>
      </c>
    </row>
    <row r="410" customHeight="1" spans="1:13">
      <c r="A410" s="154" t="e">
        <f>'Drop 1 BBALL'!A278+1</f>
        <v>#VALUE!</v>
      </c>
      <c r="B410" s="3"/>
      <c r="C410" s="3"/>
      <c r="D410" s="91" t="s">
        <v>77</v>
      </c>
      <c r="E410" s="91" t="s">
        <v>3351</v>
      </c>
      <c r="F410" s="3">
        <v>2020</v>
      </c>
      <c r="G410" s="3" t="s">
        <v>97</v>
      </c>
      <c r="H410" s="68" t="s">
        <v>142</v>
      </c>
      <c r="I410" s="3">
        <v>6</v>
      </c>
      <c r="J410" s="3" t="s">
        <v>52</v>
      </c>
      <c r="K410" s="3" t="s">
        <v>1038</v>
      </c>
      <c r="M410" s="3">
        <v>10</v>
      </c>
    </row>
    <row r="411" customHeight="1" spans="1:13">
      <c r="A411" s="154" t="e">
        <f>'Drop 1 Baseball'!A113+1</f>
        <v>#VALUE!</v>
      </c>
      <c r="B411" s="3"/>
      <c r="C411" s="3"/>
      <c r="D411" s="91" t="s">
        <v>10</v>
      </c>
      <c r="E411" s="91" t="s">
        <v>3352</v>
      </c>
      <c r="F411" s="3">
        <v>2011</v>
      </c>
      <c r="G411" s="3" t="s">
        <v>166</v>
      </c>
      <c r="H411" s="3" t="s">
        <v>3272</v>
      </c>
      <c r="I411" s="3">
        <v>200</v>
      </c>
      <c r="J411" s="3" t="s">
        <v>3353</v>
      </c>
      <c r="K411" s="3" t="s">
        <v>14</v>
      </c>
      <c r="M411" s="3">
        <v>15</v>
      </c>
    </row>
    <row r="412" customHeight="1" spans="1:13">
      <c r="A412" s="154" t="e">
        <f>'Drop 1 BBALL'!A281+1</f>
        <v>#VALUE!</v>
      </c>
      <c r="B412" s="3"/>
      <c r="C412" s="3"/>
      <c r="D412" s="91" t="s">
        <v>77</v>
      </c>
      <c r="E412" s="91" t="s">
        <v>3354</v>
      </c>
      <c r="F412" s="3">
        <v>2020</v>
      </c>
      <c r="G412" s="3" t="s">
        <v>270</v>
      </c>
      <c r="H412" s="3" t="s">
        <v>63</v>
      </c>
      <c r="I412" s="3">
        <v>266</v>
      </c>
      <c r="K412" s="3" t="s">
        <v>2699</v>
      </c>
      <c r="M412" s="3">
        <v>10</v>
      </c>
    </row>
    <row r="413" customHeight="1" spans="1:13">
      <c r="A413" s="154" t="e">
        <f t="shared" ref="A413:A417" si="18">A412+1</f>
        <v>#VALUE!</v>
      </c>
      <c r="B413" s="3"/>
      <c r="C413" s="3"/>
      <c r="D413" s="91" t="s">
        <v>77</v>
      </c>
      <c r="E413" s="91" t="s">
        <v>3355</v>
      </c>
      <c r="F413" s="3">
        <v>2020</v>
      </c>
      <c r="G413" s="3" t="s">
        <v>279</v>
      </c>
      <c r="H413" s="3" t="s">
        <v>36</v>
      </c>
      <c r="I413" s="3" t="s">
        <v>3356</v>
      </c>
      <c r="J413" s="3" t="s">
        <v>944</v>
      </c>
      <c r="K413" s="3" t="s">
        <v>81</v>
      </c>
      <c r="M413" s="3">
        <v>15</v>
      </c>
    </row>
    <row r="414" customHeight="1" spans="1:13">
      <c r="A414" s="154" t="e">
        <f t="shared" si="18"/>
        <v>#VALUE!</v>
      </c>
      <c r="B414" s="3"/>
      <c r="C414" s="3"/>
      <c r="D414" s="91" t="s">
        <v>77</v>
      </c>
      <c r="E414" s="91" t="s">
        <v>130</v>
      </c>
      <c r="F414" s="3">
        <v>2020</v>
      </c>
      <c r="G414" s="3" t="s">
        <v>131</v>
      </c>
      <c r="H414" s="3" t="s">
        <v>83</v>
      </c>
      <c r="I414" s="3" t="s">
        <v>132</v>
      </c>
      <c r="J414" s="3" t="s">
        <v>133</v>
      </c>
      <c r="K414" s="3" t="s">
        <v>81</v>
      </c>
      <c r="M414" s="3">
        <v>20</v>
      </c>
    </row>
    <row r="415" customHeight="1" spans="1:13">
      <c r="A415" s="154" t="e">
        <f t="shared" si="18"/>
        <v>#VALUE!</v>
      </c>
      <c r="B415" s="3"/>
      <c r="C415" s="3"/>
      <c r="D415" s="91" t="s">
        <v>77</v>
      </c>
      <c r="E415" s="91" t="s">
        <v>134</v>
      </c>
      <c r="F415" s="3">
        <v>2021</v>
      </c>
      <c r="G415" s="3" t="s">
        <v>135</v>
      </c>
      <c r="H415" s="3" t="s">
        <v>136</v>
      </c>
      <c r="I415" s="3">
        <v>140</v>
      </c>
      <c r="J415" s="3" t="s">
        <v>137</v>
      </c>
      <c r="K415" s="3" t="s">
        <v>138</v>
      </c>
      <c r="M415" s="3">
        <v>20</v>
      </c>
    </row>
    <row r="416" customHeight="1" spans="1:13">
      <c r="A416" s="154" t="e">
        <f t="shared" si="18"/>
        <v>#VALUE!</v>
      </c>
      <c r="B416" s="3"/>
      <c r="C416" s="3"/>
      <c r="D416" s="91" t="s">
        <v>77</v>
      </c>
      <c r="E416" s="91" t="s">
        <v>3357</v>
      </c>
      <c r="F416" s="3">
        <v>2020</v>
      </c>
      <c r="G416" s="3" t="s">
        <v>3100</v>
      </c>
      <c r="H416" s="3" t="s">
        <v>63</v>
      </c>
      <c r="I416" s="3" t="s">
        <v>3358</v>
      </c>
      <c r="J416" s="3" t="s">
        <v>359</v>
      </c>
      <c r="K416" s="3" t="s">
        <v>138</v>
      </c>
      <c r="M416" s="3">
        <v>15</v>
      </c>
    </row>
    <row r="417" customHeight="1" spans="1:13">
      <c r="A417" s="154" t="e">
        <f t="shared" si="18"/>
        <v>#VALUE!</v>
      </c>
      <c r="B417" s="3"/>
      <c r="C417" s="3"/>
      <c r="D417" s="91" t="s">
        <v>77</v>
      </c>
      <c r="E417" s="91" t="s">
        <v>3359</v>
      </c>
      <c r="F417" s="3">
        <v>2020</v>
      </c>
      <c r="G417" s="3" t="s">
        <v>131</v>
      </c>
      <c r="H417" s="3" t="s">
        <v>36</v>
      </c>
      <c r="I417" s="3" t="s">
        <v>3360</v>
      </c>
      <c r="J417" s="3" t="s">
        <v>3361</v>
      </c>
      <c r="K417" s="3" t="s">
        <v>138</v>
      </c>
      <c r="M417" s="3">
        <v>10</v>
      </c>
    </row>
    <row r="418" customHeight="1" spans="1:11">
      <c r="A418" s="182" t="e">
        <f>'Drop 1 Baseball'!A118+1</f>
        <v>#VALUE!</v>
      </c>
      <c r="B418" s="135"/>
      <c r="C418" s="135"/>
      <c r="D418" s="184" t="s">
        <v>10</v>
      </c>
      <c r="E418" s="184" t="s">
        <v>3362</v>
      </c>
      <c r="F418" s="135">
        <v>2020</v>
      </c>
      <c r="G418" s="135" t="s">
        <v>365</v>
      </c>
      <c r="H418" s="135" t="s">
        <v>36</v>
      </c>
      <c r="I418" s="135">
        <v>222</v>
      </c>
      <c r="J418" s="183"/>
      <c r="K418" s="135" t="s">
        <v>40</v>
      </c>
    </row>
    <row r="419" customHeight="1" spans="1:13">
      <c r="A419" s="154" t="e">
        <f t="shared" ref="A419:A427" si="19">A418+1</f>
        <v>#VALUE!</v>
      </c>
      <c r="B419" s="3"/>
      <c r="C419" s="3"/>
      <c r="D419" s="91" t="s">
        <v>10</v>
      </c>
      <c r="E419" s="91" t="s">
        <v>900</v>
      </c>
      <c r="F419" s="3">
        <v>2020</v>
      </c>
      <c r="G419" s="3" t="s">
        <v>365</v>
      </c>
      <c r="H419" s="3" t="s">
        <v>63</v>
      </c>
      <c r="I419" s="3">
        <v>204</v>
      </c>
      <c r="J419" s="3" t="s">
        <v>120</v>
      </c>
      <c r="K419" s="3" t="s">
        <v>40</v>
      </c>
      <c r="M419" s="3">
        <v>250</v>
      </c>
    </row>
    <row r="420" customHeight="1" spans="1:13">
      <c r="A420" s="154" t="e">
        <f t="shared" si="19"/>
        <v>#VALUE!</v>
      </c>
      <c r="B420" s="3"/>
      <c r="C420" s="3"/>
      <c r="D420" s="91" t="s">
        <v>10</v>
      </c>
      <c r="E420" s="91" t="s">
        <v>903</v>
      </c>
      <c r="F420" s="3">
        <v>2020</v>
      </c>
      <c r="G420" s="3" t="s">
        <v>150</v>
      </c>
      <c r="H420" s="3" t="s">
        <v>63</v>
      </c>
      <c r="I420" s="3" t="s">
        <v>904</v>
      </c>
      <c r="J420" s="3" t="s">
        <v>905</v>
      </c>
      <c r="K420" s="3" t="s">
        <v>40</v>
      </c>
      <c r="M420" s="3">
        <v>300</v>
      </c>
    </row>
    <row r="421" customHeight="1" spans="1:13">
      <c r="A421" s="154" t="e">
        <f t="shared" si="19"/>
        <v>#VALUE!</v>
      </c>
      <c r="B421" s="3"/>
      <c r="C421" s="3"/>
      <c r="D421" s="91" t="s">
        <v>10</v>
      </c>
      <c r="E421" s="91" t="s">
        <v>911</v>
      </c>
      <c r="F421" s="3">
        <v>2020</v>
      </c>
      <c r="G421" s="3" t="s">
        <v>93</v>
      </c>
      <c r="H421" s="3" t="s">
        <v>63</v>
      </c>
      <c r="I421" s="3">
        <v>325</v>
      </c>
      <c r="K421" s="3" t="s">
        <v>40</v>
      </c>
      <c r="M421" s="3">
        <v>350</v>
      </c>
    </row>
    <row r="422" customHeight="1" spans="1:13">
      <c r="A422" s="154" t="e">
        <f t="shared" si="19"/>
        <v>#VALUE!</v>
      </c>
      <c r="B422" s="3"/>
      <c r="C422" s="3"/>
      <c r="D422" s="91" t="s">
        <v>10</v>
      </c>
      <c r="E422" s="91" t="s">
        <v>916</v>
      </c>
      <c r="F422" s="3">
        <v>2020</v>
      </c>
      <c r="G422" s="3" t="s">
        <v>93</v>
      </c>
      <c r="H422" s="3" t="s">
        <v>63</v>
      </c>
      <c r="I422" s="3">
        <v>325</v>
      </c>
      <c r="J422" s="3" t="s">
        <v>557</v>
      </c>
      <c r="K422" s="3" t="s">
        <v>40</v>
      </c>
      <c r="M422" s="3">
        <v>650</v>
      </c>
    </row>
    <row r="423" customHeight="1" spans="1:13">
      <c r="A423" s="154" t="e">
        <f t="shared" si="19"/>
        <v>#VALUE!</v>
      </c>
      <c r="B423" s="3"/>
      <c r="C423" s="3"/>
      <c r="D423" s="91" t="s">
        <v>10</v>
      </c>
      <c r="E423" s="91" t="s">
        <v>867</v>
      </c>
      <c r="F423" s="3">
        <v>2020</v>
      </c>
      <c r="G423" s="3" t="s">
        <v>365</v>
      </c>
      <c r="H423" s="3" t="s">
        <v>63</v>
      </c>
      <c r="I423" s="3">
        <v>263</v>
      </c>
      <c r="J423" s="3" t="s">
        <v>120</v>
      </c>
      <c r="K423" s="3" t="s">
        <v>40</v>
      </c>
      <c r="M423" s="3">
        <v>150</v>
      </c>
    </row>
    <row r="424" customHeight="1" spans="1:13">
      <c r="A424" s="154" t="e">
        <f t="shared" si="19"/>
        <v>#VALUE!</v>
      </c>
      <c r="B424" s="3"/>
      <c r="C424" s="3"/>
      <c r="D424" s="91" t="s">
        <v>10</v>
      </c>
      <c r="E424" s="91" t="s">
        <v>827</v>
      </c>
      <c r="F424" s="3">
        <v>2020</v>
      </c>
      <c r="G424" s="3" t="s">
        <v>93</v>
      </c>
      <c r="H424" s="3" t="s">
        <v>770</v>
      </c>
      <c r="I424" s="3">
        <v>13</v>
      </c>
      <c r="J424" s="3" t="s">
        <v>828</v>
      </c>
      <c r="K424" s="3" t="s">
        <v>40</v>
      </c>
      <c r="M424" s="3">
        <v>120</v>
      </c>
    </row>
    <row r="425" customHeight="1" spans="1:13">
      <c r="A425" s="154" t="e">
        <f t="shared" si="19"/>
        <v>#VALUE!</v>
      </c>
      <c r="B425" s="3"/>
      <c r="C425" s="3"/>
      <c r="D425" s="91" t="s">
        <v>10</v>
      </c>
      <c r="E425" s="91" t="s">
        <v>829</v>
      </c>
      <c r="F425" s="3">
        <v>2020</v>
      </c>
      <c r="G425" s="3" t="s">
        <v>830</v>
      </c>
      <c r="H425" s="3" t="s">
        <v>261</v>
      </c>
      <c r="I425" s="3">
        <v>35</v>
      </c>
      <c r="J425" s="3" t="s">
        <v>831</v>
      </c>
      <c r="K425" s="3" t="s">
        <v>40</v>
      </c>
      <c r="M425" s="3">
        <v>120</v>
      </c>
    </row>
    <row r="426" customHeight="1" spans="1:13">
      <c r="A426" s="154" t="e">
        <f t="shared" si="19"/>
        <v>#VALUE!</v>
      </c>
      <c r="B426" s="3"/>
      <c r="C426" s="3"/>
      <c r="D426" s="91" t="s">
        <v>10</v>
      </c>
      <c r="E426" s="91" t="s">
        <v>749</v>
      </c>
      <c r="F426" s="3">
        <v>2020</v>
      </c>
      <c r="G426" s="3" t="s">
        <v>93</v>
      </c>
      <c r="H426" s="3" t="s">
        <v>261</v>
      </c>
      <c r="I426" s="3">
        <v>19</v>
      </c>
      <c r="J426" s="3" t="s">
        <v>750</v>
      </c>
      <c r="K426" s="3" t="s">
        <v>40</v>
      </c>
      <c r="M426" s="3">
        <v>70</v>
      </c>
    </row>
    <row r="427" customHeight="1" spans="1:13">
      <c r="A427" s="154" t="e">
        <f t="shared" si="19"/>
        <v>#VALUE!</v>
      </c>
      <c r="B427" s="3"/>
      <c r="C427" s="3"/>
      <c r="D427" s="91" t="s">
        <v>10</v>
      </c>
      <c r="E427" s="91" t="s">
        <v>751</v>
      </c>
      <c r="F427" s="3">
        <v>2020</v>
      </c>
      <c r="G427" s="3" t="s">
        <v>365</v>
      </c>
      <c r="H427" s="3" t="s">
        <v>115</v>
      </c>
      <c r="I427" s="3">
        <v>216</v>
      </c>
      <c r="J427" s="3" t="s">
        <v>108</v>
      </c>
      <c r="K427" s="3" t="s">
        <v>40</v>
      </c>
      <c r="M427" s="3">
        <v>70</v>
      </c>
    </row>
    <row r="428" customHeight="1" spans="1:13">
      <c r="A428" s="154" t="e">
        <f>'Drop 1 BBALL'!A282+1</f>
        <v>#VALUE!</v>
      </c>
      <c r="B428" s="3"/>
      <c r="C428" s="3"/>
      <c r="D428" s="91" t="s">
        <v>10</v>
      </c>
      <c r="E428" s="91" t="s">
        <v>805</v>
      </c>
      <c r="F428" s="3">
        <v>2020</v>
      </c>
      <c r="G428" s="3" t="s">
        <v>365</v>
      </c>
      <c r="H428" s="3" t="s">
        <v>63</v>
      </c>
      <c r="I428" s="3">
        <v>204</v>
      </c>
      <c r="K428" s="3" t="s">
        <v>40</v>
      </c>
      <c r="M428" s="3">
        <v>100</v>
      </c>
    </row>
    <row r="429" customHeight="1" spans="1:13">
      <c r="A429" s="154" t="e">
        <f t="shared" ref="A429:A437" si="20">A428+1</f>
        <v>#VALUE!</v>
      </c>
      <c r="B429" s="3"/>
      <c r="C429" s="3"/>
      <c r="D429" s="91" t="s">
        <v>10</v>
      </c>
      <c r="E429" s="91" t="s">
        <v>724</v>
      </c>
      <c r="F429" s="3">
        <v>2020</v>
      </c>
      <c r="G429" s="3" t="s">
        <v>365</v>
      </c>
      <c r="H429" s="3" t="s">
        <v>63</v>
      </c>
      <c r="I429" s="3">
        <v>263</v>
      </c>
      <c r="K429" s="3" t="s">
        <v>40</v>
      </c>
      <c r="M429" s="3">
        <v>60</v>
      </c>
    </row>
    <row r="430" customHeight="1" spans="1:13">
      <c r="A430" s="154" t="e">
        <f t="shared" si="20"/>
        <v>#VALUE!</v>
      </c>
      <c r="B430" s="3"/>
      <c r="C430" s="3"/>
      <c r="D430" s="91" t="s">
        <v>10</v>
      </c>
      <c r="E430" s="91" t="s">
        <v>832</v>
      </c>
      <c r="F430" s="3">
        <v>2020</v>
      </c>
      <c r="G430" s="3" t="s">
        <v>830</v>
      </c>
      <c r="H430" s="3" t="s">
        <v>261</v>
      </c>
      <c r="I430" s="3">
        <v>35</v>
      </c>
      <c r="J430" s="3" t="s">
        <v>831</v>
      </c>
      <c r="K430" s="3" t="s">
        <v>40</v>
      </c>
      <c r="M430" s="3">
        <v>120</v>
      </c>
    </row>
    <row r="431" customHeight="1" spans="1:13">
      <c r="A431" s="154" t="e">
        <f t="shared" si="20"/>
        <v>#VALUE!</v>
      </c>
      <c r="B431" s="3"/>
      <c r="C431" s="3"/>
      <c r="D431" s="91" t="s">
        <v>10</v>
      </c>
      <c r="E431" s="91" t="s">
        <v>799</v>
      </c>
      <c r="F431" s="3">
        <v>2020</v>
      </c>
      <c r="G431" s="3" t="s">
        <v>800</v>
      </c>
      <c r="H431" s="3" t="s">
        <v>261</v>
      </c>
      <c r="I431" s="3">
        <v>84</v>
      </c>
      <c r="K431" s="3" t="s">
        <v>40</v>
      </c>
      <c r="M431" s="3">
        <v>90</v>
      </c>
    </row>
    <row r="432" customHeight="1" spans="1:13">
      <c r="A432" s="154" t="e">
        <f t="shared" si="20"/>
        <v>#VALUE!</v>
      </c>
      <c r="B432" s="3"/>
      <c r="C432" s="3"/>
      <c r="D432" s="91" t="s">
        <v>10</v>
      </c>
      <c r="E432" s="91" t="s">
        <v>850</v>
      </c>
      <c r="F432" s="3">
        <v>2020</v>
      </c>
      <c r="G432" s="3" t="s">
        <v>93</v>
      </c>
      <c r="H432" s="3" t="s">
        <v>29</v>
      </c>
      <c r="I432" s="3">
        <v>124</v>
      </c>
      <c r="J432" s="3" t="s">
        <v>294</v>
      </c>
      <c r="K432" s="3" t="s">
        <v>40</v>
      </c>
      <c r="M432" s="3">
        <v>135</v>
      </c>
    </row>
    <row r="433" customHeight="1" spans="1:13">
      <c r="A433" s="154" t="e">
        <f t="shared" si="20"/>
        <v>#VALUE!</v>
      </c>
      <c r="B433" s="3"/>
      <c r="C433" s="3"/>
      <c r="D433" s="91" t="s">
        <v>10</v>
      </c>
      <c r="E433" s="91" t="s">
        <v>633</v>
      </c>
      <c r="F433" s="3">
        <v>2020</v>
      </c>
      <c r="G433" s="3" t="s">
        <v>634</v>
      </c>
      <c r="H433" s="3" t="s">
        <v>29</v>
      </c>
      <c r="I433" s="3">
        <v>45</v>
      </c>
      <c r="J433" s="3" t="s">
        <v>635</v>
      </c>
      <c r="K433" s="3" t="s">
        <v>40</v>
      </c>
      <c r="M433" s="3">
        <v>50</v>
      </c>
    </row>
    <row r="434" customHeight="1" spans="1:13">
      <c r="A434" s="154" t="e">
        <f t="shared" si="20"/>
        <v>#VALUE!</v>
      </c>
      <c r="B434" s="3"/>
      <c r="C434" s="3"/>
      <c r="D434" s="91" t="s">
        <v>10</v>
      </c>
      <c r="E434" s="91" t="s">
        <v>767</v>
      </c>
      <c r="F434" s="3">
        <v>2020</v>
      </c>
      <c r="G434" s="3" t="s">
        <v>365</v>
      </c>
      <c r="H434" s="3" t="s">
        <v>29</v>
      </c>
      <c r="I434" s="3">
        <v>297</v>
      </c>
      <c r="J434" s="3" t="s">
        <v>768</v>
      </c>
      <c r="K434" s="3" t="s">
        <v>40</v>
      </c>
      <c r="M434" s="3">
        <v>75</v>
      </c>
    </row>
    <row r="435" customHeight="1" spans="1:13">
      <c r="A435" s="154" t="e">
        <f t="shared" si="20"/>
        <v>#VALUE!</v>
      </c>
      <c r="B435" s="3"/>
      <c r="C435" s="3"/>
      <c r="D435" s="91" t="s">
        <v>10</v>
      </c>
      <c r="E435" s="91" t="s">
        <v>558</v>
      </c>
      <c r="F435" s="3">
        <v>2020</v>
      </c>
      <c r="G435" s="3" t="s">
        <v>365</v>
      </c>
      <c r="H435" s="3" t="s">
        <v>29</v>
      </c>
      <c r="I435" s="3">
        <v>297</v>
      </c>
      <c r="J435" s="3" t="s">
        <v>86</v>
      </c>
      <c r="K435" s="3" t="s">
        <v>40</v>
      </c>
      <c r="M435" s="3">
        <v>40</v>
      </c>
    </row>
    <row r="436" customHeight="1" spans="1:13">
      <c r="A436" s="154" t="e">
        <f t="shared" si="20"/>
        <v>#VALUE!</v>
      </c>
      <c r="B436" s="3"/>
      <c r="C436" s="3"/>
      <c r="D436" s="91" t="s">
        <v>10</v>
      </c>
      <c r="E436" s="91" t="s">
        <v>893</v>
      </c>
      <c r="F436" s="3">
        <v>2020</v>
      </c>
      <c r="G436" s="3" t="s">
        <v>93</v>
      </c>
      <c r="H436" s="3" t="s">
        <v>115</v>
      </c>
      <c r="I436" s="3">
        <v>332</v>
      </c>
      <c r="J436" s="3" t="s">
        <v>557</v>
      </c>
      <c r="K436" s="3" t="s">
        <v>40</v>
      </c>
      <c r="M436" s="3">
        <v>200</v>
      </c>
    </row>
    <row r="437" customHeight="1" spans="1:13">
      <c r="A437" s="154" t="e">
        <f t="shared" si="20"/>
        <v>#VALUE!</v>
      </c>
      <c r="B437" s="3"/>
      <c r="C437" s="3"/>
      <c r="D437" s="91" t="s">
        <v>10</v>
      </c>
      <c r="E437" s="204" t="s">
        <v>806</v>
      </c>
      <c r="F437" s="3">
        <v>2020</v>
      </c>
      <c r="G437" s="3" t="s">
        <v>93</v>
      </c>
      <c r="H437" s="3" t="s">
        <v>115</v>
      </c>
      <c r="I437" s="3">
        <v>332</v>
      </c>
      <c r="K437" s="3" t="s">
        <v>40</v>
      </c>
      <c r="M437" s="3">
        <v>100</v>
      </c>
    </row>
    <row r="438" customHeight="1" spans="1:13">
      <c r="A438" s="154" t="e">
        <f>'Drop 1 Baseball'!A119+1</f>
        <v>#VALUE!</v>
      </c>
      <c r="B438" s="3"/>
      <c r="C438" s="3"/>
      <c r="D438" s="91" t="s">
        <v>66</v>
      </c>
      <c r="E438" s="91" t="s">
        <v>888</v>
      </c>
      <c r="F438" s="3">
        <v>2020</v>
      </c>
      <c r="G438" s="3" t="s">
        <v>365</v>
      </c>
      <c r="H438" s="3" t="s">
        <v>63</v>
      </c>
      <c r="I438" s="3">
        <v>204</v>
      </c>
      <c r="J438" s="3" t="s">
        <v>86</v>
      </c>
      <c r="K438" s="3" t="s">
        <v>277</v>
      </c>
      <c r="M438" s="3">
        <v>175</v>
      </c>
    </row>
    <row r="439" customHeight="1" spans="1:13">
      <c r="A439" s="154" t="e">
        <f t="shared" ref="A439:A440" si="21">A438+1</f>
        <v>#VALUE!</v>
      </c>
      <c r="B439" s="3"/>
      <c r="C439" s="3"/>
      <c r="D439" s="91" t="s">
        <v>66</v>
      </c>
      <c r="E439" s="91" t="s">
        <v>906</v>
      </c>
      <c r="F439" s="3">
        <v>2020</v>
      </c>
      <c r="G439" s="3" t="s">
        <v>907</v>
      </c>
      <c r="H439" s="3" t="s">
        <v>63</v>
      </c>
      <c r="I439" s="3">
        <v>153</v>
      </c>
      <c r="J439" s="3" t="s">
        <v>908</v>
      </c>
      <c r="K439" s="3" t="s">
        <v>277</v>
      </c>
      <c r="M439" s="3">
        <v>300</v>
      </c>
    </row>
    <row r="440" customHeight="1" spans="1:13">
      <c r="A440" s="154" t="e">
        <f t="shared" si="21"/>
        <v>#VALUE!</v>
      </c>
      <c r="B440" s="3"/>
      <c r="C440" s="3"/>
      <c r="D440" s="91" t="s">
        <v>66</v>
      </c>
      <c r="E440" s="91" t="s">
        <v>703</v>
      </c>
      <c r="F440" s="3">
        <v>2020</v>
      </c>
      <c r="G440" s="3" t="s">
        <v>365</v>
      </c>
      <c r="H440" s="3" t="s">
        <v>63</v>
      </c>
      <c r="I440" s="3">
        <v>204</v>
      </c>
      <c r="J440" s="3" t="s">
        <v>704</v>
      </c>
      <c r="K440" s="3" t="s">
        <v>146</v>
      </c>
      <c r="M440" s="3">
        <v>55</v>
      </c>
    </row>
    <row r="441" customHeight="1" spans="1:13">
      <c r="A441" s="154" t="e">
        <f>'Drop 1 BBALL'!A289+1</f>
        <v>#VALUE!</v>
      </c>
      <c r="B441" s="3"/>
      <c r="C441" s="3"/>
      <c r="D441" s="91" t="s">
        <v>10</v>
      </c>
      <c r="E441" s="91" t="s">
        <v>769</v>
      </c>
      <c r="F441" s="3">
        <v>2020</v>
      </c>
      <c r="G441" s="3" t="s">
        <v>93</v>
      </c>
      <c r="H441" s="3" t="s">
        <v>770</v>
      </c>
      <c r="I441" s="3">
        <v>18</v>
      </c>
      <c r="J441" s="3" t="s">
        <v>771</v>
      </c>
      <c r="K441" s="3" t="s">
        <v>40</v>
      </c>
      <c r="M441" s="3">
        <v>75</v>
      </c>
    </row>
    <row r="442" customHeight="1" spans="1:13">
      <c r="A442" s="154" t="e">
        <f>'Drop 1 Baseball'!A136+1</f>
        <v>#VALUE!</v>
      </c>
      <c r="B442" s="140"/>
      <c r="C442" s="140"/>
      <c r="D442" s="144" t="s">
        <v>10</v>
      </c>
      <c r="E442" s="144" t="s">
        <v>789</v>
      </c>
      <c r="F442" s="140">
        <v>2020</v>
      </c>
      <c r="G442" s="140" t="s">
        <v>140</v>
      </c>
      <c r="H442" s="140" t="s">
        <v>83</v>
      </c>
      <c r="I442" s="140">
        <v>301</v>
      </c>
      <c r="J442" s="140" t="s">
        <v>300</v>
      </c>
      <c r="K442" s="140" t="s">
        <v>14</v>
      </c>
      <c r="M442" s="3">
        <v>80</v>
      </c>
    </row>
    <row r="443" customHeight="1" spans="1:13">
      <c r="A443" s="154" t="e">
        <f t="shared" ref="A443:A449" si="22">A442+1</f>
        <v>#VALUE!</v>
      </c>
      <c r="B443" s="140"/>
      <c r="C443" s="140"/>
      <c r="D443" s="144" t="s">
        <v>10</v>
      </c>
      <c r="E443" s="144" t="s">
        <v>868</v>
      </c>
      <c r="F443" s="140">
        <v>2020</v>
      </c>
      <c r="G443" s="140" t="s">
        <v>140</v>
      </c>
      <c r="H443" s="140" t="s">
        <v>83</v>
      </c>
      <c r="I443" s="140">
        <v>301</v>
      </c>
      <c r="J443" s="143"/>
      <c r="K443" s="140" t="s">
        <v>40</v>
      </c>
      <c r="M443" s="3">
        <v>150</v>
      </c>
    </row>
    <row r="444" customHeight="1" spans="1:13">
      <c r="A444" s="154" t="e">
        <f t="shared" si="22"/>
        <v>#VALUE!</v>
      </c>
      <c r="B444" s="140"/>
      <c r="C444" s="140"/>
      <c r="D444" s="144" t="s">
        <v>10</v>
      </c>
      <c r="E444" s="144" t="s">
        <v>869</v>
      </c>
      <c r="F444" s="140">
        <v>2020</v>
      </c>
      <c r="G444" s="140" t="s">
        <v>140</v>
      </c>
      <c r="H444" s="140" t="s">
        <v>83</v>
      </c>
      <c r="I444" s="140">
        <v>301</v>
      </c>
      <c r="J444" s="143"/>
      <c r="K444" s="140" t="s">
        <v>40</v>
      </c>
      <c r="M444" s="3">
        <v>150</v>
      </c>
    </row>
    <row r="445" customHeight="1" spans="1:13">
      <c r="A445" s="154" t="e">
        <f t="shared" si="22"/>
        <v>#VALUE!</v>
      </c>
      <c r="B445" s="140"/>
      <c r="C445" s="140"/>
      <c r="D445" s="144" t="s">
        <v>10</v>
      </c>
      <c r="E445" s="144" t="s">
        <v>870</v>
      </c>
      <c r="F445" s="140">
        <v>2020</v>
      </c>
      <c r="G445" s="140" t="s">
        <v>140</v>
      </c>
      <c r="H445" s="140" t="s">
        <v>83</v>
      </c>
      <c r="I445" s="140">
        <v>301</v>
      </c>
      <c r="J445" s="143"/>
      <c r="K445" s="140" t="s">
        <v>40</v>
      </c>
      <c r="M445" s="3">
        <v>150</v>
      </c>
    </row>
    <row r="446" customHeight="1" spans="1:13">
      <c r="A446" s="154" t="e">
        <f t="shared" si="22"/>
        <v>#VALUE!</v>
      </c>
      <c r="B446" s="140"/>
      <c r="C446" s="140"/>
      <c r="D446" s="144" t="s">
        <v>10</v>
      </c>
      <c r="E446" s="144" t="s">
        <v>871</v>
      </c>
      <c r="F446" s="140">
        <v>2020</v>
      </c>
      <c r="G446" s="140" t="s">
        <v>140</v>
      </c>
      <c r="H446" s="140" t="s">
        <v>83</v>
      </c>
      <c r="I446" s="140">
        <v>301</v>
      </c>
      <c r="J446" s="143"/>
      <c r="K446" s="140" t="s">
        <v>40</v>
      </c>
      <c r="M446" s="3">
        <v>150</v>
      </c>
    </row>
    <row r="447" customHeight="1" spans="1:13">
      <c r="A447" s="154" t="e">
        <f t="shared" si="22"/>
        <v>#VALUE!</v>
      </c>
      <c r="B447" s="140"/>
      <c r="C447" s="140"/>
      <c r="D447" s="144" t="s">
        <v>10</v>
      </c>
      <c r="E447" s="144" t="s">
        <v>894</v>
      </c>
      <c r="F447" s="140">
        <v>2020</v>
      </c>
      <c r="G447" s="140" t="s">
        <v>140</v>
      </c>
      <c r="H447" s="140" t="s">
        <v>83</v>
      </c>
      <c r="I447" s="140">
        <v>301</v>
      </c>
      <c r="J447" s="140" t="s">
        <v>145</v>
      </c>
      <c r="K447" s="140" t="s">
        <v>40</v>
      </c>
      <c r="M447" s="3">
        <v>200</v>
      </c>
    </row>
    <row r="448" customHeight="1" spans="1:13">
      <c r="A448" s="154" t="e">
        <f t="shared" si="22"/>
        <v>#VALUE!</v>
      </c>
      <c r="B448" s="140"/>
      <c r="C448" s="140"/>
      <c r="D448" s="144" t="s">
        <v>10</v>
      </c>
      <c r="E448" s="144" t="s">
        <v>872</v>
      </c>
      <c r="F448" s="140">
        <v>2020</v>
      </c>
      <c r="G448" s="140" t="s">
        <v>140</v>
      </c>
      <c r="H448" s="140" t="s">
        <v>83</v>
      </c>
      <c r="I448" s="140">
        <v>301</v>
      </c>
      <c r="J448" s="143"/>
      <c r="K448" s="140" t="s">
        <v>14</v>
      </c>
      <c r="M448" s="3">
        <v>150</v>
      </c>
    </row>
    <row r="449" customHeight="1" spans="1:13">
      <c r="A449" s="154" t="e">
        <f t="shared" si="22"/>
        <v>#VALUE!</v>
      </c>
      <c r="B449" s="140"/>
      <c r="C449" s="140"/>
      <c r="D449" s="144" t="s">
        <v>10</v>
      </c>
      <c r="E449" s="144" t="s">
        <v>873</v>
      </c>
      <c r="F449" s="140">
        <v>2020</v>
      </c>
      <c r="G449" s="140" t="s">
        <v>140</v>
      </c>
      <c r="H449" s="140" t="s">
        <v>83</v>
      </c>
      <c r="I449" s="140">
        <v>301</v>
      </c>
      <c r="J449" s="143"/>
      <c r="K449" s="140" t="s">
        <v>14</v>
      </c>
      <c r="M449" s="3">
        <v>150</v>
      </c>
    </row>
    <row r="450" customHeight="1" spans="1:13">
      <c r="A450" s="154">
        <v>10882</v>
      </c>
      <c r="B450" s="140"/>
      <c r="C450" s="140"/>
      <c r="D450" s="144" t="s">
        <v>10</v>
      </c>
      <c r="E450" s="144" t="s">
        <v>874</v>
      </c>
      <c r="F450" s="140">
        <v>2020</v>
      </c>
      <c r="G450" s="140" t="s">
        <v>140</v>
      </c>
      <c r="H450" s="140" t="s">
        <v>83</v>
      </c>
      <c r="I450" s="140">
        <v>301</v>
      </c>
      <c r="J450" s="143"/>
      <c r="K450" s="140" t="s">
        <v>14</v>
      </c>
      <c r="M450" s="3">
        <v>150</v>
      </c>
    </row>
    <row r="451" customHeight="1" spans="1:13">
      <c r="A451" s="154">
        <f t="shared" ref="A451:A453" si="23">A450+1</f>
        <v>10883</v>
      </c>
      <c r="B451" s="140"/>
      <c r="C451" s="140"/>
      <c r="D451" s="144" t="s">
        <v>10</v>
      </c>
      <c r="E451" s="144" t="s">
        <v>298</v>
      </c>
      <c r="F451" s="140">
        <v>2020</v>
      </c>
      <c r="G451" s="140" t="s">
        <v>140</v>
      </c>
      <c r="H451" s="140" t="s">
        <v>42</v>
      </c>
      <c r="I451" s="140">
        <v>313</v>
      </c>
      <c r="J451" s="140" t="s">
        <v>145</v>
      </c>
      <c r="K451" s="140" t="s">
        <v>14</v>
      </c>
      <c r="M451" s="3">
        <v>25</v>
      </c>
    </row>
    <row r="452" customHeight="1" spans="1:13">
      <c r="A452" s="154">
        <f t="shared" si="23"/>
        <v>10884</v>
      </c>
      <c r="B452" s="140"/>
      <c r="C452" s="140"/>
      <c r="D452" s="144" t="s">
        <v>10</v>
      </c>
      <c r="E452" s="144" t="s">
        <v>139</v>
      </c>
      <c r="F452" s="140">
        <v>2020</v>
      </c>
      <c r="G452" s="140" t="s">
        <v>140</v>
      </c>
      <c r="H452" s="140" t="s">
        <v>42</v>
      </c>
      <c r="I452" s="140">
        <v>313</v>
      </c>
      <c r="J452" s="140"/>
      <c r="K452" s="140" t="s">
        <v>14</v>
      </c>
      <c r="M452" s="3">
        <v>20</v>
      </c>
    </row>
    <row r="453" customHeight="1" spans="1:13">
      <c r="A453" s="154">
        <f t="shared" si="23"/>
        <v>10885</v>
      </c>
      <c r="B453" s="140"/>
      <c r="C453" s="140"/>
      <c r="D453" s="144" t="s">
        <v>10</v>
      </c>
      <c r="E453" s="144" t="s">
        <v>141</v>
      </c>
      <c r="F453" s="140">
        <v>2020</v>
      </c>
      <c r="G453" s="140" t="s">
        <v>135</v>
      </c>
      <c r="H453" s="140" t="s">
        <v>142</v>
      </c>
      <c r="I453" s="140">
        <v>6</v>
      </c>
      <c r="J453" s="140" t="s">
        <v>143</v>
      </c>
      <c r="K453" s="140" t="s">
        <v>14</v>
      </c>
      <c r="M453" s="3">
        <v>20</v>
      </c>
    </row>
    <row r="454" customHeight="1" spans="1:13">
      <c r="A454" s="154">
        <f>'Drop 1 Baseball'!A137+1</f>
        <v>10887</v>
      </c>
      <c r="B454" s="140"/>
      <c r="C454" s="140"/>
      <c r="D454" s="144" t="s">
        <v>10</v>
      </c>
      <c r="E454" s="144" t="s">
        <v>636</v>
      </c>
      <c r="F454" s="140">
        <v>2020</v>
      </c>
      <c r="G454" s="140" t="s">
        <v>140</v>
      </c>
      <c r="H454" s="140" t="s">
        <v>142</v>
      </c>
      <c r="I454" s="140">
        <v>302</v>
      </c>
      <c r="J454" s="143"/>
      <c r="K454" s="140" t="s">
        <v>40</v>
      </c>
      <c r="M454" s="3">
        <v>50</v>
      </c>
    </row>
    <row r="455" customHeight="1" spans="1:13">
      <c r="A455" s="154">
        <f t="shared" ref="A455:A471" si="24">A454+1</f>
        <v>10888</v>
      </c>
      <c r="B455" s="140"/>
      <c r="C455" s="140"/>
      <c r="D455" s="144" t="s">
        <v>10</v>
      </c>
      <c r="E455" s="144" t="s">
        <v>637</v>
      </c>
      <c r="F455" s="140">
        <v>2020</v>
      </c>
      <c r="G455" s="140" t="s">
        <v>140</v>
      </c>
      <c r="H455" s="140" t="s">
        <v>142</v>
      </c>
      <c r="I455" s="140">
        <v>302</v>
      </c>
      <c r="J455" s="143"/>
      <c r="K455" s="140" t="s">
        <v>40</v>
      </c>
      <c r="M455" s="3">
        <v>50</v>
      </c>
    </row>
    <row r="456" customHeight="1" spans="1:13">
      <c r="A456" s="154">
        <f t="shared" si="24"/>
        <v>10889</v>
      </c>
      <c r="B456" s="140"/>
      <c r="C456" s="140"/>
      <c r="D456" s="144" t="s">
        <v>10</v>
      </c>
      <c r="E456" s="144" t="s">
        <v>638</v>
      </c>
      <c r="F456" s="140">
        <v>2020</v>
      </c>
      <c r="G456" s="140" t="s">
        <v>140</v>
      </c>
      <c r="H456" s="140" t="s">
        <v>142</v>
      </c>
      <c r="I456" s="140">
        <v>302</v>
      </c>
      <c r="J456" s="143"/>
      <c r="K456" s="140" t="s">
        <v>40</v>
      </c>
      <c r="M456" s="3">
        <v>50</v>
      </c>
    </row>
    <row r="457" customHeight="1" spans="1:13">
      <c r="A457" s="154">
        <f t="shared" si="24"/>
        <v>10890</v>
      </c>
      <c r="B457" s="140"/>
      <c r="C457" s="140"/>
      <c r="D457" s="144" t="s">
        <v>10</v>
      </c>
      <c r="E457" s="144" t="s">
        <v>639</v>
      </c>
      <c r="F457" s="140">
        <v>2020</v>
      </c>
      <c r="G457" s="140" t="s">
        <v>140</v>
      </c>
      <c r="H457" s="140" t="s">
        <v>142</v>
      </c>
      <c r="I457" s="140">
        <v>302</v>
      </c>
      <c r="J457" s="143"/>
      <c r="K457" s="140" t="s">
        <v>40</v>
      </c>
      <c r="M457" s="3">
        <v>50</v>
      </c>
    </row>
    <row r="458" customHeight="1" spans="1:13">
      <c r="A458" s="154">
        <f t="shared" si="24"/>
        <v>10891</v>
      </c>
      <c r="B458" s="140"/>
      <c r="C458" s="140"/>
      <c r="D458" s="144" t="s">
        <v>10</v>
      </c>
      <c r="E458" s="144" t="s">
        <v>640</v>
      </c>
      <c r="F458" s="140">
        <v>2020</v>
      </c>
      <c r="G458" s="140" t="s">
        <v>140</v>
      </c>
      <c r="H458" s="140" t="s">
        <v>142</v>
      </c>
      <c r="I458" s="140">
        <v>302</v>
      </c>
      <c r="J458" s="143"/>
      <c r="K458" s="140" t="s">
        <v>40</v>
      </c>
      <c r="M458" s="3">
        <v>50</v>
      </c>
    </row>
    <row r="459" customHeight="1" spans="1:13">
      <c r="A459" s="154">
        <f t="shared" si="24"/>
        <v>10892</v>
      </c>
      <c r="B459" s="140"/>
      <c r="C459" s="140"/>
      <c r="D459" s="144" t="s">
        <v>10</v>
      </c>
      <c r="E459" s="144" t="s">
        <v>641</v>
      </c>
      <c r="F459" s="140">
        <v>2020</v>
      </c>
      <c r="G459" s="140" t="s">
        <v>140</v>
      </c>
      <c r="H459" s="140" t="s">
        <v>142</v>
      </c>
      <c r="I459" s="140">
        <v>302</v>
      </c>
      <c r="J459" s="143"/>
      <c r="K459" s="140" t="s">
        <v>40</v>
      </c>
      <c r="M459" s="3">
        <v>50</v>
      </c>
    </row>
    <row r="460" customHeight="1" spans="1:13">
      <c r="A460" s="154">
        <f t="shared" si="24"/>
        <v>10893</v>
      </c>
      <c r="B460" s="140"/>
      <c r="C460" s="140"/>
      <c r="D460" s="144" t="s">
        <v>10</v>
      </c>
      <c r="E460" s="144" t="s">
        <v>3363</v>
      </c>
      <c r="F460" s="140">
        <v>2020</v>
      </c>
      <c r="G460" s="140" t="s">
        <v>140</v>
      </c>
      <c r="H460" s="140" t="s">
        <v>142</v>
      </c>
      <c r="I460" s="140">
        <v>302</v>
      </c>
      <c r="J460" s="143"/>
      <c r="K460" s="140" t="s">
        <v>14</v>
      </c>
      <c r="M460" s="3">
        <v>15</v>
      </c>
    </row>
    <row r="461" customHeight="1" spans="1:13">
      <c r="A461" s="154">
        <f t="shared" si="24"/>
        <v>10894</v>
      </c>
      <c r="B461" s="140"/>
      <c r="C461" s="140"/>
      <c r="D461" s="144" t="s">
        <v>10</v>
      </c>
      <c r="E461" s="144" t="s">
        <v>3364</v>
      </c>
      <c r="F461" s="140">
        <v>2020</v>
      </c>
      <c r="G461" s="140" t="s">
        <v>140</v>
      </c>
      <c r="H461" s="140" t="s">
        <v>142</v>
      </c>
      <c r="I461" s="140">
        <v>302</v>
      </c>
      <c r="J461" s="143"/>
      <c r="K461" s="140" t="s">
        <v>14</v>
      </c>
      <c r="M461" s="3">
        <v>15</v>
      </c>
    </row>
    <row r="462" customHeight="1" spans="1:13">
      <c r="A462" s="154">
        <f t="shared" si="24"/>
        <v>10895</v>
      </c>
      <c r="B462" s="140"/>
      <c r="C462" s="140"/>
      <c r="D462" s="144" t="s">
        <v>10</v>
      </c>
      <c r="E462" s="144" t="s">
        <v>3365</v>
      </c>
      <c r="F462" s="140">
        <v>2020</v>
      </c>
      <c r="G462" s="140" t="s">
        <v>140</v>
      </c>
      <c r="H462" s="140" t="s">
        <v>142</v>
      </c>
      <c r="I462" s="140">
        <v>302</v>
      </c>
      <c r="J462" s="143"/>
      <c r="K462" s="140" t="s">
        <v>14</v>
      </c>
      <c r="M462" s="3">
        <v>15</v>
      </c>
    </row>
    <row r="463" customHeight="1" spans="1:13">
      <c r="A463" s="154">
        <f t="shared" si="24"/>
        <v>10896</v>
      </c>
      <c r="B463" s="140"/>
      <c r="C463" s="140"/>
      <c r="D463" s="144" t="s">
        <v>10</v>
      </c>
      <c r="E463" s="144" t="s">
        <v>3366</v>
      </c>
      <c r="F463" s="140">
        <v>2020</v>
      </c>
      <c r="G463" s="140" t="s">
        <v>140</v>
      </c>
      <c r="H463" s="140" t="s">
        <v>142</v>
      </c>
      <c r="I463" s="140">
        <v>302</v>
      </c>
      <c r="J463" s="143"/>
      <c r="K463" s="140" t="s">
        <v>14</v>
      </c>
      <c r="M463" s="3">
        <v>15</v>
      </c>
    </row>
    <row r="464" customHeight="1" spans="1:13">
      <c r="A464" s="154">
        <f t="shared" si="24"/>
        <v>10897</v>
      </c>
      <c r="B464" s="140"/>
      <c r="C464" s="140"/>
      <c r="D464" s="144" t="s">
        <v>10</v>
      </c>
      <c r="E464" s="144" t="s">
        <v>3367</v>
      </c>
      <c r="F464" s="140">
        <v>2020</v>
      </c>
      <c r="G464" s="140" t="s">
        <v>140</v>
      </c>
      <c r="H464" s="140" t="s">
        <v>142</v>
      </c>
      <c r="I464" s="140">
        <v>302</v>
      </c>
      <c r="J464" s="143"/>
      <c r="K464" s="140" t="s">
        <v>14</v>
      </c>
      <c r="M464" s="3">
        <v>15</v>
      </c>
    </row>
    <row r="465" customHeight="1" spans="1:13">
      <c r="A465" s="154">
        <f t="shared" si="24"/>
        <v>10898</v>
      </c>
      <c r="B465" s="140"/>
      <c r="C465" s="140"/>
      <c r="D465" s="144" t="s">
        <v>10</v>
      </c>
      <c r="E465" s="144" t="s">
        <v>3368</v>
      </c>
      <c r="F465" s="140">
        <v>2020</v>
      </c>
      <c r="G465" s="140" t="s">
        <v>140</v>
      </c>
      <c r="H465" s="140" t="s">
        <v>142</v>
      </c>
      <c r="I465" s="140">
        <v>302</v>
      </c>
      <c r="J465" s="143"/>
      <c r="K465" s="140" t="s">
        <v>14</v>
      </c>
      <c r="M465" s="3">
        <v>15</v>
      </c>
    </row>
    <row r="466" customHeight="1" spans="1:13">
      <c r="A466" s="154">
        <f t="shared" si="24"/>
        <v>10899</v>
      </c>
      <c r="B466" s="140"/>
      <c r="C466" s="140"/>
      <c r="D466" s="144" t="s">
        <v>10</v>
      </c>
      <c r="E466" s="144" t="s">
        <v>3369</v>
      </c>
      <c r="F466" s="140">
        <v>2020</v>
      </c>
      <c r="G466" s="140" t="s">
        <v>140</v>
      </c>
      <c r="H466" s="140" t="s">
        <v>142</v>
      </c>
      <c r="I466" s="140">
        <v>302</v>
      </c>
      <c r="J466" s="143"/>
      <c r="K466" s="140" t="s">
        <v>14</v>
      </c>
      <c r="M466" s="3">
        <v>15</v>
      </c>
    </row>
    <row r="467" customHeight="1" spans="1:13">
      <c r="A467" s="154">
        <f t="shared" si="24"/>
        <v>10900</v>
      </c>
      <c r="B467" s="140"/>
      <c r="C467" s="140"/>
      <c r="D467" s="144" t="s">
        <v>10</v>
      </c>
      <c r="E467" s="144" t="s">
        <v>3370</v>
      </c>
      <c r="F467" s="140">
        <v>2020</v>
      </c>
      <c r="G467" s="140" t="s">
        <v>140</v>
      </c>
      <c r="H467" s="140" t="s">
        <v>142</v>
      </c>
      <c r="I467" s="140">
        <v>302</v>
      </c>
      <c r="J467" s="143"/>
      <c r="K467" s="140" t="s">
        <v>14</v>
      </c>
      <c r="M467" s="3">
        <v>15</v>
      </c>
    </row>
    <row r="468" customHeight="1" spans="1:13">
      <c r="A468" s="154">
        <f t="shared" si="24"/>
        <v>10901</v>
      </c>
      <c r="B468" s="140"/>
      <c r="C468" s="140"/>
      <c r="D468" s="144" t="s">
        <v>10</v>
      </c>
      <c r="E468" s="144" t="s">
        <v>3371</v>
      </c>
      <c r="F468" s="140">
        <v>2020</v>
      </c>
      <c r="G468" s="140" t="s">
        <v>140</v>
      </c>
      <c r="H468" s="140" t="s">
        <v>142</v>
      </c>
      <c r="I468" s="140">
        <v>302</v>
      </c>
      <c r="J468" s="143"/>
      <c r="K468" s="140" t="s">
        <v>14</v>
      </c>
      <c r="M468" s="3">
        <v>15</v>
      </c>
    </row>
    <row r="469" customHeight="1" spans="1:13">
      <c r="A469" s="154">
        <f t="shared" si="24"/>
        <v>10902</v>
      </c>
      <c r="B469" s="140"/>
      <c r="C469" s="140"/>
      <c r="D469" s="144" t="s">
        <v>10</v>
      </c>
      <c r="E469" s="144" t="s">
        <v>3372</v>
      </c>
      <c r="F469" s="140">
        <v>2020</v>
      </c>
      <c r="G469" s="140" t="s">
        <v>140</v>
      </c>
      <c r="H469" s="140" t="s">
        <v>142</v>
      </c>
      <c r="I469" s="140">
        <v>302</v>
      </c>
      <c r="J469" s="143"/>
      <c r="K469" s="140" t="s">
        <v>27</v>
      </c>
      <c r="M469" s="3">
        <v>15</v>
      </c>
    </row>
    <row r="470" customHeight="1" spans="1:13">
      <c r="A470" s="154">
        <f t="shared" si="24"/>
        <v>10903</v>
      </c>
      <c r="B470" s="140"/>
      <c r="C470" s="140"/>
      <c r="D470" s="209" t="s">
        <v>10</v>
      </c>
      <c r="E470" s="209" t="s">
        <v>3373</v>
      </c>
      <c r="F470" s="210">
        <v>2020</v>
      </c>
      <c r="G470" s="211" t="s">
        <v>140</v>
      </c>
      <c r="H470" s="211" t="s">
        <v>142</v>
      </c>
      <c r="I470" s="210">
        <v>302</v>
      </c>
      <c r="J470" s="211"/>
      <c r="K470" s="211" t="s">
        <v>14</v>
      </c>
      <c r="M470" s="3">
        <v>15</v>
      </c>
    </row>
    <row r="471" customHeight="1" spans="1:13">
      <c r="A471" s="154">
        <f t="shared" si="24"/>
        <v>10904</v>
      </c>
      <c r="B471" s="140"/>
      <c r="C471" s="140"/>
      <c r="D471" s="209" t="s">
        <v>10</v>
      </c>
      <c r="E471" s="209" t="s">
        <v>144</v>
      </c>
      <c r="F471" s="210">
        <v>2020</v>
      </c>
      <c r="G471" s="211" t="s">
        <v>140</v>
      </c>
      <c r="H471" s="211" t="s">
        <v>142</v>
      </c>
      <c r="I471" s="210">
        <v>302</v>
      </c>
      <c r="J471" s="211" t="s">
        <v>145</v>
      </c>
      <c r="K471" s="211" t="s">
        <v>14</v>
      </c>
      <c r="M471" s="3">
        <v>20</v>
      </c>
    </row>
    <row r="472" customHeight="1" spans="1:13">
      <c r="A472" s="154" t="e">
        <f>'Drop 1 BBALL'!A293+1</f>
        <v>#VALUE!</v>
      </c>
      <c r="B472" s="140"/>
      <c r="C472" s="140"/>
      <c r="D472" s="144" t="s">
        <v>10</v>
      </c>
      <c r="E472" s="144" t="s">
        <v>875</v>
      </c>
      <c r="F472" s="140">
        <v>2020</v>
      </c>
      <c r="G472" s="140" t="s">
        <v>140</v>
      </c>
      <c r="H472" s="140" t="s">
        <v>83</v>
      </c>
      <c r="I472" s="140">
        <v>301</v>
      </c>
      <c r="J472" s="143"/>
      <c r="K472" s="140" t="s">
        <v>40</v>
      </c>
      <c r="M472" s="3">
        <v>150</v>
      </c>
    </row>
    <row r="473" customHeight="1" spans="1:13">
      <c r="A473" s="154" t="e">
        <f t="shared" ref="A473:A476" si="25">A472+1</f>
        <v>#VALUE!</v>
      </c>
      <c r="B473" s="140"/>
      <c r="C473" s="140"/>
      <c r="D473" s="144" t="s">
        <v>10</v>
      </c>
      <c r="E473" s="144" t="s">
        <v>876</v>
      </c>
      <c r="F473" s="140">
        <v>2020</v>
      </c>
      <c r="G473" s="140" t="s">
        <v>140</v>
      </c>
      <c r="H473" s="140" t="s">
        <v>83</v>
      </c>
      <c r="I473" s="140">
        <v>301</v>
      </c>
      <c r="J473" s="143"/>
      <c r="K473" s="140" t="s">
        <v>40</v>
      </c>
      <c r="M473" s="3">
        <v>150</v>
      </c>
    </row>
    <row r="474" customHeight="1" spans="1:13">
      <c r="A474" s="154" t="e">
        <f t="shared" si="25"/>
        <v>#VALUE!</v>
      </c>
      <c r="B474" s="140"/>
      <c r="C474" s="140"/>
      <c r="D474" s="144" t="s">
        <v>10</v>
      </c>
      <c r="E474" s="144" t="s">
        <v>877</v>
      </c>
      <c r="F474" s="140">
        <v>2020</v>
      </c>
      <c r="G474" s="140" t="s">
        <v>140</v>
      </c>
      <c r="H474" s="140" t="s">
        <v>83</v>
      </c>
      <c r="I474" s="140">
        <v>301</v>
      </c>
      <c r="J474" s="143"/>
      <c r="K474" s="140" t="s">
        <v>40</v>
      </c>
      <c r="M474" s="3">
        <v>150</v>
      </c>
    </row>
    <row r="475" customHeight="1" spans="1:13">
      <c r="A475" s="154" t="e">
        <f t="shared" si="25"/>
        <v>#VALUE!</v>
      </c>
      <c r="B475" s="140"/>
      <c r="C475" s="140"/>
      <c r="D475" s="144" t="s">
        <v>10</v>
      </c>
      <c r="E475" s="144" t="s">
        <v>878</v>
      </c>
      <c r="F475" s="140">
        <v>2020</v>
      </c>
      <c r="G475" s="140" t="s">
        <v>140</v>
      </c>
      <c r="H475" s="140" t="s">
        <v>83</v>
      </c>
      <c r="I475" s="140">
        <v>301</v>
      </c>
      <c r="J475" s="143"/>
      <c r="K475" s="140" t="s">
        <v>40</v>
      </c>
      <c r="M475" s="3">
        <v>150</v>
      </c>
    </row>
    <row r="476" customHeight="1" spans="1:13">
      <c r="A476" s="154" t="e">
        <f t="shared" si="25"/>
        <v>#VALUE!</v>
      </c>
      <c r="B476" s="140"/>
      <c r="C476" s="140"/>
      <c r="D476" s="144" t="s">
        <v>10</v>
      </c>
      <c r="E476" s="144" t="s">
        <v>879</v>
      </c>
      <c r="F476" s="140">
        <v>2020</v>
      </c>
      <c r="G476" s="140" t="s">
        <v>140</v>
      </c>
      <c r="H476" s="140" t="s">
        <v>83</v>
      </c>
      <c r="I476" s="140">
        <v>301</v>
      </c>
      <c r="J476" s="143"/>
      <c r="K476" s="140" t="s">
        <v>40</v>
      </c>
      <c r="M476" s="3">
        <v>150</v>
      </c>
    </row>
    <row r="477" customHeight="1" spans="1:11">
      <c r="A477" s="154" t="e">
        <f>'Drop 1 BBALL'!A294+1</f>
        <v>#VALUE!</v>
      </c>
      <c r="B477" s="140"/>
      <c r="C477" s="140"/>
      <c r="D477" s="184" t="s">
        <v>10</v>
      </c>
      <c r="E477" s="184" t="s">
        <v>3374</v>
      </c>
      <c r="F477" s="135">
        <v>2020</v>
      </c>
      <c r="G477" s="135" t="s">
        <v>365</v>
      </c>
      <c r="H477" s="135" t="s">
        <v>83</v>
      </c>
      <c r="I477" s="135">
        <v>201</v>
      </c>
      <c r="J477" s="135" t="s">
        <v>3375</v>
      </c>
      <c r="K477" s="135" t="s">
        <v>40</v>
      </c>
    </row>
    <row r="478" customHeight="1" spans="1:13">
      <c r="A478" s="154" t="e">
        <f t="shared" ref="A478:A481" si="26">A477+1</f>
        <v>#VALUE!</v>
      </c>
      <c r="B478" s="140"/>
      <c r="C478" s="140"/>
      <c r="D478" s="144" t="s">
        <v>10</v>
      </c>
      <c r="E478" s="144" t="s">
        <v>299</v>
      </c>
      <c r="F478" s="140">
        <v>2020</v>
      </c>
      <c r="G478" s="140" t="s">
        <v>140</v>
      </c>
      <c r="H478" s="140" t="s">
        <v>42</v>
      </c>
      <c r="I478" s="140">
        <v>313</v>
      </c>
      <c r="J478" s="140" t="s">
        <v>300</v>
      </c>
      <c r="K478" s="140" t="s">
        <v>14</v>
      </c>
      <c r="M478" s="3">
        <v>25</v>
      </c>
    </row>
    <row r="479" customHeight="1" spans="1:13">
      <c r="A479" s="154" t="e">
        <f t="shared" si="26"/>
        <v>#VALUE!</v>
      </c>
      <c r="B479" s="140"/>
      <c r="C479" s="140"/>
      <c r="D479" s="144" t="s">
        <v>10</v>
      </c>
      <c r="E479" s="144" t="s">
        <v>772</v>
      </c>
      <c r="F479" s="140">
        <v>2020</v>
      </c>
      <c r="G479" s="140" t="s">
        <v>140</v>
      </c>
      <c r="H479" s="140" t="s">
        <v>42</v>
      </c>
      <c r="I479" s="140">
        <v>313</v>
      </c>
      <c r="J479" s="140" t="s">
        <v>300</v>
      </c>
      <c r="K479" s="140" t="s">
        <v>40</v>
      </c>
      <c r="M479" s="3">
        <v>75</v>
      </c>
    </row>
    <row r="480" customHeight="1" spans="1:13">
      <c r="A480" s="154" t="e">
        <f t="shared" si="26"/>
        <v>#VALUE!</v>
      </c>
      <c r="B480" s="140"/>
      <c r="C480" s="140"/>
      <c r="D480" s="144" t="s">
        <v>10</v>
      </c>
      <c r="E480" s="144" t="s">
        <v>880</v>
      </c>
      <c r="F480" s="140">
        <v>2020</v>
      </c>
      <c r="G480" s="140" t="s">
        <v>140</v>
      </c>
      <c r="H480" s="140" t="s">
        <v>42</v>
      </c>
      <c r="I480" s="140">
        <v>313</v>
      </c>
      <c r="J480" s="140" t="s">
        <v>881</v>
      </c>
      <c r="K480" s="140" t="s">
        <v>27</v>
      </c>
      <c r="M480" s="3">
        <v>150</v>
      </c>
    </row>
    <row r="481" customHeight="1" spans="1:13">
      <c r="A481" s="154" t="e">
        <f t="shared" si="26"/>
        <v>#VALUE!</v>
      </c>
      <c r="B481" s="140"/>
      <c r="C481" s="140"/>
      <c r="D481" s="144" t="s">
        <v>10</v>
      </c>
      <c r="E481" s="144" t="s">
        <v>807</v>
      </c>
      <c r="F481" s="140">
        <v>2020</v>
      </c>
      <c r="G481" s="140" t="s">
        <v>140</v>
      </c>
      <c r="H481" s="140" t="s">
        <v>42</v>
      </c>
      <c r="I481" s="140">
        <v>313</v>
      </c>
      <c r="J481" s="140" t="s">
        <v>808</v>
      </c>
      <c r="K481" s="140" t="s">
        <v>14</v>
      </c>
      <c r="M481" s="3">
        <v>100</v>
      </c>
    </row>
    <row r="482" customHeight="1" spans="1:13">
      <c r="A482" s="154" t="e">
        <f>'Drop 1 BBALL'!A296+1</f>
        <v>#VALUE!</v>
      </c>
      <c r="B482" s="140"/>
      <c r="C482" s="140"/>
      <c r="D482" s="144" t="s">
        <v>10</v>
      </c>
      <c r="E482" s="144" t="s">
        <v>917</v>
      </c>
      <c r="F482" s="140">
        <v>2021</v>
      </c>
      <c r="G482" s="140" t="s">
        <v>918</v>
      </c>
      <c r="H482" s="140" t="s">
        <v>29</v>
      </c>
      <c r="I482" s="140" t="s">
        <v>919</v>
      </c>
      <c r="J482" s="140" t="s">
        <v>920</v>
      </c>
      <c r="K482" s="140" t="s">
        <v>27</v>
      </c>
      <c r="M482" s="3">
        <v>750</v>
      </c>
    </row>
    <row r="483" customHeight="1" spans="1:13">
      <c r="A483" s="154" t="e">
        <f t="shared" ref="A483:A486" si="27">A482+1</f>
        <v>#VALUE!</v>
      </c>
      <c r="B483" s="3"/>
      <c r="C483" s="3"/>
      <c r="D483" s="91" t="s">
        <v>66</v>
      </c>
      <c r="E483" s="3">
        <v>4113785</v>
      </c>
      <c r="F483" s="3">
        <v>2020</v>
      </c>
      <c r="G483" s="3" t="s">
        <v>131</v>
      </c>
      <c r="H483" s="3" t="s">
        <v>115</v>
      </c>
      <c r="K483" s="3" t="s">
        <v>146</v>
      </c>
      <c r="M483" s="3">
        <v>20</v>
      </c>
    </row>
    <row r="484" customHeight="1" spans="1:13">
      <c r="A484" s="154" t="e">
        <f t="shared" si="27"/>
        <v>#VALUE!</v>
      </c>
      <c r="B484" s="3"/>
      <c r="C484" s="3"/>
      <c r="D484" s="91" t="s">
        <v>66</v>
      </c>
      <c r="E484" s="3">
        <v>7035334</v>
      </c>
      <c r="F484" s="3">
        <v>2020</v>
      </c>
      <c r="G484" s="3" t="s">
        <v>131</v>
      </c>
      <c r="H484" s="3" t="s">
        <v>115</v>
      </c>
      <c r="K484" s="3" t="s">
        <v>156</v>
      </c>
      <c r="M484" s="3">
        <v>25</v>
      </c>
    </row>
    <row r="485" customHeight="1" spans="1:13">
      <c r="A485" s="154" t="e">
        <f t="shared" si="27"/>
        <v>#VALUE!</v>
      </c>
      <c r="B485" s="3"/>
      <c r="C485" s="3"/>
      <c r="D485" s="91" t="s">
        <v>66</v>
      </c>
      <c r="E485" s="3">
        <v>1102118</v>
      </c>
      <c r="F485" s="3">
        <v>2020</v>
      </c>
      <c r="G485" s="3" t="s">
        <v>131</v>
      </c>
      <c r="H485" s="3" t="s">
        <v>115</v>
      </c>
      <c r="K485" s="3" t="s">
        <v>156</v>
      </c>
      <c r="M485" s="3">
        <v>25</v>
      </c>
    </row>
    <row r="486" customHeight="1" spans="1:13">
      <c r="A486" s="154" t="e">
        <f t="shared" si="27"/>
        <v>#VALUE!</v>
      </c>
      <c r="B486" s="3"/>
      <c r="C486" s="3"/>
      <c r="D486" s="91" t="s">
        <v>66</v>
      </c>
      <c r="E486" s="3">
        <v>3067481</v>
      </c>
      <c r="F486" s="3">
        <v>2020</v>
      </c>
      <c r="G486" s="3" t="s">
        <v>131</v>
      </c>
      <c r="H486" s="3" t="s">
        <v>115</v>
      </c>
      <c r="J486" s="3" t="s">
        <v>145</v>
      </c>
      <c r="K486" s="3" t="s">
        <v>156</v>
      </c>
      <c r="M486" s="3">
        <v>30</v>
      </c>
    </row>
    <row r="487" customHeight="1" spans="1:13">
      <c r="A487" s="154">
        <f>'Drop 1 BBALL'!A299+1</f>
        <v>12002</v>
      </c>
      <c r="B487" s="3"/>
      <c r="C487" s="3"/>
      <c r="D487" s="91" t="s">
        <v>66</v>
      </c>
      <c r="E487" s="3">
        <v>3176700</v>
      </c>
      <c r="F487" s="3">
        <v>2020</v>
      </c>
      <c r="G487" s="3" t="s">
        <v>131</v>
      </c>
      <c r="H487" s="3" t="s">
        <v>115</v>
      </c>
      <c r="K487" s="3" t="s">
        <v>146</v>
      </c>
      <c r="M487" s="3">
        <v>20</v>
      </c>
    </row>
    <row r="488" customHeight="1" spans="1:13">
      <c r="A488" s="154">
        <f t="shared" ref="A488:A489" si="28">A487+1</f>
        <v>12003</v>
      </c>
      <c r="B488" s="3"/>
      <c r="C488" s="3"/>
      <c r="D488" s="91" t="s">
        <v>66</v>
      </c>
      <c r="E488" s="3">
        <v>1554233</v>
      </c>
      <c r="F488" s="3">
        <v>2020</v>
      </c>
      <c r="G488" s="3" t="s">
        <v>148</v>
      </c>
      <c r="H488" s="3" t="s">
        <v>83</v>
      </c>
      <c r="J488" s="3" t="s">
        <v>642</v>
      </c>
      <c r="K488" s="3" t="s">
        <v>156</v>
      </c>
      <c r="M488" s="3">
        <v>50</v>
      </c>
    </row>
    <row r="489" customHeight="1" spans="1:13">
      <c r="A489" s="154">
        <f t="shared" si="28"/>
        <v>12004</v>
      </c>
      <c r="B489" s="3"/>
      <c r="C489" s="3"/>
      <c r="D489" s="91" t="s">
        <v>66</v>
      </c>
      <c r="E489" s="3">
        <v>4853033</v>
      </c>
      <c r="F489" s="3">
        <v>2020</v>
      </c>
      <c r="G489" s="3" t="s">
        <v>131</v>
      </c>
      <c r="H489" s="3" t="s">
        <v>115</v>
      </c>
      <c r="K489" s="3" t="s">
        <v>281</v>
      </c>
      <c r="M489" s="3">
        <v>50</v>
      </c>
    </row>
    <row r="490" customHeight="1" spans="1:13">
      <c r="A490" s="154">
        <f>'Drop 1 BBALL'!A302+1</f>
        <v>12182</v>
      </c>
      <c r="B490" s="3"/>
      <c r="C490" s="3"/>
      <c r="D490" s="91" t="s">
        <v>66</v>
      </c>
      <c r="E490" s="3">
        <v>1753153</v>
      </c>
      <c r="F490" s="3">
        <v>2020</v>
      </c>
      <c r="G490" s="3" t="s">
        <v>131</v>
      </c>
      <c r="H490" s="3" t="s">
        <v>115</v>
      </c>
      <c r="K490" s="3" t="s">
        <v>156</v>
      </c>
      <c r="M490" s="3">
        <v>30</v>
      </c>
    </row>
    <row r="491" customHeight="1" spans="1:13">
      <c r="A491" s="154">
        <f t="shared" ref="A491:A492" si="29">A490+1</f>
        <v>12183</v>
      </c>
      <c r="B491" s="3"/>
      <c r="C491" s="3"/>
      <c r="D491" s="91" t="s">
        <v>66</v>
      </c>
      <c r="E491" s="3">
        <v>3178186</v>
      </c>
      <c r="F491" s="3">
        <v>2020</v>
      </c>
      <c r="G491" s="3" t="s">
        <v>131</v>
      </c>
      <c r="H491" s="3" t="s">
        <v>115</v>
      </c>
      <c r="K491" s="3" t="s">
        <v>147</v>
      </c>
      <c r="M491" s="3">
        <v>20</v>
      </c>
    </row>
    <row r="492" customHeight="1" spans="1:13">
      <c r="A492" s="154">
        <f t="shared" si="29"/>
        <v>12184</v>
      </c>
      <c r="B492" s="3"/>
      <c r="C492" s="3"/>
      <c r="D492" s="91" t="s">
        <v>66</v>
      </c>
      <c r="E492" s="3">
        <v>3238557</v>
      </c>
      <c r="F492" s="3">
        <v>2020</v>
      </c>
      <c r="G492" s="3" t="s">
        <v>131</v>
      </c>
      <c r="H492" s="3" t="s">
        <v>115</v>
      </c>
      <c r="K492" s="3" t="s">
        <v>184</v>
      </c>
      <c r="M492" s="3">
        <v>10</v>
      </c>
    </row>
    <row r="493" customHeight="1" spans="1:13">
      <c r="A493" s="154">
        <f>'Drop 1 TCG'!A3+1</f>
        <v>10972</v>
      </c>
      <c r="B493" s="3"/>
      <c r="C493" s="3"/>
      <c r="D493" s="91" t="s">
        <v>66</v>
      </c>
      <c r="E493" s="3">
        <v>3025370</v>
      </c>
      <c r="F493" s="3">
        <v>2020</v>
      </c>
      <c r="G493" s="3" t="s">
        <v>429</v>
      </c>
      <c r="H493" s="3" t="s">
        <v>83</v>
      </c>
      <c r="K493" s="3" t="s">
        <v>156</v>
      </c>
      <c r="M493" s="3">
        <v>35</v>
      </c>
    </row>
    <row r="494" customHeight="1" spans="1:13">
      <c r="A494" s="154">
        <f>A493+1</f>
        <v>10973</v>
      </c>
      <c r="B494" s="3"/>
      <c r="C494" s="3"/>
      <c r="D494" s="91" t="s">
        <v>66</v>
      </c>
      <c r="E494" s="3">
        <v>1812715</v>
      </c>
      <c r="F494" s="3">
        <v>2021</v>
      </c>
      <c r="G494" s="3" t="s">
        <v>1840</v>
      </c>
      <c r="H494" s="3" t="s">
        <v>609</v>
      </c>
      <c r="K494" s="3" t="s">
        <v>281</v>
      </c>
      <c r="M494" s="3">
        <v>10</v>
      </c>
    </row>
    <row r="495" customHeight="1" spans="1:13">
      <c r="A495" s="154">
        <f>'Drop 1 Baseball'!A168+1</f>
        <v>10975</v>
      </c>
      <c r="B495" s="3"/>
      <c r="C495" s="3"/>
      <c r="D495" s="91" t="s">
        <v>66</v>
      </c>
      <c r="E495" s="3">
        <v>3787486</v>
      </c>
      <c r="F495" s="3">
        <v>2020</v>
      </c>
      <c r="G495" s="3" t="s">
        <v>72</v>
      </c>
      <c r="H495" s="3" t="s">
        <v>386</v>
      </c>
      <c r="J495" s="3" t="s">
        <v>559</v>
      </c>
      <c r="K495" s="3" t="s">
        <v>146</v>
      </c>
      <c r="M495" s="3">
        <v>40</v>
      </c>
    </row>
    <row r="496" customHeight="1" spans="1:13">
      <c r="A496" s="154">
        <f t="shared" ref="A496:A507" si="30">A495+1</f>
        <v>10976</v>
      </c>
      <c r="B496" s="3"/>
      <c r="C496" s="3"/>
      <c r="D496" s="91" t="s">
        <v>66</v>
      </c>
      <c r="E496" s="3">
        <v>2800785</v>
      </c>
      <c r="F496" s="3">
        <v>2020</v>
      </c>
      <c r="G496" s="3" t="s">
        <v>303</v>
      </c>
      <c r="H496" s="3" t="s">
        <v>263</v>
      </c>
      <c r="J496" s="3" t="s">
        <v>430</v>
      </c>
      <c r="K496" s="3" t="s">
        <v>281</v>
      </c>
      <c r="M496" s="3">
        <v>35</v>
      </c>
    </row>
    <row r="497" customHeight="1" spans="1:13">
      <c r="A497" s="154">
        <f t="shared" si="30"/>
        <v>10977</v>
      </c>
      <c r="B497" s="3"/>
      <c r="C497" s="3"/>
      <c r="D497" s="91" t="s">
        <v>66</v>
      </c>
      <c r="E497" s="3">
        <v>6835843</v>
      </c>
      <c r="F497" s="3">
        <v>2020</v>
      </c>
      <c r="G497" s="3" t="s">
        <v>148</v>
      </c>
      <c r="H497" s="3" t="s">
        <v>36</v>
      </c>
      <c r="J497" s="3" t="s">
        <v>149</v>
      </c>
      <c r="K497" s="3" t="s">
        <v>146</v>
      </c>
      <c r="M497" s="3">
        <v>20</v>
      </c>
    </row>
    <row r="498" customHeight="1" spans="1:13">
      <c r="A498" s="154">
        <f t="shared" si="30"/>
        <v>10978</v>
      </c>
      <c r="B498" s="3"/>
      <c r="C498" s="3"/>
      <c r="D498" s="91" t="s">
        <v>66</v>
      </c>
      <c r="E498" s="91" t="s">
        <v>385</v>
      </c>
      <c r="F498" s="3">
        <v>2020</v>
      </c>
      <c r="G498" s="3" t="s">
        <v>150</v>
      </c>
      <c r="H498" s="3" t="s">
        <v>386</v>
      </c>
      <c r="J498" s="3" t="s">
        <v>387</v>
      </c>
      <c r="K498" s="3" t="s">
        <v>281</v>
      </c>
      <c r="M498" s="3">
        <v>30</v>
      </c>
    </row>
    <row r="499" customHeight="1" spans="1:13">
      <c r="A499" s="154">
        <f t="shared" si="30"/>
        <v>10979</v>
      </c>
      <c r="B499" s="3"/>
      <c r="C499" s="3"/>
      <c r="D499" s="91" t="s">
        <v>66</v>
      </c>
      <c r="E499" s="3">
        <v>2642318</v>
      </c>
      <c r="F499" s="3">
        <v>2020</v>
      </c>
      <c r="G499" s="3" t="s">
        <v>150</v>
      </c>
      <c r="H499" s="3" t="s">
        <v>63</v>
      </c>
      <c r="J499" s="3" t="s">
        <v>151</v>
      </c>
      <c r="K499" s="3" t="s">
        <v>146</v>
      </c>
      <c r="M499" s="3">
        <v>20</v>
      </c>
    </row>
    <row r="500" customHeight="1" spans="1:13">
      <c r="A500" s="154">
        <f t="shared" si="30"/>
        <v>10980</v>
      </c>
      <c r="B500" s="3"/>
      <c r="C500" s="3"/>
      <c r="D500" s="91" t="s">
        <v>66</v>
      </c>
      <c r="E500" s="3">
        <v>6723351</v>
      </c>
      <c r="F500" s="3">
        <v>2020</v>
      </c>
      <c r="G500" s="3" t="s">
        <v>150</v>
      </c>
      <c r="H500" s="3" t="s">
        <v>159</v>
      </c>
      <c r="J500" s="3" t="s">
        <v>387</v>
      </c>
      <c r="K500" s="3" t="s">
        <v>146</v>
      </c>
      <c r="M500" s="3">
        <v>10</v>
      </c>
    </row>
    <row r="501" customHeight="1" spans="1:13">
      <c r="A501" s="154">
        <f t="shared" si="30"/>
        <v>10981</v>
      </c>
      <c r="B501" s="3"/>
      <c r="C501" s="3"/>
      <c r="D501" s="91" t="s">
        <v>66</v>
      </c>
      <c r="E501" s="3">
        <v>1364528</v>
      </c>
      <c r="F501" s="3">
        <v>2020</v>
      </c>
      <c r="G501" s="3" t="s">
        <v>148</v>
      </c>
      <c r="H501" s="3" t="s">
        <v>83</v>
      </c>
      <c r="K501" s="3" t="s">
        <v>281</v>
      </c>
      <c r="M501" s="3">
        <v>75</v>
      </c>
    </row>
    <row r="502" customHeight="1" spans="1:13">
      <c r="A502" s="154">
        <f t="shared" si="30"/>
        <v>10982</v>
      </c>
      <c r="B502" s="3"/>
      <c r="C502" s="3"/>
      <c r="D502" s="91" t="s">
        <v>66</v>
      </c>
      <c r="E502" s="91" t="s">
        <v>301</v>
      </c>
      <c r="F502" s="3">
        <v>2020</v>
      </c>
      <c r="G502" s="3" t="s">
        <v>150</v>
      </c>
      <c r="H502" s="3" t="s">
        <v>83</v>
      </c>
      <c r="J502" s="3" t="s">
        <v>302</v>
      </c>
      <c r="K502" s="3" t="s">
        <v>147</v>
      </c>
      <c r="M502" s="3">
        <v>25</v>
      </c>
    </row>
    <row r="503" customHeight="1" spans="1:13">
      <c r="A503" s="154">
        <f t="shared" si="30"/>
        <v>10983</v>
      </c>
      <c r="B503" s="3"/>
      <c r="C503" s="3"/>
      <c r="D503" s="91" t="s">
        <v>66</v>
      </c>
      <c r="E503" s="3">
        <v>3752423</v>
      </c>
      <c r="F503" s="3">
        <v>2020</v>
      </c>
      <c r="G503" s="3" t="s">
        <v>150</v>
      </c>
      <c r="H503" s="3" t="s">
        <v>63</v>
      </c>
      <c r="J503" s="3" t="s">
        <v>302</v>
      </c>
      <c r="K503" s="3" t="s">
        <v>146</v>
      </c>
      <c r="M503" s="3">
        <v>30</v>
      </c>
    </row>
    <row r="504" customHeight="1" spans="1:13">
      <c r="A504" s="154">
        <f t="shared" si="30"/>
        <v>10984</v>
      </c>
      <c r="B504" s="3"/>
      <c r="C504" s="3"/>
      <c r="D504" s="91" t="s">
        <v>66</v>
      </c>
      <c r="E504" s="3">
        <v>6873658</v>
      </c>
      <c r="F504" s="3">
        <v>2020</v>
      </c>
      <c r="G504" s="3" t="s">
        <v>148</v>
      </c>
      <c r="H504" s="3" t="s">
        <v>63</v>
      </c>
      <c r="K504" s="3" t="s">
        <v>281</v>
      </c>
      <c r="M504" s="3">
        <v>75</v>
      </c>
    </row>
    <row r="505" customHeight="1" spans="1:13">
      <c r="A505" s="154">
        <f t="shared" si="30"/>
        <v>10985</v>
      </c>
      <c r="B505" s="3"/>
      <c r="C505" s="3"/>
      <c r="D505" s="91" t="s">
        <v>66</v>
      </c>
      <c r="E505" s="3">
        <v>7822840</v>
      </c>
      <c r="F505" s="3">
        <v>2020</v>
      </c>
      <c r="G505" s="3" t="s">
        <v>131</v>
      </c>
      <c r="H505" s="3" t="s">
        <v>83</v>
      </c>
      <c r="K505" s="3" t="s">
        <v>152</v>
      </c>
      <c r="M505" s="3">
        <v>20</v>
      </c>
    </row>
    <row r="506" customHeight="1" spans="1:11">
      <c r="A506" s="206">
        <f t="shared" si="30"/>
        <v>10986</v>
      </c>
      <c r="B506" s="207"/>
      <c r="C506" s="207"/>
      <c r="D506" s="208"/>
      <c r="E506" s="207"/>
      <c r="F506" s="207"/>
      <c r="G506" s="207"/>
      <c r="H506" s="207"/>
      <c r="I506" s="212"/>
      <c r="J506" s="212"/>
      <c r="K506" s="207"/>
    </row>
    <row r="507" customHeight="1" spans="1:13">
      <c r="A507" s="154">
        <f t="shared" si="30"/>
        <v>10987</v>
      </c>
      <c r="B507" s="3"/>
      <c r="C507" s="3"/>
      <c r="D507" s="91" t="s">
        <v>66</v>
      </c>
      <c r="E507" s="3">
        <v>6183454</v>
      </c>
      <c r="F507" s="3">
        <v>2020</v>
      </c>
      <c r="G507" s="3" t="s">
        <v>148</v>
      </c>
      <c r="H507" s="3" t="s">
        <v>261</v>
      </c>
      <c r="J507" s="3" t="s">
        <v>149</v>
      </c>
      <c r="K507" s="3" t="s">
        <v>146</v>
      </c>
      <c r="M507" s="3">
        <v>35</v>
      </c>
    </row>
    <row r="508" customHeight="1" spans="1:13">
      <c r="A508" s="154">
        <v>10989</v>
      </c>
      <c r="B508" s="3"/>
      <c r="C508" s="3"/>
      <c r="D508" s="91" t="s">
        <v>66</v>
      </c>
      <c r="E508" s="3">
        <v>1604736</v>
      </c>
      <c r="F508" s="3">
        <v>2020</v>
      </c>
      <c r="G508" s="3" t="s">
        <v>148</v>
      </c>
      <c r="H508" s="3" t="s">
        <v>63</v>
      </c>
      <c r="J508" s="3" t="s">
        <v>643</v>
      </c>
      <c r="K508" s="3" t="s">
        <v>146</v>
      </c>
      <c r="M508" s="3">
        <v>50</v>
      </c>
    </row>
    <row r="509" customHeight="1" spans="1:13">
      <c r="A509" s="154">
        <f t="shared" ref="A509:A519" si="31">A508+1</f>
        <v>10990</v>
      </c>
      <c r="B509" s="3"/>
      <c r="C509" s="3"/>
      <c r="D509" s="91" t="s">
        <v>66</v>
      </c>
      <c r="E509" s="3">
        <v>2788441</v>
      </c>
      <c r="F509" s="3">
        <v>2020</v>
      </c>
      <c r="G509" s="3" t="s">
        <v>148</v>
      </c>
      <c r="H509" s="3" t="s">
        <v>63</v>
      </c>
      <c r="J509" s="3" t="s">
        <v>86</v>
      </c>
      <c r="K509" s="3" t="s">
        <v>146</v>
      </c>
      <c r="M509" s="3">
        <v>75</v>
      </c>
    </row>
    <row r="510" customHeight="1" spans="1:13">
      <c r="A510" s="154">
        <f t="shared" si="31"/>
        <v>10991</v>
      </c>
      <c r="B510" s="3"/>
      <c r="C510" s="3"/>
      <c r="D510" s="91" t="s">
        <v>66</v>
      </c>
      <c r="E510" s="3">
        <v>8581208</v>
      </c>
      <c r="F510" s="3">
        <v>2020</v>
      </c>
      <c r="G510" s="3" t="s">
        <v>150</v>
      </c>
      <c r="H510" s="3" t="s">
        <v>63</v>
      </c>
      <c r="J510" s="3" t="s">
        <v>574</v>
      </c>
      <c r="K510" s="3" t="s">
        <v>156</v>
      </c>
      <c r="M510" s="3">
        <v>15</v>
      </c>
    </row>
    <row r="511" customHeight="1" spans="1:13">
      <c r="A511" s="154">
        <f t="shared" si="31"/>
        <v>10992</v>
      </c>
      <c r="B511" s="3"/>
      <c r="C511" s="3"/>
      <c r="D511" s="91" t="s">
        <v>66</v>
      </c>
      <c r="E511" s="3">
        <v>8860160</v>
      </c>
      <c r="F511" s="3">
        <v>2020</v>
      </c>
      <c r="G511" s="3" t="s">
        <v>303</v>
      </c>
      <c r="H511" s="3" t="s">
        <v>304</v>
      </c>
      <c r="J511" s="3" t="s">
        <v>305</v>
      </c>
      <c r="K511" s="3" t="s">
        <v>281</v>
      </c>
      <c r="M511" s="3">
        <v>25</v>
      </c>
    </row>
    <row r="512" customHeight="1" spans="1:13">
      <c r="A512" s="154">
        <f t="shared" si="31"/>
        <v>10993</v>
      </c>
      <c r="B512" s="3"/>
      <c r="C512" s="3"/>
      <c r="D512" s="91" t="s">
        <v>66</v>
      </c>
      <c r="E512" s="3">
        <v>4778300</v>
      </c>
      <c r="F512" s="63">
        <v>2020</v>
      </c>
      <c r="G512" s="3" t="s">
        <v>303</v>
      </c>
      <c r="H512" s="3" t="s">
        <v>83</v>
      </c>
      <c r="K512" s="3" t="s">
        <v>281</v>
      </c>
      <c r="M512" s="3">
        <v>40</v>
      </c>
    </row>
    <row r="513" customHeight="1" spans="1:13">
      <c r="A513" s="154">
        <f t="shared" si="31"/>
        <v>10994</v>
      </c>
      <c r="B513" s="3"/>
      <c r="C513" s="3"/>
      <c r="D513" s="91" t="s">
        <v>66</v>
      </c>
      <c r="E513" s="3">
        <v>2358667</v>
      </c>
      <c r="F513" s="3">
        <v>2020</v>
      </c>
      <c r="G513" s="3" t="s">
        <v>148</v>
      </c>
      <c r="H513" s="3" t="s">
        <v>25</v>
      </c>
      <c r="K513" s="3" t="s">
        <v>156</v>
      </c>
      <c r="M513" s="3">
        <v>30</v>
      </c>
    </row>
    <row r="514" customHeight="1" spans="1:13">
      <c r="A514" s="154">
        <f t="shared" si="31"/>
        <v>10995</v>
      </c>
      <c r="D514" s="91" t="s">
        <v>66</v>
      </c>
      <c r="E514" s="3">
        <v>1442604</v>
      </c>
      <c r="F514" s="3">
        <v>2020</v>
      </c>
      <c r="G514" s="3" t="s">
        <v>148</v>
      </c>
      <c r="H514" s="3" t="s">
        <v>63</v>
      </c>
      <c r="J514" s="3" t="s">
        <v>149</v>
      </c>
      <c r="K514" s="3" t="s">
        <v>146</v>
      </c>
      <c r="M514" s="3">
        <v>40</v>
      </c>
    </row>
    <row r="515" customHeight="1" spans="1:13">
      <c r="A515" s="154">
        <f t="shared" si="31"/>
        <v>10996</v>
      </c>
      <c r="D515" s="91" t="s">
        <v>66</v>
      </c>
      <c r="E515" s="3">
        <v>8706313</v>
      </c>
      <c r="F515" s="3">
        <v>2020</v>
      </c>
      <c r="G515" s="3" t="s">
        <v>148</v>
      </c>
      <c r="H515" s="3" t="s">
        <v>261</v>
      </c>
      <c r="J515" s="3" t="s">
        <v>644</v>
      </c>
      <c r="K515" s="3" t="s">
        <v>146</v>
      </c>
      <c r="M515" s="3">
        <v>50</v>
      </c>
    </row>
    <row r="516" customHeight="1" spans="1:13">
      <c r="A516" s="154">
        <f t="shared" si="31"/>
        <v>10997</v>
      </c>
      <c r="D516" s="91" t="s">
        <v>66</v>
      </c>
      <c r="E516" s="3">
        <v>7204357</v>
      </c>
      <c r="F516" s="3">
        <v>2020</v>
      </c>
      <c r="G516" s="3" t="s">
        <v>645</v>
      </c>
      <c r="H516" s="3" t="s">
        <v>304</v>
      </c>
      <c r="J516" s="3" t="s">
        <v>646</v>
      </c>
      <c r="K516" s="3" t="s">
        <v>146</v>
      </c>
      <c r="M516" s="3">
        <v>50</v>
      </c>
    </row>
    <row r="517" customHeight="1" spans="1:13">
      <c r="A517" s="154">
        <f t="shared" si="31"/>
        <v>10998</v>
      </c>
      <c r="D517" s="91" t="s">
        <v>66</v>
      </c>
      <c r="E517" s="3">
        <v>7324124</v>
      </c>
      <c r="F517" s="3">
        <v>2020</v>
      </c>
      <c r="G517" s="3" t="s">
        <v>72</v>
      </c>
      <c r="H517" s="3" t="s">
        <v>115</v>
      </c>
      <c r="J517" s="3" t="s">
        <v>89</v>
      </c>
      <c r="K517" s="3" t="s">
        <v>281</v>
      </c>
      <c r="M517" s="3">
        <v>25</v>
      </c>
    </row>
    <row r="518" customHeight="1" spans="1:13">
      <c r="A518" s="154">
        <f t="shared" si="31"/>
        <v>10999</v>
      </c>
      <c r="D518" s="91" t="s">
        <v>66</v>
      </c>
      <c r="E518" s="3">
        <v>4612102</v>
      </c>
      <c r="F518" s="3">
        <v>2020</v>
      </c>
      <c r="G518" s="3" t="s">
        <v>429</v>
      </c>
      <c r="H518" s="3" t="s">
        <v>36</v>
      </c>
      <c r="J518" s="3" t="s">
        <v>52</v>
      </c>
      <c r="K518" s="3" t="s">
        <v>146</v>
      </c>
      <c r="M518" s="3">
        <v>10</v>
      </c>
    </row>
    <row r="519" customHeight="1" spans="1:13">
      <c r="A519" s="154">
        <f t="shared" si="31"/>
        <v>11000</v>
      </c>
      <c r="D519" s="91" t="s">
        <v>66</v>
      </c>
      <c r="E519" s="3">
        <v>6802143</v>
      </c>
      <c r="F519" s="3">
        <v>2020</v>
      </c>
      <c r="G519" s="3" t="s">
        <v>148</v>
      </c>
      <c r="H519" s="3" t="s">
        <v>36</v>
      </c>
      <c r="K519" s="3" t="s">
        <v>146</v>
      </c>
      <c r="M519" s="3">
        <v>10</v>
      </c>
    </row>
    <row r="520" customHeight="1" spans="1:13">
      <c r="A520" s="154" t="e">
        <f>'Drop 1 BBALL'!A305+1</f>
        <v>#VALUE!</v>
      </c>
      <c r="D520" s="91" t="s">
        <v>66</v>
      </c>
      <c r="E520" s="3">
        <v>6111814</v>
      </c>
      <c r="F520" s="3">
        <v>2020</v>
      </c>
      <c r="G520" s="3" t="s">
        <v>148</v>
      </c>
      <c r="H520" s="3" t="s">
        <v>63</v>
      </c>
      <c r="K520" s="3" t="s">
        <v>281</v>
      </c>
      <c r="M520" s="3">
        <v>40</v>
      </c>
    </row>
    <row r="521" customHeight="1" spans="1:13">
      <c r="A521" s="154" t="e">
        <f t="shared" ref="A521:A524" si="32">A520+1</f>
        <v>#VALUE!</v>
      </c>
      <c r="D521" s="91" t="s">
        <v>66</v>
      </c>
      <c r="E521" s="3">
        <v>5625713</v>
      </c>
      <c r="F521" s="3">
        <v>2020</v>
      </c>
      <c r="G521" s="3" t="s">
        <v>68</v>
      </c>
      <c r="H521" s="3" t="s">
        <v>115</v>
      </c>
      <c r="K521" s="3" t="s">
        <v>146</v>
      </c>
      <c r="M521" s="3">
        <v>10</v>
      </c>
    </row>
    <row r="522" customHeight="1" spans="1:13">
      <c r="A522" s="154" t="e">
        <f t="shared" si="32"/>
        <v>#VALUE!</v>
      </c>
      <c r="D522" s="91" t="s">
        <v>66</v>
      </c>
      <c r="E522" s="91" t="s">
        <v>306</v>
      </c>
      <c r="F522" s="3">
        <v>2020</v>
      </c>
      <c r="G522" s="3" t="s">
        <v>148</v>
      </c>
      <c r="H522" s="3" t="s">
        <v>63</v>
      </c>
      <c r="K522" s="3" t="s">
        <v>146</v>
      </c>
      <c r="M522" s="3">
        <v>25</v>
      </c>
    </row>
    <row r="523" customHeight="1" spans="1:13">
      <c r="A523" s="154" t="e">
        <f t="shared" si="32"/>
        <v>#VALUE!</v>
      </c>
      <c r="D523" s="91" t="s">
        <v>66</v>
      </c>
      <c r="E523" s="3">
        <v>7884516</v>
      </c>
      <c r="F523" s="3">
        <v>2020</v>
      </c>
      <c r="G523" s="3" t="s">
        <v>148</v>
      </c>
      <c r="H523" s="3" t="s">
        <v>63</v>
      </c>
      <c r="K523" s="3" t="s">
        <v>156</v>
      </c>
      <c r="M523" s="3">
        <v>35</v>
      </c>
    </row>
    <row r="524" customHeight="1" spans="1:13">
      <c r="A524" s="154" t="e">
        <f t="shared" si="32"/>
        <v>#VALUE!</v>
      </c>
      <c r="D524" s="91" t="s">
        <v>66</v>
      </c>
      <c r="E524" s="3">
        <v>4256037</v>
      </c>
      <c r="F524" s="3">
        <v>2020</v>
      </c>
      <c r="G524" s="3" t="s">
        <v>148</v>
      </c>
      <c r="H524" s="3" t="s">
        <v>29</v>
      </c>
      <c r="J524" s="3" t="s">
        <v>149</v>
      </c>
      <c r="K524" s="3" t="s">
        <v>156</v>
      </c>
      <c r="M524" s="3">
        <v>25</v>
      </c>
    </row>
    <row r="525" customHeight="1" spans="1:13">
      <c r="A525" s="154" t="e">
        <f>'Drop 1 BBALL'!A306+1</f>
        <v>#VALUE!</v>
      </c>
      <c r="D525" s="91" t="s">
        <v>66</v>
      </c>
      <c r="E525" s="3">
        <v>7588020</v>
      </c>
      <c r="F525" s="3">
        <v>2020</v>
      </c>
      <c r="G525" s="3" t="s">
        <v>153</v>
      </c>
      <c r="H525" s="3" t="s">
        <v>154</v>
      </c>
      <c r="J525" s="3" t="s">
        <v>155</v>
      </c>
      <c r="K525" s="3" t="s">
        <v>156</v>
      </c>
      <c r="M525" s="3">
        <v>20</v>
      </c>
    </row>
    <row r="526" customHeight="1" spans="1:13">
      <c r="A526" s="154" t="e">
        <f>A525+1</f>
        <v>#VALUE!</v>
      </c>
      <c r="D526" s="91" t="s">
        <v>66</v>
      </c>
      <c r="E526" s="3">
        <v>1326603</v>
      </c>
      <c r="F526" s="3">
        <v>2020</v>
      </c>
      <c r="G526" s="3" t="s">
        <v>150</v>
      </c>
      <c r="H526" s="3" t="s">
        <v>63</v>
      </c>
      <c r="J526" s="3" t="s">
        <v>86</v>
      </c>
      <c r="K526" s="3" t="s">
        <v>281</v>
      </c>
      <c r="M526" s="3">
        <v>400</v>
      </c>
    </row>
    <row r="527" customHeight="1" spans="1:13">
      <c r="A527" s="154" t="e">
        <f>'Drop 1 BBALL'!A307+1</f>
        <v>#VALUE!</v>
      </c>
      <c r="D527" s="91" t="s">
        <v>66</v>
      </c>
      <c r="E527" s="3">
        <v>7386806</v>
      </c>
      <c r="F527" s="3">
        <v>2020</v>
      </c>
      <c r="G527" s="3" t="s">
        <v>148</v>
      </c>
      <c r="H527" s="3" t="s">
        <v>29</v>
      </c>
      <c r="J527" s="3" t="s">
        <v>149</v>
      </c>
      <c r="K527" s="3" t="s">
        <v>281</v>
      </c>
      <c r="M527" s="3">
        <v>40</v>
      </c>
    </row>
    <row r="528" customHeight="1" spans="1:13">
      <c r="A528" s="154" t="e">
        <f t="shared" ref="A528:A530" si="33">A527+1</f>
        <v>#VALUE!</v>
      </c>
      <c r="D528" s="91" t="s">
        <v>66</v>
      </c>
      <c r="E528" s="91" t="s">
        <v>560</v>
      </c>
      <c r="F528" s="3">
        <v>2020</v>
      </c>
      <c r="G528" s="3" t="s">
        <v>148</v>
      </c>
      <c r="H528" s="3" t="s">
        <v>63</v>
      </c>
      <c r="K528" s="3" t="s">
        <v>281</v>
      </c>
      <c r="M528" s="3">
        <v>40</v>
      </c>
    </row>
    <row r="529" customHeight="1" spans="1:13">
      <c r="A529" s="154" t="e">
        <f t="shared" si="33"/>
        <v>#VALUE!</v>
      </c>
      <c r="D529" s="91" t="s">
        <v>66</v>
      </c>
      <c r="E529" s="3">
        <v>3488376</v>
      </c>
      <c r="F529" s="3">
        <v>2020</v>
      </c>
      <c r="G529" s="3" t="s">
        <v>148</v>
      </c>
      <c r="H529" s="3" t="s">
        <v>36</v>
      </c>
      <c r="J529" s="3" t="s">
        <v>644</v>
      </c>
      <c r="K529" s="3" t="s">
        <v>146</v>
      </c>
      <c r="M529" s="3">
        <v>15</v>
      </c>
    </row>
    <row r="530" customHeight="1" spans="1:13">
      <c r="A530" s="154" t="e">
        <f t="shared" si="33"/>
        <v>#VALUE!</v>
      </c>
      <c r="D530" s="91" t="s">
        <v>66</v>
      </c>
      <c r="E530" s="3">
        <v>1487601</v>
      </c>
      <c r="F530" s="3">
        <v>2020</v>
      </c>
      <c r="G530" s="3" t="s">
        <v>391</v>
      </c>
      <c r="H530" s="3" t="s">
        <v>647</v>
      </c>
      <c r="J530" s="3" t="s">
        <v>648</v>
      </c>
      <c r="K530" s="3" t="s">
        <v>156</v>
      </c>
      <c r="M530" s="3">
        <v>50</v>
      </c>
    </row>
    <row r="531" customHeight="1" spans="1:13">
      <c r="A531" s="154" t="e">
        <f>'Drop 1 Baseball'!A169+1</f>
        <v>#VALUE!</v>
      </c>
      <c r="D531" s="91" t="s">
        <v>66</v>
      </c>
      <c r="E531" s="3">
        <v>7407521</v>
      </c>
      <c r="F531" s="3">
        <v>2020</v>
      </c>
      <c r="G531" s="3" t="s">
        <v>148</v>
      </c>
      <c r="H531" s="3" t="s">
        <v>83</v>
      </c>
      <c r="J531" s="3" t="s">
        <v>642</v>
      </c>
      <c r="K531" s="3" t="s">
        <v>156</v>
      </c>
      <c r="M531" s="3">
        <v>50</v>
      </c>
    </row>
    <row r="532" customHeight="1" spans="1:13">
      <c r="A532" s="154" t="e">
        <f>'Drop 1 TCG'!A5+1</f>
        <v>#VALUE!</v>
      </c>
      <c r="D532" s="91" t="s">
        <v>66</v>
      </c>
      <c r="E532" s="3">
        <v>5544810</v>
      </c>
      <c r="F532" s="3">
        <v>2020</v>
      </c>
      <c r="G532" s="3" t="s">
        <v>148</v>
      </c>
      <c r="H532" s="3" t="s">
        <v>63</v>
      </c>
      <c r="J532" s="3" t="s">
        <v>149</v>
      </c>
      <c r="K532" s="3" t="s">
        <v>281</v>
      </c>
      <c r="M532" s="3">
        <v>75</v>
      </c>
    </row>
    <row r="533" customHeight="1" spans="1:13">
      <c r="A533" s="154" t="e">
        <f t="shared" ref="A533:A539" si="34">A532+1</f>
        <v>#VALUE!</v>
      </c>
      <c r="D533" s="91" t="s">
        <v>66</v>
      </c>
      <c r="E533" s="140">
        <v>7830717</v>
      </c>
      <c r="F533" s="140">
        <v>2020</v>
      </c>
      <c r="G533" s="140" t="s">
        <v>131</v>
      </c>
      <c r="H533" s="140" t="s">
        <v>115</v>
      </c>
      <c r="I533" s="140">
        <v>317</v>
      </c>
      <c r="J533" s="143"/>
      <c r="K533" s="140" t="s">
        <v>277</v>
      </c>
      <c r="M533" s="3">
        <v>30</v>
      </c>
    </row>
    <row r="534" customHeight="1" spans="1:13">
      <c r="A534" s="154" t="e">
        <f t="shared" si="34"/>
        <v>#VALUE!</v>
      </c>
      <c r="D534" s="91" t="s">
        <v>66</v>
      </c>
      <c r="E534" s="140">
        <v>2206836</v>
      </c>
      <c r="F534" s="140">
        <v>2020</v>
      </c>
      <c r="G534" s="140" t="s">
        <v>131</v>
      </c>
      <c r="H534" s="140" t="s">
        <v>115</v>
      </c>
      <c r="I534" s="140">
        <v>317</v>
      </c>
      <c r="J534" s="143"/>
      <c r="K534" s="140" t="s">
        <v>277</v>
      </c>
      <c r="M534" s="3">
        <v>30</v>
      </c>
    </row>
    <row r="535" customHeight="1" spans="1:13">
      <c r="A535" s="154" t="e">
        <f t="shared" si="34"/>
        <v>#VALUE!</v>
      </c>
      <c r="D535" s="91" t="s">
        <v>66</v>
      </c>
      <c r="E535" s="144" t="s">
        <v>157</v>
      </c>
      <c r="F535" s="140">
        <v>2020</v>
      </c>
      <c r="G535" s="140" t="s">
        <v>131</v>
      </c>
      <c r="H535" s="140" t="s">
        <v>115</v>
      </c>
      <c r="I535" s="140">
        <v>317</v>
      </c>
      <c r="J535" s="143"/>
      <c r="K535" s="140" t="s">
        <v>146</v>
      </c>
      <c r="M535" s="3">
        <v>20</v>
      </c>
    </row>
    <row r="536" customHeight="1" spans="1:13">
      <c r="A536" s="154" t="e">
        <f t="shared" si="34"/>
        <v>#VALUE!</v>
      </c>
      <c r="D536" s="91" t="s">
        <v>66</v>
      </c>
      <c r="E536" s="140">
        <v>4218615</v>
      </c>
      <c r="F536" s="140">
        <v>2020</v>
      </c>
      <c r="G536" s="140" t="s">
        <v>131</v>
      </c>
      <c r="H536" s="140" t="s">
        <v>115</v>
      </c>
      <c r="I536" s="140">
        <v>317</v>
      </c>
      <c r="J536" s="143"/>
      <c r="K536" s="140" t="s">
        <v>277</v>
      </c>
      <c r="M536" s="3">
        <v>30</v>
      </c>
    </row>
    <row r="537" customHeight="1" spans="1:13">
      <c r="A537" s="154" t="e">
        <f t="shared" si="34"/>
        <v>#VALUE!</v>
      </c>
      <c r="D537" s="91" t="s">
        <v>66</v>
      </c>
      <c r="E537" s="140">
        <v>2730863</v>
      </c>
      <c r="F537" s="140">
        <v>2020</v>
      </c>
      <c r="G537" s="140" t="s">
        <v>131</v>
      </c>
      <c r="H537" s="140" t="s">
        <v>115</v>
      </c>
      <c r="I537" s="140">
        <v>317</v>
      </c>
      <c r="J537" s="143"/>
      <c r="K537" s="140" t="s">
        <v>146</v>
      </c>
      <c r="M537" s="3">
        <v>20</v>
      </c>
    </row>
    <row r="538" customHeight="1" spans="1:13">
      <c r="A538" s="154" t="e">
        <f t="shared" si="34"/>
        <v>#VALUE!</v>
      </c>
      <c r="D538" s="91" t="s">
        <v>66</v>
      </c>
      <c r="E538" s="140">
        <v>2411526</v>
      </c>
      <c r="F538" s="140">
        <v>2020</v>
      </c>
      <c r="G538" s="140" t="s">
        <v>131</v>
      </c>
      <c r="H538" s="140" t="s">
        <v>115</v>
      </c>
      <c r="I538" s="140">
        <v>317</v>
      </c>
      <c r="J538" s="143"/>
      <c r="K538" s="140" t="s">
        <v>146</v>
      </c>
      <c r="M538" s="3">
        <v>20</v>
      </c>
    </row>
    <row r="539" customHeight="1" spans="1:13">
      <c r="A539" s="154" t="e">
        <f t="shared" si="34"/>
        <v>#VALUE!</v>
      </c>
      <c r="D539" s="91" t="s">
        <v>66</v>
      </c>
      <c r="E539" s="140">
        <v>7026036</v>
      </c>
      <c r="F539" s="140">
        <v>2020</v>
      </c>
      <c r="G539" s="140" t="s">
        <v>131</v>
      </c>
      <c r="H539" s="140" t="s">
        <v>115</v>
      </c>
      <c r="I539" s="140">
        <v>317</v>
      </c>
      <c r="J539" s="143"/>
      <c r="K539" s="140" t="s">
        <v>277</v>
      </c>
      <c r="M539" s="3">
        <v>30</v>
      </c>
    </row>
    <row r="540" customHeight="1" spans="1:13">
      <c r="A540" s="154">
        <f>'Drop 1 BBALL'!A308+1</f>
        <v>11996</v>
      </c>
      <c r="D540" s="91" t="s">
        <v>66</v>
      </c>
      <c r="E540" s="140">
        <v>7866832</v>
      </c>
      <c r="F540" s="140">
        <v>2020</v>
      </c>
      <c r="G540" s="140" t="s">
        <v>131</v>
      </c>
      <c r="H540" s="140" t="s">
        <v>115</v>
      </c>
      <c r="I540" s="140">
        <v>317</v>
      </c>
      <c r="J540" s="143"/>
      <c r="K540" s="140" t="s">
        <v>277</v>
      </c>
      <c r="M540" s="3">
        <v>30</v>
      </c>
    </row>
    <row r="541" customHeight="1" spans="1:13">
      <c r="A541" s="154">
        <f t="shared" ref="A541:A543" si="35">A540+1</f>
        <v>11997</v>
      </c>
      <c r="D541" s="91" t="s">
        <v>66</v>
      </c>
      <c r="E541" s="140">
        <v>1435556</v>
      </c>
      <c r="F541" s="140">
        <v>2020</v>
      </c>
      <c r="G541" s="140" t="s">
        <v>131</v>
      </c>
      <c r="H541" s="140" t="s">
        <v>115</v>
      </c>
      <c r="I541" s="140">
        <v>317</v>
      </c>
      <c r="J541" s="143"/>
      <c r="K541" s="140" t="s">
        <v>277</v>
      </c>
      <c r="M541" s="3">
        <v>30</v>
      </c>
    </row>
    <row r="542" customHeight="1" spans="1:13">
      <c r="A542" s="154">
        <f t="shared" si="35"/>
        <v>11998</v>
      </c>
      <c r="D542" s="91" t="s">
        <v>66</v>
      </c>
      <c r="E542" s="140">
        <v>4132124</v>
      </c>
      <c r="F542" s="140">
        <v>2020</v>
      </c>
      <c r="G542" s="140" t="s">
        <v>131</v>
      </c>
      <c r="H542" s="140" t="s">
        <v>115</v>
      </c>
      <c r="I542" s="140">
        <v>317</v>
      </c>
      <c r="J542" s="143"/>
      <c r="K542" s="140" t="s">
        <v>147</v>
      </c>
      <c r="M542" s="3">
        <v>15</v>
      </c>
    </row>
    <row r="543" customHeight="1" spans="1:13">
      <c r="A543" s="154">
        <f t="shared" si="35"/>
        <v>11999</v>
      </c>
      <c r="D543" s="91" t="s">
        <v>66</v>
      </c>
      <c r="E543" s="144" t="s">
        <v>388</v>
      </c>
      <c r="F543" s="140">
        <v>2020</v>
      </c>
      <c r="G543" s="140" t="s">
        <v>131</v>
      </c>
      <c r="H543" s="140" t="s">
        <v>115</v>
      </c>
      <c r="I543" s="140">
        <v>317</v>
      </c>
      <c r="J543" s="143"/>
      <c r="K543" s="140" t="s">
        <v>277</v>
      </c>
      <c r="M543" s="3">
        <v>30</v>
      </c>
    </row>
    <row r="544" customHeight="1" spans="1:13">
      <c r="A544" s="154">
        <f>'Drop 1 BBALL'!A309+1</f>
        <v>11997</v>
      </c>
      <c r="D544" s="91" t="s">
        <v>66</v>
      </c>
      <c r="E544" s="140">
        <v>4713532</v>
      </c>
      <c r="F544" s="140">
        <v>2020</v>
      </c>
      <c r="G544" s="140" t="s">
        <v>131</v>
      </c>
      <c r="H544" s="140" t="s">
        <v>115</v>
      </c>
      <c r="I544" s="140">
        <v>317</v>
      </c>
      <c r="J544" s="143"/>
      <c r="K544" s="140" t="s">
        <v>277</v>
      </c>
      <c r="M544" s="3">
        <v>30</v>
      </c>
    </row>
    <row r="545" customHeight="1" spans="1:13">
      <c r="A545" s="154">
        <f t="shared" ref="A545:A553" si="36">A544+1</f>
        <v>11998</v>
      </c>
      <c r="D545" s="91" t="s">
        <v>66</v>
      </c>
      <c r="E545" s="140">
        <v>7828245</v>
      </c>
      <c r="F545" s="140">
        <v>2020</v>
      </c>
      <c r="G545" s="140" t="s">
        <v>131</v>
      </c>
      <c r="H545" s="140" t="s">
        <v>115</v>
      </c>
      <c r="I545" s="140">
        <v>317</v>
      </c>
      <c r="J545" s="143"/>
      <c r="K545" s="140" t="s">
        <v>281</v>
      </c>
      <c r="M545" s="3">
        <v>50</v>
      </c>
    </row>
    <row r="546" customHeight="1" spans="1:13">
      <c r="A546" s="154">
        <f t="shared" si="36"/>
        <v>11999</v>
      </c>
      <c r="D546" s="91" t="s">
        <v>66</v>
      </c>
      <c r="E546" s="140">
        <v>3422447</v>
      </c>
      <c r="F546" s="140">
        <v>2020</v>
      </c>
      <c r="G546" s="140" t="s">
        <v>131</v>
      </c>
      <c r="H546" s="140" t="s">
        <v>115</v>
      </c>
      <c r="I546" s="140">
        <v>317</v>
      </c>
      <c r="J546" s="143"/>
      <c r="K546" s="140" t="s">
        <v>147</v>
      </c>
      <c r="M546" s="3">
        <v>15</v>
      </c>
    </row>
    <row r="547" customHeight="1" spans="1:13">
      <c r="A547" s="154">
        <f t="shared" si="36"/>
        <v>12000</v>
      </c>
      <c r="D547" s="91" t="s">
        <v>66</v>
      </c>
      <c r="E547" s="140">
        <v>1274585</v>
      </c>
      <c r="F547" s="140">
        <v>2020</v>
      </c>
      <c r="G547" s="140" t="s">
        <v>131</v>
      </c>
      <c r="H547" s="140" t="s">
        <v>115</v>
      </c>
      <c r="I547" s="140">
        <v>317</v>
      </c>
      <c r="J547" s="143"/>
      <c r="K547" s="140" t="s">
        <v>277</v>
      </c>
      <c r="M547" s="3">
        <v>30</v>
      </c>
    </row>
    <row r="548" customHeight="1" spans="1:13">
      <c r="A548" s="154">
        <f t="shared" si="36"/>
        <v>12001</v>
      </c>
      <c r="D548" s="91" t="s">
        <v>66</v>
      </c>
      <c r="E548" s="140">
        <v>3076354</v>
      </c>
      <c r="F548" s="140">
        <v>2020</v>
      </c>
      <c r="G548" s="140" t="s">
        <v>131</v>
      </c>
      <c r="H548" s="140" t="s">
        <v>115</v>
      </c>
      <c r="I548" s="140">
        <v>317</v>
      </c>
      <c r="J548" s="143"/>
      <c r="K548" s="140" t="s">
        <v>146</v>
      </c>
      <c r="M548" s="3">
        <v>20</v>
      </c>
    </row>
    <row r="549" customHeight="1" spans="1:13">
      <c r="A549" s="154">
        <f t="shared" si="36"/>
        <v>12002</v>
      </c>
      <c r="D549" s="91" t="s">
        <v>66</v>
      </c>
      <c r="E549" s="140">
        <v>3621585</v>
      </c>
      <c r="F549" s="140">
        <v>2020</v>
      </c>
      <c r="G549" s="140" t="s">
        <v>68</v>
      </c>
      <c r="H549" s="140" t="s">
        <v>83</v>
      </c>
      <c r="I549" s="140">
        <v>261</v>
      </c>
      <c r="J549" s="140" t="s">
        <v>431</v>
      </c>
      <c r="K549" s="140" t="s">
        <v>277</v>
      </c>
      <c r="M549" s="3">
        <v>35</v>
      </c>
    </row>
    <row r="550" customHeight="1" spans="1:13">
      <c r="A550" s="154">
        <f t="shared" si="36"/>
        <v>12003</v>
      </c>
      <c r="D550" s="91" t="s">
        <v>66</v>
      </c>
      <c r="E550" s="144" t="s">
        <v>649</v>
      </c>
      <c r="F550" s="140">
        <v>2020</v>
      </c>
      <c r="G550" s="140" t="s">
        <v>131</v>
      </c>
      <c r="H550" s="140" t="s">
        <v>115</v>
      </c>
      <c r="I550" s="144" t="s">
        <v>650</v>
      </c>
      <c r="J550" s="143"/>
      <c r="K550" s="140" t="s">
        <v>281</v>
      </c>
      <c r="M550" s="3">
        <v>50</v>
      </c>
    </row>
    <row r="551" customHeight="1" spans="1:13">
      <c r="A551" s="154">
        <f t="shared" si="36"/>
        <v>12004</v>
      </c>
      <c r="D551" s="91" t="s">
        <v>66</v>
      </c>
      <c r="E551" s="140">
        <v>3424880</v>
      </c>
      <c r="F551" s="140">
        <v>2020</v>
      </c>
      <c r="G551" s="140" t="s">
        <v>131</v>
      </c>
      <c r="H551" s="140" t="s">
        <v>115</v>
      </c>
      <c r="I551" s="140">
        <v>317</v>
      </c>
      <c r="J551" s="143"/>
      <c r="K551" s="140" t="s">
        <v>281</v>
      </c>
      <c r="M551" s="3">
        <v>50</v>
      </c>
    </row>
    <row r="552" customHeight="1" spans="1:13">
      <c r="A552" s="154">
        <f t="shared" si="36"/>
        <v>12005</v>
      </c>
      <c r="D552" s="91" t="s">
        <v>66</v>
      </c>
      <c r="E552" s="140">
        <v>6183512</v>
      </c>
      <c r="F552" s="140">
        <v>2020</v>
      </c>
      <c r="G552" s="140" t="s">
        <v>68</v>
      </c>
      <c r="H552" s="140" t="s">
        <v>83</v>
      </c>
      <c r="I552" s="140">
        <v>261</v>
      </c>
      <c r="J552" s="140" t="s">
        <v>431</v>
      </c>
      <c r="K552" s="140" t="s">
        <v>281</v>
      </c>
      <c r="M552" s="3">
        <v>75</v>
      </c>
    </row>
    <row r="553" customHeight="1" spans="1:13">
      <c r="A553" s="154">
        <f t="shared" si="36"/>
        <v>12006</v>
      </c>
      <c r="D553" s="91" t="s">
        <v>66</v>
      </c>
      <c r="E553" s="140">
        <v>2548861</v>
      </c>
      <c r="F553" s="140">
        <v>2020</v>
      </c>
      <c r="G553" s="140" t="s">
        <v>131</v>
      </c>
      <c r="H553" s="140" t="s">
        <v>83</v>
      </c>
      <c r="I553" s="140">
        <v>301</v>
      </c>
      <c r="J553" s="143"/>
      <c r="K553" s="140" t="s">
        <v>277</v>
      </c>
      <c r="M553" s="3">
        <v>50</v>
      </c>
    </row>
    <row r="554" customHeight="1" spans="1:13">
      <c r="A554" s="154" t="e">
        <f>'Drop 1 BBALL'!A331+1</f>
        <v>#VALUE!</v>
      </c>
      <c r="D554" s="91" t="s">
        <v>10</v>
      </c>
      <c r="E554" s="91" t="s">
        <v>882</v>
      </c>
      <c r="F554" s="3">
        <v>2020</v>
      </c>
      <c r="G554" s="3" t="s">
        <v>394</v>
      </c>
      <c r="H554" s="3" t="s">
        <v>80</v>
      </c>
      <c r="I554" s="3" t="s">
        <v>883</v>
      </c>
      <c r="J554" s="3" t="s">
        <v>884</v>
      </c>
      <c r="K554" s="3" t="s">
        <v>14</v>
      </c>
      <c r="M554" s="3">
        <v>150</v>
      </c>
    </row>
    <row r="555" customHeight="1" spans="1:13">
      <c r="A555" s="154" t="e">
        <f t="shared" ref="A555:A573" si="37">A554+1</f>
        <v>#VALUE!</v>
      </c>
      <c r="D555" s="91" t="s">
        <v>10</v>
      </c>
      <c r="E555" s="91" t="s">
        <v>3376</v>
      </c>
      <c r="F555" s="3">
        <v>2020</v>
      </c>
      <c r="G555" s="3" t="s">
        <v>68</v>
      </c>
      <c r="H555" s="3" t="s">
        <v>313</v>
      </c>
      <c r="I555" s="3">
        <v>220</v>
      </c>
      <c r="J555" s="3" t="s">
        <v>3377</v>
      </c>
      <c r="K555" s="3" t="s">
        <v>14</v>
      </c>
      <c r="M555" s="3">
        <v>15</v>
      </c>
    </row>
    <row r="556" customHeight="1" spans="1:13">
      <c r="A556" s="154" t="e">
        <f t="shared" si="37"/>
        <v>#VALUE!</v>
      </c>
      <c r="D556" s="91" t="s">
        <v>10</v>
      </c>
      <c r="E556" s="91" t="s">
        <v>3378</v>
      </c>
      <c r="F556" s="3">
        <v>2020</v>
      </c>
      <c r="G556" s="3" t="s">
        <v>68</v>
      </c>
      <c r="H556" s="3" t="s">
        <v>91</v>
      </c>
      <c r="I556" s="3">
        <v>212</v>
      </c>
      <c r="J556" s="3" t="s">
        <v>33</v>
      </c>
      <c r="K556" s="3" t="s">
        <v>14</v>
      </c>
      <c r="M556" s="3">
        <v>10</v>
      </c>
    </row>
    <row r="557" customHeight="1" spans="1:13">
      <c r="A557" s="154" t="e">
        <f t="shared" si="37"/>
        <v>#VALUE!</v>
      </c>
      <c r="D557" s="91" t="s">
        <v>10</v>
      </c>
      <c r="E557" s="91" t="s">
        <v>809</v>
      </c>
      <c r="F557" s="3">
        <v>2020</v>
      </c>
      <c r="G557" s="3" t="s">
        <v>303</v>
      </c>
      <c r="H557" s="3" t="s">
        <v>63</v>
      </c>
      <c r="I557" s="3">
        <v>7</v>
      </c>
      <c r="J557" s="3" t="s">
        <v>810</v>
      </c>
      <c r="K557" s="3" t="s">
        <v>40</v>
      </c>
      <c r="M557" s="3">
        <v>100</v>
      </c>
    </row>
    <row r="558" customHeight="1" spans="1:13">
      <c r="A558" s="154" t="e">
        <f t="shared" si="37"/>
        <v>#VALUE!</v>
      </c>
      <c r="D558" s="91" t="s">
        <v>10</v>
      </c>
      <c r="E558" s="91" t="s">
        <v>389</v>
      </c>
      <c r="F558" s="3">
        <v>2020</v>
      </c>
      <c r="G558" s="3" t="s">
        <v>390</v>
      </c>
      <c r="H558" s="3" t="s">
        <v>63</v>
      </c>
      <c r="I558" s="3">
        <v>4</v>
      </c>
      <c r="J558" s="5" t="s">
        <v>391</v>
      </c>
      <c r="K558" s="3" t="s">
        <v>14</v>
      </c>
      <c r="M558" s="3">
        <v>30</v>
      </c>
    </row>
    <row r="559" customHeight="1" spans="1:13">
      <c r="A559" s="154" t="e">
        <f t="shared" si="37"/>
        <v>#VALUE!</v>
      </c>
      <c r="D559" s="91" t="s">
        <v>10</v>
      </c>
      <c r="E559" s="91" t="s">
        <v>392</v>
      </c>
      <c r="F559" s="3">
        <v>2020</v>
      </c>
      <c r="G559" s="3" t="s">
        <v>68</v>
      </c>
      <c r="H559" s="3" t="s">
        <v>63</v>
      </c>
      <c r="I559" s="3">
        <v>204</v>
      </c>
      <c r="J559" s="5"/>
      <c r="K559" s="3" t="s">
        <v>14</v>
      </c>
      <c r="M559" s="3">
        <v>30</v>
      </c>
    </row>
    <row r="560" customHeight="1" spans="1:13">
      <c r="A560" s="154" t="e">
        <f t="shared" si="37"/>
        <v>#VALUE!</v>
      </c>
      <c r="D560" s="91" t="s">
        <v>10</v>
      </c>
      <c r="E560" s="91" t="s">
        <v>307</v>
      </c>
      <c r="F560" s="3">
        <v>2020</v>
      </c>
      <c r="G560" s="3" t="s">
        <v>68</v>
      </c>
      <c r="H560" s="3" t="s">
        <v>36</v>
      </c>
      <c r="I560" s="3">
        <v>265</v>
      </c>
      <c r="J560" s="3" t="s">
        <v>308</v>
      </c>
      <c r="K560" s="3" t="s">
        <v>14</v>
      </c>
      <c r="M560" s="3">
        <v>25</v>
      </c>
    </row>
    <row r="561" customHeight="1" spans="1:13">
      <c r="A561" s="154" t="e">
        <f t="shared" si="37"/>
        <v>#VALUE!</v>
      </c>
      <c r="D561" s="91" t="s">
        <v>10</v>
      </c>
      <c r="E561" s="91" t="s">
        <v>3379</v>
      </c>
      <c r="F561" s="3">
        <v>2020</v>
      </c>
      <c r="G561" s="3" t="s">
        <v>68</v>
      </c>
      <c r="H561" s="3" t="s">
        <v>247</v>
      </c>
      <c r="I561" s="3">
        <v>268</v>
      </c>
      <c r="J561" s="3" t="s">
        <v>3380</v>
      </c>
      <c r="K561" s="3" t="s">
        <v>14</v>
      </c>
      <c r="M561" s="3">
        <v>15</v>
      </c>
    </row>
    <row r="562" customHeight="1" spans="1:13">
      <c r="A562" s="154" t="e">
        <f t="shared" si="37"/>
        <v>#VALUE!</v>
      </c>
      <c r="D562" s="91" t="s">
        <v>10</v>
      </c>
      <c r="E562" s="91" t="s">
        <v>3381</v>
      </c>
      <c r="F562" s="3">
        <v>2020</v>
      </c>
      <c r="G562" s="3" t="s">
        <v>68</v>
      </c>
      <c r="H562" s="3" t="s">
        <v>247</v>
      </c>
      <c r="I562" s="3">
        <v>207</v>
      </c>
      <c r="J562" s="3" t="s">
        <v>3382</v>
      </c>
      <c r="K562" s="3" t="s">
        <v>14</v>
      </c>
      <c r="M562" s="3">
        <v>15</v>
      </c>
    </row>
    <row r="563" customHeight="1" spans="1:13">
      <c r="A563" s="154" t="e">
        <f t="shared" si="37"/>
        <v>#VALUE!</v>
      </c>
      <c r="D563" s="91" t="s">
        <v>10</v>
      </c>
      <c r="E563" s="91" t="s">
        <v>3383</v>
      </c>
      <c r="F563" s="3">
        <v>2020</v>
      </c>
      <c r="G563" s="3" t="s">
        <v>68</v>
      </c>
      <c r="H563" s="3" t="s">
        <v>247</v>
      </c>
      <c r="I563" s="3">
        <v>268</v>
      </c>
      <c r="J563" s="3" t="s">
        <v>3377</v>
      </c>
      <c r="K563" s="3" t="s">
        <v>14</v>
      </c>
      <c r="M563" s="3">
        <v>15</v>
      </c>
    </row>
    <row r="564" customHeight="1" spans="1:13">
      <c r="A564" s="154" t="e">
        <f t="shared" si="37"/>
        <v>#VALUE!</v>
      </c>
      <c r="D564" s="91" t="s">
        <v>10</v>
      </c>
      <c r="E564" s="91" t="s">
        <v>3384</v>
      </c>
      <c r="F564" s="3">
        <v>2020</v>
      </c>
      <c r="G564" s="3" t="s">
        <v>68</v>
      </c>
      <c r="H564" s="3" t="s">
        <v>247</v>
      </c>
      <c r="I564" s="3">
        <v>268</v>
      </c>
      <c r="J564" s="3" t="s">
        <v>3385</v>
      </c>
      <c r="K564" s="3" t="s">
        <v>14</v>
      </c>
      <c r="M564" s="3">
        <v>15</v>
      </c>
    </row>
    <row r="565" customHeight="1" spans="1:13">
      <c r="A565" s="154" t="e">
        <f t="shared" si="37"/>
        <v>#VALUE!</v>
      </c>
      <c r="D565" s="91" t="s">
        <v>10</v>
      </c>
      <c r="E565" s="91" t="s">
        <v>651</v>
      </c>
      <c r="F565" s="3">
        <v>2020</v>
      </c>
      <c r="G565" s="3" t="s">
        <v>652</v>
      </c>
      <c r="H565" s="3" t="s">
        <v>247</v>
      </c>
      <c r="I565" s="3">
        <v>105</v>
      </c>
      <c r="J565" s="3" t="s">
        <v>653</v>
      </c>
      <c r="K565" s="3" t="s">
        <v>14</v>
      </c>
      <c r="M565" s="3">
        <v>50</v>
      </c>
    </row>
    <row r="566" customHeight="1" spans="1:13">
      <c r="A566" s="154" t="e">
        <f t="shared" si="37"/>
        <v>#VALUE!</v>
      </c>
      <c r="D566" s="91" t="s">
        <v>10</v>
      </c>
      <c r="E566" s="91" t="s">
        <v>654</v>
      </c>
      <c r="F566" s="3">
        <v>2020</v>
      </c>
      <c r="G566" s="3" t="s">
        <v>394</v>
      </c>
      <c r="H566" s="3" t="s">
        <v>247</v>
      </c>
      <c r="I566" s="3" t="s">
        <v>655</v>
      </c>
      <c r="J566" s="3" t="s">
        <v>396</v>
      </c>
      <c r="K566" s="3" t="s">
        <v>14</v>
      </c>
      <c r="M566" s="3">
        <v>50</v>
      </c>
    </row>
    <row r="567" customHeight="1" spans="1:13">
      <c r="A567" s="154" t="e">
        <f t="shared" si="37"/>
        <v>#VALUE!</v>
      </c>
      <c r="D567" s="91" t="s">
        <v>10</v>
      </c>
      <c r="E567" s="91" t="s">
        <v>656</v>
      </c>
      <c r="F567" s="3">
        <v>2020</v>
      </c>
      <c r="G567" s="3" t="s">
        <v>394</v>
      </c>
      <c r="H567" s="3" t="s">
        <v>247</v>
      </c>
      <c r="I567" s="3" t="s">
        <v>655</v>
      </c>
      <c r="J567" s="3" t="s">
        <v>396</v>
      </c>
      <c r="K567" s="3" t="s">
        <v>14</v>
      </c>
      <c r="M567" s="3">
        <v>50</v>
      </c>
    </row>
    <row r="568" customHeight="1" spans="1:13">
      <c r="A568" s="154" t="e">
        <f t="shared" si="37"/>
        <v>#VALUE!</v>
      </c>
      <c r="D568" s="91" t="s">
        <v>10</v>
      </c>
      <c r="E568" s="91" t="s">
        <v>3386</v>
      </c>
      <c r="F568" s="3">
        <v>2020</v>
      </c>
      <c r="G568" s="3" t="s">
        <v>68</v>
      </c>
      <c r="H568" s="3" t="s">
        <v>159</v>
      </c>
      <c r="I568" s="3">
        <v>202</v>
      </c>
      <c r="J568" s="3" t="s">
        <v>3382</v>
      </c>
      <c r="K568" s="3" t="s">
        <v>14</v>
      </c>
      <c r="M568" s="3">
        <v>15</v>
      </c>
    </row>
    <row r="569" customHeight="1" spans="1:13">
      <c r="A569" s="154" t="e">
        <f t="shared" si="37"/>
        <v>#VALUE!</v>
      </c>
      <c r="D569" s="91" t="s">
        <v>10</v>
      </c>
      <c r="E569" s="91" t="s">
        <v>3387</v>
      </c>
      <c r="F569" s="3">
        <v>2020</v>
      </c>
      <c r="G569" s="3" t="s">
        <v>68</v>
      </c>
      <c r="H569" s="3" t="s">
        <v>159</v>
      </c>
      <c r="I569" s="3">
        <v>202</v>
      </c>
      <c r="J569" s="3" t="s">
        <v>70</v>
      </c>
      <c r="K569" s="3" t="s">
        <v>14</v>
      </c>
      <c r="M569" s="3">
        <v>15</v>
      </c>
    </row>
    <row r="570" customHeight="1" spans="1:13">
      <c r="A570" s="154" t="e">
        <f t="shared" si="37"/>
        <v>#VALUE!</v>
      </c>
      <c r="D570" s="91" t="s">
        <v>10</v>
      </c>
      <c r="E570" s="91" t="s">
        <v>158</v>
      </c>
      <c r="F570" s="3">
        <v>2020</v>
      </c>
      <c r="G570" s="3" t="s">
        <v>68</v>
      </c>
      <c r="H570" s="3" t="s">
        <v>159</v>
      </c>
      <c r="I570" s="3">
        <v>202</v>
      </c>
      <c r="J570" s="3" t="s">
        <v>160</v>
      </c>
      <c r="K570" s="3" t="s">
        <v>14</v>
      </c>
      <c r="M570" s="3">
        <v>20</v>
      </c>
    </row>
    <row r="571" customHeight="1" spans="1:13">
      <c r="A571" s="154" t="e">
        <f t="shared" si="37"/>
        <v>#VALUE!</v>
      </c>
      <c r="D571" s="91" t="s">
        <v>10</v>
      </c>
      <c r="E571" s="91" t="s">
        <v>3388</v>
      </c>
      <c r="F571" s="3">
        <v>2020</v>
      </c>
      <c r="G571" s="3" t="s">
        <v>68</v>
      </c>
      <c r="H571" s="3" t="s">
        <v>159</v>
      </c>
      <c r="I571" s="3">
        <v>272</v>
      </c>
      <c r="J571" s="3" t="s">
        <v>3385</v>
      </c>
      <c r="K571" s="3" t="s">
        <v>14</v>
      </c>
      <c r="M571" s="3">
        <v>15</v>
      </c>
    </row>
    <row r="572" customHeight="1" spans="1:13">
      <c r="A572" s="154" t="e">
        <f t="shared" si="37"/>
        <v>#VALUE!</v>
      </c>
      <c r="D572" s="91" t="s">
        <v>10</v>
      </c>
      <c r="E572" s="91" t="s">
        <v>393</v>
      </c>
      <c r="F572" s="3">
        <v>2020</v>
      </c>
      <c r="G572" s="3" t="s">
        <v>394</v>
      </c>
      <c r="H572" s="3" t="s">
        <v>159</v>
      </c>
      <c r="I572" s="3" t="s">
        <v>395</v>
      </c>
      <c r="J572" s="3" t="s">
        <v>396</v>
      </c>
      <c r="K572" s="3" t="s">
        <v>14</v>
      </c>
      <c r="M572" s="3">
        <v>30</v>
      </c>
    </row>
    <row r="573" customHeight="1" spans="1:13">
      <c r="A573" s="154" t="e">
        <f t="shared" si="37"/>
        <v>#VALUE!</v>
      </c>
      <c r="D573" s="91" t="s">
        <v>10</v>
      </c>
      <c r="E573" s="91" t="s">
        <v>432</v>
      </c>
      <c r="F573" s="3">
        <v>2020</v>
      </c>
      <c r="G573" s="3" t="s">
        <v>68</v>
      </c>
      <c r="H573" s="3" t="s">
        <v>63</v>
      </c>
      <c r="I573" s="3">
        <v>204</v>
      </c>
      <c r="J573" s="3"/>
      <c r="K573" s="3" t="s">
        <v>14</v>
      </c>
      <c r="M573" s="3">
        <v>35</v>
      </c>
    </row>
    <row r="574" customHeight="1" spans="1:13">
      <c r="A574" s="154">
        <f>'Drop 1 BBALL'!A358+1</f>
        <v>11972</v>
      </c>
      <c r="B574" s="143"/>
      <c r="C574" s="143"/>
      <c r="D574" s="144" t="s">
        <v>10</v>
      </c>
      <c r="E574" s="144" t="s">
        <v>885</v>
      </c>
      <c r="F574" s="140">
        <v>2020</v>
      </c>
      <c r="G574" s="140" t="s">
        <v>131</v>
      </c>
      <c r="H574" s="140" t="s">
        <v>83</v>
      </c>
      <c r="I574" s="140">
        <v>301</v>
      </c>
      <c r="J574" s="140"/>
      <c r="K574" s="140" t="s">
        <v>40</v>
      </c>
      <c r="M574" s="3">
        <v>150</v>
      </c>
    </row>
    <row r="575" customHeight="1" spans="1:13">
      <c r="A575" s="154">
        <f>A574+1</f>
        <v>11973</v>
      </c>
      <c r="B575" s="143"/>
      <c r="C575" s="143"/>
      <c r="D575" s="144" t="s">
        <v>10</v>
      </c>
      <c r="E575" s="144" t="s">
        <v>886</v>
      </c>
      <c r="F575" s="140">
        <v>2020</v>
      </c>
      <c r="G575" s="140" t="s">
        <v>131</v>
      </c>
      <c r="H575" s="140" t="s">
        <v>83</v>
      </c>
      <c r="I575" s="140">
        <v>301</v>
      </c>
      <c r="J575" s="140"/>
      <c r="K575" s="140" t="s">
        <v>40</v>
      </c>
      <c r="M575" s="3">
        <v>150</v>
      </c>
    </row>
    <row r="576" customHeight="1" spans="1:13">
      <c r="A576" s="154">
        <f>'Drop 1 BBALL'!A365+1</f>
        <v>11980</v>
      </c>
      <c r="B576" s="143"/>
      <c r="C576" s="143"/>
      <c r="D576" s="144" t="s">
        <v>10</v>
      </c>
      <c r="E576" s="144" t="s">
        <v>836</v>
      </c>
      <c r="F576" s="140">
        <v>2020</v>
      </c>
      <c r="G576" s="140" t="s">
        <v>68</v>
      </c>
      <c r="H576" s="140" t="s">
        <v>83</v>
      </c>
      <c r="I576" s="140">
        <v>201</v>
      </c>
      <c r="J576" s="140" t="s">
        <v>86</v>
      </c>
      <c r="K576" s="140" t="s">
        <v>14</v>
      </c>
      <c r="M576" s="3">
        <v>125</v>
      </c>
    </row>
    <row r="577" customHeight="1" spans="1:13">
      <c r="A577" s="154">
        <f t="shared" ref="A577:A582" si="38">A576+1</f>
        <v>11981</v>
      </c>
      <c r="B577" s="143"/>
      <c r="C577" s="143"/>
      <c r="D577" s="144" t="s">
        <v>10</v>
      </c>
      <c r="E577" s="144" t="s">
        <v>561</v>
      </c>
      <c r="F577" s="140">
        <v>2020</v>
      </c>
      <c r="G577" s="140" t="s">
        <v>68</v>
      </c>
      <c r="H577" s="140" t="s">
        <v>83</v>
      </c>
      <c r="I577" s="140">
        <v>201</v>
      </c>
      <c r="J577" s="140"/>
      <c r="K577" s="140" t="s">
        <v>14</v>
      </c>
      <c r="M577" s="3">
        <v>40</v>
      </c>
    </row>
    <row r="578" customHeight="1" spans="1:13">
      <c r="A578" s="154">
        <f t="shared" si="38"/>
        <v>11982</v>
      </c>
      <c r="B578" s="143"/>
      <c r="C578" s="143"/>
      <c r="D578" s="144" t="s">
        <v>10</v>
      </c>
      <c r="E578" s="144" t="s">
        <v>562</v>
      </c>
      <c r="F578" s="140">
        <v>2020</v>
      </c>
      <c r="G578" s="140" t="s">
        <v>68</v>
      </c>
      <c r="H578" s="140" t="s">
        <v>83</v>
      </c>
      <c r="I578" s="140">
        <v>261</v>
      </c>
      <c r="J578" s="140"/>
      <c r="K578" s="140" t="s">
        <v>14</v>
      </c>
      <c r="M578" s="3">
        <v>40</v>
      </c>
    </row>
    <row r="579" customHeight="1" spans="1:13">
      <c r="A579" s="154">
        <f t="shared" si="38"/>
        <v>11983</v>
      </c>
      <c r="B579" s="143"/>
      <c r="C579" s="143"/>
      <c r="D579" s="144" t="s">
        <v>10</v>
      </c>
      <c r="E579" s="144" t="s">
        <v>563</v>
      </c>
      <c r="F579" s="140">
        <v>2020</v>
      </c>
      <c r="G579" s="140" t="s">
        <v>68</v>
      </c>
      <c r="H579" s="140" t="s">
        <v>83</v>
      </c>
      <c r="I579" s="140">
        <v>201</v>
      </c>
      <c r="J579" s="140"/>
      <c r="K579" s="140" t="s">
        <v>14</v>
      </c>
      <c r="M579" s="3">
        <v>40</v>
      </c>
    </row>
    <row r="580" customHeight="1" spans="1:13">
      <c r="A580" s="154">
        <f t="shared" si="38"/>
        <v>11984</v>
      </c>
      <c r="B580" s="143"/>
      <c r="C580" s="143"/>
      <c r="D580" s="144" t="s">
        <v>10</v>
      </c>
      <c r="E580" s="144" t="s">
        <v>837</v>
      </c>
      <c r="F580" s="140">
        <v>2020</v>
      </c>
      <c r="G580" s="140" t="s">
        <v>68</v>
      </c>
      <c r="H580" s="140" t="s">
        <v>83</v>
      </c>
      <c r="I580" s="140">
        <v>201</v>
      </c>
      <c r="J580" s="140" t="s">
        <v>86</v>
      </c>
      <c r="K580" s="140" t="s">
        <v>14</v>
      </c>
      <c r="M580" s="3">
        <v>125</v>
      </c>
    </row>
    <row r="581" customHeight="1" spans="1:13">
      <c r="A581" s="154">
        <f t="shared" si="38"/>
        <v>11985</v>
      </c>
      <c r="B581" s="143"/>
      <c r="C581" s="143"/>
      <c r="D581" s="144" t="s">
        <v>10</v>
      </c>
      <c r="E581" s="144" t="s">
        <v>657</v>
      </c>
      <c r="F581" s="140">
        <v>2019</v>
      </c>
      <c r="G581" s="140" t="s">
        <v>68</v>
      </c>
      <c r="H581" s="140" t="s">
        <v>658</v>
      </c>
      <c r="I581" s="140">
        <v>223</v>
      </c>
      <c r="J581" s="140" t="s">
        <v>70</v>
      </c>
      <c r="K581" s="140" t="s">
        <v>40</v>
      </c>
      <c r="M581" s="3">
        <v>50</v>
      </c>
    </row>
    <row r="582" customHeight="1" spans="1:13">
      <c r="A582" s="154">
        <f t="shared" si="38"/>
        <v>11986</v>
      </c>
      <c r="B582" s="143"/>
      <c r="C582" s="143"/>
      <c r="D582" s="144" t="s">
        <v>10</v>
      </c>
      <c r="E582" s="144" t="s">
        <v>3389</v>
      </c>
      <c r="F582" s="140">
        <v>2020</v>
      </c>
      <c r="G582" s="140" t="s">
        <v>68</v>
      </c>
      <c r="H582" s="140" t="s">
        <v>142</v>
      </c>
      <c r="I582" s="140">
        <v>203</v>
      </c>
      <c r="J582" s="140"/>
      <c r="K582" s="140" t="s">
        <v>27</v>
      </c>
      <c r="M582" s="3">
        <v>10</v>
      </c>
    </row>
    <row r="583" customHeight="1" spans="1:13">
      <c r="A583" s="154">
        <f>'Drop 1 BBALL'!A366+1</f>
        <v>11981</v>
      </c>
      <c r="B583" s="143"/>
      <c r="C583" s="143"/>
      <c r="D583" s="144" t="s">
        <v>10</v>
      </c>
      <c r="E583" s="144" t="s">
        <v>309</v>
      </c>
      <c r="F583" s="140">
        <v>2020</v>
      </c>
      <c r="G583" s="140" t="s">
        <v>131</v>
      </c>
      <c r="H583" s="140" t="s">
        <v>310</v>
      </c>
      <c r="I583" s="140">
        <v>334</v>
      </c>
      <c r="J583" s="140" t="s">
        <v>311</v>
      </c>
      <c r="K583" s="140" t="s">
        <v>14</v>
      </c>
      <c r="M583" s="3">
        <v>25</v>
      </c>
    </row>
    <row r="584" customHeight="1" spans="1:13">
      <c r="A584" s="154">
        <f t="shared" ref="A584:A587" si="39">A583+1</f>
        <v>11982</v>
      </c>
      <c r="B584" s="143"/>
      <c r="C584" s="143"/>
      <c r="D584" s="144" t="s">
        <v>10</v>
      </c>
      <c r="E584" s="144" t="s">
        <v>773</v>
      </c>
      <c r="F584" s="140">
        <v>2020</v>
      </c>
      <c r="G584" s="140" t="s">
        <v>131</v>
      </c>
      <c r="H584" s="140" t="s">
        <v>76</v>
      </c>
      <c r="I584" s="140" t="s">
        <v>774</v>
      </c>
      <c r="J584" s="140" t="s">
        <v>775</v>
      </c>
      <c r="K584" s="140" t="s">
        <v>27</v>
      </c>
      <c r="M584" s="3">
        <v>75</v>
      </c>
    </row>
    <row r="585" customHeight="1" spans="1:13">
      <c r="A585" s="154">
        <f t="shared" si="39"/>
        <v>11983</v>
      </c>
      <c r="B585" s="143"/>
      <c r="C585" s="143"/>
      <c r="D585" s="144" t="s">
        <v>10</v>
      </c>
      <c r="E585" s="144" t="s">
        <v>433</v>
      </c>
      <c r="F585" s="140">
        <v>2020</v>
      </c>
      <c r="G585" s="140" t="s">
        <v>131</v>
      </c>
      <c r="H585" s="140" t="s">
        <v>434</v>
      </c>
      <c r="I585" s="140">
        <v>175</v>
      </c>
      <c r="J585" s="140" t="s">
        <v>435</v>
      </c>
      <c r="K585" s="140" t="s">
        <v>40</v>
      </c>
      <c r="M585" s="3">
        <v>35</v>
      </c>
    </row>
    <row r="586" customHeight="1" spans="1:13">
      <c r="A586" s="154">
        <f t="shared" si="39"/>
        <v>11984</v>
      </c>
      <c r="B586" s="143"/>
      <c r="C586" s="143"/>
      <c r="D586" s="144" t="s">
        <v>10</v>
      </c>
      <c r="E586" s="144" t="s">
        <v>312</v>
      </c>
      <c r="F586" s="140">
        <v>2020</v>
      </c>
      <c r="G586" s="140" t="s">
        <v>131</v>
      </c>
      <c r="H586" s="140" t="s">
        <v>313</v>
      </c>
      <c r="I586" s="140">
        <v>327</v>
      </c>
      <c r="J586" s="140" t="s">
        <v>145</v>
      </c>
      <c r="K586" s="140" t="s">
        <v>40</v>
      </c>
      <c r="M586" s="3">
        <v>25</v>
      </c>
    </row>
    <row r="587" customHeight="1" spans="1:13">
      <c r="A587" s="154">
        <f t="shared" si="39"/>
        <v>11985</v>
      </c>
      <c r="B587" s="143"/>
      <c r="C587" s="143"/>
      <c r="D587" s="144" t="s">
        <v>10</v>
      </c>
      <c r="E587" s="144" t="s">
        <v>314</v>
      </c>
      <c r="F587" s="140">
        <v>2020</v>
      </c>
      <c r="G587" s="140" t="s">
        <v>131</v>
      </c>
      <c r="H587" s="140" t="s">
        <v>313</v>
      </c>
      <c r="I587" s="140">
        <v>327</v>
      </c>
      <c r="J587" s="140" t="s">
        <v>315</v>
      </c>
      <c r="K587" s="140" t="s">
        <v>27</v>
      </c>
      <c r="M587" s="3">
        <v>25</v>
      </c>
    </row>
    <row r="588" customHeight="1" spans="1:13">
      <c r="A588" s="154">
        <f>'Drop 1 BBALL'!A378+1</f>
        <v>12138</v>
      </c>
      <c r="D588" s="144" t="s">
        <v>10</v>
      </c>
      <c r="E588" s="91" t="s">
        <v>3390</v>
      </c>
      <c r="F588" s="65">
        <v>2019</v>
      </c>
      <c r="G588" s="45" t="s">
        <v>72</v>
      </c>
      <c r="H588" s="215" t="s">
        <v>618</v>
      </c>
      <c r="I588" s="45">
        <v>210</v>
      </c>
      <c r="J588" s="65"/>
      <c r="K588" s="65" t="s">
        <v>14</v>
      </c>
      <c r="M588" s="3">
        <v>15</v>
      </c>
    </row>
    <row r="589" customHeight="1" spans="1:13">
      <c r="A589" s="154" t="e">
        <f>'Drop 1 BBALL'!A391+1</f>
        <v>#VALUE!</v>
      </c>
      <c r="D589" s="91" t="s">
        <v>66</v>
      </c>
      <c r="E589" s="91" t="s">
        <v>659</v>
      </c>
      <c r="F589" s="3">
        <v>2020</v>
      </c>
      <c r="G589" s="3" t="s">
        <v>148</v>
      </c>
      <c r="H589" s="3" t="s">
        <v>261</v>
      </c>
      <c r="I589" s="3">
        <v>1</v>
      </c>
      <c r="J589" s="3" t="s">
        <v>86</v>
      </c>
      <c r="K589" s="3" t="s">
        <v>277</v>
      </c>
      <c r="M589" s="3">
        <v>50</v>
      </c>
    </row>
    <row r="590" customHeight="1" spans="1:13">
      <c r="A590" s="154" t="e">
        <f t="shared" ref="A590:A596" si="40">A589+1</f>
        <v>#VALUE!</v>
      </c>
      <c r="D590" s="91" t="s">
        <v>660</v>
      </c>
      <c r="E590" s="91" t="s">
        <v>661</v>
      </c>
      <c r="F590" s="3">
        <v>2020</v>
      </c>
      <c r="G590" s="3" t="s">
        <v>398</v>
      </c>
      <c r="H590" s="3" t="s">
        <v>261</v>
      </c>
      <c r="I590" s="3">
        <v>92</v>
      </c>
      <c r="J590" s="3"/>
      <c r="K590" s="3" t="s">
        <v>281</v>
      </c>
      <c r="M590" s="3">
        <v>50</v>
      </c>
    </row>
    <row r="591" customHeight="1" spans="1:13">
      <c r="A591" s="154" t="e">
        <f t="shared" si="40"/>
        <v>#VALUE!</v>
      </c>
      <c r="D591" s="91" t="s">
        <v>77</v>
      </c>
      <c r="E591" s="91" t="s">
        <v>3391</v>
      </c>
      <c r="F591" s="3">
        <v>2020</v>
      </c>
      <c r="G591" s="3" t="s">
        <v>1840</v>
      </c>
      <c r="H591" s="3" t="s">
        <v>261</v>
      </c>
      <c r="I591" s="3">
        <v>97</v>
      </c>
      <c r="J591" s="3"/>
      <c r="K591" s="3" t="s">
        <v>2961</v>
      </c>
      <c r="M591" s="3">
        <v>10</v>
      </c>
    </row>
    <row r="592" customHeight="1" spans="1:13">
      <c r="A592" s="154" t="e">
        <f t="shared" si="40"/>
        <v>#VALUE!</v>
      </c>
      <c r="D592" s="91" t="s">
        <v>66</v>
      </c>
      <c r="E592" s="91" t="s">
        <v>924</v>
      </c>
      <c r="F592" s="3">
        <v>2000</v>
      </c>
      <c r="G592" s="3" t="s">
        <v>925</v>
      </c>
      <c r="H592" s="3" t="s">
        <v>261</v>
      </c>
      <c r="I592" s="3">
        <v>254</v>
      </c>
      <c r="J592" s="3"/>
      <c r="K592" s="3" t="s">
        <v>146</v>
      </c>
      <c r="M592" s="3">
        <v>1250</v>
      </c>
    </row>
    <row r="593" customHeight="1" spans="1:13">
      <c r="A593" s="154" t="e">
        <f t="shared" si="40"/>
        <v>#VALUE!</v>
      </c>
      <c r="D593" s="91" t="s">
        <v>10</v>
      </c>
      <c r="E593" s="91" t="s">
        <v>811</v>
      </c>
      <c r="F593" s="3">
        <v>2018</v>
      </c>
      <c r="G593" s="3" t="s">
        <v>72</v>
      </c>
      <c r="H593" s="3" t="s">
        <v>291</v>
      </c>
      <c r="I593" s="3">
        <v>212</v>
      </c>
      <c r="J593" s="3"/>
      <c r="K593" s="3" t="s">
        <v>14</v>
      </c>
      <c r="M593" s="3">
        <v>100</v>
      </c>
    </row>
    <row r="594" customHeight="1" spans="1:13">
      <c r="A594" s="154" t="e">
        <f t="shared" si="40"/>
        <v>#VALUE!</v>
      </c>
      <c r="D594" s="91" t="s">
        <v>10</v>
      </c>
      <c r="E594" s="91" t="s">
        <v>3392</v>
      </c>
      <c r="F594" s="3">
        <v>2011</v>
      </c>
      <c r="G594" s="3" t="s">
        <v>166</v>
      </c>
      <c r="H594" s="3" t="s">
        <v>3272</v>
      </c>
      <c r="I594" s="3">
        <v>200</v>
      </c>
      <c r="J594" s="3" t="s">
        <v>3393</v>
      </c>
      <c r="K594" s="3" t="s">
        <v>14</v>
      </c>
      <c r="M594" s="3">
        <v>15</v>
      </c>
    </row>
    <row r="595" customHeight="1" spans="1:13">
      <c r="A595" s="154" t="e">
        <f t="shared" si="40"/>
        <v>#VALUE!</v>
      </c>
      <c r="D595" s="91" t="s">
        <v>10</v>
      </c>
      <c r="E595" s="91" t="s">
        <v>3394</v>
      </c>
      <c r="F595" s="3">
        <v>2011</v>
      </c>
      <c r="G595" s="3" t="s">
        <v>166</v>
      </c>
      <c r="H595" s="3" t="s">
        <v>3272</v>
      </c>
      <c r="I595" s="3">
        <v>200</v>
      </c>
      <c r="J595" s="3" t="s">
        <v>3393</v>
      </c>
      <c r="K595" s="3" t="s">
        <v>14</v>
      </c>
      <c r="M595" s="3">
        <v>15</v>
      </c>
    </row>
    <row r="596" customHeight="1" spans="1:13">
      <c r="A596" s="154" t="e">
        <f t="shared" si="40"/>
        <v>#VALUE!</v>
      </c>
      <c r="D596" s="91" t="s">
        <v>10</v>
      </c>
      <c r="E596" s="91" t="s">
        <v>397</v>
      </c>
      <c r="F596" s="3">
        <v>2018</v>
      </c>
      <c r="G596" s="3" t="s">
        <v>398</v>
      </c>
      <c r="H596" s="3" t="s">
        <v>291</v>
      </c>
      <c r="I596" s="3">
        <v>167</v>
      </c>
      <c r="J596" s="3"/>
      <c r="K596" s="3" t="s">
        <v>27</v>
      </c>
      <c r="M596" s="3">
        <v>30</v>
      </c>
    </row>
    <row r="597" customHeight="1" spans="1:13">
      <c r="A597" s="154" t="e">
        <f>'Drop 1 Baseball'!A173+1</f>
        <v>#VALUE!</v>
      </c>
      <c r="D597" s="91" t="s">
        <v>10</v>
      </c>
      <c r="E597" s="91" t="s">
        <v>838</v>
      </c>
      <c r="F597" s="3">
        <v>2019</v>
      </c>
      <c r="G597" s="3" t="s">
        <v>148</v>
      </c>
      <c r="H597" s="3" t="s">
        <v>618</v>
      </c>
      <c r="I597" s="3">
        <v>12</v>
      </c>
      <c r="J597" s="3" t="s">
        <v>839</v>
      </c>
      <c r="K597" s="3" t="s">
        <v>40</v>
      </c>
      <c r="M597" s="3">
        <v>125</v>
      </c>
    </row>
    <row r="598" customHeight="1" spans="1:13">
      <c r="A598" s="154" t="e">
        <f>'Drop 1 Baseball'!A174+1</f>
        <v>#VALUE!</v>
      </c>
      <c r="D598" s="91" t="s">
        <v>19</v>
      </c>
      <c r="E598" s="3">
        <v>63695117</v>
      </c>
      <c r="F598" s="3">
        <v>2020</v>
      </c>
      <c r="G598" s="3" t="s">
        <v>72</v>
      </c>
      <c r="H598" s="3" t="s">
        <v>83</v>
      </c>
      <c r="I598" s="3">
        <v>307</v>
      </c>
      <c r="K598" s="3" t="s">
        <v>14</v>
      </c>
      <c r="M598" s="3">
        <v>90</v>
      </c>
    </row>
    <row r="599" customHeight="1" spans="1:13">
      <c r="A599" s="154" t="e">
        <f t="shared" ref="A599:A603" si="41">A598+1</f>
        <v>#VALUE!</v>
      </c>
      <c r="D599" s="91" t="s">
        <v>19</v>
      </c>
      <c r="E599" s="3">
        <v>63695118</v>
      </c>
      <c r="F599" s="3">
        <v>2020</v>
      </c>
      <c r="G599" s="3" t="s">
        <v>398</v>
      </c>
      <c r="H599" s="3" t="s">
        <v>63</v>
      </c>
      <c r="I599" s="3">
        <v>303</v>
      </c>
      <c r="J599" s="3" t="s">
        <v>895</v>
      </c>
      <c r="K599" s="3" t="s">
        <v>14</v>
      </c>
      <c r="M599" s="3">
        <v>200</v>
      </c>
    </row>
    <row r="600" customHeight="1" spans="1:13">
      <c r="A600" s="154" t="e">
        <f t="shared" si="41"/>
        <v>#VALUE!</v>
      </c>
      <c r="D600" s="91" t="s">
        <v>19</v>
      </c>
      <c r="E600" s="3">
        <v>63695119</v>
      </c>
      <c r="F600" s="3">
        <v>2020</v>
      </c>
      <c r="G600" s="3" t="s">
        <v>131</v>
      </c>
      <c r="H600" s="3" t="s">
        <v>63</v>
      </c>
      <c r="I600" s="3">
        <v>303</v>
      </c>
      <c r="J600" s="3" t="s">
        <v>790</v>
      </c>
      <c r="K600" s="3" t="s">
        <v>14</v>
      </c>
      <c r="M600" s="3">
        <v>80</v>
      </c>
    </row>
    <row r="601" customHeight="1" spans="1:13">
      <c r="A601" s="154" t="e">
        <f t="shared" si="41"/>
        <v>#VALUE!</v>
      </c>
      <c r="D601" s="91" t="s">
        <v>19</v>
      </c>
      <c r="E601" s="3">
        <v>63695120</v>
      </c>
      <c r="F601" s="3">
        <v>2020</v>
      </c>
      <c r="G601" s="3" t="s">
        <v>72</v>
      </c>
      <c r="H601" s="3" t="s">
        <v>83</v>
      </c>
      <c r="I601" s="3">
        <v>307</v>
      </c>
      <c r="J601" s="3" t="s">
        <v>294</v>
      </c>
      <c r="K601" s="3" t="s">
        <v>14</v>
      </c>
      <c r="M601" s="3">
        <v>225</v>
      </c>
    </row>
    <row r="602" customHeight="1" spans="1:13">
      <c r="A602" s="154" t="e">
        <f t="shared" si="41"/>
        <v>#VALUE!</v>
      </c>
      <c r="D602" s="91" t="s">
        <v>19</v>
      </c>
      <c r="E602" s="3">
        <v>63695121</v>
      </c>
      <c r="F602" s="3">
        <v>2020</v>
      </c>
      <c r="G602" s="3" t="s">
        <v>72</v>
      </c>
      <c r="H602" s="3" t="s">
        <v>83</v>
      </c>
      <c r="I602" s="3">
        <v>307</v>
      </c>
      <c r="J602" s="3" t="s">
        <v>294</v>
      </c>
      <c r="K602" s="3" t="s">
        <v>14</v>
      </c>
      <c r="M602" s="3">
        <v>225</v>
      </c>
    </row>
    <row r="603" customHeight="1" spans="1:13">
      <c r="A603" s="154" t="e">
        <f t="shared" si="41"/>
        <v>#VALUE!</v>
      </c>
      <c r="D603" s="91" t="s">
        <v>19</v>
      </c>
      <c r="E603" s="3">
        <v>63695122</v>
      </c>
      <c r="F603" s="3">
        <v>2020</v>
      </c>
      <c r="G603" s="3" t="s">
        <v>398</v>
      </c>
      <c r="H603" s="3" t="s">
        <v>63</v>
      </c>
      <c r="I603" s="3">
        <v>153</v>
      </c>
      <c r="J603" s="3" t="s">
        <v>901</v>
      </c>
      <c r="K603" s="3" t="s">
        <v>14</v>
      </c>
      <c r="M603" s="3">
        <v>250</v>
      </c>
    </row>
    <row r="604" customHeight="1" spans="1:13">
      <c r="A604" s="154" t="e">
        <f>'Drop 1 Baseball'!A179+1</f>
        <v>#VALUE!</v>
      </c>
      <c r="D604" s="91" t="s">
        <v>10</v>
      </c>
      <c r="E604" s="91" t="s">
        <v>564</v>
      </c>
      <c r="F604" s="3">
        <v>2020</v>
      </c>
      <c r="G604" s="3" t="s">
        <v>68</v>
      </c>
      <c r="H604" s="3" t="s">
        <v>42</v>
      </c>
      <c r="I604" s="3">
        <v>209</v>
      </c>
      <c r="J604" s="3"/>
      <c r="K604" s="3" t="s">
        <v>40</v>
      </c>
      <c r="M604" s="3">
        <v>40</v>
      </c>
    </row>
    <row r="605" customHeight="1" spans="1:13">
      <c r="A605" s="6" t="e">
        <f>'Drop 1 Baseball'!A260+1</f>
        <v>#VALUE!</v>
      </c>
      <c r="D605" s="91" t="s">
        <v>10</v>
      </c>
      <c r="E605" s="91" t="s">
        <v>932</v>
      </c>
      <c r="F605" s="3">
        <v>2021</v>
      </c>
      <c r="G605" s="3" t="s">
        <v>68</v>
      </c>
      <c r="H605" s="3" t="s">
        <v>612</v>
      </c>
      <c r="I605" s="3" t="s">
        <v>933</v>
      </c>
      <c r="J605" s="3" t="s">
        <v>934</v>
      </c>
      <c r="K605" s="3" t="s">
        <v>935</v>
      </c>
      <c r="M605" s="3">
        <v>7500</v>
      </c>
    </row>
    <row r="606" customHeight="1" spans="1:13">
      <c r="A606" s="6" t="e">
        <f>A605+1</f>
        <v>#VALUE!</v>
      </c>
      <c r="D606" s="91" t="s">
        <v>10</v>
      </c>
      <c r="E606" s="91" t="s">
        <v>914</v>
      </c>
      <c r="F606" s="3">
        <v>2020</v>
      </c>
      <c r="G606" s="3" t="s">
        <v>627</v>
      </c>
      <c r="H606" s="3" t="s">
        <v>142</v>
      </c>
      <c r="I606" s="3" t="s">
        <v>915</v>
      </c>
      <c r="J606" s="3">
        <v>106</v>
      </c>
      <c r="K606" s="3" t="s">
        <v>14</v>
      </c>
      <c r="M606" s="3">
        <v>500</v>
      </c>
    </row>
    <row r="607" customHeight="1" spans="1:13">
      <c r="A607" s="3">
        <v>11763</v>
      </c>
      <c r="D607" s="91" t="s">
        <v>10</v>
      </c>
      <c r="E607" s="91" t="s">
        <v>909</v>
      </c>
      <c r="F607" s="3">
        <v>2017</v>
      </c>
      <c r="G607" s="3" t="s">
        <v>93</v>
      </c>
      <c r="H607" s="3" t="s">
        <v>29</v>
      </c>
      <c r="I607" s="3" t="s">
        <v>86</v>
      </c>
      <c r="J607" s="3">
        <v>269</v>
      </c>
      <c r="K607" s="3" t="s">
        <v>342</v>
      </c>
      <c r="M607" s="3">
        <v>300</v>
      </c>
    </row>
    <row r="608" customHeight="1" spans="1:13">
      <c r="A608" s="3">
        <v>11777</v>
      </c>
      <c r="D608" s="91" t="s">
        <v>545</v>
      </c>
      <c r="E608" s="91" t="s">
        <v>926</v>
      </c>
      <c r="F608" s="3">
        <v>2012</v>
      </c>
      <c r="G608" s="3" t="s">
        <v>93</v>
      </c>
      <c r="H608" s="3" t="s">
        <v>285</v>
      </c>
      <c r="I608" s="3" t="s">
        <v>927</v>
      </c>
      <c r="J608" s="3">
        <v>230</v>
      </c>
      <c r="K608" s="3" t="s">
        <v>928</v>
      </c>
      <c r="M608" s="3">
        <v>2500</v>
      </c>
    </row>
    <row r="609" customHeight="1" spans="1:13">
      <c r="A609" s="3">
        <v>11778</v>
      </c>
      <c r="D609" s="91" t="s">
        <v>545</v>
      </c>
      <c r="E609" s="91" t="s">
        <v>929</v>
      </c>
      <c r="F609" s="3">
        <v>2012</v>
      </c>
      <c r="G609" s="3" t="s">
        <v>93</v>
      </c>
      <c r="H609" s="3" t="s">
        <v>285</v>
      </c>
      <c r="I609" s="3" t="s">
        <v>927</v>
      </c>
      <c r="J609" s="3">
        <v>230</v>
      </c>
      <c r="K609" s="3" t="s">
        <v>928</v>
      </c>
      <c r="M609" s="3">
        <v>2500</v>
      </c>
    </row>
    <row r="610" customHeight="1" spans="1:13">
      <c r="A610" s="3">
        <v>11897</v>
      </c>
      <c r="D610" s="91" t="s">
        <v>10</v>
      </c>
      <c r="E610" s="91" t="s">
        <v>161</v>
      </c>
      <c r="F610" s="3">
        <v>1989</v>
      </c>
      <c r="G610" s="3" t="s">
        <v>162</v>
      </c>
      <c r="H610" s="3" t="s">
        <v>163</v>
      </c>
      <c r="I610" s="3"/>
      <c r="J610" s="3" t="s">
        <v>164</v>
      </c>
      <c r="K610" s="3" t="s">
        <v>27</v>
      </c>
      <c r="M610" s="3">
        <v>20</v>
      </c>
    </row>
    <row r="611" customHeight="1" spans="1:13">
      <c r="A611" s="3">
        <v>11913</v>
      </c>
      <c r="D611" s="91" t="s">
        <v>10</v>
      </c>
      <c r="E611" s="3">
        <v>54088428</v>
      </c>
      <c r="F611" s="3">
        <v>1979</v>
      </c>
      <c r="G611" s="3" t="s">
        <v>166</v>
      </c>
      <c r="H611" s="3" t="s">
        <v>399</v>
      </c>
      <c r="J611" s="3">
        <v>308</v>
      </c>
      <c r="K611" s="3" t="s">
        <v>170</v>
      </c>
      <c r="M611" s="3">
        <v>30</v>
      </c>
    </row>
    <row r="612" customHeight="1" spans="1:13">
      <c r="A612" s="3">
        <v>11914</v>
      </c>
      <c r="D612" s="91" t="s">
        <v>10</v>
      </c>
      <c r="E612" s="3">
        <v>54088305</v>
      </c>
      <c r="F612" s="3">
        <v>1982</v>
      </c>
      <c r="G612" s="3" t="s">
        <v>166</v>
      </c>
      <c r="H612" s="3" t="s">
        <v>3395</v>
      </c>
      <c r="J612" s="3">
        <v>204</v>
      </c>
      <c r="K612" s="3" t="s">
        <v>170</v>
      </c>
      <c r="M612" s="3">
        <v>10</v>
      </c>
    </row>
    <row r="613" customHeight="1" spans="1:13">
      <c r="A613" s="3">
        <v>11915</v>
      </c>
      <c r="D613" s="91" t="s">
        <v>10</v>
      </c>
      <c r="E613" s="3">
        <v>54088306</v>
      </c>
      <c r="F613" s="3">
        <v>1982</v>
      </c>
      <c r="G613" s="3" t="s">
        <v>166</v>
      </c>
      <c r="H613" s="3" t="s">
        <v>3395</v>
      </c>
      <c r="J613" s="3">
        <v>204</v>
      </c>
      <c r="K613" s="3" t="s">
        <v>170</v>
      </c>
      <c r="M613" s="3">
        <v>10</v>
      </c>
    </row>
    <row r="614" customHeight="1" spans="1:13">
      <c r="A614" s="3">
        <v>11916</v>
      </c>
      <c r="D614" s="91" t="s">
        <v>10</v>
      </c>
      <c r="E614" s="3">
        <v>54088304</v>
      </c>
      <c r="F614" s="3">
        <v>1982</v>
      </c>
      <c r="G614" s="3" t="s">
        <v>166</v>
      </c>
      <c r="H614" s="3" t="s">
        <v>3395</v>
      </c>
      <c r="J614" s="3">
        <v>204</v>
      </c>
      <c r="K614" s="3" t="s">
        <v>170</v>
      </c>
      <c r="M614" s="3">
        <v>10</v>
      </c>
    </row>
    <row r="615" customHeight="1" spans="1:13">
      <c r="A615" s="3">
        <v>11917</v>
      </c>
      <c r="D615" s="91" t="s">
        <v>10</v>
      </c>
      <c r="E615" s="3">
        <v>53961411</v>
      </c>
      <c r="F615" s="3">
        <v>1982</v>
      </c>
      <c r="G615" s="3" t="s">
        <v>166</v>
      </c>
      <c r="H615" s="3" t="s">
        <v>3396</v>
      </c>
      <c r="J615" s="3">
        <v>269</v>
      </c>
      <c r="K615" s="3" t="s">
        <v>27</v>
      </c>
      <c r="M615" s="3">
        <v>15</v>
      </c>
    </row>
    <row r="616" customHeight="1" spans="1:13">
      <c r="A616" s="3">
        <v>11918</v>
      </c>
      <c r="D616" s="91" t="s">
        <v>10</v>
      </c>
      <c r="E616" s="3">
        <v>54088326</v>
      </c>
      <c r="F616" s="3">
        <v>1982</v>
      </c>
      <c r="G616" s="3" t="s">
        <v>166</v>
      </c>
      <c r="H616" s="3" t="s">
        <v>176</v>
      </c>
      <c r="J616" s="3">
        <v>303</v>
      </c>
      <c r="K616" s="3" t="s">
        <v>27</v>
      </c>
      <c r="M616" s="3">
        <v>25</v>
      </c>
    </row>
    <row r="617" customHeight="1" spans="1:13">
      <c r="A617" s="3">
        <v>11919</v>
      </c>
      <c r="D617" s="91" t="s">
        <v>10</v>
      </c>
      <c r="E617" s="3">
        <v>54088329</v>
      </c>
      <c r="F617" s="3">
        <v>1982</v>
      </c>
      <c r="G617" s="3" t="s">
        <v>166</v>
      </c>
      <c r="H617" s="3" t="s">
        <v>176</v>
      </c>
      <c r="J617" s="3">
        <v>302</v>
      </c>
      <c r="K617" s="3" t="s">
        <v>27</v>
      </c>
      <c r="M617" s="3">
        <v>40</v>
      </c>
    </row>
    <row r="618" customHeight="1" spans="1:13">
      <c r="A618" s="3">
        <v>11920</v>
      </c>
      <c r="D618" s="91" t="s">
        <v>10</v>
      </c>
      <c r="E618" s="91" t="s">
        <v>165</v>
      </c>
      <c r="F618" s="3">
        <v>1982</v>
      </c>
      <c r="G618" s="3" t="s">
        <v>166</v>
      </c>
      <c r="H618" s="3" t="s">
        <v>167</v>
      </c>
      <c r="J618" s="3">
        <v>433</v>
      </c>
      <c r="K618" s="3" t="s">
        <v>14</v>
      </c>
      <c r="M618" s="3">
        <v>20</v>
      </c>
    </row>
    <row r="619" customHeight="1" spans="1:13">
      <c r="A619" s="3">
        <v>11921</v>
      </c>
      <c r="D619" s="91" t="s">
        <v>10</v>
      </c>
      <c r="E619" s="91" t="s">
        <v>168</v>
      </c>
      <c r="F619" s="3">
        <v>1982</v>
      </c>
      <c r="G619" s="3" t="s">
        <v>166</v>
      </c>
      <c r="H619" s="3" t="s">
        <v>169</v>
      </c>
      <c r="J619" s="3">
        <v>489</v>
      </c>
      <c r="K619" s="3" t="s">
        <v>170</v>
      </c>
      <c r="M619" s="3">
        <v>20</v>
      </c>
    </row>
    <row r="620" customHeight="1" spans="1:13">
      <c r="A620" s="3">
        <v>11922</v>
      </c>
      <c r="D620" s="91" t="s">
        <v>10</v>
      </c>
      <c r="E620" s="91" t="s">
        <v>3397</v>
      </c>
      <c r="F620" s="3">
        <v>1982</v>
      </c>
      <c r="G620" s="3" t="s">
        <v>166</v>
      </c>
      <c r="H620" s="3" t="s">
        <v>3398</v>
      </c>
      <c r="J620" s="3">
        <v>297</v>
      </c>
      <c r="K620" s="3" t="s">
        <v>27</v>
      </c>
      <c r="M620" s="3">
        <v>10</v>
      </c>
    </row>
    <row r="621" customHeight="1" spans="1:13">
      <c r="A621" s="3">
        <v>11923</v>
      </c>
      <c r="D621" s="91" t="s">
        <v>10</v>
      </c>
      <c r="E621" s="91" t="s">
        <v>3399</v>
      </c>
      <c r="F621" s="3">
        <v>1982</v>
      </c>
      <c r="G621" s="3" t="s">
        <v>166</v>
      </c>
      <c r="H621" s="3" t="s">
        <v>3398</v>
      </c>
      <c r="J621" s="3">
        <v>297</v>
      </c>
      <c r="K621" s="3" t="s">
        <v>27</v>
      </c>
      <c r="M621" s="3">
        <v>10</v>
      </c>
    </row>
    <row r="622" customHeight="1" spans="1:13">
      <c r="A622" s="3">
        <v>11924</v>
      </c>
      <c r="D622" s="91" t="s">
        <v>10</v>
      </c>
      <c r="E622" s="91" t="s">
        <v>3400</v>
      </c>
      <c r="F622" s="3">
        <v>1982</v>
      </c>
      <c r="G622" s="3" t="s">
        <v>166</v>
      </c>
      <c r="H622" s="3" t="s">
        <v>3398</v>
      </c>
      <c r="J622" s="3">
        <v>297</v>
      </c>
      <c r="K622" s="3" t="s">
        <v>27</v>
      </c>
      <c r="M622" s="3">
        <v>10</v>
      </c>
    </row>
    <row r="623" customHeight="1" spans="1:13">
      <c r="A623" s="3">
        <v>11925</v>
      </c>
      <c r="D623" s="91" t="s">
        <v>10</v>
      </c>
      <c r="E623" s="91" t="s">
        <v>3401</v>
      </c>
      <c r="F623" s="3">
        <v>1982</v>
      </c>
      <c r="G623" s="3" t="s">
        <v>166</v>
      </c>
      <c r="H623" s="3" t="s">
        <v>3398</v>
      </c>
      <c r="J623" s="3">
        <v>297</v>
      </c>
      <c r="K623" s="3" t="s">
        <v>27</v>
      </c>
      <c r="M623" s="3">
        <v>10</v>
      </c>
    </row>
    <row r="624" customHeight="1" spans="1:13">
      <c r="A624" s="3">
        <v>11926</v>
      </c>
      <c r="D624" s="91" t="s">
        <v>10</v>
      </c>
      <c r="E624" s="91" t="s">
        <v>171</v>
      </c>
      <c r="F624" s="3">
        <v>1982</v>
      </c>
      <c r="G624" s="3" t="s">
        <v>166</v>
      </c>
      <c r="H624" s="3" t="s">
        <v>172</v>
      </c>
      <c r="J624" s="3">
        <v>210</v>
      </c>
      <c r="K624" s="3" t="s">
        <v>27</v>
      </c>
      <c r="M624" s="3">
        <v>20</v>
      </c>
    </row>
    <row r="625" customHeight="1" spans="1:13">
      <c r="A625" s="3">
        <v>11927</v>
      </c>
      <c r="D625" s="91" t="s">
        <v>10</v>
      </c>
      <c r="E625" s="91" t="s">
        <v>173</v>
      </c>
      <c r="F625" s="3">
        <v>1982</v>
      </c>
      <c r="G625" s="3" t="s">
        <v>166</v>
      </c>
      <c r="H625" s="3" t="s">
        <v>172</v>
      </c>
      <c r="J625" s="3">
        <v>210</v>
      </c>
      <c r="K625" s="3" t="s">
        <v>27</v>
      </c>
      <c r="M625" s="3">
        <v>20</v>
      </c>
    </row>
    <row r="626" customHeight="1" spans="1:13">
      <c r="A626" s="3">
        <v>11928</v>
      </c>
      <c r="D626" s="91" t="s">
        <v>10</v>
      </c>
      <c r="E626" s="91" t="s">
        <v>174</v>
      </c>
      <c r="F626" s="3">
        <v>1984</v>
      </c>
      <c r="G626" s="3" t="s">
        <v>166</v>
      </c>
      <c r="H626" s="3" t="s">
        <v>169</v>
      </c>
      <c r="J626" s="3">
        <v>358</v>
      </c>
      <c r="K626" s="3" t="s">
        <v>27</v>
      </c>
      <c r="M626" s="3">
        <v>20</v>
      </c>
    </row>
    <row r="627" customHeight="1" spans="1:13">
      <c r="A627" s="3">
        <v>11929</v>
      </c>
      <c r="D627" s="91" t="s">
        <v>10</v>
      </c>
      <c r="E627" s="91" t="s">
        <v>3402</v>
      </c>
      <c r="F627" s="3">
        <v>1982</v>
      </c>
      <c r="G627" s="3" t="s">
        <v>1967</v>
      </c>
      <c r="H627" s="68" t="s">
        <v>3403</v>
      </c>
      <c r="J627" s="3">
        <v>213</v>
      </c>
      <c r="K627" s="3" t="s">
        <v>170</v>
      </c>
      <c r="M627" s="3">
        <v>10</v>
      </c>
    </row>
    <row r="628" customHeight="1" spans="1:13">
      <c r="A628" s="3">
        <v>11930</v>
      </c>
      <c r="D628" s="91" t="s">
        <v>10</v>
      </c>
      <c r="E628" s="91" t="s">
        <v>175</v>
      </c>
      <c r="F628" s="3">
        <v>1984</v>
      </c>
      <c r="G628" s="3" t="s">
        <v>166</v>
      </c>
      <c r="H628" s="3" t="s">
        <v>176</v>
      </c>
      <c r="J628" s="3">
        <v>228</v>
      </c>
      <c r="K628" s="3" t="s">
        <v>170</v>
      </c>
      <c r="M628" s="3">
        <v>20</v>
      </c>
    </row>
    <row r="629" customHeight="1" spans="1:13">
      <c r="A629" s="3">
        <v>11931</v>
      </c>
      <c r="D629" s="91" t="s">
        <v>10</v>
      </c>
      <c r="E629" s="91" t="s">
        <v>3404</v>
      </c>
      <c r="F629" s="3">
        <v>1984</v>
      </c>
      <c r="G629" s="3" t="s">
        <v>166</v>
      </c>
      <c r="H629" s="3" t="s">
        <v>3405</v>
      </c>
      <c r="J629" s="3">
        <v>202</v>
      </c>
      <c r="K629" s="3" t="s">
        <v>170</v>
      </c>
      <c r="M629" s="3">
        <v>10</v>
      </c>
    </row>
    <row r="630" customHeight="1" spans="1:13">
      <c r="A630" s="3">
        <v>11932</v>
      </c>
      <c r="D630" s="91" t="s">
        <v>10</v>
      </c>
      <c r="E630" s="91" t="s">
        <v>3406</v>
      </c>
      <c r="F630" s="3">
        <v>1984</v>
      </c>
      <c r="G630" s="3" t="s">
        <v>166</v>
      </c>
      <c r="H630" s="3" t="s">
        <v>3407</v>
      </c>
      <c r="J630" s="3">
        <v>303</v>
      </c>
      <c r="K630" s="3" t="s">
        <v>170</v>
      </c>
      <c r="M630" s="3">
        <v>10</v>
      </c>
    </row>
    <row r="631" customHeight="1" spans="1:13">
      <c r="A631" s="3">
        <v>12032</v>
      </c>
      <c r="D631" s="91" t="s">
        <v>10</v>
      </c>
      <c r="E631" s="91" t="s">
        <v>565</v>
      </c>
      <c r="F631" s="3">
        <v>1982</v>
      </c>
      <c r="G631" s="3" t="s">
        <v>166</v>
      </c>
      <c r="H631" s="3" t="s">
        <v>169</v>
      </c>
      <c r="I631" s="3" t="s">
        <v>566</v>
      </c>
      <c r="J631" s="3">
        <v>488</v>
      </c>
      <c r="K631" s="3" t="s">
        <v>27</v>
      </c>
      <c r="M631" s="3">
        <v>40</v>
      </c>
    </row>
    <row r="632" customHeight="1" spans="1:13">
      <c r="A632" s="3">
        <v>12107</v>
      </c>
      <c r="D632" s="91" t="s">
        <v>10</v>
      </c>
      <c r="E632" s="91" t="s">
        <v>801</v>
      </c>
      <c r="F632" s="3">
        <v>1988</v>
      </c>
      <c r="G632" s="3" t="s">
        <v>166</v>
      </c>
      <c r="H632" s="3" t="s">
        <v>186</v>
      </c>
      <c r="I632" s="3"/>
      <c r="J632" s="3">
        <v>23</v>
      </c>
      <c r="K632" s="3" t="s">
        <v>40</v>
      </c>
      <c r="M632" s="3">
        <v>90</v>
      </c>
    </row>
    <row r="633" customHeight="1" spans="1:13">
      <c r="A633" s="3">
        <v>12119</v>
      </c>
      <c r="D633" s="91" t="s">
        <v>10</v>
      </c>
      <c r="E633" s="3">
        <v>53961406</v>
      </c>
      <c r="F633" s="3">
        <v>1982</v>
      </c>
      <c r="G633" s="3" t="s">
        <v>166</v>
      </c>
      <c r="H633" s="3" t="s">
        <v>172</v>
      </c>
      <c r="J633" s="3">
        <v>210</v>
      </c>
      <c r="K633" s="3" t="s">
        <v>14</v>
      </c>
      <c r="M633" s="3">
        <v>50</v>
      </c>
    </row>
    <row r="634" customHeight="1" spans="1:13">
      <c r="A634" s="3">
        <v>12120</v>
      </c>
      <c r="D634" s="91" t="s">
        <v>10</v>
      </c>
      <c r="E634" s="3">
        <v>53961409</v>
      </c>
      <c r="F634" s="3">
        <v>1982</v>
      </c>
      <c r="G634" s="3" t="s">
        <v>166</v>
      </c>
      <c r="H634" s="3" t="s">
        <v>177</v>
      </c>
      <c r="J634" s="3">
        <v>241</v>
      </c>
      <c r="K634" s="3" t="s">
        <v>14</v>
      </c>
      <c r="M634" s="3">
        <v>20</v>
      </c>
    </row>
    <row r="635" customHeight="1" spans="1:13">
      <c r="A635" s="3">
        <v>12121</v>
      </c>
      <c r="D635" s="91" t="s">
        <v>10</v>
      </c>
      <c r="E635" s="3">
        <v>54983511</v>
      </c>
      <c r="F635" s="3">
        <v>1982</v>
      </c>
      <c r="G635" s="3" t="s">
        <v>166</v>
      </c>
      <c r="H635" s="3" t="s">
        <v>697</v>
      </c>
      <c r="I635" s="3" t="s">
        <v>776</v>
      </c>
      <c r="J635" s="3">
        <v>144</v>
      </c>
      <c r="K635" s="3" t="s">
        <v>27</v>
      </c>
      <c r="M635" s="3">
        <v>75</v>
      </c>
    </row>
    <row r="636" customHeight="1" spans="1:13">
      <c r="A636" s="3">
        <v>12122</v>
      </c>
      <c r="D636" s="91" t="s">
        <v>10</v>
      </c>
      <c r="E636" s="91" t="s">
        <v>178</v>
      </c>
      <c r="F636" s="3">
        <v>1981</v>
      </c>
      <c r="G636" s="3" t="s">
        <v>166</v>
      </c>
      <c r="H636" s="3" t="s">
        <v>177</v>
      </c>
      <c r="J636" s="3">
        <v>150</v>
      </c>
      <c r="K636" s="3" t="s">
        <v>27</v>
      </c>
      <c r="M636" s="3">
        <v>20</v>
      </c>
    </row>
    <row r="637" customHeight="1" spans="1:13">
      <c r="A637" s="3">
        <v>12123</v>
      </c>
      <c r="D637" s="91" t="s">
        <v>66</v>
      </c>
      <c r="E637" s="91" t="s">
        <v>400</v>
      </c>
      <c r="F637" s="3">
        <v>1989</v>
      </c>
      <c r="G637" s="3" t="s">
        <v>183</v>
      </c>
      <c r="H637" s="3" t="s">
        <v>163</v>
      </c>
      <c r="J637" s="3">
        <v>270</v>
      </c>
      <c r="K637" s="3" t="s">
        <v>152</v>
      </c>
      <c r="M637" s="3">
        <v>30</v>
      </c>
    </row>
    <row r="638" customHeight="1" spans="1:13">
      <c r="A638" s="3">
        <v>12124</v>
      </c>
      <c r="D638" s="91" t="s">
        <v>66</v>
      </c>
      <c r="E638" s="91" t="s">
        <v>802</v>
      </c>
      <c r="F638" s="3">
        <v>1989</v>
      </c>
      <c r="G638" s="3" t="s">
        <v>183</v>
      </c>
      <c r="H638" s="3" t="s">
        <v>473</v>
      </c>
      <c r="J638" s="3">
        <v>257</v>
      </c>
      <c r="K638" s="3" t="s">
        <v>146</v>
      </c>
      <c r="M638" s="3">
        <v>90</v>
      </c>
    </row>
    <row r="639" customHeight="1" spans="1:13">
      <c r="A639" s="3">
        <v>12125</v>
      </c>
      <c r="D639" s="91" t="s">
        <v>10</v>
      </c>
      <c r="E639" s="91" t="s">
        <v>777</v>
      </c>
      <c r="F639" s="3">
        <v>1988</v>
      </c>
      <c r="G639" s="3" t="s">
        <v>166</v>
      </c>
      <c r="H639" s="3" t="s">
        <v>568</v>
      </c>
      <c r="J639" s="3">
        <v>327</v>
      </c>
      <c r="K639" s="3" t="s">
        <v>14</v>
      </c>
      <c r="M639" s="3">
        <v>75</v>
      </c>
    </row>
    <row r="640" customHeight="1" spans="1:13">
      <c r="A640" s="3">
        <v>12126</v>
      </c>
      <c r="D640" s="91" t="s">
        <v>66</v>
      </c>
      <c r="E640" s="91" t="s">
        <v>662</v>
      </c>
      <c r="F640" s="3">
        <v>1988</v>
      </c>
      <c r="G640" s="3" t="s">
        <v>166</v>
      </c>
      <c r="H640" s="3" t="s">
        <v>568</v>
      </c>
      <c r="J640" s="3">
        <v>326</v>
      </c>
      <c r="K640" s="3" t="s">
        <v>146</v>
      </c>
      <c r="M640" s="3">
        <v>50</v>
      </c>
    </row>
    <row r="641" customHeight="1" spans="1:13">
      <c r="A641" s="3">
        <v>12127</v>
      </c>
      <c r="D641" s="91" t="s">
        <v>10</v>
      </c>
      <c r="E641" s="91" t="s">
        <v>663</v>
      </c>
      <c r="F641" s="3">
        <v>1988</v>
      </c>
      <c r="G641" s="3" t="s">
        <v>166</v>
      </c>
      <c r="H641" s="3" t="s">
        <v>189</v>
      </c>
      <c r="J641" s="3">
        <v>190</v>
      </c>
      <c r="K641" s="3" t="s">
        <v>40</v>
      </c>
      <c r="M641" s="3">
        <v>50</v>
      </c>
    </row>
    <row r="642" customHeight="1" spans="1:13">
      <c r="A642" s="3">
        <v>12128</v>
      </c>
      <c r="D642" s="91" t="s">
        <v>10</v>
      </c>
      <c r="E642" s="91" t="s">
        <v>664</v>
      </c>
      <c r="F642" s="3">
        <v>1988</v>
      </c>
      <c r="G642" s="3" t="s">
        <v>166</v>
      </c>
      <c r="H642" s="3" t="s">
        <v>189</v>
      </c>
      <c r="J642" s="3">
        <v>190</v>
      </c>
      <c r="K642" s="3" t="s">
        <v>40</v>
      </c>
      <c r="M642" s="3">
        <v>50</v>
      </c>
    </row>
    <row r="643" customHeight="1" spans="1:13">
      <c r="A643" s="3">
        <v>12129</v>
      </c>
      <c r="D643" s="91" t="s">
        <v>10</v>
      </c>
      <c r="E643" s="91" t="s">
        <v>665</v>
      </c>
      <c r="F643" s="3">
        <v>1988</v>
      </c>
      <c r="G643" s="3" t="s">
        <v>166</v>
      </c>
      <c r="H643" s="3" t="s">
        <v>189</v>
      </c>
      <c r="J643" s="3">
        <v>190</v>
      </c>
      <c r="K643" s="3" t="s">
        <v>40</v>
      </c>
      <c r="M643" s="3">
        <v>50</v>
      </c>
    </row>
    <row r="644" customHeight="1" spans="1:13">
      <c r="A644" s="3">
        <v>12130</v>
      </c>
      <c r="D644" s="91" t="s">
        <v>10</v>
      </c>
      <c r="E644" s="91" t="s">
        <v>666</v>
      </c>
      <c r="F644" s="3">
        <v>1988</v>
      </c>
      <c r="G644" s="3" t="s">
        <v>166</v>
      </c>
      <c r="H644" s="3" t="s">
        <v>189</v>
      </c>
      <c r="J644" s="3">
        <v>190</v>
      </c>
      <c r="K644" s="3" t="s">
        <v>40</v>
      </c>
      <c r="M644" s="3">
        <v>50</v>
      </c>
    </row>
    <row r="645" customHeight="1" spans="1:13">
      <c r="A645" s="3">
        <v>12149</v>
      </c>
      <c r="D645" s="91" t="s">
        <v>10</v>
      </c>
      <c r="E645" s="91" t="s">
        <v>401</v>
      </c>
      <c r="F645" s="3">
        <v>1987</v>
      </c>
      <c r="G645" s="3" t="s">
        <v>166</v>
      </c>
      <c r="H645" s="3" t="s">
        <v>186</v>
      </c>
      <c r="J645" s="3">
        <v>31</v>
      </c>
      <c r="K645" s="3" t="s">
        <v>14</v>
      </c>
      <c r="M645" s="3">
        <v>30</v>
      </c>
    </row>
    <row r="646" customHeight="1" spans="1:13">
      <c r="A646" s="3">
        <v>12150</v>
      </c>
      <c r="D646" s="91" t="s">
        <v>10</v>
      </c>
      <c r="E646" s="91" t="s">
        <v>402</v>
      </c>
      <c r="F646" s="3">
        <v>1987</v>
      </c>
      <c r="G646" s="3" t="s">
        <v>166</v>
      </c>
      <c r="H646" s="3" t="s">
        <v>186</v>
      </c>
      <c r="J646" s="3">
        <v>31</v>
      </c>
      <c r="K646" s="3" t="s">
        <v>14</v>
      </c>
      <c r="M646" s="3">
        <v>30</v>
      </c>
    </row>
    <row r="647" customHeight="1" spans="1:13">
      <c r="A647" s="3">
        <v>12151</v>
      </c>
      <c r="D647" s="91" t="s">
        <v>10</v>
      </c>
      <c r="E647" s="91" t="s">
        <v>403</v>
      </c>
      <c r="F647" s="3">
        <v>1987</v>
      </c>
      <c r="G647" s="3" t="s">
        <v>166</v>
      </c>
      <c r="H647" s="3" t="s">
        <v>186</v>
      </c>
      <c r="J647" s="3">
        <v>31</v>
      </c>
      <c r="K647" s="3" t="s">
        <v>14</v>
      </c>
      <c r="M647" s="3">
        <v>30</v>
      </c>
    </row>
    <row r="648" customHeight="1" spans="1:13">
      <c r="A648" s="3">
        <v>12152</v>
      </c>
      <c r="D648" s="91" t="s">
        <v>10</v>
      </c>
      <c r="E648" s="91" t="s">
        <v>667</v>
      </c>
      <c r="F648" s="3">
        <v>1989</v>
      </c>
      <c r="G648" s="3" t="s">
        <v>183</v>
      </c>
      <c r="H648" s="3" t="s">
        <v>163</v>
      </c>
      <c r="J648" s="3">
        <v>270</v>
      </c>
      <c r="K648" s="3" t="s">
        <v>14</v>
      </c>
      <c r="M648" s="3">
        <v>50</v>
      </c>
    </row>
    <row r="649" customHeight="1" spans="1:13">
      <c r="A649" s="3">
        <v>12180</v>
      </c>
      <c r="D649" s="91" t="s">
        <v>10</v>
      </c>
      <c r="E649" s="201">
        <v>60778163</v>
      </c>
      <c r="F649" s="3">
        <v>2020</v>
      </c>
      <c r="G649" s="3" t="s">
        <v>72</v>
      </c>
      <c r="H649" s="3" t="s">
        <v>313</v>
      </c>
      <c r="I649" s="3">
        <v>392</v>
      </c>
      <c r="J649" s="3" t="s">
        <v>181</v>
      </c>
      <c r="K649" s="3" t="s">
        <v>14</v>
      </c>
      <c r="M649" s="3">
        <v>10</v>
      </c>
    </row>
    <row r="650" customHeight="1" spans="1:13">
      <c r="A650" s="3">
        <v>12190</v>
      </c>
      <c r="D650" s="91" t="s">
        <v>10</v>
      </c>
      <c r="E650" s="91" t="s">
        <v>179</v>
      </c>
      <c r="F650" s="3">
        <v>2019</v>
      </c>
      <c r="G650" s="3" t="s">
        <v>131</v>
      </c>
      <c r="H650" s="3" t="s">
        <v>180</v>
      </c>
      <c r="I650" s="3">
        <v>1</v>
      </c>
      <c r="J650" s="3" t="s">
        <v>181</v>
      </c>
      <c r="K650" s="3" t="s">
        <v>14</v>
      </c>
      <c r="M650" s="3">
        <v>20</v>
      </c>
    </row>
    <row r="651" customHeight="1" spans="1:13">
      <c r="A651" s="3">
        <v>12234</v>
      </c>
      <c r="D651" s="91" t="s">
        <v>10</v>
      </c>
      <c r="E651" s="91" t="s">
        <v>725</v>
      </c>
      <c r="F651" s="3">
        <v>1987</v>
      </c>
      <c r="G651" s="3" t="s">
        <v>166</v>
      </c>
      <c r="H651" s="3" t="s">
        <v>726</v>
      </c>
      <c r="I651" s="3">
        <v>362</v>
      </c>
      <c r="J651" s="3" t="s">
        <v>181</v>
      </c>
      <c r="K651" s="3" t="s">
        <v>14</v>
      </c>
      <c r="M651" s="3">
        <v>60</v>
      </c>
    </row>
    <row r="652" customHeight="1" spans="1:13">
      <c r="A652" s="3">
        <f t="shared" ref="A652:A681" si="42">A651+1</f>
        <v>12235</v>
      </c>
      <c r="D652" s="91" t="s">
        <v>10</v>
      </c>
      <c r="E652" s="91" t="s">
        <v>727</v>
      </c>
      <c r="F652" s="3">
        <v>1987</v>
      </c>
      <c r="G652" s="3" t="s">
        <v>166</v>
      </c>
      <c r="H652" s="3" t="s">
        <v>726</v>
      </c>
      <c r="I652" s="3">
        <v>362</v>
      </c>
      <c r="J652" s="3" t="s">
        <v>181</v>
      </c>
      <c r="K652" s="3" t="s">
        <v>14</v>
      </c>
      <c r="M652" s="3">
        <v>60</v>
      </c>
    </row>
    <row r="653" customHeight="1" spans="1:13">
      <c r="A653" s="3">
        <f t="shared" si="42"/>
        <v>12236</v>
      </c>
      <c r="D653" s="91" t="s">
        <v>10</v>
      </c>
      <c r="E653" s="91" t="s">
        <v>728</v>
      </c>
      <c r="F653" s="3">
        <v>1987</v>
      </c>
      <c r="G653" s="3" t="s">
        <v>166</v>
      </c>
      <c r="H653" s="3" t="s">
        <v>726</v>
      </c>
      <c r="I653" s="3">
        <v>362</v>
      </c>
      <c r="J653" s="3" t="s">
        <v>181</v>
      </c>
      <c r="K653" s="3" t="s">
        <v>14</v>
      </c>
      <c r="M653" s="3">
        <v>60</v>
      </c>
    </row>
    <row r="654" customHeight="1" spans="1:13">
      <c r="A654" s="3">
        <f t="shared" si="42"/>
        <v>12237</v>
      </c>
      <c r="D654" s="91" t="s">
        <v>10</v>
      </c>
      <c r="E654" s="91" t="s">
        <v>729</v>
      </c>
      <c r="F654" s="3">
        <v>1987</v>
      </c>
      <c r="G654" s="3" t="s">
        <v>166</v>
      </c>
      <c r="H654" s="3" t="s">
        <v>726</v>
      </c>
      <c r="I654" s="3">
        <v>362</v>
      </c>
      <c r="J654" s="3" t="s">
        <v>181</v>
      </c>
      <c r="K654" s="3" t="s">
        <v>14</v>
      </c>
      <c r="M654" s="3">
        <v>60</v>
      </c>
    </row>
    <row r="655" customHeight="1" spans="1:13">
      <c r="A655" s="3">
        <f t="shared" si="42"/>
        <v>12238</v>
      </c>
      <c r="D655" s="91" t="s">
        <v>10</v>
      </c>
      <c r="E655" s="91" t="s">
        <v>730</v>
      </c>
      <c r="F655" s="3">
        <v>1987</v>
      </c>
      <c r="G655" s="3" t="s">
        <v>166</v>
      </c>
      <c r="H655" s="3" t="s">
        <v>726</v>
      </c>
      <c r="I655" s="3">
        <v>362</v>
      </c>
      <c r="J655" s="3" t="s">
        <v>181</v>
      </c>
      <c r="K655" s="3" t="s">
        <v>14</v>
      </c>
      <c r="M655" s="3">
        <v>60</v>
      </c>
    </row>
    <row r="656" customHeight="1" spans="1:13">
      <c r="A656" s="3">
        <f t="shared" si="42"/>
        <v>12239</v>
      </c>
      <c r="D656" s="91" t="s">
        <v>10</v>
      </c>
      <c r="E656" s="91" t="s">
        <v>731</v>
      </c>
      <c r="F656" s="3">
        <v>1987</v>
      </c>
      <c r="G656" s="3" t="s">
        <v>166</v>
      </c>
      <c r="H656" s="3" t="s">
        <v>726</v>
      </c>
      <c r="I656" s="3">
        <v>362</v>
      </c>
      <c r="J656" s="3" t="s">
        <v>181</v>
      </c>
      <c r="K656" s="3" t="s">
        <v>14</v>
      </c>
      <c r="M656" s="3">
        <v>60</v>
      </c>
    </row>
    <row r="657" customHeight="1" spans="1:13">
      <c r="A657" s="3">
        <f t="shared" si="42"/>
        <v>12240</v>
      </c>
      <c r="D657" s="91" t="s">
        <v>10</v>
      </c>
      <c r="E657" s="91" t="s">
        <v>732</v>
      </c>
      <c r="F657" s="3">
        <v>1987</v>
      </c>
      <c r="G657" s="3" t="s">
        <v>166</v>
      </c>
      <c r="H657" s="3" t="s">
        <v>726</v>
      </c>
      <c r="I657" s="3">
        <v>362</v>
      </c>
      <c r="J657" s="3" t="s">
        <v>181</v>
      </c>
      <c r="K657" s="3" t="s">
        <v>14</v>
      </c>
      <c r="M657" s="3">
        <v>60</v>
      </c>
    </row>
    <row r="658" customHeight="1" spans="1:13">
      <c r="A658" s="3">
        <f t="shared" si="42"/>
        <v>12241</v>
      </c>
      <c r="D658" s="91" t="s">
        <v>10</v>
      </c>
      <c r="E658" s="91" t="s">
        <v>733</v>
      </c>
      <c r="F658" s="3">
        <v>1987</v>
      </c>
      <c r="G658" s="3" t="s">
        <v>166</v>
      </c>
      <c r="H658" s="3" t="s">
        <v>726</v>
      </c>
      <c r="I658" s="3">
        <v>362</v>
      </c>
      <c r="J658" s="3" t="s">
        <v>181</v>
      </c>
      <c r="K658" s="3" t="s">
        <v>14</v>
      </c>
      <c r="M658" s="3">
        <v>60</v>
      </c>
    </row>
    <row r="659" customHeight="1" spans="1:13">
      <c r="A659" s="3">
        <f t="shared" si="42"/>
        <v>12242</v>
      </c>
      <c r="D659" s="91" t="s">
        <v>10</v>
      </c>
      <c r="E659" s="91" t="s">
        <v>734</v>
      </c>
      <c r="F659" s="3">
        <v>1987</v>
      </c>
      <c r="G659" s="3" t="s">
        <v>166</v>
      </c>
      <c r="H659" s="3" t="s">
        <v>726</v>
      </c>
      <c r="I659" s="3">
        <v>362</v>
      </c>
      <c r="J659" s="3" t="s">
        <v>181</v>
      </c>
      <c r="K659" s="3" t="s">
        <v>14</v>
      </c>
      <c r="M659" s="3">
        <v>60</v>
      </c>
    </row>
    <row r="660" customHeight="1" spans="1:13">
      <c r="A660" s="3">
        <f t="shared" si="42"/>
        <v>12243</v>
      </c>
      <c r="D660" s="91" t="s">
        <v>10</v>
      </c>
      <c r="E660" s="91" t="s">
        <v>735</v>
      </c>
      <c r="F660" s="3">
        <v>1987</v>
      </c>
      <c r="G660" s="3" t="s">
        <v>166</v>
      </c>
      <c r="H660" s="3" t="s">
        <v>726</v>
      </c>
      <c r="I660" s="3">
        <v>362</v>
      </c>
      <c r="J660" s="3" t="s">
        <v>181</v>
      </c>
      <c r="K660" s="3" t="s">
        <v>14</v>
      </c>
      <c r="M660" s="3">
        <v>60</v>
      </c>
    </row>
    <row r="661" customHeight="1" spans="1:13">
      <c r="A661" s="3">
        <f t="shared" si="42"/>
        <v>12244</v>
      </c>
      <c r="D661" s="91" t="s">
        <v>10</v>
      </c>
      <c r="E661" s="91" t="s">
        <v>812</v>
      </c>
      <c r="F661" s="3">
        <v>1989</v>
      </c>
      <c r="G661" s="3" t="s">
        <v>196</v>
      </c>
      <c r="H661" s="3" t="s">
        <v>197</v>
      </c>
      <c r="I661" s="3">
        <v>486</v>
      </c>
      <c r="J661" s="3" t="s">
        <v>181</v>
      </c>
      <c r="K661" s="3" t="s">
        <v>40</v>
      </c>
      <c r="M661" s="3">
        <v>100</v>
      </c>
    </row>
    <row r="662" customHeight="1" spans="1:13">
      <c r="A662" s="3">
        <f t="shared" si="42"/>
        <v>12245</v>
      </c>
      <c r="D662" s="91" t="s">
        <v>10</v>
      </c>
      <c r="E662" s="91" t="s">
        <v>813</v>
      </c>
      <c r="F662" s="3">
        <v>1989</v>
      </c>
      <c r="G662" s="3" t="s">
        <v>196</v>
      </c>
      <c r="H662" s="3" t="s">
        <v>197</v>
      </c>
      <c r="I662" s="3">
        <v>486</v>
      </c>
      <c r="J662" s="3" t="s">
        <v>181</v>
      </c>
      <c r="K662" s="3" t="s">
        <v>40</v>
      </c>
      <c r="M662" s="3">
        <v>100</v>
      </c>
    </row>
    <row r="663" customHeight="1" spans="1:13">
      <c r="A663" s="3">
        <f t="shared" si="42"/>
        <v>12246</v>
      </c>
      <c r="D663" s="91" t="s">
        <v>10</v>
      </c>
      <c r="E663" s="91" t="s">
        <v>814</v>
      </c>
      <c r="F663" s="3">
        <v>1989</v>
      </c>
      <c r="G663" s="3" t="s">
        <v>196</v>
      </c>
      <c r="H663" s="3" t="s">
        <v>197</v>
      </c>
      <c r="I663" s="3">
        <v>486</v>
      </c>
      <c r="J663" s="3" t="s">
        <v>181</v>
      </c>
      <c r="K663" s="3" t="s">
        <v>40</v>
      </c>
      <c r="M663" s="3">
        <v>100</v>
      </c>
    </row>
    <row r="664" customHeight="1" spans="1:13">
      <c r="A664" s="3">
        <f t="shared" si="42"/>
        <v>12247</v>
      </c>
      <c r="D664" s="91" t="s">
        <v>10</v>
      </c>
      <c r="E664" s="91" t="s">
        <v>815</v>
      </c>
      <c r="F664" s="3">
        <v>1989</v>
      </c>
      <c r="G664" s="3" t="s">
        <v>196</v>
      </c>
      <c r="H664" s="3" t="s">
        <v>197</v>
      </c>
      <c r="I664" s="3">
        <v>486</v>
      </c>
      <c r="J664" s="3" t="s">
        <v>181</v>
      </c>
      <c r="K664" s="3" t="s">
        <v>40</v>
      </c>
      <c r="M664" s="3">
        <v>100</v>
      </c>
    </row>
    <row r="665" customHeight="1" spans="1:13">
      <c r="A665" s="3">
        <f t="shared" si="42"/>
        <v>12248</v>
      </c>
      <c r="D665" s="91" t="s">
        <v>10</v>
      </c>
      <c r="E665" s="91" t="s">
        <v>816</v>
      </c>
      <c r="F665" s="3">
        <v>1989</v>
      </c>
      <c r="G665" s="3" t="s">
        <v>196</v>
      </c>
      <c r="H665" s="3" t="s">
        <v>197</v>
      </c>
      <c r="I665" s="3">
        <v>486</v>
      </c>
      <c r="J665" s="3" t="s">
        <v>181</v>
      </c>
      <c r="K665" s="3" t="s">
        <v>40</v>
      </c>
      <c r="M665" s="3">
        <v>100</v>
      </c>
    </row>
    <row r="666" customHeight="1" spans="1:13">
      <c r="A666" s="3">
        <f t="shared" si="42"/>
        <v>12249</v>
      </c>
      <c r="D666" s="91" t="s">
        <v>10</v>
      </c>
      <c r="E666" s="91" t="s">
        <v>817</v>
      </c>
      <c r="F666" s="3">
        <v>1989</v>
      </c>
      <c r="G666" s="3" t="s">
        <v>196</v>
      </c>
      <c r="H666" s="3" t="s">
        <v>197</v>
      </c>
      <c r="I666" s="3">
        <v>486</v>
      </c>
      <c r="J666" s="3" t="s">
        <v>181</v>
      </c>
      <c r="K666" s="3" t="s">
        <v>40</v>
      </c>
      <c r="M666" s="3">
        <v>100</v>
      </c>
    </row>
    <row r="667" customHeight="1" spans="1:13">
      <c r="A667" s="3">
        <f t="shared" si="42"/>
        <v>12250</v>
      </c>
      <c r="D667" s="91" t="s">
        <v>10</v>
      </c>
      <c r="E667" s="91" t="s">
        <v>818</v>
      </c>
      <c r="F667" s="3">
        <v>1989</v>
      </c>
      <c r="G667" s="3" t="s">
        <v>196</v>
      </c>
      <c r="H667" s="3" t="s">
        <v>197</v>
      </c>
      <c r="I667" s="3">
        <v>486</v>
      </c>
      <c r="J667" s="3" t="s">
        <v>181</v>
      </c>
      <c r="K667" s="3" t="s">
        <v>40</v>
      </c>
      <c r="M667" s="3">
        <v>100</v>
      </c>
    </row>
    <row r="668" customHeight="1" spans="1:13">
      <c r="A668" s="3">
        <f t="shared" si="42"/>
        <v>12251</v>
      </c>
      <c r="D668" s="91" t="s">
        <v>10</v>
      </c>
      <c r="E668" s="91" t="s">
        <v>819</v>
      </c>
      <c r="F668" s="3">
        <v>1989</v>
      </c>
      <c r="G668" s="3" t="s">
        <v>196</v>
      </c>
      <c r="H668" s="3" t="s">
        <v>197</v>
      </c>
      <c r="I668" s="3">
        <v>486</v>
      </c>
      <c r="J668" s="3" t="s">
        <v>181</v>
      </c>
      <c r="K668" s="3" t="s">
        <v>40</v>
      </c>
      <c r="M668" s="3">
        <v>100</v>
      </c>
    </row>
    <row r="669" customHeight="1" spans="1:13">
      <c r="A669" s="3">
        <f t="shared" si="42"/>
        <v>12252</v>
      </c>
      <c r="D669" s="91" t="s">
        <v>10</v>
      </c>
      <c r="E669" s="91" t="s">
        <v>820</v>
      </c>
      <c r="F669" s="3">
        <v>1989</v>
      </c>
      <c r="G669" s="3" t="s">
        <v>196</v>
      </c>
      <c r="H669" s="3" t="s">
        <v>197</v>
      </c>
      <c r="I669" s="3">
        <v>486</v>
      </c>
      <c r="J669" s="3" t="s">
        <v>181</v>
      </c>
      <c r="K669" s="3" t="s">
        <v>40</v>
      </c>
      <c r="M669" s="3">
        <v>100</v>
      </c>
    </row>
    <row r="670" customHeight="1" spans="1:13">
      <c r="A670" s="3">
        <f t="shared" si="42"/>
        <v>12253</v>
      </c>
      <c r="D670" s="91" t="s">
        <v>10</v>
      </c>
      <c r="E670" s="91" t="s">
        <v>316</v>
      </c>
      <c r="F670" s="3">
        <v>1985</v>
      </c>
      <c r="G670" s="3" t="s">
        <v>166</v>
      </c>
      <c r="H670" s="3" t="s">
        <v>189</v>
      </c>
      <c r="I670" s="3">
        <v>314</v>
      </c>
      <c r="J670" s="3" t="s">
        <v>317</v>
      </c>
      <c r="K670" s="3" t="s">
        <v>27</v>
      </c>
      <c r="M670" s="3">
        <v>25</v>
      </c>
    </row>
    <row r="671" customHeight="1" spans="1:13">
      <c r="A671" s="3">
        <f t="shared" si="42"/>
        <v>12254</v>
      </c>
      <c r="D671" s="91" t="s">
        <v>10</v>
      </c>
      <c r="E671" s="91" t="s">
        <v>318</v>
      </c>
      <c r="F671" s="3">
        <v>1985</v>
      </c>
      <c r="G671" s="3" t="s">
        <v>166</v>
      </c>
      <c r="H671" s="3" t="s">
        <v>189</v>
      </c>
      <c r="I671" s="3">
        <v>314</v>
      </c>
      <c r="J671" s="3" t="s">
        <v>317</v>
      </c>
      <c r="K671" s="3" t="s">
        <v>27</v>
      </c>
      <c r="M671" s="3">
        <v>25</v>
      </c>
    </row>
    <row r="672" customHeight="1" spans="1:13">
      <c r="A672" s="3">
        <f t="shared" si="42"/>
        <v>12255</v>
      </c>
      <c r="D672" s="91" t="s">
        <v>66</v>
      </c>
      <c r="E672" s="91" t="s">
        <v>182</v>
      </c>
      <c r="F672" s="3">
        <v>1989</v>
      </c>
      <c r="G672" s="3" t="s">
        <v>183</v>
      </c>
      <c r="H672" s="3" t="s">
        <v>163</v>
      </c>
      <c r="I672" s="3">
        <v>270</v>
      </c>
      <c r="J672" s="3" t="s">
        <v>181</v>
      </c>
      <c r="K672" s="3" t="s">
        <v>184</v>
      </c>
      <c r="M672" s="3">
        <v>20</v>
      </c>
    </row>
    <row r="673" customHeight="1" spans="1:13">
      <c r="A673" s="3">
        <f t="shared" si="42"/>
        <v>12256</v>
      </c>
      <c r="D673" s="91" t="s">
        <v>10</v>
      </c>
      <c r="E673" s="91" t="s">
        <v>3408</v>
      </c>
      <c r="F673" s="3">
        <v>1987</v>
      </c>
      <c r="G673" s="3" t="s">
        <v>166</v>
      </c>
      <c r="H673" s="3" t="s">
        <v>186</v>
      </c>
      <c r="I673" s="3">
        <v>31</v>
      </c>
      <c r="J673" s="3" t="s">
        <v>181</v>
      </c>
      <c r="K673" s="3" t="s">
        <v>27</v>
      </c>
      <c r="M673" s="3">
        <v>15</v>
      </c>
    </row>
    <row r="674" customHeight="1" spans="1:13">
      <c r="A674" s="3">
        <f t="shared" si="42"/>
        <v>12257</v>
      </c>
      <c r="D674" s="91" t="s">
        <v>10</v>
      </c>
      <c r="E674" s="91" t="s">
        <v>3409</v>
      </c>
      <c r="F674" s="3">
        <v>1988</v>
      </c>
      <c r="G674" s="3" t="s">
        <v>166</v>
      </c>
      <c r="H674" s="3" t="s">
        <v>3410</v>
      </c>
      <c r="I674" s="3">
        <v>325</v>
      </c>
      <c r="J674" s="3" t="s">
        <v>3411</v>
      </c>
      <c r="K674" s="3" t="s">
        <v>27</v>
      </c>
      <c r="M674" s="3">
        <v>10</v>
      </c>
    </row>
    <row r="675" customHeight="1" spans="1:13">
      <c r="A675" s="3">
        <f t="shared" si="42"/>
        <v>12258</v>
      </c>
      <c r="D675" s="91" t="s">
        <v>10</v>
      </c>
      <c r="E675" s="91" t="s">
        <v>3412</v>
      </c>
      <c r="F675" s="3">
        <v>1988</v>
      </c>
      <c r="G675" s="3" t="s">
        <v>166</v>
      </c>
      <c r="H675" s="3" t="s">
        <v>3410</v>
      </c>
      <c r="I675" s="3">
        <v>325</v>
      </c>
      <c r="J675" s="3" t="s">
        <v>3411</v>
      </c>
      <c r="K675" s="3" t="s">
        <v>27</v>
      </c>
      <c r="M675" s="3">
        <v>10</v>
      </c>
    </row>
    <row r="676" customHeight="1" spans="1:13">
      <c r="A676" s="3">
        <f t="shared" si="42"/>
        <v>12259</v>
      </c>
      <c r="D676" s="91" t="s">
        <v>10</v>
      </c>
      <c r="E676" s="91" t="s">
        <v>3413</v>
      </c>
      <c r="F676" s="3">
        <v>1988</v>
      </c>
      <c r="G676" s="3" t="s">
        <v>166</v>
      </c>
      <c r="H676" s="3" t="s">
        <v>3410</v>
      </c>
      <c r="I676" s="3">
        <v>325</v>
      </c>
      <c r="J676" s="3" t="s">
        <v>3411</v>
      </c>
      <c r="K676" s="3" t="s">
        <v>27</v>
      </c>
      <c r="M676" s="3">
        <v>10</v>
      </c>
    </row>
    <row r="677" customHeight="1" spans="1:13">
      <c r="A677" s="3">
        <f t="shared" si="42"/>
        <v>12260</v>
      </c>
      <c r="D677" s="91" t="s">
        <v>10</v>
      </c>
      <c r="E677" s="91" t="s">
        <v>3414</v>
      </c>
      <c r="F677" s="3">
        <v>1988</v>
      </c>
      <c r="G677" s="3" t="s">
        <v>166</v>
      </c>
      <c r="H677" s="3" t="s">
        <v>3410</v>
      </c>
      <c r="I677" s="3">
        <v>325</v>
      </c>
      <c r="J677" s="3" t="s">
        <v>3411</v>
      </c>
      <c r="K677" s="3" t="s">
        <v>27</v>
      </c>
      <c r="M677" s="3">
        <v>10</v>
      </c>
    </row>
    <row r="678" customHeight="1" spans="1:13">
      <c r="A678" s="3">
        <f t="shared" si="42"/>
        <v>12261</v>
      </c>
      <c r="D678" s="91" t="s">
        <v>10</v>
      </c>
      <c r="E678" s="91" t="s">
        <v>3415</v>
      </c>
      <c r="F678" s="3">
        <v>1988</v>
      </c>
      <c r="G678" s="3" t="s">
        <v>166</v>
      </c>
      <c r="H678" s="3" t="s">
        <v>3410</v>
      </c>
      <c r="I678" s="3">
        <v>325</v>
      </c>
      <c r="J678" s="3" t="s">
        <v>3411</v>
      </c>
      <c r="K678" s="3" t="s">
        <v>14</v>
      </c>
      <c r="M678" s="3">
        <v>10</v>
      </c>
    </row>
    <row r="679" customHeight="1" spans="1:13">
      <c r="A679" s="3">
        <f t="shared" si="42"/>
        <v>12262</v>
      </c>
      <c r="D679" s="91" t="s">
        <v>10</v>
      </c>
      <c r="E679" s="91" t="s">
        <v>3416</v>
      </c>
      <c r="F679" s="3">
        <v>1988</v>
      </c>
      <c r="G679" s="3" t="s">
        <v>166</v>
      </c>
      <c r="H679" s="3" t="s">
        <v>3410</v>
      </c>
      <c r="I679" s="3">
        <v>325</v>
      </c>
      <c r="J679" s="3" t="s">
        <v>3411</v>
      </c>
      <c r="K679" s="3" t="s">
        <v>14</v>
      </c>
      <c r="M679" s="3">
        <v>10</v>
      </c>
    </row>
    <row r="680" customHeight="1" spans="1:13">
      <c r="A680" s="3">
        <f t="shared" si="42"/>
        <v>12263</v>
      </c>
      <c r="D680" s="91" t="s">
        <v>10</v>
      </c>
      <c r="E680" s="91" t="s">
        <v>185</v>
      </c>
      <c r="F680" s="3">
        <v>1988</v>
      </c>
      <c r="G680" s="3" t="s">
        <v>166</v>
      </c>
      <c r="H680" s="3" t="s">
        <v>186</v>
      </c>
      <c r="I680" s="3">
        <v>23</v>
      </c>
      <c r="J680" s="3" t="s">
        <v>181</v>
      </c>
      <c r="K680" s="3" t="s">
        <v>27</v>
      </c>
      <c r="M680" s="3">
        <v>20</v>
      </c>
    </row>
    <row r="681" customHeight="1" spans="1:13">
      <c r="A681" s="3">
        <f t="shared" si="42"/>
        <v>12264</v>
      </c>
      <c r="D681" s="91" t="s">
        <v>10</v>
      </c>
      <c r="E681" s="91" t="s">
        <v>187</v>
      </c>
      <c r="F681" s="3">
        <v>1988</v>
      </c>
      <c r="G681" s="3" t="s">
        <v>166</v>
      </c>
      <c r="H681" s="3" t="s">
        <v>186</v>
      </c>
      <c r="I681" s="3">
        <v>23</v>
      </c>
      <c r="J681" s="3" t="s">
        <v>181</v>
      </c>
      <c r="K681" s="3" t="s">
        <v>27</v>
      </c>
      <c r="M681" s="3">
        <v>20</v>
      </c>
    </row>
    <row r="682" customHeight="1" spans="1:13">
      <c r="A682" s="3">
        <v>12297</v>
      </c>
      <c r="D682" s="91" t="s">
        <v>10</v>
      </c>
      <c r="E682" s="91" t="s">
        <v>668</v>
      </c>
      <c r="F682" s="3">
        <v>1989</v>
      </c>
      <c r="G682" s="3" t="s">
        <v>162</v>
      </c>
      <c r="H682" s="3" t="s">
        <v>473</v>
      </c>
      <c r="I682" s="3" t="s">
        <v>474</v>
      </c>
      <c r="J682" s="3" t="s">
        <v>181</v>
      </c>
      <c r="K682" s="3" t="s">
        <v>14</v>
      </c>
      <c r="M682" s="3">
        <v>50</v>
      </c>
    </row>
    <row r="683" customHeight="1" spans="1:13">
      <c r="A683" s="3">
        <f>A682+1</f>
        <v>12298</v>
      </c>
      <c r="D683" s="91" t="s">
        <v>10</v>
      </c>
      <c r="E683" s="91" t="s">
        <v>669</v>
      </c>
      <c r="F683" s="3">
        <v>1989</v>
      </c>
      <c r="G683" s="3" t="s">
        <v>162</v>
      </c>
      <c r="H683" s="3" t="s">
        <v>473</v>
      </c>
      <c r="I683" s="3" t="s">
        <v>474</v>
      </c>
      <c r="J683" s="3" t="s">
        <v>181</v>
      </c>
      <c r="K683" s="3" t="s">
        <v>14</v>
      </c>
      <c r="M683" s="3">
        <v>50</v>
      </c>
    </row>
    <row r="684" customHeight="1" spans="1:13">
      <c r="A684" s="3">
        <v>12300</v>
      </c>
      <c r="D684" s="91" t="s">
        <v>10</v>
      </c>
      <c r="E684" s="91" t="s">
        <v>670</v>
      </c>
      <c r="F684" s="3">
        <v>1989</v>
      </c>
      <c r="G684" s="3" t="s">
        <v>162</v>
      </c>
      <c r="H684" s="3" t="s">
        <v>473</v>
      </c>
      <c r="I684" s="3" t="s">
        <v>474</v>
      </c>
      <c r="J684" s="3" t="s">
        <v>181</v>
      </c>
      <c r="K684" s="3" t="s">
        <v>14</v>
      </c>
      <c r="M684" s="3">
        <v>50</v>
      </c>
    </row>
    <row r="685" customHeight="1" spans="1:13">
      <c r="A685" s="3">
        <f t="shared" ref="A685:A696" si="43">A684+1</f>
        <v>12301</v>
      </c>
      <c r="D685" s="91" t="s">
        <v>10</v>
      </c>
      <c r="E685" s="91" t="s">
        <v>671</v>
      </c>
      <c r="F685" s="3">
        <v>1989</v>
      </c>
      <c r="G685" s="3" t="s">
        <v>162</v>
      </c>
      <c r="H685" s="3" t="s">
        <v>473</v>
      </c>
      <c r="I685" s="3" t="s">
        <v>474</v>
      </c>
      <c r="J685" s="3" t="s">
        <v>181</v>
      </c>
      <c r="K685" s="3" t="s">
        <v>14</v>
      </c>
      <c r="M685" s="3">
        <v>50</v>
      </c>
    </row>
    <row r="686" customHeight="1" spans="1:13">
      <c r="A686" s="3">
        <f t="shared" si="43"/>
        <v>12302</v>
      </c>
      <c r="D686" s="91" t="s">
        <v>10</v>
      </c>
      <c r="E686" s="91" t="s">
        <v>672</v>
      </c>
      <c r="F686" s="3">
        <v>1989</v>
      </c>
      <c r="G686" s="3" t="s">
        <v>162</v>
      </c>
      <c r="H686" s="3" t="s">
        <v>473</v>
      </c>
      <c r="I686" s="3" t="s">
        <v>474</v>
      </c>
      <c r="J686" s="3" t="s">
        <v>181</v>
      </c>
      <c r="K686" s="3" t="s">
        <v>14</v>
      </c>
      <c r="M686" s="3">
        <v>50</v>
      </c>
    </row>
    <row r="687" customHeight="1" spans="1:13">
      <c r="A687" s="3">
        <f t="shared" si="43"/>
        <v>12303</v>
      </c>
      <c r="D687" s="91" t="s">
        <v>10</v>
      </c>
      <c r="E687" s="91" t="s">
        <v>673</v>
      </c>
      <c r="F687" s="3">
        <v>1989</v>
      </c>
      <c r="G687" s="3" t="s">
        <v>162</v>
      </c>
      <c r="H687" s="3" t="s">
        <v>473</v>
      </c>
      <c r="I687" s="3" t="s">
        <v>474</v>
      </c>
      <c r="J687" s="3" t="s">
        <v>181</v>
      </c>
      <c r="K687" s="3" t="s">
        <v>14</v>
      </c>
      <c r="M687" s="3">
        <v>50</v>
      </c>
    </row>
    <row r="688" customHeight="1" spans="1:13">
      <c r="A688" s="3">
        <f t="shared" si="43"/>
        <v>12304</v>
      </c>
      <c r="D688" s="91" t="s">
        <v>10</v>
      </c>
      <c r="E688" s="91" t="s">
        <v>674</v>
      </c>
      <c r="F688" s="3">
        <v>1989</v>
      </c>
      <c r="G688" s="3" t="s">
        <v>162</v>
      </c>
      <c r="H688" s="3" t="s">
        <v>473</v>
      </c>
      <c r="I688" s="3" t="s">
        <v>474</v>
      </c>
      <c r="J688" s="3" t="s">
        <v>181</v>
      </c>
      <c r="K688" s="3" t="s">
        <v>14</v>
      </c>
      <c r="M688" s="3">
        <v>50</v>
      </c>
    </row>
    <row r="689" customHeight="1" spans="1:13">
      <c r="A689" s="3">
        <f t="shared" si="43"/>
        <v>12305</v>
      </c>
      <c r="D689" s="91" t="s">
        <v>10</v>
      </c>
      <c r="E689" s="91" t="s">
        <v>675</v>
      </c>
      <c r="F689" s="3">
        <v>1989</v>
      </c>
      <c r="G689" s="3" t="s">
        <v>162</v>
      </c>
      <c r="H689" s="3" t="s">
        <v>473</v>
      </c>
      <c r="I689" s="3" t="s">
        <v>474</v>
      </c>
      <c r="J689" s="3" t="s">
        <v>181</v>
      </c>
      <c r="K689" s="3" t="s">
        <v>14</v>
      </c>
      <c r="M689" s="3">
        <v>50</v>
      </c>
    </row>
    <row r="690" customHeight="1" spans="1:13">
      <c r="A690" s="3">
        <f t="shared" si="43"/>
        <v>12306</v>
      </c>
      <c r="D690" s="91" t="s">
        <v>10</v>
      </c>
      <c r="E690" s="91" t="s">
        <v>676</v>
      </c>
      <c r="F690" s="3">
        <v>1989</v>
      </c>
      <c r="G690" s="3" t="s">
        <v>162</v>
      </c>
      <c r="H690" s="3" t="s">
        <v>473</v>
      </c>
      <c r="I690" s="3" t="s">
        <v>474</v>
      </c>
      <c r="J690" s="3" t="s">
        <v>181</v>
      </c>
      <c r="K690" s="3" t="s">
        <v>14</v>
      </c>
      <c r="M690" s="3">
        <v>50</v>
      </c>
    </row>
    <row r="691" customHeight="1" spans="1:13">
      <c r="A691" s="3">
        <f t="shared" si="43"/>
        <v>12307</v>
      </c>
      <c r="D691" s="91" t="s">
        <v>10</v>
      </c>
      <c r="E691" s="91" t="s">
        <v>677</v>
      </c>
      <c r="F691" s="3">
        <v>1989</v>
      </c>
      <c r="G691" s="3" t="s">
        <v>162</v>
      </c>
      <c r="H691" s="3" t="s">
        <v>473</v>
      </c>
      <c r="I691" s="3" t="s">
        <v>474</v>
      </c>
      <c r="J691" s="3" t="s">
        <v>181</v>
      </c>
      <c r="K691" s="3" t="s">
        <v>14</v>
      </c>
      <c r="M691" s="3">
        <v>50</v>
      </c>
    </row>
    <row r="692" customHeight="1" spans="1:13">
      <c r="A692" s="3">
        <f t="shared" si="43"/>
        <v>12308</v>
      </c>
      <c r="D692" s="91" t="s">
        <v>10</v>
      </c>
      <c r="E692" s="91" t="s">
        <v>678</v>
      </c>
      <c r="F692" s="3">
        <v>1989</v>
      </c>
      <c r="G692" s="3" t="s">
        <v>162</v>
      </c>
      <c r="H692" s="3" t="s">
        <v>473</v>
      </c>
      <c r="I692" s="3" t="s">
        <v>474</v>
      </c>
      <c r="J692" s="3" t="s">
        <v>181</v>
      </c>
      <c r="K692" s="3" t="s">
        <v>14</v>
      </c>
      <c r="M692" s="3">
        <v>50</v>
      </c>
    </row>
    <row r="693" customHeight="1" spans="1:13">
      <c r="A693" s="3">
        <f t="shared" si="43"/>
        <v>12309</v>
      </c>
      <c r="D693" s="91" t="s">
        <v>10</v>
      </c>
      <c r="E693" s="91" t="s">
        <v>679</v>
      </c>
      <c r="F693" s="3">
        <v>1989</v>
      </c>
      <c r="G693" s="3" t="s">
        <v>162</v>
      </c>
      <c r="H693" s="3" t="s">
        <v>473</v>
      </c>
      <c r="I693" s="3" t="s">
        <v>474</v>
      </c>
      <c r="J693" s="3" t="s">
        <v>181</v>
      </c>
      <c r="K693" s="3" t="s">
        <v>14</v>
      </c>
      <c r="M693" s="3">
        <v>50</v>
      </c>
    </row>
    <row r="694" customHeight="1" spans="1:13">
      <c r="A694" s="3">
        <f t="shared" si="43"/>
        <v>12310</v>
      </c>
      <c r="D694" s="91" t="s">
        <v>10</v>
      </c>
      <c r="E694" s="91" t="s">
        <v>680</v>
      </c>
      <c r="F694" s="3">
        <v>1989</v>
      </c>
      <c r="G694" s="3" t="s">
        <v>162</v>
      </c>
      <c r="H694" s="3" t="s">
        <v>473</v>
      </c>
      <c r="I694" s="3" t="s">
        <v>474</v>
      </c>
      <c r="J694" s="3" t="s">
        <v>181</v>
      </c>
      <c r="K694" s="3" t="s">
        <v>14</v>
      </c>
      <c r="M694" s="3">
        <v>50</v>
      </c>
    </row>
    <row r="695" customHeight="1" spans="1:13">
      <c r="A695" s="3">
        <f t="shared" si="43"/>
        <v>12311</v>
      </c>
      <c r="D695" s="91" t="s">
        <v>10</v>
      </c>
      <c r="E695" s="91" t="s">
        <v>681</v>
      </c>
      <c r="F695" s="3">
        <v>1989</v>
      </c>
      <c r="G695" s="3" t="s">
        <v>162</v>
      </c>
      <c r="H695" s="3" t="s">
        <v>473</v>
      </c>
      <c r="I695" s="3" t="s">
        <v>474</v>
      </c>
      <c r="J695" s="3" t="s">
        <v>181</v>
      </c>
      <c r="K695" s="3" t="s">
        <v>14</v>
      </c>
      <c r="M695" s="3">
        <v>50</v>
      </c>
    </row>
    <row r="696" customHeight="1" spans="1:13">
      <c r="A696" s="3">
        <f t="shared" si="43"/>
        <v>12312</v>
      </c>
      <c r="D696" s="91" t="s">
        <v>10</v>
      </c>
      <c r="E696" s="91" t="s">
        <v>682</v>
      </c>
      <c r="F696" s="3">
        <v>1989</v>
      </c>
      <c r="G696" s="3" t="s">
        <v>162</v>
      </c>
      <c r="H696" s="3" t="s">
        <v>473</v>
      </c>
      <c r="I696" s="3" t="s">
        <v>474</v>
      </c>
      <c r="J696" s="3" t="s">
        <v>181</v>
      </c>
      <c r="K696" s="3" t="s">
        <v>14</v>
      </c>
      <c r="M696" s="3">
        <v>50</v>
      </c>
    </row>
    <row r="697" customHeight="1" spans="1:13">
      <c r="A697" s="3">
        <v>12314</v>
      </c>
      <c r="D697" s="91" t="s">
        <v>10</v>
      </c>
      <c r="E697" s="91" t="s">
        <v>683</v>
      </c>
      <c r="F697" s="3">
        <v>1989</v>
      </c>
      <c r="G697" s="3" t="s">
        <v>162</v>
      </c>
      <c r="H697" s="3" t="s">
        <v>473</v>
      </c>
      <c r="I697" s="3" t="s">
        <v>474</v>
      </c>
      <c r="J697" s="3" t="s">
        <v>181</v>
      </c>
      <c r="K697" s="3" t="s">
        <v>14</v>
      </c>
      <c r="M697" s="3">
        <v>50</v>
      </c>
    </row>
    <row r="698" customHeight="1" spans="1:13">
      <c r="A698" s="3">
        <f t="shared" ref="A698:A699" si="44">A697+1</f>
        <v>12315</v>
      </c>
      <c r="D698" s="91" t="s">
        <v>10</v>
      </c>
      <c r="E698" s="91" t="s">
        <v>684</v>
      </c>
      <c r="F698" s="3">
        <v>1989</v>
      </c>
      <c r="G698" s="3" t="s">
        <v>162</v>
      </c>
      <c r="H698" s="3" t="s">
        <v>473</v>
      </c>
      <c r="I698" s="3" t="s">
        <v>474</v>
      </c>
      <c r="J698" s="3" t="s">
        <v>181</v>
      </c>
      <c r="K698" s="3" t="s">
        <v>14</v>
      </c>
      <c r="M698" s="3">
        <v>50</v>
      </c>
    </row>
    <row r="699" customHeight="1" spans="1:13">
      <c r="A699" s="3">
        <f t="shared" si="44"/>
        <v>12316</v>
      </c>
      <c r="D699" s="91" t="s">
        <v>10</v>
      </c>
      <c r="E699" s="91" t="s">
        <v>685</v>
      </c>
      <c r="F699" s="3">
        <v>1989</v>
      </c>
      <c r="G699" s="3" t="s">
        <v>162</v>
      </c>
      <c r="H699" s="3" t="s">
        <v>473</v>
      </c>
      <c r="I699" s="3" t="s">
        <v>474</v>
      </c>
      <c r="J699" s="3" t="s">
        <v>181</v>
      </c>
      <c r="K699" s="3" t="s">
        <v>14</v>
      </c>
      <c r="M699" s="3">
        <v>50</v>
      </c>
    </row>
    <row r="700" customHeight="1" spans="1:13">
      <c r="A700" s="3">
        <v>12318</v>
      </c>
      <c r="D700" s="91" t="s">
        <v>10</v>
      </c>
      <c r="E700" s="91" t="s">
        <v>686</v>
      </c>
      <c r="F700" s="3">
        <v>1989</v>
      </c>
      <c r="G700" s="3" t="s">
        <v>162</v>
      </c>
      <c r="H700" s="3" t="s">
        <v>473</v>
      </c>
      <c r="I700" s="3" t="s">
        <v>474</v>
      </c>
      <c r="J700" s="3" t="s">
        <v>181</v>
      </c>
      <c r="K700" s="3" t="s">
        <v>14</v>
      </c>
      <c r="M700" s="3">
        <v>50</v>
      </c>
    </row>
    <row r="701" customHeight="1" spans="1:13">
      <c r="A701" s="3">
        <f t="shared" ref="A701:A709" si="45">A700+1</f>
        <v>12319</v>
      </c>
      <c r="D701" s="91" t="s">
        <v>10</v>
      </c>
      <c r="E701" s="91" t="s">
        <v>687</v>
      </c>
      <c r="F701" s="3">
        <v>1989</v>
      </c>
      <c r="G701" s="3" t="s">
        <v>162</v>
      </c>
      <c r="H701" s="3" t="s">
        <v>473</v>
      </c>
      <c r="I701" s="3" t="s">
        <v>474</v>
      </c>
      <c r="J701" s="3" t="s">
        <v>181</v>
      </c>
      <c r="K701" s="3" t="s">
        <v>14</v>
      </c>
      <c r="M701" s="3">
        <v>50</v>
      </c>
    </row>
    <row r="702" customHeight="1" spans="1:13">
      <c r="A702" s="3">
        <f t="shared" si="45"/>
        <v>12320</v>
      </c>
      <c r="D702" s="91" t="s">
        <v>10</v>
      </c>
      <c r="E702" s="91" t="s">
        <v>688</v>
      </c>
      <c r="F702" s="3">
        <v>1989</v>
      </c>
      <c r="G702" s="3" t="s">
        <v>162</v>
      </c>
      <c r="H702" s="3" t="s">
        <v>473</v>
      </c>
      <c r="I702" s="3" t="s">
        <v>474</v>
      </c>
      <c r="J702" s="3" t="s">
        <v>181</v>
      </c>
      <c r="K702" s="3" t="s">
        <v>14</v>
      </c>
      <c r="M702" s="3">
        <v>50</v>
      </c>
    </row>
    <row r="703" customHeight="1" spans="1:13">
      <c r="A703" s="3">
        <f t="shared" si="45"/>
        <v>12321</v>
      </c>
      <c r="D703" s="91" t="s">
        <v>10</v>
      </c>
      <c r="E703" s="91" t="s">
        <v>689</v>
      </c>
      <c r="F703" s="3">
        <v>1989</v>
      </c>
      <c r="G703" s="3" t="s">
        <v>162</v>
      </c>
      <c r="H703" s="3" t="s">
        <v>473</v>
      </c>
      <c r="I703" s="3" t="s">
        <v>474</v>
      </c>
      <c r="J703" s="3" t="s">
        <v>181</v>
      </c>
      <c r="K703" s="3" t="s">
        <v>14</v>
      </c>
      <c r="M703" s="3">
        <v>50</v>
      </c>
    </row>
    <row r="704" customHeight="1" spans="1:13">
      <c r="A704" s="3">
        <f t="shared" si="45"/>
        <v>12322</v>
      </c>
      <c r="D704" s="91" t="s">
        <v>10</v>
      </c>
      <c r="E704" s="91" t="s">
        <v>690</v>
      </c>
      <c r="F704" s="3">
        <v>1989</v>
      </c>
      <c r="G704" s="3" t="s">
        <v>162</v>
      </c>
      <c r="H704" s="3" t="s">
        <v>473</v>
      </c>
      <c r="I704" s="3" t="s">
        <v>474</v>
      </c>
      <c r="J704" s="3" t="s">
        <v>181</v>
      </c>
      <c r="K704" s="3" t="s">
        <v>14</v>
      </c>
      <c r="M704" s="3">
        <v>50</v>
      </c>
    </row>
    <row r="705" customHeight="1" spans="1:13">
      <c r="A705" s="3">
        <f t="shared" si="45"/>
        <v>12323</v>
      </c>
      <c r="D705" s="91" t="s">
        <v>10</v>
      </c>
      <c r="E705" s="91" t="s">
        <v>691</v>
      </c>
      <c r="F705" s="3">
        <v>1989</v>
      </c>
      <c r="G705" s="3" t="s">
        <v>162</v>
      </c>
      <c r="H705" s="3" t="s">
        <v>473</v>
      </c>
      <c r="I705" s="3" t="s">
        <v>474</v>
      </c>
      <c r="J705" s="3" t="s">
        <v>181</v>
      </c>
      <c r="K705" s="3" t="s">
        <v>14</v>
      </c>
      <c r="M705" s="3">
        <v>50</v>
      </c>
    </row>
    <row r="706" customHeight="1" spans="1:13">
      <c r="A706" s="3">
        <f t="shared" si="45"/>
        <v>12324</v>
      </c>
      <c r="D706" s="91" t="s">
        <v>10</v>
      </c>
      <c r="E706" s="91" t="s">
        <v>692</v>
      </c>
      <c r="F706" s="3">
        <v>1989</v>
      </c>
      <c r="G706" s="3" t="s">
        <v>162</v>
      </c>
      <c r="H706" s="3" t="s">
        <v>473</v>
      </c>
      <c r="I706" s="3" t="s">
        <v>474</v>
      </c>
      <c r="J706" s="3" t="s">
        <v>181</v>
      </c>
      <c r="K706" s="3" t="s">
        <v>14</v>
      </c>
      <c r="M706" s="3">
        <v>50</v>
      </c>
    </row>
    <row r="707" customHeight="1" spans="1:13">
      <c r="A707" s="3">
        <f t="shared" si="45"/>
        <v>12325</v>
      </c>
      <c r="D707" s="91" t="s">
        <v>10</v>
      </c>
      <c r="E707" s="91" t="s">
        <v>693</v>
      </c>
      <c r="F707" s="3">
        <v>1989</v>
      </c>
      <c r="G707" s="3" t="s">
        <v>162</v>
      </c>
      <c r="H707" s="3" t="s">
        <v>473</v>
      </c>
      <c r="I707" s="3" t="s">
        <v>474</v>
      </c>
      <c r="J707" s="3" t="s">
        <v>181</v>
      </c>
      <c r="K707" s="3" t="s">
        <v>14</v>
      </c>
      <c r="M707" s="3">
        <v>50</v>
      </c>
    </row>
    <row r="708" customHeight="1" spans="1:13">
      <c r="A708" s="3">
        <f t="shared" si="45"/>
        <v>12326</v>
      </c>
      <c r="D708" s="91" t="s">
        <v>10</v>
      </c>
      <c r="E708" s="91" t="s">
        <v>694</v>
      </c>
      <c r="F708" s="3">
        <v>1989</v>
      </c>
      <c r="G708" s="3" t="s">
        <v>162</v>
      </c>
      <c r="H708" s="3" t="s">
        <v>473</v>
      </c>
      <c r="I708" s="3" t="s">
        <v>474</v>
      </c>
      <c r="J708" s="3" t="s">
        <v>181</v>
      </c>
      <c r="K708" s="3" t="s">
        <v>14</v>
      </c>
      <c r="M708" s="3">
        <v>50</v>
      </c>
    </row>
    <row r="709" customHeight="1" spans="1:13">
      <c r="A709" s="3">
        <f t="shared" si="45"/>
        <v>12327</v>
      </c>
      <c r="D709" s="91" t="s">
        <v>10</v>
      </c>
      <c r="E709" s="91" t="s">
        <v>695</v>
      </c>
      <c r="F709" s="3">
        <v>1989</v>
      </c>
      <c r="G709" s="3" t="s">
        <v>162</v>
      </c>
      <c r="H709" s="3" t="s">
        <v>473</v>
      </c>
      <c r="I709" s="3" t="s">
        <v>474</v>
      </c>
      <c r="J709" s="3" t="s">
        <v>181</v>
      </c>
      <c r="K709" s="3" t="s">
        <v>14</v>
      </c>
      <c r="M709" s="3">
        <v>50</v>
      </c>
    </row>
    <row r="710" customHeight="1" spans="1:13">
      <c r="A710" s="3">
        <f>'Drop 1 Baseball'!A383+1</f>
        <v>12341</v>
      </c>
      <c r="D710" s="91" t="s">
        <v>10</v>
      </c>
      <c r="E710" s="91" t="s">
        <v>567</v>
      </c>
      <c r="F710" s="3">
        <v>1989</v>
      </c>
      <c r="G710" s="3" t="s">
        <v>183</v>
      </c>
      <c r="H710" s="3" t="s">
        <v>568</v>
      </c>
      <c r="I710" s="3" t="s">
        <v>569</v>
      </c>
      <c r="J710" s="3" t="s">
        <v>323</v>
      </c>
      <c r="K710" s="3" t="s">
        <v>14</v>
      </c>
      <c r="M710" s="3">
        <v>40</v>
      </c>
    </row>
    <row r="711" customHeight="1" spans="1:13">
      <c r="A711" s="3">
        <f>A710+1</f>
        <v>12342</v>
      </c>
      <c r="D711" s="91" t="s">
        <v>10</v>
      </c>
      <c r="E711" s="91" t="s">
        <v>404</v>
      </c>
      <c r="F711" s="3">
        <v>1989</v>
      </c>
      <c r="G711" s="3" t="s">
        <v>162</v>
      </c>
      <c r="H711" s="3" t="s">
        <v>163</v>
      </c>
      <c r="I711" s="3" t="s">
        <v>164</v>
      </c>
      <c r="J711" s="3" t="s">
        <v>181</v>
      </c>
      <c r="K711" s="3" t="s">
        <v>14</v>
      </c>
      <c r="M711" s="3">
        <v>30</v>
      </c>
    </row>
    <row r="712" customHeight="1" spans="1:13">
      <c r="A712" s="3">
        <f>GolfHockey!A60+1</f>
        <v>12356</v>
      </c>
      <c r="D712" s="91" t="s">
        <v>10</v>
      </c>
      <c r="E712" s="91" t="s">
        <v>188</v>
      </c>
      <c r="F712" s="3">
        <v>1988</v>
      </c>
      <c r="G712" s="3" t="s">
        <v>166</v>
      </c>
      <c r="H712" s="3" t="s">
        <v>189</v>
      </c>
      <c r="I712" s="3">
        <v>190</v>
      </c>
      <c r="J712" s="3" t="s">
        <v>181</v>
      </c>
      <c r="K712" s="3" t="s">
        <v>14</v>
      </c>
      <c r="M712" s="3">
        <v>20</v>
      </c>
    </row>
    <row r="713" customHeight="1" spans="1:13">
      <c r="A713" s="3">
        <f t="shared" ref="A713:A717" si="46">A712+1</f>
        <v>12357</v>
      </c>
      <c r="D713" s="91" t="s">
        <v>10</v>
      </c>
      <c r="E713" s="91" t="s">
        <v>190</v>
      </c>
      <c r="F713" s="3">
        <v>1988</v>
      </c>
      <c r="G713" s="3" t="s">
        <v>166</v>
      </c>
      <c r="H713" s="3" t="s">
        <v>189</v>
      </c>
      <c r="I713" s="3">
        <v>190</v>
      </c>
      <c r="J713" s="3" t="s">
        <v>181</v>
      </c>
      <c r="K713" s="3" t="s">
        <v>14</v>
      </c>
      <c r="M713" s="3">
        <v>20</v>
      </c>
    </row>
    <row r="714" customHeight="1" spans="1:13">
      <c r="A714" s="3">
        <f t="shared" si="46"/>
        <v>12358</v>
      </c>
      <c r="D714" s="91" t="s">
        <v>10</v>
      </c>
      <c r="E714" s="91" t="s">
        <v>191</v>
      </c>
      <c r="F714" s="3">
        <v>1988</v>
      </c>
      <c r="G714" s="3" t="s">
        <v>166</v>
      </c>
      <c r="H714" s="3" t="s">
        <v>189</v>
      </c>
      <c r="I714" s="3">
        <v>190</v>
      </c>
      <c r="J714" s="3" t="s">
        <v>181</v>
      </c>
      <c r="K714" s="3" t="s">
        <v>14</v>
      </c>
      <c r="M714" s="3">
        <v>20</v>
      </c>
    </row>
    <row r="715" customHeight="1" spans="1:13">
      <c r="A715" s="3">
        <f t="shared" si="46"/>
        <v>12359</v>
      </c>
      <c r="D715" s="91" t="s">
        <v>10</v>
      </c>
      <c r="E715" s="91" t="s">
        <v>192</v>
      </c>
      <c r="F715" s="3">
        <v>1988</v>
      </c>
      <c r="G715" s="3" t="s">
        <v>166</v>
      </c>
      <c r="H715" s="3" t="s">
        <v>189</v>
      </c>
      <c r="I715" s="3">
        <v>190</v>
      </c>
      <c r="J715" s="3" t="s">
        <v>181</v>
      </c>
      <c r="K715" s="3" t="s">
        <v>14</v>
      </c>
      <c r="M715" s="3">
        <v>20</v>
      </c>
    </row>
    <row r="716" customHeight="1" spans="1:13">
      <c r="A716" s="3">
        <f t="shared" si="46"/>
        <v>12360</v>
      </c>
      <c r="D716" s="91" t="s">
        <v>10</v>
      </c>
      <c r="E716" s="91" t="s">
        <v>193</v>
      </c>
      <c r="F716" s="3">
        <v>1988</v>
      </c>
      <c r="G716" s="3" t="s">
        <v>166</v>
      </c>
      <c r="H716" s="3" t="s">
        <v>189</v>
      </c>
      <c r="I716" s="3">
        <v>190</v>
      </c>
      <c r="J716" s="3" t="s">
        <v>181</v>
      </c>
      <c r="K716" s="3" t="s">
        <v>14</v>
      </c>
      <c r="M716" s="3">
        <v>20</v>
      </c>
    </row>
    <row r="717" customHeight="1" spans="1:13">
      <c r="A717" s="3">
        <f t="shared" si="46"/>
        <v>12361</v>
      </c>
      <c r="D717" s="91" t="s">
        <v>10</v>
      </c>
      <c r="E717" s="91" t="s">
        <v>194</v>
      </c>
      <c r="F717" s="3">
        <v>1988</v>
      </c>
      <c r="G717" s="3" t="s">
        <v>166</v>
      </c>
      <c r="H717" s="3" t="s">
        <v>189</v>
      </c>
      <c r="I717" s="3">
        <v>190</v>
      </c>
      <c r="J717" s="3" t="s">
        <v>181</v>
      </c>
      <c r="K717" s="3" t="s">
        <v>14</v>
      </c>
      <c r="M717" s="3">
        <v>20</v>
      </c>
    </row>
    <row r="718" customHeight="1" spans="1:13">
      <c r="A718" s="3">
        <v>12387</v>
      </c>
      <c r="D718" s="91" t="s">
        <v>10</v>
      </c>
      <c r="E718" s="91" t="s">
        <v>319</v>
      </c>
      <c r="F718" s="3">
        <v>1988</v>
      </c>
      <c r="G718" s="3" t="s">
        <v>166</v>
      </c>
      <c r="H718" s="3" t="s">
        <v>186</v>
      </c>
      <c r="I718" s="3">
        <v>23</v>
      </c>
      <c r="J718" s="3" t="s">
        <v>181</v>
      </c>
      <c r="K718" s="3" t="s">
        <v>27</v>
      </c>
      <c r="M718" s="3">
        <v>25</v>
      </c>
    </row>
    <row r="719" customHeight="1" spans="1:13">
      <c r="A719" s="3">
        <v>12405</v>
      </c>
      <c r="D719" s="91" t="s">
        <v>10</v>
      </c>
      <c r="E719" s="91" t="s">
        <v>3417</v>
      </c>
      <c r="F719" s="3">
        <v>1984</v>
      </c>
      <c r="G719" s="3" t="s">
        <v>166</v>
      </c>
      <c r="H719" s="3" t="s">
        <v>3418</v>
      </c>
      <c r="I719" s="3">
        <v>355</v>
      </c>
      <c r="J719" s="3" t="s">
        <v>181</v>
      </c>
      <c r="K719" s="3" t="s">
        <v>14</v>
      </c>
      <c r="M719" s="3">
        <v>10</v>
      </c>
    </row>
    <row r="720" customHeight="1" spans="1:13">
      <c r="A720" s="3">
        <v>12406</v>
      </c>
      <c r="D720" s="91" t="s">
        <v>10</v>
      </c>
      <c r="E720" s="91" t="s">
        <v>752</v>
      </c>
      <c r="F720" s="3">
        <v>1987</v>
      </c>
      <c r="G720" s="3" t="s">
        <v>166</v>
      </c>
      <c r="H720" s="3" t="s">
        <v>726</v>
      </c>
      <c r="I720" s="3">
        <v>362</v>
      </c>
      <c r="J720" s="3" t="s">
        <v>181</v>
      </c>
      <c r="K720" s="3" t="s">
        <v>14</v>
      </c>
      <c r="M720" s="3">
        <v>70</v>
      </c>
    </row>
    <row r="721" customHeight="1" spans="1:13">
      <c r="A721" s="3">
        <v>12414</v>
      </c>
      <c r="D721" s="91" t="s">
        <v>10</v>
      </c>
      <c r="E721" s="91" t="s">
        <v>436</v>
      </c>
      <c r="F721" s="3">
        <v>1989</v>
      </c>
      <c r="G721" s="3" t="s">
        <v>162</v>
      </c>
      <c r="H721" s="3" t="s">
        <v>163</v>
      </c>
      <c r="I721" s="3" t="s">
        <v>164</v>
      </c>
      <c r="J721" s="3" t="s">
        <v>181</v>
      </c>
      <c r="K721" s="3" t="s">
        <v>14</v>
      </c>
      <c r="M721" s="3">
        <v>35</v>
      </c>
    </row>
    <row r="722" customHeight="1" spans="1:13">
      <c r="A722" s="3">
        <v>12415</v>
      </c>
      <c r="D722" s="91" t="s">
        <v>10</v>
      </c>
      <c r="E722" s="91" t="s">
        <v>437</v>
      </c>
      <c r="F722" s="3">
        <v>1989</v>
      </c>
      <c r="G722" s="3" t="s">
        <v>162</v>
      </c>
      <c r="H722" s="3" t="s">
        <v>163</v>
      </c>
      <c r="I722" s="3" t="s">
        <v>164</v>
      </c>
      <c r="J722" s="3" t="s">
        <v>181</v>
      </c>
      <c r="K722" s="3" t="s">
        <v>14</v>
      </c>
      <c r="M722" s="3">
        <v>35</v>
      </c>
    </row>
    <row r="723" customHeight="1" spans="1:13">
      <c r="A723" s="3">
        <v>12416</v>
      </c>
      <c r="D723" s="91" t="s">
        <v>10</v>
      </c>
      <c r="E723" s="91" t="s">
        <v>438</v>
      </c>
      <c r="F723" s="3">
        <v>1989</v>
      </c>
      <c r="G723" s="3" t="s">
        <v>162</v>
      </c>
      <c r="H723" s="3" t="s">
        <v>163</v>
      </c>
      <c r="I723" s="3" t="s">
        <v>164</v>
      </c>
      <c r="J723" s="3" t="s">
        <v>181</v>
      </c>
      <c r="K723" s="3" t="s">
        <v>14</v>
      </c>
      <c r="M723" s="3">
        <v>35</v>
      </c>
    </row>
    <row r="724" customHeight="1" spans="1:13">
      <c r="A724" s="3">
        <v>12417</v>
      </c>
      <c r="D724" s="91" t="s">
        <v>10</v>
      </c>
      <c r="E724" s="91" t="s">
        <v>439</v>
      </c>
      <c r="F724" s="3">
        <v>1989</v>
      </c>
      <c r="G724" s="3" t="s">
        <v>162</v>
      </c>
      <c r="H724" s="3" t="s">
        <v>163</v>
      </c>
      <c r="I724" s="3" t="s">
        <v>164</v>
      </c>
      <c r="J724" s="3" t="s">
        <v>181</v>
      </c>
      <c r="K724" s="3" t="s">
        <v>14</v>
      </c>
      <c r="M724" s="3">
        <v>35</v>
      </c>
    </row>
    <row r="725" customHeight="1" spans="1:13">
      <c r="A725" s="3">
        <v>12418</v>
      </c>
      <c r="D725" s="91" t="s">
        <v>10</v>
      </c>
      <c r="E725" s="91" t="s">
        <v>440</v>
      </c>
      <c r="F725" s="3">
        <v>1989</v>
      </c>
      <c r="G725" s="3" t="s">
        <v>162</v>
      </c>
      <c r="H725" s="3" t="s">
        <v>163</v>
      </c>
      <c r="I725" s="3" t="s">
        <v>164</v>
      </c>
      <c r="J725" s="3" t="s">
        <v>181</v>
      </c>
      <c r="K725" s="3" t="s">
        <v>14</v>
      </c>
      <c r="M725" s="3">
        <v>35</v>
      </c>
    </row>
    <row r="726" customHeight="1" spans="1:13">
      <c r="A726" s="3">
        <v>12419</v>
      </c>
      <c r="D726" s="91" t="s">
        <v>10</v>
      </c>
      <c r="E726" s="91" t="s">
        <v>441</v>
      </c>
      <c r="F726" s="3">
        <v>1989</v>
      </c>
      <c r="G726" s="3" t="s">
        <v>162</v>
      </c>
      <c r="H726" s="3" t="s">
        <v>163</v>
      </c>
      <c r="I726" s="3" t="s">
        <v>164</v>
      </c>
      <c r="J726" s="3" t="s">
        <v>181</v>
      </c>
      <c r="K726" s="3" t="s">
        <v>14</v>
      </c>
      <c r="M726" s="3">
        <v>35</v>
      </c>
    </row>
    <row r="727" customHeight="1" spans="1:13">
      <c r="A727" s="3">
        <v>12420</v>
      </c>
      <c r="D727" s="91" t="s">
        <v>10</v>
      </c>
      <c r="E727" s="91" t="s">
        <v>442</v>
      </c>
      <c r="F727" s="3">
        <v>1989</v>
      </c>
      <c r="G727" s="3" t="s">
        <v>162</v>
      </c>
      <c r="H727" s="3" t="s">
        <v>163</v>
      </c>
      <c r="I727" s="3" t="s">
        <v>164</v>
      </c>
      <c r="J727" s="3" t="s">
        <v>181</v>
      </c>
      <c r="K727" s="3" t="s">
        <v>14</v>
      </c>
      <c r="M727" s="3">
        <v>35</v>
      </c>
    </row>
    <row r="728" customHeight="1" spans="1:13">
      <c r="A728" s="3">
        <v>12421</v>
      </c>
      <c r="D728" s="91" t="s">
        <v>10</v>
      </c>
      <c r="E728" s="91" t="s">
        <v>443</v>
      </c>
      <c r="F728" s="3">
        <v>1989</v>
      </c>
      <c r="G728" s="3" t="s">
        <v>162</v>
      </c>
      <c r="H728" s="3" t="s">
        <v>163</v>
      </c>
      <c r="I728" s="3" t="s">
        <v>164</v>
      </c>
      <c r="J728" s="3" t="s">
        <v>181</v>
      </c>
      <c r="K728" s="3" t="s">
        <v>14</v>
      </c>
      <c r="M728" s="3">
        <v>35</v>
      </c>
    </row>
    <row r="729" customHeight="1" spans="1:13">
      <c r="A729" s="3">
        <v>12422</v>
      </c>
      <c r="D729" s="91" t="s">
        <v>10</v>
      </c>
      <c r="E729" s="91" t="s">
        <v>444</v>
      </c>
      <c r="F729" s="3">
        <v>1989</v>
      </c>
      <c r="G729" s="3" t="s">
        <v>162</v>
      </c>
      <c r="H729" s="3" t="s">
        <v>163</v>
      </c>
      <c r="I729" s="3" t="s">
        <v>164</v>
      </c>
      <c r="J729" s="3" t="s">
        <v>181</v>
      </c>
      <c r="K729" s="3" t="s">
        <v>14</v>
      </c>
      <c r="M729" s="3">
        <v>35</v>
      </c>
    </row>
    <row r="730" customHeight="1" spans="1:13">
      <c r="A730" s="3">
        <v>12423</v>
      </c>
      <c r="D730" s="91" t="s">
        <v>10</v>
      </c>
      <c r="E730" s="91" t="s">
        <v>445</v>
      </c>
      <c r="F730" s="3">
        <v>1989</v>
      </c>
      <c r="G730" s="3" t="s">
        <v>162</v>
      </c>
      <c r="H730" s="3" t="s">
        <v>163</v>
      </c>
      <c r="I730" s="3" t="s">
        <v>164</v>
      </c>
      <c r="J730" s="3" t="s">
        <v>181</v>
      </c>
      <c r="K730" s="3" t="s">
        <v>14</v>
      </c>
      <c r="M730" s="3">
        <v>35</v>
      </c>
    </row>
    <row r="731" customHeight="1" spans="1:13">
      <c r="A731" s="3" t="s">
        <v>2848</v>
      </c>
      <c r="D731" s="91" t="s">
        <v>10</v>
      </c>
      <c r="E731" s="91" t="s">
        <v>736</v>
      </c>
      <c r="F731" s="3">
        <v>2018</v>
      </c>
      <c r="G731" s="3" t="s">
        <v>131</v>
      </c>
      <c r="H731" s="3" t="s">
        <v>737</v>
      </c>
      <c r="I731" s="3">
        <v>303</v>
      </c>
      <c r="J731" s="3" t="s">
        <v>181</v>
      </c>
      <c r="K731" s="3" t="s">
        <v>40</v>
      </c>
      <c r="M731" s="3">
        <v>60</v>
      </c>
    </row>
    <row r="732" customHeight="1" spans="1:13">
      <c r="A732" s="3" t="s">
        <v>2848</v>
      </c>
      <c r="D732" s="91" t="s">
        <v>10</v>
      </c>
      <c r="E732" s="91" t="s">
        <v>738</v>
      </c>
      <c r="F732" s="3">
        <v>2018</v>
      </c>
      <c r="G732" s="3" t="s">
        <v>131</v>
      </c>
      <c r="H732" s="3" t="s">
        <v>737</v>
      </c>
      <c r="I732" s="3">
        <v>303</v>
      </c>
      <c r="J732" s="3" t="s">
        <v>181</v>
      </c>
      <c r="K732" s="3" t="s">
        <v>40</v>
      </c>
      <c r="M732" s="3">
        <v>60</v>
      </c>
    </row>
    <row r="733" customHeight="1" spans="1:13">
      <c r="A733" s="3" t="s">
        <v>2848</v>
      </c>
      <c r="D733" s="91" t="s">
        <v>10</v>
      </c>
      <c r="E733" s="91" t="s">
        <v>739</v>
      </c>
      <c r="F733" s="3">
        <v>2018</v>
      </c>
      <c r="G733" s="3" t="s">
        <v>131</v>
      </c>
      <c r="H733" s="3" t="s">
        <v>737</v>
      </c>
      <c r="I733" s="3">
        <v>303</v>
      </c>
      <c r="J733" s="3" t="s">
        <v>181</v>
      </c>
      <c r="K733" s="3" t="s">
        <v>40</v>
      </c>
      <c r="M733" s="3">
        <v>60</v>
      </c>
    </row>
    <row r="734" customHeight="1" spans="1:13">
      <c r="A734" s="3" t="s">
        <v>2848</v>
      </c>
      <c r="D734" s="91" t="s">
        <v>10</v>
      </c>
      <c r="E734" s="91" t="s">
        <v>821</v>
      </c>
      <c r="F734" s="3">
        <v>2019</v>
      </c>
      <c r="G734" s="3" t="s">
        <v>398</v>
      </c>
      <c r="H734" s="3" t="s">
        <v>296</v>
      </c>
      <c r="I734" s="3">
        <v>163</v>
      </c>
      <c r="J734" s="3" t="s">
        <v>822</v>
      </c>
      <c r="K734" s="3" t="s">
        <v>14</v>
      </c>
      <c r="M734" s="3">
        <v>100</v>
      </c>
    </row>
    <row r="735" customHeight="1" spans="1:13">
      <c r="A735" s="3" t="s">
        <v>2848</v>
      </c>
      <c r="D735" s="91" t="s">
        <v>66</v>
      </c>
      <c r="E735" s="91" t="s">
        <v>405</v>
      </c>
      <c r="F735" s="3">
        <v>2019</v>
      </c>
      <c r="G735" s="3" t="s">
        <v>131</v>
      </c>
      <c r="H735" s="3" t="s">
        <v>406</v>
      </c>
      <c r="I735" s="3">
        <v>302</v>
      </c>
      <c r="J735" s="3" t="s">
        <v>210</v>
      </c>
      <c r="K735" s="3" t="s">
        <v>277</v>
      </c>
      <c r="M735" s="3">
        <v>30</v>
      </c>
    </row>
    <row r="736" customHeight="1" spans="1:13">
      <c r="A736" s="3" t="s">
        <v>2848</v>
      </c>
      <c r="D736" s="91" t="s">
        <v>66</v>
      </c>
      <c r="E736" s="91" t="s">
        <v>407</v>
      </c>
      <c r="F736" s="3">
        <v>2019</v>
      </c>
      <c r="G736" s="3" t="s">
        <v>131</v>
      </c>
      <c r="H736" s="3" t="s">
        <v>406</v>
      </c>
      <c r="I736" s="3">
        <v>302</v>
      </c>
      <c r="J736" s="3" t="s">
        <v>210</v>
      </c>
      <c r="K736" s="3" t="s">
        <v>277</v>
      </c>
      <c r="M736" s="3">
        <v>30</v>
      </c>
    </row>
    <row r="737" customHeight="1" spans="1:13">
      <c r="A737" s="3" t="s">
        <v>2848</v>
      </c>
      <c r="D737" s="91" t="s">
        <v>66</v>
      </c>
      <c r="E737" s="91" t="s">
        <v>408</v>
      </c>
      <c r="F737" s="3">
        <v>2019</v>
      </c>
      <c r="G737" s="3" t="s">
        <v>131</v>
      </c>
      <c r="H737" s="3" t="s">
        <v>406</v>
      </c>
      <c r="I737" s="3">
        <v>302</v>
      </c>
      <c r="J737" s="3" t="s">
        <v>210</v>
      </c>
      <c r="K737" s="3" t="s">
        <v>277</v>
      </c>
      <c r="M737" s="3">
        <v>30</v>
      </c>
    </row>
    <row r="738" customHeight="1" spans="1:13">
      <c r="A738" s="3" t="s">
        <v>2848</v>
      </c>
      <c r="D738" s="91" t="s">
        <v>66</v>
      </c>
      <c r="E738" s="91" t="s">
        <v>409</v>
      </c>
      <c r="F738" s="3">
        <v>2019</v>
      </c>
      <c r="G738" s="3" t="s">
        <v>131</v>
      </c>
      <c r="H738" s="3" t="s">
        <v>406</v>
      </c>
      <c r="I738" s="3">
        <v>302</v>
      </c>
      <c r="J738" s="3" t="s">
        <v>210</v>
      </c>
      <c r="K738" s="3" t="s">
        <v>277</v>
      </c>
      <c r="M738" s="3">
        <v>30</v>
      </c>
    </row>
    <row r="739" customHeight="1" spans="1:13">
      <c r="A739" s="3" t="s">
        <v>2848</v>
      </c>
      <c r="D739" s="91" t="s">
        <v>66</v>
      </c>
      <c r="E739" s="91" t="s">
        <v>410</v>
      </c>
      <c r="F739" s="3">
        <v>2019</v>
      </c>
      <c r="G739" s="3" t="s">
        <v>131</v>
      </c>
      <c r="H739" s="3" t="s">
        <v>406</v>
      </c>
      <c r="I739" s="3">
        <v>302</v>
      </c>
      <c r="J739" s="3" t="s">
        <v>210</v>
      </c>
      <c r="K739" s="3" t="s">
        <v>277</v>
      </c>
      <c r="M739" s="3">
        <v>30</v>
      </c>
    </row>
    <row r="740" customHeight="1" spans="1:13">
      <c r="A740" s="3" t="s">
        <v>2848</v>
      </c>
      <c r="D740" s="91" t="s">
        <v>66</v>
      </c>
      <c r="E740" s="91" t="s">
        <v>411</v>
      </c>
      <c r="F740" s="3">
        <v>2019</v>
      </c>
      <c r="G740" s="3" t="s">
        <v>131</v>
      </c>
      <c r="H740" s="3" t="s">
        <v>406</v>
      </c>
      <c r="I740" s="3">
        <v>302</v>
      </c>
      <c r="J740" s="3" t="s">
        <v>210</v>
      </c>
      <c r="K740" s="3" t="s">
        <v>277</v>
      </c>
      <c r="M740" s="3">
        <v>30</v>
      </c>
    </row>
    <row r="741" customHeight="1" spans="1:13">
      <c r="A741" s="3" t="s">
        <v>2848</v>
      </c>
      <c r="D741" s="91" t="s">
        <v>66</v>
      </c>
      <c r="E741" s="91" t="s">
        <v>412</v>
      </c>
      <c r="F741" s="3">
        <v>2019</v>
      </c>
      <c r="G741" s="3" t="s">
        <v>131</v>
      </c>
      <c r="H741" s="3" t="s">
        <v>406</v>
      </c>
      <c r="I741" s="3">
        <v>302</v>
      </c>
      <c r="J741" s="3" t="s">
        <v>210</v>
      </c>
      <c r="K741" s="3" t="s">
        <v>277</v>
      </c>
      <c r="M741" s="3">
        <v>30</v>
      </c>
    </row>
    <row r="742" customHeight="1" spans="1:13">
      <c r="A742" s="3" t="s">
        <v>2848</v>
      </c>
      <c r="D742" s="91" t="s">
        <v>66</v>
      </c>
      <c r="E742" s="91" t="s">
        <v>413</v>
      </c>
      <c r="F742" s="3">
        <v>2019</v>
      </c>
      <c r="G742" s="3" t="s">
        <v>131</v>
      </c>
      <c r="H742" s="3" t="s">
        <v>406</v>
      </c>
      <c r="I742" s="3">
        <v>302</v>
      </c>
      <c r="J742" s="3" t="s">
        <v>210</v>
      </c>
      <c r="K742" s="3" t="s">
        <v>277</v>
      </c>
      <c r="M742" s="3">
        <v>30</v>
      </c>
    </row>
    <row r="743" customHeight="1" spans="1:13">
      <c r="A743" s="3" t="s">
        <v>2848</v>
      </c>
      <c r="D743" s="91" t="s">
        <v>66</v>
      </c>
      <c r="E743" s="91" t="s">
        <v>414</v>
      </c>
      <c r="F743" s="3">
        <v>2019</v>
      </c>
      <c r="G743" s="3" t="s">
        <v>131</v>
      </c>
      <c r="H743" s="3" t="s">
        <v>406</v>
      </c>
      <c r="I743" s="3">
        <v>302</v>
      </c>
      <c r="J743" s="3" t="s">
        <v>210</v>
      </c>
      <c r="K743" s="3" t="s">
        <v>277</v>
      </c>
      <c r="M743" s="3">
        <v>30</v>
      </c>
    </row>
    <row r="744" customHeight="1" spans="1:13">
      <c r="A744" s="3" t="s">
        <v>2848</v>
      </c>
      <c r="D744" s="91" t="s">
        <v>66</v>
      </c>
      <c r="E744" s="91" t="s">
        <v>415</v>
      </c>
      <c r="F744" s="3">
        <v>2019</v>
      </c>
      <c r="G744" s="3" t="s">
        <v>131</v>
      </c>
      <c r="H744" s="3" t="s">
        <v>406</v>
      </c>
      <c r="I744" s="3">
        <v>302</v>
      </c>
      <c r="J744" s="3" t="s">
        <v>210</v>
      </c>
      <c r="K744" s="3" t="s">
        <v>277</v>
      </c>
      <c r="M744" s="3">
        <v>30</v>
      </c>
    </row>
    <row r="745" customHeight="1" spans="1:13">
      <c r="A745" s="3" t="s">
        <v>2848</v>
      </c>
      <c r="D745" s="91" t="s">
        <v>66</v>
      </c>
      <c r="E745" s="91" t="s">
        <v>416</v>
      </c>
      <c r="F745" s="3">
        <v>2019</v>
      </c>
      <c r="G745" s="3" t="s">
        <v>131</v>
      </c>
      <c r="H745" s="3" t="s">
        <v>406</v>
      </c>
      <c r="I745" s="3">
        <v>302</v>
      </c>
      <c r="J745" s="3" t="s">
        <v>210</v>
      </c>
      <c r="K745" s="3" t="s">
        <v>277</v>
      </c>
      <c r="M745" s="3">
        <v>30</v>
      </c>
    </row>
    <row r="746" customHeight="1" spans="1:13">
      <c r="A746" s="3" t="s">
        <v>2848</v>
      </c>
      <c r="D746" s="91" t="s">
        <v>10</v>
      </c>
      <c r="E746" s="91" t="s">
        <v>417</v>
      </c>
      <c r="F746" s="3">
        <v>1989</v>
      </c>
      <c r="G746" s="3" t="s">
        <v>162</v>
      </c>
      <c r="H746" s="3" t="s">
        <v>197</v>
      </c>
      <c r="I746" s="3" t="s">
        <v>418</v>
      </c>
      <c r="J746" s="3" t="s">
        <v>181</v>
      </c>
      <c r="K746" s="3" t="s">
        <v>14</v>
      </c>
      <c r="M746" s="3">
        <v>30</v>
      </c>
    </row>
    <row r="747" customHeight="1" spans="1:13">
      <c r="A747" s="3" t="s">
        <v>2848</v>
      </c>
      <c r="B747" s="3" t="s">
        <v>3419</v>
      </c>
      <c r="D747" s="220"/>
      <c r="E747" s="91" t="s">
        <v>195</v>
      </c>
      <c r="F747" s="3">
        <v>1989</v>
      </c>
      <c r="G747" s="3" t="s">
        <v>196</v>
      </c>
      <c r="H747" s="3" t="s">
        <v>197</v>
      </c>
      <c r="I747" s="3">
        <v>486</v>
      </c>
      <c r="J747" s="3" t="s">
        <v>181</v>
      </c>
      <c r="K747" s="3" t="s">
        <v>14</v>
      </c>
      <c r="M747" s="3">
        <v>20</v>
      </c>
    </row>
    <row r="748" customHeight="1" spans="1:13">
      <c r="A748" s="3" t="s">
        <v>2848</v>
      </c>
      <c r="D748" s="220"/>
      <c r="E748" s="91" t="s">
        <v>198</v>
      </c>
      <c r="F748" s="3">
        <v>1989</v>
      </c>
      <c r="G748" s="3" t="s">
        <v>196</v>
      </c>
      <c r="H748" s="3" t="s">
        <v>197</v>
      </c>
      <c r="I748" s="3">
        <v>486</v>
      </c>
      <c r="J748" s="3" t="s">
        <v>181</v>
      </c>
      <c r="K748" s="3" t="s">
        <v>14</v>
      </c>
      <c r="M748" s="3">
        <v>20</v>
      </c>
    </row>
    <row r="749" customHeight="1" spans="1:13">
      <c r="A749" s="3" t="s">
        <v>2848</v>
      </c>
      <c r="D749" s="220"/>
      <c r="E749" s="91" t="s">
        <v>199</v>
      </c>
      <c r="F749" s="3">
        <v>1989</v>
      </c>
      <c r="G749" s="3" t="s">
        <v>196</v>
      </c>
      <c r="H749" s="3" t="s">
        <v>197</v>
      </c>
      <c r="I749" s="3">
        <v>486</v>
      </c>
      <c r="J749" s="3" t="s">
        <v>181</v>
      </c>
      <c r="K749" s="3" t="s">
        <v>14</v>
      </c>
      <c r="M749" s="3">
        <v>20</v>
      </c>
    </row>
    <row r="750" customHeight="1" spans="1:13">
      <c r="A750" s="3" t="s">
        <v>2848</v>
      </c>
      <c r="D750" s="220"/>
      <c r="E750" s="91" t="s">
        <v>200</v>
      </c>
      <c r="F750" s="3">
        <v>1989</v>
      </c>
      <c r="G750" s="3" t="s">
        <v>196</v>
      </c>
      <c r="H750" s="3" t="s">
        <v>197</v>
      </c>
      <c r="I750" s="3">
        <v>486</v>
      </c>
      <c r="J750" s="3" t="s">
        <v>181</v>
      </c>
      <c r="K750" s="3" t="s">
        <v>14</v>
      </c>
      <c r="M750" s="3">
        <v>20</v>
      </c>
    </row>
    <row r="751" customHeight="1" spans="1:13">
      <c r="A751" s="3" t="s">
        <v>2848</v>
      </c>
      <c r="D751" s="220"/>
      <c r="E751" s="91" t="s">
        <v>201</v>
      </c>
      <c r="F751" s="3">
        <v>1989</v>
      </c>
      <c r="G751" s="3" t="s">
        <v>196</v>
      </c>
      <c r="H751" s="3" t="s">
        <v>197</v>
      </c>
      <c r="I751" s="3">
        <v>486</v>
      </c>
      <c r="J751" s="3" t="s">
        <v>181</v>
      </c>
      <c r="K751" s="3" t="s">
        <v>14</v>
      </c>
      <c r="M751" s="3">
        <v>20</v>
      </c>
    </row>
    <row r="752" customHeight="1" spans="1:13">
      <c r="A752" s="3" t="s">
        <v>2848</v>
      </c>
      <c r="D752" s="220"/>
      <c r="E752" s="91" t="s">
        <v>202</v>
      </c>
      <c r="F752" s="3">
        <v>1989</v>
      </c>
      <c r="G752" s="3" t="s">
        <v>196</v>
      </c>
      <c r="H752" s="3" t="s">
        <v>197</v>
      </c>
      <c r="I752" s="3">
        <v>486</v>
      </c>
      <c r="J752" s="3" t="s">
        <v>181</v>
      </c>
      <c r="K752" s="3" t="s">
        <v>14</v>
      </c>
      <c r="M752" s="3">
        <v>20</v>
      </c>
    </row>
    <row r="753" customHeight="1" spans="1:13">
      <c r="A753" s="3" t="s">
        <v>2848</v>
      </c>
      <c r="D753" s="220"/>
      <c r="E753" s="91" t="s">
        <v>203</v>
      </c>
      <c r="F753" s="3">
        <v>1989</v>
      </c>
      <c r="G753" s="3" t="s">
        <v>196</v>
      </c>
      <c r="H753" s="3" t="s">
        <v>197</v>
      </c>
      <c r="I753" s="3">
        <v>486</v>
      </c>
      <c r="J753" s="3" t="s">
        <v>181</v>
      </c>
      <c r="K753" s="3" t="s">
        <v>14</v>
      </c>
      <c r="M753" s="3">
        <v>20</v>
      </c>
    </row>
    <row r="754" customHeight="1" spans="1:13">
      <c r="A754" s="3" t="s">
        <v>2848</v>
      </c>
      <c r="D754" s="220"/>
      <c r="E754" s="91" t="s">
        <v>204</v>
      </c>
      <c r="F754" s="3">
        <v>1989</v>
      </c>
      <c r="G754" s="3" t="s">
        <v>196</v>
      </c>
      <c r="H754" s="3" t="s">
        <v>197</v>
      </c>
      <c r="I754" s="3">
        <v>486</v>
      </c>
      <c r="J754" s="3" t="s">
        <v>181</v>
      </c>
      <c r="K754" s="3" t="s">
        <v>14</v>
      </c>
      <c r="M754" s="3">
        <v>20</v>
      </c>
    </row>
    <row r="755" customHeight="1" spans="1:13">
      <c r="A755" s="3" t="s">
        <v>2848</v>
      </c>
      <c r="D755" s="220"/>
      <c r="E755" s="91" t="s">
        <v>205</v>
      </c>
      <c r="F755" s="3">
        <v>1989</v>
      </c>
      <c r="G755" s="3" t="s">
        <v>196</v>
      </c>
      <c r="H755" s="3" t="s">
        <v>197</v>
      </c>
      <c r="I755" s="3">
        <v>486</v>
      </c>
      <c r="J755" s="3" t="s">
        <v>181</v>
      </c>
      <c r="K755" s="3" t="s">
        <v>14</v>
      </c>
      <c r="M755" s="3">
        <v>20</v>
      </c>
    </row>
    <row r="756" customHeight="1" spans="1:13">
      <c r="A756" s="3" t="s">
        <v>2848</v>
      </c>
      <c r="D756" s="220"/>
      <c r="E756" s="91" t="s">
        <v>206</v>
      </c>
      <c r="F756" s="3">
        <v>1989</v>
      </c>
      <c r="G756" s="3" t="s">
        <v>196</v>
      </c>
      <c r="H756" s="3" t="s">
        <v>197</v>
      </c>
      <c r="I756" s="3">
        <v>486</v>
      </c>
      <c r="J756" s="3" t="s">
        <v>181</v>
      </c>
      <c r="K756" s="3" t="s">
        <v>14</v>
      </c>
      <c r="M756" s="3">
        <v>20</v>
      </c>
    </row>
    <row r="757" customHeight="1" spans="1:13">
      <c r="A757" s="3" t="s">
        <v>2848</v>
      </c>
      <c r="D757" s="220"/>
      <c r="E757" s="91" t="s">
        <v>207</v>
      </c>
      <c r="F757" s="3">
        <v>1989</v>
      </c>
      <c r="G757" s="3" t="s">
        <v>196</v>
      </c>
      <c r="H757" s="3" t="s">
        <v>197</v>
      </c>
      <c r="I757" s="3">
        <v>486</v>
      </c>
      <c r="J757" s="3" t="s">
        <v>181</v>
      </c>
      <c r="K757" s="3" t="s">
        <v>14</v>
      </c>
      <c r="M757" s="3">
        <v>20</v>
      </c>
    </row>
    <row r="758" customHeight="1" spans="1:13">
      <c r="A758" s="3" t="s">
        <v>2848</v>
      </c>
      <c r="D758" s="220"/>
      <c r="E758" s="91" t="s">
        <v>208</v>
      </c>
      <c r="F758" s="3">
        <v>1989</v>
      </c>
      <c r="G758" s="3" t="s">
        <v>196</v>
      </c>
      <c r="H758" s="3" t="s">
        <v>197</v>
      </c>
      <c r="I758" s="3">
        <v>486</v>
      </c>
      <c r="J758" s="3" t="s">
        <v>181</v>
      </c>
      <c r="K758" s="3" t="s">
        <v>14</v>
      </c>
      <c r="M758" s="3">
        <v>20</v>
      </c>
    </row>
    <row r="759" customHeight="1" spans="1:13">
      <c r="A759" s="3" t="s">
        <v>2848</v>
      </c>
      <c r="D759" s="220"/>
      <c r="E759" s="91" t="s">
        <v>446</v>
      </c>
      <c r="F759" s="3">
        <v>1989</v>
      </c>
      <c r="G759" s="3" t="s">
        <v>196</v>
      </c>
      <c r="H759" s="3" t="s">
        <v>163</v>
      </c>
      <c r="I759" s="3">
        <v>490</v>
      </c>
      <c r="J759" s="3" t="s">
        <v>181</v>
      </c>
      <c r="K759" s="3" t="s">
        <v>14</v>
      </c>
      <c r="M759" s="3">
        <v>35</v>
      </c>
    </row>
    <row r="760" customHeight="1" spans="1:13">
      <c r="A760" s="3" t="s">
        <v>2848</v>
      </c>
      <c r="D760" s="220"/>
      <c r="E760" s="91" t="s">
        <v>447</v>
      </c>
      <c r="F760" s="3">
        <v>1989</v>
      </c>
      <c r="G760" s="3" t="s">
        <v>196</v>
      </c>
      <c r="H760" s="3" t="s">
        <v>163</v>
      </c>
      <c r="I760" s="3">
        <v>490</v>
      </c>
      <c r="J760" s="3" t="s">
        <v>181</v>
      </c>
      <c r="K760" s="3" t="s">
        <v>14</v>
      </c>
      <c r="M760" s="3">
        <v>35</v>
      </c>
    </row>
    <row r="761" customHeight="1" spans="1:13">
      <c r="A761" s="3" t="s">
        <v>2848</v>
      </c>
      <c r="D761" s="220"/>
      <c r="E761" s="91" t="s">
        <v>448</v>
      </c>
      <c r="F761" s="3">
        <v>1989</v>
      </c>
      <c r="G761" s="3" t="s">
        <v>196</v>
      </c>
      <c r="H761" s="3" t="s">
        <v>163</v>
      </c>
      <c r="I761" s="3">
        <v>490</v>
      </c>
      <c r="J761" s="3" t="s">
        <v>181</v>
      </c>
      <c r="K761" s="3" t="s">
        <v>14</v>
      </c>
      <c r="M761" s="3">
        <v>35</v>
      </c>
    </row>
    <row r="762" customHeight="1" spans="1:13">
      <c r="A762" s="3" t="s">
        <v>2848</v>
      </c>
      <c r="D762" s="220"/>
      <c r="E762" s="91" t="s">
        <v>449</v>
      </c>
      <c r="F762" s="3">
        <v>1989</v>
      </c>
      <c r="G762" s="3" t="s">
        <v>196</v>
      </c>
      <c r="H762" s="3" t="s">
        <v>163</v>
      </c>
      <c r="I762" s="3">
        <v>490</v>
      </c>
      <c r="J762" s="3" t="s">
        <v>181</v>
      </c>
      <c r="K762" s="3" t="s">
        <v>14</v>
      </c>
      <c r="M762" s="3">
        <v>35</v>
      </c>
    </row>
    <row r="763" customHeight="1" spans="1:13">
      <c r="A763" s="3" t="s">
        <v>2848</v>
      </c>
      <c r="D763" s="220"/>
      <c r="E763" s="91" t="s">
        <v>450</v>
      </c>
      <c r="F763" s="3">
        <v>1989</v>
      </c>
      <c r="G763" s="3" t="s">
        <v>196</v>
      </c>
      <c r="H763" s="3" t="s">
        <v>163</v>
      </c>
      <c r="I763" s="3">
        <v>490</v>
      </c>
      <c r="J763" s="3" t="s">
        <v>181</v>
      </c>
      <c r="K763" s="3" t="s">
        <v>14</v>
      </c>
      <c r="M763" s="3">
        <v>35</v>
      </c>
    </row>
    <row r="764" customHeight="1" spans="1:13">
      <c r="A764" s="3" t="s">
        <v>2848</v>
      </c>
      <c r="D764" s="220"/>
      <c r="E764" s="91" t="s">
        <v>451</v>
      </c>
      <c r="F764" s="3">
        <v>1989</v>
      </c>
      <c r="G764" s="3" t="s">
        <v>196</v>
      </c>
      <c r="H764" s="3" t="s">
        <v>163</v>
      </c>
      <c r="I764" s="3">
        <v>490</v>
      </c>
      <c r="J764" s="3" t="s">
        <v>181</v>
      </c>
      <c r="K764" s="3" t="s">
        <v>14</v>
      </c>
      <c r="M764" s="3">
        <v>35</v>
      </c>
    </row>
    <row r="765" customHeight="1" spans="1:13">
      <c r="A765" s="3" t="s">
        <v>2848</v>
      </c>
      <c r="D765" s="220"/>
      <c r="E765" s="91" t="s">
        <v>577</v>
      </c>
      <c r="F765" s="3">
        <v>1989</v>
      </c>
      <c r="G765" s="3" t="s">
        <v>183</v>
      </c>
      <c r="H765" s="3" t="s">
        <v>568</v>
      </c>
      <c r="I765" s="3" t="s">
        <v>569</v>
      </c>
      <c r="J765" s="3" t="s">
        <v>323</v>
      </c>
      <c r="K765" s="3" t="s">
        <v>14</v>
      </c>
      <c r="M765" s="3">
        <v>45</v>
      </c>
    </row>
    <row r="766" customHeight="1" spans="1:13">
      <c r="A766" s="3" t="s">
        <v>2848</v>
      </c>
      <c r="D766" s="220"/>
      <c r="E766" s="91" t="s">
        <v>578</v>
      </c>
      <c r="F766" s="3">
        <v>1989</v>
      </c>
      <c r="G766" s="3" t="s">
        <v>183</v>
      </c>
      <c r="H766" s="3" t="s">
        <v>568</v>
      </c>
      <c r="I766" s="3" t="s">
        <v>569</v>
      </c>
      <c r="J766" s="3" t="s">
        <v>323</v>
      </c>
      <c r="K766" s="3" t="s">
        <v>14</v>
      </c>
      <c r="M766" s="3">
        <v>45</v>
      </c>
    </row>
    <row r="767" customHeight="1" spans="1:13">
      <c r="A767" s="3" t="s">
        <v>2848</v>
      </c>
      <c r="D767" s="220"/>
      <c r="E767" s="91" t="s">
        <v>320</v>
      </c>
      <c r="F767" s="3">
        <v>1989</v>
      </c>
      <c r="G767" s="3" t="s">
        <v>183</v>
      </c>
      <c r="H767" s="3" t="s">
        <v>321</v>
      </c>
      <c r="I767" s="3" t="s">
        <v>322</v>
      </c>
      <c r="J767" s="3" t="s">
        <v>323</v>
      </c>
      <c r="K767" s="3" t="s">
        <v>14</v>
      </c>
      <c r="M767" s="3">
        <v>25</v>
      </c>
    </row>
    <row r="768" customHeight="1" spans="1:13">
      <c r="A768" s="3" t="s">
        <v>2848</v>
      </c>
      <c r="D768" s="220"/>
      <c r="E768" s="91" t="s">
        <v>324</v>
      </c>
      <c r="F768" s="3">
        <v>1989</v>
      </c>
      <c r="G768" s="3" t="s">
        <v>183</v>
      </c>
      <c r="H768" s="3" t="s">
        <v>321</v>
      </c>
      <c r="I768" s="3" t="s">
        <v>322</v>
      </c>
      <c r="J768" s="3" t="s">
        <v>323</v>
      </c>
      <c r="K768" s="3" t="s">
        <v>14</v>
      </c>
      <c r="M768" s="3">
        <v>25</v>
      </c>
    </row>
    <row r="769" customHeight="1" spans="1:13">
      <c r="A769" s="3" t="s">
        <v>2848</v>
      </c>
      <c r="D769" s="220"/>
      <c r="E769" s="203" t="s">
        <v>325</v>
      </c>
      <c r="F769" s="65">
        <v>1989</v>
      </c>
      <c r="G769" s="45" t="s">
        <v>183</v>
      </c>
      <c r="H769" s="45" t="s">
        <v>321</v>
      </c>
      <c r="I769" s="45" t="s">
        <v>322</v>
      </c>
      <c r="J769" s="45" t="s">
        <v>323</v>
      </c>
      <c r="K769" s="45" t="s">
        <v>14</v>
      </c>
      <c r="M769" s="3">
        <v>25</v>
      </c>
    </row>
    <row r="770" customHeight="1" spans="1:13">
      <c r="A770" s="3" t="s">
        <v>2848</v>
      </c>
      <c r="D770" s="220"/>
      <c r="E770" s="203" t="s">
        <v>326</v>
      </c>
      <c r="F770" s="65">
        <v>1989</v>
      </c>
      <c r="G770" s="45" t="s">
        <v>183</v>
      </c>
      <c r="H770" s="45" t="s">
        <v>321</v>
      </c>
      <c r="I770" s="45" t="s">
        <v>322</v>
      </c>
      <c r="J770" s="45" t="s">
        <v>323</v>
      </c>
      <c r="K770" s="45" t="s">
        <v>14</v>
      </c>
      <c r="M770" s="3">
        <v>25</v>
      </c>
    </row>
    <row r="771" customHeight="1" spans="1:13">
      <c r="A771" s="3" t="s">
        <v>2848</v>
      </c>
      <c r="D771" s="220"/>
      <c r="E771" s="203" t="s">
        <v>327</v>
      </c>
      <c r="F771" s="65">
        <v>1989</v>
      </c>
      <c r="G771" s="45" t="s">
        <v>183</v>
      </c>
      <c r="H771" s="45" t="s">
        <v>321</v>
      </c>
      <c r="I771" s="45" t="s">
        <v>322</v>
      </c>
      <c r="J771" s="45" t="s">
        <v>323</v>
      </c>
      <c r="K771" s="45" t="s">
        <v>14</v>
      </c>
      <c r="M771" s="3">
        <v>25</v>
      </c>
    </row>
    <row r="772" customHeight="1" spans="1:13">
      <c r="A772" s="3" t="s">
        <v>2848</v>
      </c>
      <c r="D772" s="220"/>
      <c r="E772" s="203" t="s">
        <v>328</v>
      </c>
      <c r="F772" s="65">
        <v>1989</v>
      </c>
      <c r="G772" s="45" t="s">
        <v>183</v>
      </c>
      <c r="H772" s="45" t="s">
        <v>321</v>
      </c>
      <c r="I772" s="45" t="s">
        <v>322</v>
      </c>
      <c r="J772" s="45" t="s">
        <v>323</v>
      </c>
      <c r="K772" s="45" t="s">
        <v>14</v>
      </c>
      <c r="M772" s="3">
        <v>25</v>
      </c>
    </row>
    <row r="773" customHeight="1" spans="1:13">
      <c r="A773" s="3" t="s">
        <v>2848</v>
      </c>
      <c r="D773" s="220"/>
      <c r="E773" s="203" t="s">
        <v>329</v>
      </c>
      <c r="F773" s="65">
        <v>1989</v>
      </c>
      <c r="G773" s="45" t="s">
        <v>183</v>
      </c>
      <c r="H773" s="45" t="s">
        <v>321</v>
      </c>
      <c r="I773" s="45" t="s">
        <v>322</v>
      </c>
      <c r="J773" s="45" t="s">
        <v>323</v>
      </c>
      <c r="K773" s="45" t="s">
        <v>14</v>
      </c>
      <c r="M773" s="3">
        <v>25</v>
      </c>
    </row>
    <row r="774" customHeight="1" spans="1:13">
      <c r="A774" s="3" t="s">
        <v>2848</v>
      </c>
      <c r="D774" s="220"/>
      <c r="E774" s="203" t="s">
        <v>330</v>
      </c>
      <c r="F774" s="65">
        <v>1989</v>
      </c>
      <c r="G774" s="45" t="s">
        <v>183</v>
      </c>
      <c r="H774" s="45" t="s">
        <v>321</v>
      </c>
      <c r="I774" s="45" t="s">
        <v>322</v>
      </c>
      <c r="J774" s="45" t="s">
        <v>323</v>
      </c>
      <c r="K774" s="45" t="s">
        <v>14</v>
      </c>
      <c r="M774" s="3">
        <v>25</v>
      </c>
    </row>
    <row r="775" customHeight="1" spans="1:13">
      <c r="A775" s="3" t="s">
        <v>2848</v>
      </c>
      <c r="D775" s="220"/>
      <c r="E775" s="203" t="s">
        <v>331</v>
      </c>
      <c r="F775" s="65">
        <v>1989</v>
      </c>
      <c r="G775" s="45" t="s">
        <v>183</v>
      </c>
      <c r="H775" s="45" t="s">
        <v>321</v>
      </c>
      <c r="I775" s="45" t="s">
        <v>322</v>
      </c>
      <c r="J775" s="45" t="s">
        <v>323</v>
      </c>
      <c r="K775" s="45" t="s">
        <v>14</v>
      </c>
      <c r="M775" s="3">
        <v>25</v>
      </c>
    </row>
    <row r="776" customHeight="1" spans="1:13">
      <c r="A776" s="3" t="s">
        <v>2848</v>
      </c>
      <c r="D776" s="220"/>
      <c r="E776" s="203" t="s">
        <v>332</v>
      </c>
      <c r="F776" s="65">
        <v>1989</v>
      </c>
      <c r="G776" s="45" t="s">
        <v>183</v>
      </c>
      <c r="H776" s="45" t="s">
        <v>321</v>
      </c>
      <c r="I776" s="45" t="s">
        <v>322</v>
      </c>
      <c r="J776" s="45" t="s">
        <v>323</v>
      </c>
      <c r="K776" s="45" t="s">
        <v>14</v>
      </c>
      <c r="M776" s="3">
        <v>25</v>
      </c>
    </row>
    <row r="777" customHeight="1" spans="1:13">
      <c r="A777" s="3" t="s">
        <v>2848</v>
      </c>
      <c r="D777" s="220"/>
      <c r="E777" s="203" t="s">
        <v>333</v>
      </c>
      <c r="F777" s="65">
        <v>1989</v>
      </c>
      <c r="G777" s="45" t="s">
        <v>183</v>
      </c>
      <c r="H777" s="45" t="s">
        <v>321</v>
      </c>
      <c r="I777" s="45" t="s">
        <v>322</v>
      </c>
      <c r="J777" s="45" t="s">
        <v>323</v>
      </c>
      <c r="K777" s="45" t="s">
        <v>14</v>
      </c>
      <c r="M777" s="3">
        <v>25</v>
      </c>
    </row>
    <row r="778" customHeight="1" spans="1:13">
      <c r="A778" s="3" t="s">
        <v>2848</v>
      </c>
      <c r="D778" s="220"/>
      <c r="E778" s="203" t="s">
        <v>334</v>
      </c>
      <c r="F778" s="65">
        <v>1989</v>
      </c>
      <c r="G778" s="45" t="s">
        <v>183</v>
      </c>
      <c r="H778" s="45" t="s">
        <v>321</v>
      </c>
      <c r="I778" s="45" t="s">
        <v>322</v>
      </c>
      <c r="J778" s="45" t="s">
        <v>323</v>
      </c>
      <c r="K778" s="45" t="s">
        <v>14</v>
      </c>
      <c r="M778" s="3">
        <v>25</v>
      </c>
    </row>
    <row r="779" customHeight="1" spans="1:13">
      <c r="A779" s="3" t="s">
        <v>2848</v>
      </c>
      <c r="D779" s="220"/>
      <c r="E779" s="203" t="s">
        <v>335</v>
      </c>
      <c r="F779" s="65">
        <v>1989</v>
      </c>
      <c r="G779" s="45" t="s">
        <v>183</v>
      </c>
      <c r="H779" s="45" t="s">
        <v>321</v>
      </c>
      <c r="I779" s="45" t="s">
        <v>322</v>
      </c>
      <c r="J779" s="45" t="s">
        <v>323</v>
      </c>
      <c r="K779" s="45" t="s">
        <v>14</v>
      </c>
      <c r="M779" s="3">
        <v>25</v>
      </c>
    </row>
    <row r="780" customHeight="1" spans="1:13">
      <c r="A780" s="3" t="s">
        <v>2848</v>
      </c>
      <c r="D780" s="220"/>
      <c r="E780" s="91" t="s">
        <v>3420</v>
      </c>
      <c r="F780" s="3">
        <v>1989</v>
      </c>
      <c r="G780" s="3" t="s">
        <v>162</v>
      </c>
      <c r="H780" s="3" t="s">
        <v>197</v>
      </c>
      <c r="I780" s="3" t="s">
        <v>418</v>
      </c>
      <c r="J780" s="3" t="s">
        <v>210</v>
      </c>
      <c r="K780" s="3" t="s">
        <v>27</v>
      </c>
      <c r="M780" s="3">
        <v>15</v>
      </c>
    </row>
    <row r="781" customHeight="1" spans="1:13">
      <c r="A781" s="3" t="s">
        <v>2848</v>
      </c>
      <c r="D781" s="220"/>
      <c r="E781" s="91" t="s">
        <v>3421</v>
      </c>
      <c r="F781" s="3">
        <v>1989</v>
      </c>
      <c r="G781" s="3" t="s">
        <v>162</v>
      </c>
      <c r="H781" s="3" t="s">
        <v>197</v>
      </c>
      <c r="I781" s="3" t="s">
        <v>418</v>
      </c>
      <c r="J781" s="3" t="s">
        <v>210</v>
      </c>
      <c r="K781" s="3" t="s">
        <v>27</v>
      </c>
      <c r="M781" s="3">
        <v>15</v>
      </c>
    </row>
    <row r="782" customHeight="1" spans="1:13">
      <c r="A782" s="3" t="s">
        <v>2848</v>
      </c>
      <c r="D782" s="220"/>
      <c r="E782" s="91" t="s">
        <v>452</v>
      </c>
      <c r="F782" s="3">
        <v>1989</v>
      </c>
      <c r="G782" s="3" t="s">
        <v>162</v>
      </c>
      <c r="H782" s="3" t="s">
        <v>197</v>
      </c>
      <c r="I782" s="3" t="s">
        <v>418</v>
      </c>
      <c r="J782" s="3" t="s">
        <v>210</v>
      </c>
      <c r="K782" s="3" t="s">
        <v>14</v>
      </c>
      <c r="M782" s="3">
        <v>35</v>
      </c>
    </row>
    <row r="783" customHeight="1" spans="1:13">
      <c r="A783" s="3" t="s">
        <v>2848</v>
      </c>
      <c r="D783" s="220"/>
      <c r="E783" s="91" t="s">
        <v>209</v>
      </c>
      <c r="F783" s="3">
        <v>1989</v>
      </c>
      <c r="G783" s="3" t="s">
        <v>196</v>
      </c>
      <c r="H783" s="3" t="s">
        <v>197</v>
      </c>
      <c r="I783" s="3">
        <v>486</v>
      </c>
      <c r="J783" s="3" t="s">
        <v>210</v>
      </c>
      <c r="K783" s="3" t="s">
        <v>14</v>
      </c>
      <c r="M783" s="3">
        <v>20</v>
      </c>
    </row>
    <row r="784" customHeight="1" spans="1:13">
      <c r="A784" s="3" t="s">
        <v>2848</v>
      </c>
      <c r="D784" s="220"/>
      <c r="E784" s="91" t="s">
        <v>211</v>
      </c>
      <c r="F784" s="3">
        <v>1989</v>
      </c>
      <c r="G784" s="3" t="s">
        <v>196</v>
      </c>
      <c r="H784" s="3" t="s">
        <v>197</v>
      </c>
      <c r="I784" s="3">
        <v>486</v>
      </c>
      <c r="J784" s="3" t="s">
        <v>210</v>
      </c>
      <c r="K784" s="3" t="s">
        <v>14</v>
      </c>
      <c r="M784" s="3">
        <v>20</v>
      </c>
    </row>
    <row r="785" customHeight="1" spans="1:13">
      <c r="A785" s="3" t="s">
        <v>2848</v>
      </c>
      <c r="D785" s="220"/>
      <c r="E785" s="91" t="s">
        <v>212</v>
      </c>
      <c r="F785" s="3">
        <v>1989</v>
      </c>
      <c r="G785" s="3" t="s">
        <v>196</v>
      </c>
      <c r="H785" s="3" t="s">
        <v>163</v>
      </c>
      <c r="I785" s="3">
        <v>490</v>
      </c>
      <c r="J785" s="3" t="s">
        <v>210</v>
      </c>
      <c r="K785" s="3" t="s">
        <v>14</v>
      </c>
      <c r="M785" s="3">
        <v>20</v>
      </c>
    </row>
    <row r="786" customHeight="1" spans="1:13">
      <c r="A786" s="3" t="s">
        <v>2848</v>
      </c>
      <c r="D786" s="220"/>
      <c r="E786" s="91" t="s">
        <v>3422</v>
      </c>
      <c r="F786" s="3">
        <v>1989</v>
      </c>
      <c r="G786" s="3" t="s">
        <v>162</v>
      </c>
      <c r="H786" s="3" t="s">
        <v>197</v>
      </c>
      <c r="I786" s="3" t="s">
        <v>418</v>
      </c>
      <c r="J786" s="3" t="s">
        <v>210</v>
      </c>
      <c r="K786" s="3" t="s">
        <v>27</v>
      </c>
      <c r="M786" s="3">
        <v>15</v>
      </c>
    </row>
    <row r="787" customHeight="1" spans="1:13">
      <c r="A787" s="3" t="s">
        <v>2848</v>
      </c>
      <c r="D787" s="220"/>
      <c r="E787" s="91" t="s">
        <v>3423</v>
      </c>
      <c r="F787" s="3">
        <v>1989</v>
      </c>
      <c r="G787" s="3" t="s">
        <v>162</v>
      </c>
      <c r="H787" s="3" t="s">
        <v>197</v>
      </c>
      <c r="I787" s="3" t="s">
        <v>418</v>
      </c>
      <c r="J787" s="3" t="s">
        <v>210</v>
      </c>
      <c r="K787" s="3" t="s">
        <v>27</v>
      </c>
      <c r="M787" s="3">
        <v>15</v>
      </c>
    </row>
    <row r="788" customHeight="1" spans="1:13">
      <c r="A788" s="3" t="s">
        <v>2848</v>
      </c>
      <c r="D788" s="220"/>
      <c r="E788" s="91" t="s">
        <v>3424</v>
      </c>
      <c r="F788" s="3">
        <v>1989</v>
      </c>
      <c r="G788" s="3" t="s">
        <v>162</v>
      </c>
      <c r="H788" s="3" t="s">
        <v>197</v>
      </c>
      <c r="I788" s="3" t="s">
        <v>418</v>
      </c>
      <c r="J788" s="3" t="s">
        <v>210</v>
      </c>
      <c r="K788" s="3" t="s">
        <v>27</v>
      </c>
      <c r="M788" s="3">
        <v>15</v>
      </c>
    </row>
    <row r="789" customHeight="1" spans="1:13">
      <c r="A789" s="3" t="s">
        <v>2848</v>
      </c>
      <c r="D789" s="220"/>
      <c r="E789" s="91" t="s">
        <v>3425</v>
      </c>
      <c r="F789" s="3">
        <v>1989</v>
      </c>
      <c r="G789" s="3" t="s">
        <v>162</v>
      </c>
      <c r="H789" s="3" t="s">
        <v>197</v>
      </c>
      <c r="I789" s="3" t="s">
        <v>418</v>
      </c>
      <c r="J789" s="3" t="s">
        <v>210</v>
      </c>
      <c r="K789" s="3" t="s">
        <v>27</v>
      </c>
      <c r="M789" s="3">
        <v>15</v>
      </c>
    </row>
    <row r="790" customHeight="1" spans="1:13">
      <c r="A790" s="3" t="s">
        <v>2848</v>
      </c>
      <c r="D790" s="220"/>
      <c r="E790" s="91" t="s">
        <v>3426</v>
      </c>
      <c r="F790" s="3">
        <v>1989</v>
      </c>
      <c r="G790" s="3" t="s">
        <v>162</v>
      </c>
      <c r="H790" s="3" t="s">
        <v>197</v>
      </c>
      <c r="I790" s="3" t="s">
        <v>418</v>
      </c>
      <c r="J790" s="3" t="s">
        <v>210</v>
      </c>
      <c r="K790" s="3" t="s">
        <v>27</v>
      </c>
      <c r="M790" s="3">
        <v>15</v>
      </c>
    </row>
    <row r="791" customHeight="1" spans="1:13">
      <c r="A791" s="3" t="s">
        <v>2848</v>
      </c>
      <c r="D791" s="220"/>
      <c r="E791" s="91" t="s">
        <v>3427</v>
      </c>
      <c r="F791" s="3">
        <v>1989</v>
      </c>
      <c r="G791" s="3" t="s">
        <v>162</v>
      </c>
      <c r="H791" s="3" t="s">
        <v>197</v>
      </c>
      <c r="I791" s="3" t="s">
        <v>418</v>
      </c>
      <c r="J791" s="3" t="s">
        <v>210</v>
      </c>
      <c r="K791" s="3" t="s">
        <v>27</v>
      </c>
      <c r="M791" s="3">
        <v>15</v>
      </c>
    </row>
    <row r="792" customHeight="1" spans="1:13">
      <c r="A792" s="3" t="s">
        <v>2848</v>
      </c>
      <c r="D792" s="220"/>
      <c r="E792" s="91" t="s">
        <v>3428</v>
      </c>
      <c r="F792" s="3">
        <v>1989</v>
      </c>
      <c r="G792" s="3" t="s">
        <v>162</v>
      </c>
      <c r="H792" s="3" t="s">
        <v>3429</v>
      </c>
      <c r="I792" s="3" t="s">
        <v>3430</v>
      </c>
      <c r="J792" s="3" t="s">
        <v>210</v>
      </c>
      <c r="K792" s="3" t="s">
        <v>14</v>
      </c>
      <c r="M792" s="3">
        <v>10</v>
      </c>
    </row>
    <row r="793" customHeight="1" spans="1:13">
      <c r="A793" s="3" t="s">
        <v>2848</v>
      </c>
      <c r="B793" s="3" t="s">
        <v>3431</v>
      </c>
      <c r="D793" s="220"/>
      <c r="E793" s="91" t="s">
        <v>453</v>
      </c>
      <c r="F793" s="3">
        <v>1989</v>
      </c>
      <c r="G793" s="3" t="s">
        <v>162</v>
      </c>
      <c r="H793" s="3" t="s">
        <v>163</v>
      </c>
      <c r="I793" s="3" t="s">
        <v>164</v>
      </c>
      <c r="J793" s="3" t="s">
        <v>181</v>
      </c>
      <c r="K793" s="3" t="s">
        <v>14</v>
      </c>
      <c r="M793" s="3">
        <v>35</v>
      </c>
    </row>
    <row r="794" customHeight="1" spans="1:13">
      <c r="A794" s="3" t="s">
        <v>2848</v>
      </c>
      <c r="D794" s="220"/>
      <c r="E794" s="91" t="s">
        <v>454</v>
      </c>
      <c r="F794" s="3">
        <v>1989</v>
      </c>
      <c r="G794" s="3" t="s">
        <v>162</v>
      </c>
      <c r="H794" s="3" t="s">
        <v>163</v>
      </c>
      <c r="I794" s="3" t="s">
        <v>164</v>
      </c>
      <c r="J794" s="3" t="s">
        <v>181</v>
      </c>
      <c r="K794" s="3" t="s">
        <v>14</v>
      </c>
      <c r="M794" s="3">
        <v>35</v>
      </c>
    </row>
    <row r="795" customHeight="1" spans="1:13">
      <c r="A795" s="3" t="s">
        <v>2848</v>
      </c>
      <c r="D795" s="220"/>
      <c r="E795" s="91" t="s">
        <v>455</v>
      </c>
      <c r="F795" s="3">
        <v>1989</v>
      </c>
      <c r="G795" s="3" t="s">
        <v>162</v>
      </c>
      <c r="H795" s="3" t="s">
        <v>163</v>
      </c>
      <c r="I795" s="3" t="s">
        <v>164</v>
      </c>
      <c r="J795" s="3" t="s">
        <v>181</v>
      </c>
      <c r="K795" s="3" t="s">
        <v>14</v>
      </c>
      <c r="M795" s="3">
        <v>35</v>
      </c>
    </row>
    <row r="796" customHeight="1" spans="1:13">
      <c r="A796" s="3" t="s">
        <v>2848</v>
      </c>
      <c r="D796" s="220"/>
      <c r="E796" s="91" t="s">
        <v>456</v>
      </c>
      <c r="F796" s="3">
        <v>1989</v>
      </c>
      <c r="G796" s="3" t="s">
        <v>162</v>
      </c>
      <c r="H796" s="3" t="s">
        <v>163</v>
      </c>
      <c r="I796" s="3" t="s">
        <v>164</v>
      </c>
      <c r="J796" s="3" t="s">
        <v>181</v>
      </c>
      <c r="K796" s="3" t="s">
        <v>14</v>
      </c>
      <c r="M796" s="3">
        <v>35</v>
      </c>
    </row>
    <row r="797" customHeight="1" spans="1:13">
      <c r="A797" s="3" t="s">
        <v>2848</v>
      </c>
      <c r="D797" s="220"/>
      <c r="E797" s="91" t="s">
        <v>457</v>
      </c>
      <c r="F797" s="3">
        <v>1989</v>
      </c>
      <c r="G797" s="3" t="s">
        <v>162</v>
      </c>
      <c r="H797" s="3" t="s">
        <v>163</v>
      </c>
      <c r="I797" s="3" t="s">
        <v>164</v>
      </c>
      <c r="J797" s="3" t="s">
        <v>181</v>
      </c>
      <c r="K797" s="3" t="s">
        <v>14</v>
      </c>
      <c r="M797" s="3">
        <v>35</v>
      </c>
    </row>
    <row r="798" customHeight="1" spans="1:13">
      <c r="A798" s="3" t="s">
        <v>2848</v>
      </c>
      <c r="D798" s="220"/>
      <c r="E798" s="91" t="s">
        <v>458</v>
      </c>
      <c r="F798" s="3">
        <v>1989</v>
      </c>
      <c r="G798" s="3" t="s">
        <v>162</v>
      </c>
      <c r="H798" s="3" t="s">
        <v>163</v>
      </c>
      <c r="I798" s="3" t="s">
        <v>164</v>
      </c>
      <c r="J798" s="3" t="s">
        <v>181</v>
      </c>
      <c r="K798" s="3" t="s">
        <v>14</v>
      </c>
      <c r="M798" s="3">
        <v>35</v>
      </c>
    </row>
    <row r="799" customHeight="1" spans="1:13">
      <c r="A799" s="3" t="s">
        <v>2848</v>
      </c>
      <c r="D799" s="220"/>
      <c r="E799" s="91" t="s">
        <v>459</v>
      </c>
      <c r="F799" s="3">
        <v>1989</v>
      </c>
      <c r="G799" s="3" t="s">
        <v>162</v>
      </c>
      <c r="H799" s="3" t="s">
        <v>163</v>
      </c>
      <c r="I799" s="3" t="s">
        <v>164</v>
      </c>
      <c r="J799" s="3" t="s">
        <v>181</v>
      </c>
      <c r="K799" s="3" t="s">
        <v>14</v>
      </c>
      <c r="M799" s="3">
        <v>35</v>
      </c>
    </row>
    <row r="800" customHeight="1" spans="1:13">
      <c r="A800" s="3" t="s">
        <v>2848</v>
      </c>
      <c r="D800" s="220"/>
      <c r="E800" s="91" t="s">
        <v>460</v>
      </c>
      <c r="F800" s="3">
        <v>1989</v>
      </c>
      <c r="G800" s="3" t="s">
        <v>162</v>
      </c>
      <c r="H800" s="3" t="s">
        <v>163</v>
      </c>
      <c r="I800" s="3" t="s">
        <v>164</v>
      </c>
      <c r="J800" s="3" t="s">
        <v>181</v>
      </c>
      <c r="K800" s="3" t="s">
        <v>14</v>
      </c>
      <c r="M800" s="3">
        <v>35</v>
      </c>
    </row>
    <row r="801" customHeight="1" spans="1:13">
      <c r="A801" s="3" t="s">
        <v>2848</v>
      </c>
      <c r="D801" s="220"/>
      <c r="E801" s="91" t="s">
        <v>461</v>
      </c>
      <c r="F801" s="3">
        <v>1989</v>
      </c>
      <c r="G801" s="3" t="s">
        <v>162</v>
      </c>
      <c r="H801" s="3" t="s">
        <v>163</v>
      </c>
      <c r="I801" s="3" t="s">
        <v>164</v>
      </c>
      <c r="J801" s="3" t="s">
        <v>181</v>
      </c>
      <c r="K801" s="3" t="s">
        <v>14</v>
      </c>
      <c r="M801" s="3">
        <v>35</v>
      </c>
    </row>
    <row r="802" customHeight="1" spans="1:13">
      <c r="A802" s="3" t="s">
        <v>2848</v>
      </c>
      <c r="D802" s="220"/>
      <c r="E802" s="91" t="s">
        <v>462</v>
      </c>
      <c r="F802" s="3">
        <v>1989</v>
      </c>
      <c r="G802" s="3" t="s">
        <v>162</v>
      </c>
      <c r="H802" s="3" t="s">
        <v>163</v>
      </c>
      <c r="I802" s="3" t="s">
        <v>164</v>
      </c>
      <c r="J802" s="3" t="s">
        <v>181</v>
      </c>
      <c r="K802" s="3" t="s">
        <v>14</v>
      </c>
      <c r="M802" s="3">
        <v>35</v>
      </c>
    </row>
    <row r="803" customHeight="1" spans="1:13">
      <c r="A803" s="3" t="s">
        <v>2848</v>
      </c>
      <c r="D803" s="220"/>
      <c r="E803" s="91" t="s">
        <v>463</v>
      </c>
      <c r="F803" s="3">
        <v>1989</v>
      </c>
      <c r="G803" s="3" t="s">
        <v>162</v>
      </c>
      <c r="H803" s="3" t="s">
        <v>163</v>
      </c>
      <c r="I803" s="3" t="s">
        <v>164</v>
      </c>
      <c r="J803" s="3" t="s">
        <v>181</v>
      </c>
      <c r="K803" s="3" t="s">
        <v>14</v>
      </c>
      <c r="M803" s="3">
        <v>35</v>
      </c>
    </row>
    <row r="804" customHeight="1" spans="1:13">
      <c r="A804" s="3" t="s">
        <v>2848</v>
      </c>
      <c r="D804" s="220"/>
      <c r="E804" s="91" t="s">
        <v>464</v>
      </c>
      <c r="F804" s="3">
        <v>1989</v>
      </c>
      <c r="G804" s="3" t="s">
        <v>162</v>
      </c>
      <c r="H804" s="3" t="s">
        <v>163</v>
      </c>
      <c r="I804" s="3" t="s">
        <v>164</v>
      </c>
      <c r="J804" s="3" t="s">
        <v>181</v>
      </c>
      <c r="K804" s="3" t="s">
        <v>14</v>
      </c>
      <c r="M804" s="3">
        <v>35</v>
      </c>
    </row>
    <row r="805" customHeight="1" spans="1:13">
      <c r="A805" s="3" t="s">
        <v>2848</v>
      </c>
      <c r="D805" s="220"/>
      <c r="E805" s="91" t="s">
        <v>465</v>
      </c>
      <c r="F805" s="3">
        <v>1989</v>
      </c>
      <c r="G805" s="3" t="s">
        <v>162</v>
      </c>
      <c r="H805" s="3" t="s">
        <v>163</v>
      </c>
      <c r="I805" s="3" t="s">
        <v>164</v>
      </c>
      <c r="J805" s="3" t="s">
        <v>181</v>
      </c>
      <c r="K805" s="3" t="s">
        <v>14</v>
      </c>
      <c r="M805" s="3">
        <v>35</v>
      </c>
    </row>
    <row r="806" customHeight="1" spans="1:13">
      <c r="A806" s="3" t="s">
        <v>2848</v>
      </c>
      <c r="D806" s="220"/>
      <c r="E806" s="91" t="s">
        <v>466</v>
      </c>
      <c r="F806" s="3">
        <v>1989</v>
      </c>
      <c r="G806" s="3" t="s">
        <v>162</v>
      </c>
      <c r="H806" s="3" t="s">
        <v>163</v>
      </c>
      <c r="I806" s="3" t="s">
        <v>164</v>
      </c>
      <c r="J806" s="3" t="s">
        <v>181</v>
      </c>
      <c r="K806" s="3" t="s">
        <v>14</v>
      </c>
      <c r="M806" s="3">
        <v>35</v>
      </c>
    </row>
    <row r="807" customHeight="1" spans="1:13">
      <c r="A807" s="3" t="s">
        <v>2848</v>
      </c>
      <c r="D807" s="220"/>
      <c r="E807" s="91" t="s">
        <v>467</v>
      </c>
      <c r="F807" s="3">
        <v>1989</v>
      </c>
      <c r="G807" s="3" t="s">
        <v>162</v>
      </c>
      <c r="H807" s="3" t="s">
        <v>163</v>
      </c>
      <c r="I807" s="3" t="s">
        <v>164</v>
      </c>
      <c r="J807" s="3" t="s">
        <v>181</v>
      </c>
      <c r="K807" s="3" t="s">
        <v>14</v>
      </c>
      <c r="M807" s="3">
        <v>35</v>
      </c>
    </row>
    <row r="808" customHeight="1" spans="1:13">
      <c r="A808" s="3" t="s">
        <v>2848</v>
      </c>
      <c r="D808" s="220"/>
      <c r="E808" s="91" t="s">
        <v>468</v>
      </c>
      <c r="F808" s="3">
        <v>1989</v>
      </c>
      <c r="G808" s="3" t="s">
        <v>162</v>
      </c>
      <c r="H808" s="3" t="s">
        <v>163</v>
      </c>
      <c r="I808" s="3" t="s">
        <v>164</v>
      </c>
      <c r="J808" s="3" t="s">
        <v>181</v>
      </c>
      <c r="K808" s="3" t="s">
        <v>14</v>
      </c>
      <c r="M808" s="3">
        <v>35</v>
      </c>
    </row>
    <row r="809" customHeight="1" spans="1:13">
      <c r="A809" s="3" t="s">
        <v>2848</v>
      </c>
      <c r="D809" s="220"/>
      <c r="E809" s="91" t="s">
        <v>469</v>
      </c>
      <c r="F809" s="3">
        <v>1989</v>
      </c>
      <c r="G809" s="3" t="s">
        <v>162</v>
      </c>
      <c r="H809" s="3" t="s">
        <v>163</v>
      </c>
      <c r="I809" s="3" t="s">
        <v>164</v>
      </c>
      <c r="J809" s="3" t="s">
        <v>181</v>
      </c>
      <c r="K809" s="3" t="s">
        <v>14</v>
      </c>
      <c r="M809" s="3">
        <v>35</v>
      </c>
    </row>
    <row r="810" customHeight="1" spans="1:13">
      <c r="A810" s="3" t="s">
        <v>2848</v>
      </c>
      <c r="D810" s="220"/>
      <c r="E810" s="91" t="s">
        <v>419</v>
      </c>
      <c r="F810" s="3">
        <v>1990</v>
      </c>
      <c r="G810" s="3" t="s">
        <v>162</v>
      </c>
      <c r="H810" s="3" t="s">
        <v>420</v>
      </c>
      <c r="I810" s="3" t="s">
        <v>421</v>
      </c>
      <c r="J810" s="3" t="s">
        <v>181</v>
      </c>
      <c r="K810" s="3" t="s">
        <v>14</v>
      </c>
      <c r="M810" s="3">
        <v>30</v>
      </c>
    </row>
    <row r="811" customHeight="1" spans="1:13">
      <c r="A811" s="3" t="s">
        <v>2848</v>
      </c>
      <c r="D811" s="220"/>
      <c r="E811" s="91" t="s">
        <v>422</v>
      </c>
      <c r="F811" s="3">
        <v>1990</v>
      </c>
      <c r="G811" s="3" t="s">
        <v>162</v>
      </c>
      <c r="H811" s="3" t="s">
        <v>420</v>
      </c>
      <c r="I811" s="3" t="s">
        <v>421</v>
      </c>
      <c r="J811" s="3" t="s">
        <v>181</v>
      </c>
      <c r="K811" s="3" t="s">
        <v>14</v>
      </c>
      <c r="M811" s="3">
        <v>30</v>
      </c>
    </row>
    <row r="812" customHeight="1" spans="1:13">
      <c r="A812" s="3" t="s">
        <v>2848</v>
      </c>
      <c r="D812" s="220"/>
      <c r="E812" s="91" t="s">
        <v>423</v>
      </c>
      <c r="F812" s="3">
        <v>1990</v>
      </c>
      <c r="G812" s="3" t="s">
        <v>162</v>
      </c>
      <c r="H812" s="3" t="s">
        <v>420</v>
      </c>
      <c r="I812" s="3" t="s">
        <v>421</v>
      </c>
      <c r="J812" s="3" t="s">
        <v>181</v>
      </c>
      <c r="K812" s="3" t="s">
        <v>14</v>
      </c>
      <c r="M812" s="3">
        <v>30</v>
      </c>
    </row>
    <row r="813" customHeight="1" spans="1:13">
      <c r="A813" s="3" t="s">
        <v>2848</v>
      </c>
      <c r="D813" s="220"/>
      <c r="E813" s="91" t="s">
        <v>336</v>
      </c>
      <c r="F813" s="3">
        <v>1995</v>
      </c>
      <c r="G813" s="3" t="s">
        <v>26</v>
      </c>
      <c r="H813" s="3" t="s">
        <v>337</v>
      </c>
      <c r="I813" s="3">
        <v>130</v>
      </c>
      <c r="J813" s="3" t="s">
        <v>181</v>
      </c>
      <c r="K813" s="3" t="s">
        <v>14</v>
      </c>
      <c r="M813" s="3">
        <v>25</v>
      </c>
    </row>
    <row r="814" customHeight="1" spans="1:13">
      <c r="A814" s="3" t="s">
        <v>2848</v>
      </c>
      <c r="D814" s="220"/>
      <c r="E814" s="91" t="s">
        <v>338</v>
      </c>
      <c r="F814" s="3">
        <v>1995</v>
      </c>
      <c r="G814" s="3" t="s">
        <v>26</v>
      </c>
      <c r="H814" s="3" t="s">
        <v>337</v>
      </c>
      <c r="I814" s="3">
        <v>130</v>
      </c>
      <c r="J814" s="3" t="s">
        <v>181</v>
      </c>
      <c r="K814" s="3" t="s">
        <v>14</v>
      </c>
      <c r="M814" s="3">
        <v>25</v>
      </c>
    </row>
    <row r="815" customHeight="1" spans="1:13">
      <c r="A815" s="3" t="s">
        <v>2848</v>
      </c>
      <c r="D815" s="220"/>
      <c r="E815" s="91" t="s">
        <v>823</v>
      </c>
      <c r="F815" s="3">
        <v>1985</v>
      </c>
      <c r="G815" s="3" t="s">
        <v>824</v>
      </c>
      <c r="H815" s="3" t="s">
        <v>825</v>
      </c>
      <c r="I815" s="3">
        <v>86</v>
      </c>
      <c r="J815" s="3" t="s">
        <v>181</v>
      </c>
      <c r="K815" s="3" t="s">
        <v>14</v>
      </c>
      <c r="M815" s="3">
        <v>100</v>
      </c>
    </row>
    <row r="816" customHeight="1" spans="1:13">
      <c r="A816" s="3" t="s">
        <v>2848</v>
      </c>
      <c r="D816" s="220"/>
      <c r="E816" s="91" t="s">
        <v>470</v>
      </c>
      <c r="F816" s="3">
        <v>1982</v>
      </c>
      <c r="G816" s="3" t="s">
        <v>166</v>
      </c>
      <c r="H816" s="3" t="s">
        <v>471</v>
      </c>
      <c r="I816" s="3">
        <v>211</v>
      </c>
      <c r="J816" s="3" t="s">
        <v>181</v>
      </c>
      <c r="K816" s="3" t="s">
        <v>14</v>
      </c>
      <c r="M816" s="3">
        <v>35</v>
      </c>
    </row>
    <row r="817" customHeight="1" spans="1:13">
      <c r="A817" s="3" t="s">
        <v>2848</v>
      </c>
      <c r="D817" s="220"/>
      <c r="E817" s="91" t="s">
        <v>696</v>
      </c>
      <c r="F817" s="3">
        <v>1984</v>
      </c>
      <c r="G817" s="3" t="s">
        <v>166</v>
      </c>
      <c r="H817" s="3" t="s">
        <v>697</v>
      </c>
      <c r="I817" s="3">
        <v>321</v>
      </c>
      <c r="J817" s="3" t="s">
        <v>181</v>
      </c>
      <c r="K817" s="3" t="s">
        <v>14</v>
      </c>
      <c r="M817" s="3">
        <v>50</v>
      </c>
    </row>
    <row r="818" customHeight="1" spans="1:13">
      <c r="A818" s="3" t="s">
        <v>2848</v>
      </c>
      <c r="D818" s="220"/>
      <c r="E818" s="91" t="s">
        <v>698</v>
      </c>
      <c r="F818" s="3">
        <v>2017</v>
      </c>
      <c r="G818" s="3" t="s">
        <v>699</v>
      </c>
      <c r="H818" s="3" t="s">
        <v>110</v>
      </c>
      <c r="I818" s="3">
        <v>5</v>
      </c>
      <c r="J818" s="3" t="s">
        <v>700</v>
      </c>
      <c r="K818" s="3" t="s">
        <v>14</v>
      </c>
      <c r="M818" s="3">
        <v>50</v>
      </c>
    </row>
    <row r="820" customHeight="1" spans="1:13">
      <c r="A820" s="3" t="s">
        <v>2848</v>
      </c>
      <c r="D820" s="91" t="s">
        <v>66</v>
      </c>
      <c r="E820" s="91" t="s">
        <v>921</v>
      </c>
      <c r="F820" s="3">
        <v>2020</v>
      </c>
      <c r="G820" s="3" t="s">
        <v>398</v>
      </c>
      <c r="H820" s="3" t="s">
        <v>180</v>
      </c>
      <c r="I820" s="3" t="s">
        <v>922</v>
      </c>
      <c r="J820" s="3" t="s">
        <v>923</v>
      </c>
      <c r="K820" s="3" t="s">
        <v>152</v>
      </c>
      <c r="M820" s="3">
        <v>1000</v>
      </c>
    </row>
    <row r="821" customHeight="1" spans="1:13">
      <c r="A821" s="3" t="s">
        <v>2848</v>
      </c>
      <c r="D821" s="220"/>
      <c r="E821" s="91" t="s">
        <v>472</v>
      </c>
      <c r="F821" s="3">
        <v>1989</v>
      </c>
      <c r="G821" s="3" t="s">
        <v>162</v>
      </c>
      <c r="H821" s="3" t="s">
        <v>473</v>
      </c>
      <c r="I821" s="3" t="s">
        <v>474</v>
      </c>
      <c r="J821" s="3" t="s">
        <v>181</v>
      </c>
      <c r="K821" s="3" t="s">
        <v>14</v>
      </c>
      <c r="M821" s="3">
        <v>35</v>
      </c>
    </row>
    <row r="822" customHeight="1" spans="1:13">
      <c r="A822" s="3" t="s">
        <v>2848</v>
      </c>
      <c r="D822" s="220"/>
      <c r="E822" s="91" t="s">
        <v>475</v>
      </c>
      <c r="F822" s="3">
        <v>1989</v>
      </c>
      <c r="G822" s="3" t="s">
        <v>162</v>
      </c>
      <c r="H822" s="3" t="s">
        <v>473</v>
      </c>
      <c r="I822" s="3" t="s">
        <v>474</v>
      </c>
      <c r="J822" s="3" t="s">
        <v>181</v>
      </c>
      <c r="K822" s="3" t="s">
        <v>14</v>
      </c>
      <c r="M822" s="3">
        <v>35</v>
      </c>
    </row>
    <row r="823" customHeight="1" spans="1:13">
      <c r="A823" s="3" t="s">
        <v>2848</v>
      </c>
      <c r="D823" s="220"/>
      <c r="E823" s="91" t="s">
        <v>476</v>
      </c>
      <c r="F823" s="3">
        <v>1989</v>
      </c>
      <c r="G823" s="3" t="s">
        <v>162</v>
      </c>
      <c r="H823" s="3" t="s">
        <v>473</v>
      </c>
      <c r="I823" s="3" t="s">
        <v>474</v>
      </c>
      <c r="J823" s="3" t="s">
        <v>181</v>
      </c>
      <c r="K823" s="3" t="s">
        <v>14</v>
      </c>
      <c r="M823" s="3">
        <v>35</v>
      </c>
    </row>
    <row r="824" customHeight="1" spans="1:13">
      <c r="A824" s="3" t="s">
        <v>2848</v>
      </c>
      <c r="D824" s="220"/>
      <c r="E824" s="91" t="s">
        <v>477</v>
      </c>
      <c r="F824" s="3">
        <v>1989</v>
      </c>
      <c r="G824" s="3" t="s">
        <v>162</v>
      </c>
      <c r="H824" s="3" t="s">
        <v>473</v>
      </c>
      <c r="I824" s="3" t="s">
        <v>474</v>
      </c>
      <c r="J824" s="3" t="s">
        <v>181</v>
      </c>
      <c r="K824" s="3" t="s">
        <v>14</v>
      </c>
      <c r="M824" s="3">
        <v>35</v>
      </c>
    </row>
    <row r="825" customHeight="1" spans="1:13">
      <c r="A825" s="3" t="s">
        <v>2848</v>
      </c>
      <c r="D825" s="220"/>
      <c r="E825" s="91" t="s">
        <v>478</v>
      </c>
      <c r="F825" s="3">
        <v>1989</v>
      </c>
      <c r="G825" s="3" t="s">
        <v>162</v>
      </c>
      <c r="H825" s="3" t="s">
        <v>473</v>
      </c>
      <c r="I825" s="3" t="s">
        <v>474</v>
      </c>
      <c r="J825" s="3" t="s">
        <v>181</v>
      </c>
      <c r="K825" s="3" t="s">
        <v>14</v>
      </c>
      <c r="M825" s="3">
        <v>35</v>
      </c>
    </row>
    <row r="826" customHeight="1" spans="1:13">
      <c r="A826" s="3" t="s">
        <v>2848</v>
      </c>
      <c r="D826" s="220"/>
      <c r="E826" s="91" t="s">
        <v>479</v>
      </c>
      <c r="F826" s="3">
        <v>1989</v>
      </c>
      <c r="G826" s="3" t="s">
        <v>162</v>
      </c>
      <c r="H826" s="3" t="s">
        <v>473</v>
      </c>
      <c r="I826" s="3" t="s">
        <v>474</v>
      </c>
      <c r="J826" s="3" t="s">
        <v>181</v>
      </c>
      <c r="K826" s="3" t="s">
        <v>14</v>
      </c>
      <c r="M826" s="3">
        <v>35</v>
      </c>
    </row>
    <row r="827" customHeight="1" spans="1:13">
      <c r="A827" s="3" t="s">
        <v>2848</v>
      </c>
      <c r="D827" s="220"/>
      <c r="E827" s="91" t="s">
        <v>480</v>
      </c>
      <c r="F827" s="3">
        <v>1989</v>
      </c>
      <c r="G827" s="3" t="s">
        <v>162</v>
      </c>
      <c r="H827" s="3" t="s">
        <v>473</v>
      </c>
      <c r="I827" s="3" t="s">
        <v>474</v>
      </c>
      <c r="J827" s="3" t="s">
        <v>181</v>
      </c>
      <c r="K827" s="3" t="s">
        <v>14</v>
      </c>
      <c r="M827" s="3">
        <v>35</v>
      </c>
    </row>
    <row r="828" customHeight="1" spans="1:13">
      <c r="A828" s="3" t="s">
        <v>2848</v>
      </c>
      <c r="D828" s="220"/>
      <c r="E828" s="91" t="s">
        <v>481</v>
      </c>
      <c r="F828" s="3">
        <v>1989</v>
      </c>
      <c r="G828" s="3" t="s">
        <v>162</v>
      </c>
      <c r="H828" s="3" t="s">
        <v>473</v>
      </c>
      <c r="I828" s="3" t="s">
        <v>474</v>
      </c>
      <c r="J828" s="3" t="s">
        <v>181</v>
      </c>
      <c r="K828" s="3" t="s">
        <v>14</v>
      </c>
      <c r="M828" s="3">
        <v>35</v>
      </c>
    </row>
    <row r="829" customHeight="1" spans="1:13">
      <c r="A829" s="3" t="s">
        <v>2848</v>
      </c>
      <c r="D829" s="220"/>
      <c r="E829" s="91" t="s">
        <v>482</v>
      </c>
      <c r="F829" s="3">
        <v>1989</v>
      </c>
      <c r="G829" s="3" t="s">
        <v>162</v>
      </c>
      <c r="H829" s="3" t="s">
        <v>473</v>
      </c>
      <c r="I829" s="3" t="s">
        <v>474</v>
      </c>
      <c r="J829" s="3" t="s">
        <v>181</v>
      </c>
      <c r="K829" s="3" t="s">
        <v>14</v>
      </c>
      <c r="M829" s="3">
        <v>35</v>
      </c>
    </row>
    <row r="830" customHeight="1" spans="1:13">
      <c r="A830" s="3" t="s">
        <v>2848</v>
      </c>
      <c r="D830" s="220"/>
      <c r="E830" s="91" t="s">
        <v>483</v>
      </c>
      <c r="F830" s="3">
        <v>1989</v>
      </c>
      <c r="G830" s="3" t="s">
        <v>162</v>
      </c>
      <c r="H830" s="3" t="s">
        <v>473</v>
      </c>
      <c r="I830" s="3" t="s">
        <v>474</v>
      </c>
      <c r="J830" s="3" t="s">
        <v>181</v>
      </c>
      <c r="K830" s="3" t="s">
        <v>14</v>
      </c>
      <c r="M830" s="3">
        <v>35</v>
      </c>
    </row>
    <row r="831" customHeight="1" spans="1:13">
      <c r="A831" s="3" t="s">
        <v>2848</v>
      </c>
      <c r="D831" s="220"/>
      <c r="E831" s="91" t="s">
        <v>484</v>
      </c>
      <c r="F831" s="3">
        <v>1989</v>
      </c>
      <c r="G831" s="3" t="s">
        <v>162</v>
      </c>
      <c r="H831" s="3" t="s">
        <v>473</v>
      </c>
      <c r="I831" s="3" t="s">
        <v>474</v>
      </c>
      <c r="J831" s="3" t="s">
        <v>181</v>
      </c>
      <c r="K831" s="3" t="s">
        <v>14</v>
      </c>
      <c r="M831" s="3">
        <v>35</v>
      </c>
    </row>
    <row r="832" customHeight="1" spans="1:13">
      <c r="A832" s="3" t="s">
        <v>2848</v>
      </c>
      <c r="D832" s="220"/>
      <c r="E832" s="91" t="s">
        <v>485</v>
      </c>
      <c r="F832" s="3">
        <v>1989</v>
      </c>
      <c r="G832" s="3" t="s">
        <v>162</v>
      </c>
      <c r="H832" s="3" t="s">
        <v>473</v>
      </c>
      <c r="I832" s="3" t="s">
        <v>474</v>
      </c>
      <c r="J832" s="3" t="s">
        <v>181</v>
      </c>
      <c r="K832" s="3" t="s">
        <v>14</v>
      </c>
      <c r="M832" s="3">
        <v>35</v>
      </c>
    </row>
    <row r="833" customHeight="1" spans="1:13">
      <c r="A833" s="3" t="s">
        <v>2848</v>
      </c>
      <c r="D833" s="220"/>
      <c r="E833" s="91" t="s">
        <v>486</v>
      </c>
      <c r="F833" s="3">
        <v>1989</v>
      </c>
      <c r="G833" s="3" t="s">
        <v>162</v>
      </c>
      <c r="H833" s="3" t="s">
        <v>473</v>
      </c>
      <c r="I833" s="3" t="s">
        <v>474</v>
      </c>
      <c r="J833" s="3" t="s">
        <v>181</v>
      </c>
      <c r="K833" s="3" t="s">
        <v>14</v>
      </c>
      <c r="M833" s="3">
        <v>35</v>
      </c>
    </row>
    <row r="834" customHeight="1" spans="1:13">
      <c r="A834" s="3" t="s">
        <v>2848</v>
      </c>
      <c r="D834" s="220"/>
      <c r="E834" s="91" t="s">
        <v>487</v>
      </c>
      <c r="F834" s="3">
        <v>1989</v>
      </c>
      <c r="G834" s="3" t="s">
        <v>162</v>
      </c>
      <c r="H834" s="3" t="s">
        <v>473</v>
      </c>
      <c r="I834" s="3" t="s">
        <v>474</v>
      </c>
      <c r="J834" s="3" t="s">
        <v>181</v>
      </c>
      <c r="K834" s="3" t="s">
        <v>14</v>
      </c>
      <c r="M834" s="3">
        <v>35</v>
      </c>
    </row>
    <row r="835" customHeight="1" spans="1:13">
      <c r="A835" s="3" t="s">
        <v>2848</v>
      </c>
      <c r="D835" s="220"/>
      <c r="E835" s="91" t="s">
        <v>488</v>
      </c>
      <c r="F835" s="3">
        <v>1989</v>
      </c>
      <c r="G835" s="3" t="s">
        <v>162</v>
      </c>
      <c r="H835" s="3" t="s">
        <v>473</v>
      </c>
      <c r="I835" s="3" t="s">
        <v>474</v>
      </c>
      <c r="J835" s="3" t="s">
        <v>181</v>
      </c>
      <c r="K835" s="3" t="s">
        <v>14</v>
      </c>
      <c r="M835" s="3">
        <v>35</v>
      </c>
    </row>
    <row r="836" customHeight="1" spans="1:13">
      <c r="A836" s="3" t="s">
        <v>2848</v>
      </c>
      <c r="D836" s="220"/>
      <c r="E836" s="91" t="s">
        <v>489</v>
      </c>
      <c r="F836" s="3">
        <v>1989</v>
      </c>
      <c r="G836" s="3" t="s">
        <v>162</v>
      </c>
      <c r="H836" s="3" t="s">
        <v>473</v>
      </c>
      <c r="I836" s="3" t="s">
        <v>474</v>
      </c>
      <c r="J836" s="3" t="s">
        <v>181</v>
      </c>
      <c r="K836" s="3" t="s">
        <v>14</v>
      </c>
      <c r="M836" s="3">
        <v>35</v>
      </c>
    </row>
    <row r="837" customHeight="1" spans="1:13">
      <c r="A837" s="3" t="s">
        <v>2848</v>
      </c>
      <c r="D837" s="220"/>
      <c r="E837" s="91" t="s">
        <v>490</v>
      </c>
      <c r="F837" s="3">
        <v>1989</v>
      </c>
      <c r="G837" s="3" t="s">
        <v>162</v>
      </c>
      <c r="H837" s="3" t="s">
        <v>473</v>
      </c>
      <c r="I837" s="3" t="s">
        <v>474</v>
      </c>
      <c r="J837" s="3" t="s">
        <v>181</v>
      </c>
      <c r="K837" s="3" t="s">
        <v>14</v>
      </c>
      <c r="M837" s="3">
        <v>35</v>
      </c>
    </row>
    <row r="838" customHeight="1" spans="1:13">
      <c r="A838" s="3" t="s">
        <v>2848</v>
      </c>
      <c r="D838" s="220"/>
      <c r="E838" s="91" t="s">
        <v>491</v>
      </c>
      <c r="F838" s="3">
        <v>1989</v>
      </c>
      <c r="G838" s="3" t="s">
        <v>162</v>
      </c>
      <c r="H838" s="3" t="s">
        <v>473</v>
      </c>
      <c r="I838" s="3" t="s">
        <v>474</v>
      </c>
      <c r="J838" s="3" t="s">
        <v>181</v>
      </c>
      <c r="K838" s="3" t="s">
        <v>14</v>
      </c>
      <c r="M838" s="3">
        <v>35</v>
      </c>
    </row>
    <row r="839" customHeight="1" spans="1:13">
      <c r="A839" s="3" t="s">
        <v>2848</v>
      </c>
      <c r="D839" s="220"/>
      <c r="E839" s="91" t="s">
        <v>492</v>
      </c>
      <c r="F839" s="3">
        <v>1989</v>
      </c>
      <c r="G839" s="3" t="s">
        <v>162</v>
      </c>
      <c r="H839" s="3" t="s">
        <v>473</v>
      </c>
      <c r="I839" s="3" t="s">
        <v>474</v>
      </c>
      <c r="J839" s="3" t="s">
        <v>181</v>
      </c>
      <c r="K839" s="3" t="s">
        <v>14</v>
      </c>
      <c r="M839" s="3">
        <v>35</v>
      </c>
    </row>
    <row r="840" customHeight="1" spans="1:13">
      <c r="A840" s="3" t="s">
        <v>2848</v>
      </c>
      <c r="D840" s="220"/>
      <c r="E840" s="91" t="s">
        <v>493</v>
      </c>
      <c r="F840" s="3">
        <v>1989</v>
      </c>
      <c r="G840" s="3" t="s">
        <v>162</v>
      </c>
      <c r="H840" s="3" t="s">
        <v>473</v>
      </c>
      <c r="I840" s="3" t="s">
        <v>474</v>
      </c>
      <c r="J840" s="3" t="s">
        <v>181</v>
      </c>
      <c r="K840" s="3" t="s">
        <v>14</v>
      </c>
      <c r="M840" s="3">
        <v>35</v>
      </c>
    </row>
    <row r="841" customHeight="1" spans="1:13">
      <c r="A841" s="3" t="s">
        <v>2848</v>
      </c>
      <c r="D841" s="220"/>
      <c r="E841" s="91" t="s">
        <v>494</v>
      </c>
      <c r="F841" s="3">
        <v>1989</v>
      </c>
      <c r="G841" s="3" t="s">
        <v>162</v>
      </c>
      <c r="H841" s="3" t="s">
        <v>473</v>
      </c>
      <c r="I841" s="3" t="s">
        <v>474</v>
      </c>
      <c r="J841" s="3" t="s">
        <v>181</v>
      </c>
      <c r="K841" s="3" t="s">
        <v>14</v>
      </c>
      <c r="M841" s="3">
        <v>35</v>
      </c>
    </row>
    <row r="842" customHeight="1" spans="1:13">
      <c r="A842" s="3" t="s">
        <v>2848</v>
      </c>
      <c r="D842" s="220"/>
      <c r="E842" s="91" t="s">
        <v>495</v>
      </c>
      <c r="F842" s="3">
        <v>1989</v>
      </c>
      <c r="G842" s="3" t="s">
        <v>162</v>
      </c>
      <c r="H842" s="3" t="s">
        <v>473</v>
      </c>
      <c r="I842" s="3" t="s">
        <v>474</v>
      </c>
      <c r="J842" s="3" t="s">
        <v>181</v>
      </c>
      <c r="K842" s="3" t="s">
        <v>14</v>
      </c>
      <c r="M842" s="3">
        <v>35</v>
      </c>
    </row>
    <row r="843" customHeight="1" spans="1:13">
      <c r="A843" s="3" t="s">
        <v>2848</v>
      </c>
      <c r="D843" s="220"/>
      <c r="E843" s="91" t="s">
        <v>496</v>
      </c>
      <c r="F843" s="3">
        <v>1989</v>
      </c>
      <c r="G843" s="3" t="s">
        <v>162</v>
      </c>
      <c r="H843" s="3" t="s">
        <v>473</v>
      </c>
      <c r="I843" s="3" t="s">
        <v>474</v>
      </c>
      <c r="J843" s="3" t="s">
        <v>181</v>
      </c>
      <c r="K843" s="3" t="s">
        <v>14</v>
      </c>
      <c r="M843" s="3">
        <v>35</v>
      </c>
    </row>
    <row r="844" customHeight="1" spans="1:13">
      <c r="A844" s="3" t="s">
        <v>2848</v>
      </c>
      <c r="D844" s="220"/>
      <c r="E844" s="91" t="s">
        <v>497</v>
      </c>
      <c r="F844" s="3">
        <v>1989</v>
      </c>
      <c r="G844" s="3" t="s">
        <v>162</v>
      </c>
      <c r="H844" s="3" t="s">
        <v>473</v>
      </c>
      <c r="I844" s="3" t="s">
        <v>474</v>
      </c>
      <c r="J844" s="3" t="s">
        <v>181</v>
      </c>
      <c r="K844" s="3" t="s">
        <v>14</v>
      </c>
      <c r="M844" s="3">
        <v>35</v>
      </c>
    </row>
    <row r="845" customHeight="1" spans="1:13">
      <c r="A845" s="3" t="s">
        <v>2848</v>
      </c>
      <c r="D845" s="220"/>
      <c r="E845" s="91" t="s">
        <v>498</v>
      </c>
      <c r="F845" s="3">
        <v>1989</v>
      </c>
      <c r="G845" s="3" t="s">
        <v>162</v>
      </c>
      <c r="H845" s="3" t="s">
        <v>473</v>
      </c>
      <c r="I845" s="3" t="s">
        <v>474</v>
      </c>
      <c r="J845" s="3" t="s">
        <v>181</v>
      </c>
      <c r="K845" s="3" t="s">
        <v>14</v>
      </c>
      <c r="M845" s="3">
        <v>35</v>
      </c>
    </row>
    <row r="846" customHeight="1" spans="1:13">
      <c r="A846" s="3" t="s">
        <v>2848</v>
      </c>
      <c r="D846" s="220"/>
      <c r="E846" s="91" t="s">
        <v>499</v>
      </c>
      <c r="F846" s="3">
        <v>1989</v>
      </c>
      <c r="G846" s="3" t="s">
        <v>162</v>
      </c>
      <c r="H846" s="3" t="s">
        <v>473</v>
      </c>
      <c r="I846" s="3" t="s">
        <v>474</v>
      </c>
      <c r="J846" s="3" t="s">
        <v>181</v>
      </c>
      <c r="K846" s="3" t="s">
        <v>14</v>
      </c>
      <c r="M846" s="3">
        <v>35</v>
      </c>
    </row>
    <row r="847" customHeight="1" spans="1:13">
      <c r="A847" s="3" t="s">
        <v>2848</v>
      </c>
      <c r="D847" s="220"/>
      <c r="E847" s="91" t="s">
        <v>500</v>
      </c>
      <c r="F847" s="3">
        <v>1989</v>
      </c>
      <c r="G847" s="3" t="s">
        <v>162</v>
      </c>
      <c r="H847" s="3" t="s">
        <v>473</v>
      </c>
      <c r="I847" s="3" t="s">
        <v>474</v>
      </c>
      <c r="J847" s="3" t="s">
        <v>181</v>
      </c>
      <c r="K847" s="3" t="s">
        <v>14</v>
      </c>
      <c r="M847" s="3">
        <v>35</v>
      </c>
    </row>
    <row r="848" customHeight="1" spans="1:13">
      <c r="A848" s="3" t="s">
        <v>2848</v>
      </c>
      <c r="D848" s="220"/>
      <c r="E848" s="91" t="s">
        <v>501</v>
      </c>
      <c r="F848" s="3">
        <v>1989</v>
      </c>
      <c r="G848" s="3" t="s">
        <v>162</v>
      </c>
      <c r="H848" s="3" t="s">
        <v>473</v>
      </c>
      <c r="I848" s="3" t="s">
        <v>474</v>
      </c>
      <c r="J848" s="3" t="s">
        <v>181</v>
      </c>
      <c r="K848" s="3" t="s">
        <v>14</v>
      </c>
      <c r="M848" s="3">
        <v>35</v>
      </c>
    </row>
    <row r="849" customHeight="1" spans="1:13">
      <c r="A849" s="3" t="s">
        <v>2848</v>
      </c>
      <c r="B849" s="3" t="s">
        <v>3432</v>
      </c>
      <c r="D849" s="220"/>
      <c r="E849" s="91" t="s">
        <v>213</v>
      </c>
      <c r="F849" s="3">
        <v>1988</v>
      </c>
      <c r="G849" s="3" t="s">
        <v>166</v>
      </c>
      <c r="H849" s="3" t="s">
        <v>189</v>
      </c>
      <c r="I849" s="3">
        <v>190</v>
      </c>
      <c r="J849" s="3" t="s">
        <v>181</v>
      </c>
      <c r="K849" s="3" t="s">
        <v>14</v>
      </c>
      <c r="M849" s="3">
        <v>20</v>
      </c>
    </row>
    <row r="850" customHeight="1" spans="1:13">
      <c r="A850" s="3" t="s">
        <v>2848</v>
      </c>
      <c r="D850" s="220"/>
      <c r="E850" s="91" t="s">
        <v>214</v>
      </c>
      <c r="F850" s="3">
        <v>1988</v>
      </c>
      <c r="G850" s="3" t="s">
        <v>166</v>
      </c>
      <c r="H850" s="3" t="s">
        <v>189</v>
      </c>
      <c r="I850" s="3">
        <v>190</v>
      </c>
      <c r="J850" s="3" t="s">
        <v>181</v>
      </c>
      <c r="K850" s="3" t="s">
        <v>14</v>
      </c>
      <c r="M850" s="3">
        <v>20</v>
      </c>
    </row>
    <row r="851" customHeight="1" spans="1:13">
      <c r="A851" s="3" t="s">
        <v>2848</v>
      </c>
      <c r="D851" s="220"/>
      <c r="E851" s="91" t="s">
        <v>215</v>
      </c>
      <c r="F851" s="3">
        <v>1988</v>
      </c>
      <c r="G851" s="3" t="s">
        <v>166</v>
      </c>
      <c r="H851" s="3" t="s">
        <v>189</v>
      </c>
      <c r="I851" s="3">
        <v>190</v>
      </c>
      <c r="J851" s="3" t="s">
        <v>181</v>
      </c>
      <c r="K851" s="3" t="s">
        <v>14</v>
      </c>
      <c r="M851" s="3">
        <v>20</v>
      </c>
    </row>
    <row r="852" customHeight="1" spans="1:13">
      <c r="A852" s="3" t="s">
        <v>2848</v>
      </c>
      <c r="D852" s="220"/>
      <c r="E852" s="91" t="s">
        <v>216</v>
      </c>
      <c r="F852" s="3">
        <v>1988</v>
      </c>
      <c r="G852" s="3" t="s">
        <v>166</v>
      </c>
      <c r="H852" s="3" t="s">
        <v>189</v>
      </c>
      <c r="I852" s="3">
        <v>190</v>
      </c>
      <c r="J852" s="3" t="s">
        <v>181</v>
      </c>
      <c r="K852" s="3" t="s">
        <v>14</v>
      </c>
      <c r="M852" s="3">
        <v>20</v>
      </c>
    </row>
    <row r="853" customHeight="1" spans="1:13">
      <c r="A853" s="3" t="s">
        <v>2848</v>
      </c>
      <c r="D853" s="220"/>
      <c r="E853" s="91" t="s">
        <v>217</v>
      </c>
      <c r="F853" s="3">
        <v>1988</v>
      </c>
      <c r="G853" s="3" t="s">
        <v>166</v>
      </c>
      <c r="H853" s="3" t="s">
        <v>189</v>
      </c>
      <c r="I853" s="3">
        <v>190</v>
      </c>
      <c r="J853" s="3" t="s">
        <v>181</v>
      </c>
      <c r="K853" s="3" t="s">
        <v>14</v>
      </c>
      <c r="M853" s="3">
        <v>20</v>
      </c>
    </row>
    <row r="854" customHeight="1" spans="1:13">
      <c r="A854" s="3" t="s">
        <v>2848</v>
      </c>
      <c r="D854" s="220"/>
      <c r="E854" s="91" t="s">
        <v>218</v>
      </c>
      <c r="F854" s="3">
        <v>1988</v>
      </c>
      <c r="G854" s="3" t="s">
        <v>166</v>
      </c>
      <c r="H854" s="3" t="s">
        <v>189</v>
      </c>
      <c r="I854" s="3">
        <v>190</v>
      </c>
      <c r="J854" s="3" t="s">
        <v>181</v>
      </c>
      <c r="K854" s="3" t="s">
        <v>14</v>
      </c>
      <c r="M854" s="3">
        <v>20</v>
      </c>
    </row>
    <row r="855" customHeight="1" spans="1:13">
      <c r="A855" s="3" t="s">
        <v>2848</v>
      </c>
      <c r="D855" s="220"/>
      <c r="E855" s="91" t="s">
        <v>3433</v>
      </c>
      <c r="F855" s="3">
        <v>1988</v>
      </c>
      <c r="G855" s="3" t="s">
        <v>166</v>
      </c>
      <c r="H855" s="3" t="s">
        <v>189</v>
      </c>
      <c r="I855" s="3">
        <v>190</v>
      </c>
      <c r="J855" s="3" t="s">
        <v>181</v>
      </c>
      <c r="K855" s="3" t="s">
        <v>27</v>
      </c>
      <c r="M855" s="3">
        <v>15</v>
      </c>
    </row>
    <row r="856" customHeight="1" spans="1:13">
      <c r="A856" s="3" t="s">
        <v>2848</v>
      </c>
      <c r="D856" s="220"/>
      <c r="E856" s="91" t="s">
        <v>3434</v>
      </c>
      <c r="F856" s="3">
        <v>1988</v>
      </c>
      <c r="G856" s="3" t="s">
        <v>166</v>
      </c>
      <c r="H856" s="3" t="s">
        <v>189</v>
      </c>
      <c r="I856" s="3">
        <v>190</v>
      </c>
      <c r="J856" s="3" t="s">
        <v>181</v>
      </c>
      <c r="K856" s="3" t="s">
        <v>27</v>
      </c>
      <c r="M856" s="3">
        <v>15</v>
      </c>
    </row>
    <row r="857" customHeight="1" spans="1:13">
      <c r="A857" s="3" t="s">
        <v>2848</v>
      </c>
      <c r="D857" s="220"/>
      <c r="E857" s="91" t="s">
        <v>3435</v>
      </c>
      <c r="F857" s="3">
        <v>1988</v>
      </c>
      <c r="G857" s="3" t="s">
        <v>166</v>
      </c>
      <c r="H857" s="3" t="s">
        <v>189</v>
      </c>
      <c r="I857" s="3">
        <v>190</v>
      </c>
      <c r="J857" s="3" t="s">
        <v>181</v>
      </c>
      <c r="K857" s="3" t="s">
        <v>27</v>
      </c>
      <c r="M857" s="3">
        <v>15</v>
      </c>
    </row>
    <row r="858" customHeight="1" spans="1:13">
      <c r="A858" s="3" t="s">
        <v>2848</v>
      </c>
      <c r="D858" s="220"/>
      <c r="E858" s="91" t="s">
        <v>3436</v>
      </c>
      <c r="F858" s="3">
        <v>1988</v>
      </c>
      <c r="G858" s="3" t="s">
        <v>166</v>
      </c>
      <c r="H858" s="3" t="s">
        <v>189</v>
      </c>
      <c r="I858" s="3">
        <v>190</v>
      </c>
      <c r="J858" s="3" t="s">
        <v>181</v>
      </c>
      <c r="K858" s="3" t="s">
        <v>27</v>
      </c>
      <c r="M858" s="3">
        <v>15</v>
      </c>
    </row>
    <row r="859" customHeight="1" spans="1:13">
      <c r="A859" s="3" t="s">
        <v>2848</v>
      </c>
      <c r="D859" s="220"/>
      <c r="E859" s="91" t="s">
        <v>3437</v>
      </c>
      <c r="F859" s="3">
        <v>1988</v>
      </c>
      <c r="G859" s="3" t="s">
        <v>166</v>
      </c>
      <c r="H859" s="3" t="s">
        <v>189</v>
      </c>
      <c r="I859" s="3">
        <v>190</v>
      </c>
      <c r="J859" s="3" t="s">
        <v>181</v>
      </c>
      <c r="K859" s="3" t="s">
        <v>27</v>
      </c>
      <c r="M859" s="3">
        <v>15</v>
      </c>
    </row>
    <row r="860" customHeight="1" spans="1:13">
      <c r="A860" s="3" t="s">
        <v>2848</v>
      </c>
      <c r="D860" s="220"/>
      <c r="E860" s="91" t="s">
        <v>3438</v>
      </c>
      <c r="F860" s="3">
        <v>1988</v>
      </c>
      <c r="G860" s="3" t="s">
        <v>166</v>
      </c>
      <c r="H860" s="3" t="s">
        <v>189</v>
      </c>
      <c r="I860" s="3">
        <v>190</v>
      </c>
      <c r="J860" s="3" t="s">
        <v>181</v>
      </c>
      <c r="K860" s="3" t="s">
        <v>27</v>
      </c>
      <c r="M860" s="3">
        <v>15</v>
      </c>
    </row>
    <row r="861" customHeight="1" spans="1:13">
      <c r="A861" s="3" t="s">
        <v>2848</v>
      </c>
      <c r="D861" s="220"/>
      <c r="E861" s="91" t="s">
        <v>219</v>
      </c>
      <c r="F861" s="3">
        <v>1988</v>
      </c>
      <c r="G861" s="3" t="s">
        <v>166</v>
      </c>
      <c r="H861" s="3" t="s">
        <v>220</v>
      </c>
      <c r="I861" s="3">
        <v>43</v>
      </c>
      <c r="J861" s="3" t="s">
        <v>181</v>
      </c>
      <c r="K861" s="3" t="s">
        <v>14</v>
      </c>
      <c r="M861" s="3">
        <v>20</v>
      </c>
    </row>
    <row r="862" customHeight="1" spans="1:13">
      <c r="A862" s="3" t="s">
        <v>2848</v>
      </c>
      <c r="D862" s="220"/>
      <c r="E862" s="91" t="s">
        <v>221</v>
      </c>
      <c r="F862" s="3">
        <v>1988</v>
      </c>
      <c r="G862" s="3" t="s">
        <v>166</v>
      </c>
      <c r="H862" s="3" t="s">
        <v>220</v>
      </c>
      <c r="I862" s="3">
        <v>43</v>
      </c>
      <c r="J862" s="3" t="s">
        <v>181</v>
      </c>
      <c r="K862" s="3" t="s">
        <v>14</v>
      </c>
      <c r="M862" s="3">
        <v>20</v>
      </c>
    </row>
    <row r="863" customHeight="1" spans="1:13">
      <c r="A863" s="3" t="s">
        <v>2848</v>
      </c>
      <c r="D863" s="220"/>
      <c r="E863" s="91" t="s">
        <v>222</v>
      </c>
      <c r="F863" s="3">
        <v>1988</v>
      </c>
      <c r="G863" s="3" t="s">
        <v>166</v>
      </c>
      <c r="H863" s="3" t="s">
        <v>220</v>
      </c>
      <c r="I863" s="3">
        <v>43</v>
      </c>
      <c r="J863" s="3" t="s">
        <v>181</v>
      </c>
      <c r="K863" s="3" t="s">
        <v>14</v>
      </c>
      <c r="M863" s="3">
        <v>20</v>
      </c>
    </row>
    <row r="864" customHeight="1" spans="1:13">
      <c r="A864" s="3" t="s">
        <v>2848</v>
      </c>
      <c r="D864" s="220"/>
      <c r="E864" s="91" t="s">
        <v>223</v>
      </c>
      <c r="F864" s="3">
        <v>1988</v>
      </c>
      <c r="G864" s="3" t="s">
        <v>166</v>
      </c>
      <c r="H864" s="3" t="s">
        <v>220</v>
      </c>
      <c r="I864" s="3">
        <v>43</v>
      </c>
      <c r="J864" s="3" t="s">
        <v>181</v>
      </c>
      <c r="K864" s="3" t="s">
        <v>14</v>
      </c>
      <c r="M864" s="3">
        <v>20</v>
      </c>
    </row>
    <row r="865" customHeight="1" spans="1:13">
      <c r="A865" s="3" t="s">
        <v>2848</v>
      </c>
      <c r="D865" s="220"/>
      <c r="E865" s="91" t="s">
        <v>224</v>
      </c>
      <c r="F865" s="3">
        <v>1988</v>
      </c>
      <c r="G865" s="3" t="s">
        <v>166</v>
      </c>
      <c r="H865" s="3" t="s">
        <v>220</v>
      </c>
      <c r="I865" s="3">
        <v>43</v>
      </c>
      <c r="J865" s="3" t="s">
        <v>181</v>
      </c>
      <c r="K865" s="3" t="s">
        <v>14</v>
      </c>
      <c r="M865" s="3">
        <v>20</v>
      </c>
    </row>
    <row r="866" customHeight="1" spans="1:13">
      <c r="A866" s="3" t="s">
        <v>2848</v>
      </c>
      <c r="D866" s="220"/>
      <c r="E866" s="91" t="s">
        <v>225</v>
      </c>
      <c r="F866" s="3">
        <v>1988</v>
      </c>
      <c r="G866" s="3" t="s">
        <v>166</v>
      </c>
      <c r="H866" s="3" t="s">
        <v>220</v>
      </c>
      <c r="I866" s="3">
        <v>43</v>
      </c>
      <c r="J866" s="3" t="s">
        <v>181</v>
      </c>
      <c r="K866" s="3" t="s">
        <v>14</v>
      </c>
      <c r="M866" s="3">
        <v>20</v>
      </c>
    </row>
    <row r="867" customHeight="1" spans="1:13">
      <c r="A867" s="3" t="s">
        <v>2848</v>
      </c>
      <c r="D867" s="220"/>
      <c r="E867" s="91" t="s">
        <v>226</v>
      </c>
      <c r="F867" s="3">
        <v>1988</v>
      </c>
      <c r="G867" s="3" t="s">
        <v>166</v>
      </c>
      <c r="H867" s="3" t="s">
        <v>220</v>
      </c>
      <c r="I867" s="3">
        <v>43</v>
      </c>
      <c r="J867" s="3" t="s">
        <v>181</v>
      </c>
      <c r="K867" s="3" t="s">
        <v>14</v>
      </c>
      <c r="M867" s="3">
        <v>20</v>
      </c>
    </row>
    <row r="868" customHeight="1" spans="1:13">
      <c r="A868" s="3" t="s">
        <v>2848</v>
      </c>
      <c r="D868" s="220"/>
      <c r="E868" s="91" t="s">
        <v>227</v>
      </c>
      <c r="F868" s="3">
        <v>1988</v>
      </c>
      <c r="G868" s="3" t="s">
        <v>166</v>
      </c>
      <c r="H868" s="3" t="s">
        <v>220</v>
      </c>
      <c r="I868" s="3">
        <v>43</v>
      </c>
      <c r="J868" s="3" t="s">
        <v>181</v>
      </c>
      <c r="K868" s="3" t="s">
        <v>14</v>
      </c>
      <c r="M868" s="3">
        <v>20</v>
      </c>
    </row>
    <row r="869" customHeight="1" spans="1:13">
      <c r="A869" s="3" t="s">
        <v>2848</v>
      </c>
      <c r="D869" s="220"/>
      <c r="E869" s="91" t="s">
        <v>228</v>
      </c>
      <c r="F869" s="3">
        <v>1988</v>
      </c>
      <c r="G869" s="3" t="s">
        <v>166</v>
      </c>
      <c r="H869" s="3" t="s">
        <v>220</v>
      </c>
      <c r="I869" s="3">
        <v>43</v>
      </c>
      <c r="J869" s="3" t="s">
        <v>181</v>
      </c>
      <c r="K869" s="3" t="s">
        <v>14</v>
      </c>
      <c r="M869" s="3">
        <v>20</v>
      </c>
    </row>
    <row r="870" customHeight="1" spans="1:13">
      <c r="A870" s="3" t="s">
        <v>2848</v>
      </c>
      <c r="D870" s="220"/>
      <c r="E870" s="91" t="s">
        <v>229</v>
      </c>
      <c r="F870" s="3">
        <v>1988</v>
      </c>
      <c r="G870" s="3" t="s">
        <v>166</v>
      </c>
      <c r="H870" s="3" t="s">
        <v>220</v>
      </c>
      <c r="I870" s="3">
        <v>43</v>
      </c>
      <c r="J870" s="3" t="s">
        <v>181</v>
      </c>
      <c r="K870" s="3" t="s">
        <v>14</v>
      </c>
      <c r="M870" s="3">
        <v>20</v>
      </c>
    </row>
    <row r="871" customHeight="1" spans="1:13">
      <c r="A871" s="3" t="s">
        <v>2848</v>
      </c>
      <c r="D871" s="220"/>
      <c r="E871" s="91" t="s">
        <v>230</v>
      </c>
      <c r="F871" s="3">
        <v>1988</v>
      </c>
      <c r="G871" s="3" t="s">
        <v>166</v>
      </c>
      <c r="H871" s="3" t="s">
        <v>220</v>
      </c>
      <c r="I871" s="3">
        <v>43</v>
      </c>
      <c r="J871" s="3" t="s">
        <v>181</v>
      </c>
      <c r="K871" s="3" t="s">
        <v>14</v>
      </c>
      <c r="M871" s="3">
        <v>20</v>
      </c>
    </row>
    <row r="872" customHeight="1" spans="1:13">
      <c r="A872" s="3" t="s">
        <v>2848</v>
      </c>
      <c r="D872" s="220"/>
      <c r="E872" s="91" t="s">
        <v>231</v>
      </c>
      <c r="F872" s="3">
        <v>1988</v>
      </c>
      <c r="G872" s="3" t="s">
        <v>166</v>
      </c>
      <c r="H872" s="3" t="s">
        <v>220</v>
      </c>
      <c r="I872" s="3">
        <v>43</v>
      </c>
      <c r="J872" s="3" t="s">
        <v>181</v>
      </c>
      <c r="K872" s="3" t="s">
        <v>14</v>
      </c>
      <c r="M872" s="3">
        <v>20</v>
      </c>
    </row>
    <row r="873" customHeight="1" spans="1:13">
      <c r="A873" s="3" t="s">
        <v>2848</v>
      </c>
      <c r="D873" s="220"/>
      <c r="E873" s="91" t="s">
        <v>232</v>
      </c>
      <c r="F873" s="3">
        <v>1988</v>
      </c>
      <c r="G873" s="3" t="s">
        <v>166</v>
      </c>
      <c r="H873" s="3" t="s">
        <v>220</v>
      </c>
      <c r="I873" s="3">
        <v>43</v>
      </c>
      <c r="J873" s="3" t="s">
        <v>181</v>
      </c>
      <c r="K873" s="3" t="s">
        <v>14</v>
      </c>
      <c r="M873" s="3">
        <v>20</v>
      </c>
    </row>
    <row r="874" customHeight="1" spans="1:13">
      <c r="A874" s="3" t="s">
        <v>2848</v>
      </c>
      <c r="D874" s="220"/>
      <c r="E874" s="91" t="s">
        <v>233</v>
      </c>
      <c r="F874" s="3">
        <v>1988</v>
      </c>
      <c r="G874" s="3" t="s">
        <v>166</v>
      </c>
      <c r="H874" s="3" t="s">
        <v>220</v>
      </c>
      <c r="I874" s="3">
        <v>43</v>
      </c>
      <c r="J874" s="3" t="s">
        <v>181</v>
      </c>
      <c r="K874" s="3" t="s">
        <v>14</v>
      </c>
      <c r="M874" s="3">
        <v>20</v>
      </c>
    </row>
    <row r="875" customHeight="1" spans="1:13">
      <c r="A875" s="3" t="s">
        <v>2848</v>
      </c>
      <c r="D875" s="220"/>
      <c r="E875" s="91" t="s">
        <v>234</v>
      </c>
      <c r="F875" s="3">
        <v>1988</v>
      </c>
      <c r="G875" s="3" t="s">
        <v>166</v>
      </c>
      <c r="H875" s="3" t="s">
        <v>220</v>
      </c>
      <c r="I875" s="3">
        <v>43</v>
      </c>
      <c r="J875" s="3" t="s">
        <v>181</v>
      </c>
      <c r="K875" s="3" t="s">
        <v>14</v>
      </c>
      <c r="M875" s="3">
        <v>20</v>
      </c>
    </row>
    <row r="876" customHeight="1" spans="1:13">
      <c r="A876" s="3" t="s">
        <v>2848</v>
      </c>
      <c r="D876" s="220"/>
      <c r="E876" s="91" t="s">
        <v>235</v>
      </c>
      <c r="F876" s="3">
        <v>1988</v>
      </c>
      <c r="G876" s="3" t="s">
        <v>166</v>
      </c>
      <c r="H876" s="3" t="s">
        <v>220</v>
      </c>
      <c r="I876" s="3">
        <v>43</v>
      </c>
      <c r="J876" s="3" t="s">
        <v>181</v>
      </c>
      <c r="K876" s="3" t="s">
        <v>14</v>
      </c>
      <c r="M876" s="3">
        <v>20</v>
      </c>
    </row>
    <row r="877" customHeight="1" spans="1:13">
      <c r="A877" s="3" t="s">
        <v>2848</v>
      </c>
      <c r="D877" s="220"/>
      <c r="E877" s="91" t="s">
        <v>236</v>
      </c>
      <c r="F877" s="3">
        <v>1988</v>
      </c>
      <c r="G877" s="3" t="s">
        <v>166</v>
      </c>
      <c r="H877" s="3" t="s">
        <v>220</v>
      </c>
      <c r="I877" s="3">
        <v>43</v>
      </c>
      <c r="J877" s="3" t="s">
        <v>181</v>
      </c>
      <c r="K877" s="3" t="s">
        <v>14</v>
      </c>
      <c r="M877" s="3">
        <v>20</v>
      </c>
    </row>
    <row r="878" customHeight="1" spans="1:13">
      <c r="A878" s="3" t="s">
        <v>2848</v>
      </c>
      <c r="D878" s="220"/>
      <c r="E878" s="91" t="s">
        <v>237</v>
      </c>
      <c r="F878" s="3">
        <v>1988</v>
      </c>
      <c r="G878" s="3" t="s">
        <v>166</v>
      </c>
      <c r="H878" s="3" t="s">
        <v>220</v>
      </c>
      <c r="I878" s="3">
        <v>43</v>
      </c>
      <c r="J878" s="3" t="s">
        <v>181</v>
      </c>
      <c r="K878" s="3" t="s">
        <v>14</v>
      </c>
      <c r="M878" s="3">
        <v>20</v>
      </c>
    </row>
    <row r="879" customHeight="1" spans="1:13">
      <c r="A879" s="3" t="s">
        <v>2848</v>
      </c>
      <c r="D879" s="220"/>
      <c r="E879" s="91" t="s">
        <v>238</v>
      </c>
      <c r="F879" s="3">
        <v>1999</v>
      </c>
      <c r="G879" s="3" t="s">
        <v>239</v>
      </c>
      <c r="H879" s="3" t="s">
        <v>240</v>
      </c>
      <c r="I879" s="3">
        <v>343</v>
      </c>
      <c r="J879" s="3" t="s">
        <v>181</v>
      </c>
      <c r="K879" s="3" t="s">
        <v>27</v>
      </c>
      <c r="M879" s="3">
        <v>20</v>
      </c>
    </row>
    <row r="880" customHeight="1" spans="1:13">
      <c r="A880" s="3" t="s">
        <v>2848</v>
      </c>
      <c r="D880" s="220"/>
      <c r="E880" s="91" t="s">
        <v>241</v>
      </c>
      <c r="F880" s="3">
        <v>1999</v>
      </c>
      <c r="G880" s="3" t="s">
        <v>239</v>
      </c>
      <c r="H880" s="3" t="s">
        <v>240</v>
      </c>
      <c r="I880" s="3">
        <v>343</v>
      </c>
      <c r="J880" s="3" t="s">
        <v>181</v>
      </c>
      <c r="K880" s="3" t="s">
        <v>27</v>
      </c>
      <c r="M880" s="3">
        <v>20</v>
      </c>
    </row>
    <row r="881" customHeight="1" spans="1:13">
      <c r="A881" s="3" t="s">
        <v>2848</v>
      </c>
      <c r="D881" s="220"/>
      <c r="E881" s="91" t="s">
        <v>3439</v>
      </c>
      <c r="F881" s="3">
        <v>1999</v>
      </c>
      <c r="G881" s="3" t="s">
        <v>239</v>
      </c>
      <c r="H881" s="3" t="s">
        <v>240</v>
      </c>
      <c r="I881" s="3">
        <v>343</v>
      </c>
      <c r="J881" s="3" t="s">
        <v>181</v>
      </c>
      <c r="K881" s="3" t="s">
        <v>170</v>
      </c>
      <c r="M881" s="3">
        <v>15</v>
      </c>
    </row>
    <row r="882" customHeight="1" spans="1:13">
      <c r="A882" s="3" t="s">
        <v>2848</v>
      </c>
      <c r="D882" s="220"/>
      <c r="E882" s="91" t="s">
        <v>3440</v>
      </c>
      <c r="F882" s="3">
        <v>1999</v>
      </c>
      <c r="G882" s="3" t="s">
        <v>239</v>
      </c>
      <c r="H882" s="3" t="s">
        <v>240</v>
      </c>
      <c r="I882" s="3">
        <v>343</v>
      </c>
      <c r="J882" s="3" t="s">
        <v>181</v>
      </c>
      <c r="K882" s="3" t="s">
        <v>170</v>
      </c>
      <c r="M882" s="3">
        <v>15</v>
      </c>
    </row>
    <row r="883" customHeight="1" spans="1:13">
      <c r="A883" s="3" t="s">
        <v>2848</v>
      </c>
      <c r="D883" s="220"/>
      <c r="E883" s="91" t="s">
        <v>3441</v>
      </c>
      <c r="F883" s="3">
        <v>1999</v>
      </c>
      <c r="G883" s="3" t="s">
        <v>239</v>
      </c>
      <c r="H883" s="3" t="s">
        <v>240</v>
      </c>
      <c r="I883" s="3">
        <v>343</v>
      </c>
      <c r="J883" s="3" t="s">
        <v>181</v>
      </c>
      <c r="K883" s="3" t="s">
        <v>170</v>
      </c>
      <c r="M883" s="3">
        <v>15</v>
      </c>
    </row>
    <row r="884" customHeight="1" spans="1:13">
      <c r="A884" s="3" t="s">
        <v>2848</v>
      </c>
      <c r="D884" s="220"/>
      <c r="E884" s="91" t="s">
        <v>3442</v>
      </c>
      <c r="F884" s="3">
        <v>1999</v>
      </c>
      <c r="G884" s="3" t="s">
        <v>239</v>
      </c>
      <c r="H884" s="3" t="s">
        <v>240</v>
      </c>
      <c r="I884" s="3">
        <v>343</v>
      </c>
      <c r="J884" s="3" t="s">
        <v>181</v>
      </c>
      <c r="K884" s="3" t="s">
        <v>170</v>
      </c>
      <c r="M884" s="3">
        <v>15</v>
      </c>
    </row>
    <row r="885" customHeight="1" spans="1:13">
      <c r="A885" s="3" t="s">
        <v>2848</v>
      </c>
      <c r="D885" s="220"/>
      <c r="E885" s="91" t="s">
        <v>3443</v>
      </c>
      <c r="F885" s="3">
        <v>1999</v>
      </c>
      <c r="G885" s="3" t="s">
        <v>239</v>
      </c>
      <c r="H885" s="3" t="s">
        <v>240</v>
      </c>
      <c r="I885" s="3">
        <v>343</v>
      </c>
      <c r="J885" s="3" t="s">
        <v>181</v>
      </c>
      <c r="K885" s="3" t="s">
        <v>170</v>
      </c>
      <c r="M885" s="3">
        <v>15</v>
      </c>
    </row>
    <row r="886" customHeight="1" spans="1:13">
      <c r="A886" s="3" t="s">
        <v>2848</v>
      </c>
      <c r="D886" s="220"/>
      <c r="E886" s="91" t="s">
        <v>3444</v>
      </c>
      <c r="F886" s="3">
        <v>1992</v>
      </c>
      <c r="G886" s="3" t="s">
        <v>166</v>
      </c>
      <c r="H886" s="3" t="s">
        <v>949</v>
      </c>
      <c r="I886" s="3">
        <v>696</v>
      </c>
      <c r="J886" s="3" t="s">
        <v>181</v>
      </c>
      <c r="K886" s="3" t="s">
        <v>170</v>
      </c>
      <c r="M886" s="3">
        <v>15</v>
      </c>
    </row>
    <row r="887" customHeight="1" spans="1:13">
      <c r="A887" s="3" t="s">
        <v>2848</v>
      </c>
      <c r="D887" s="220"/>
      <c r="E887" s="91" t="s">
        <v>339</v>
      </c>
      <c r="F887" s="3">
        <v>2012</v>
      </c>
      <c r="G887" s="3" t="s">
        <v>340</v>
      </c>
      <c r="H887" s="3" t="s">
        <v>38</v>
      </c>
      <c r="I887" s="3">
        <v>78</v>
      </c>
      <c r="J887" s="3" t="s">
        <v>341</v>
      </c>
      <c r="K887" s="3" t="s">
        <v>342</v>
      </c>
      <c r="M887" s="3">
        <v>25</v>
      </c>
    </row>
    <row r="888" customHeight="1" spans="1:13">
      <c r="A888" s="3" t="s">
        <v>2848</v>
      </c>
      <c r="D888" s="220"/>
      <c r="E888" s="91" t="s">
        <v>3445</v>
      </c>
      <c r="F888" s="3">
        <v>1991</v>
      </c>
      <c r="G888" s="3" t="s">
        <v>239</v>
      </c>
      <c r="H888" s="3" t="s">
        <v>949</v>
      </c>
      <c r="I888" s="3">
        <v>551</v>
      </c>
      <c r="J888" s="3" t="s">
        <v>181</v>
      </c>
      <c r="K888" s="3" t="s">
        <v>27</v>
      </c>
      <c r="M888" s="3">
        <v>10</v>
      </c>
    </row>
    <row r="889" customHeight="1" spans="1:13">
      <c r="A889" s="3" t="s">
        <v>2848</v>
      </c>
      <c r="D889" s="220"/>
      <c r="E889" s="91" t="s">
        <v>3446</v>
      </c>
      <c r="F889" s="3">
        <v>1991</v>
      </c>
      <c r="G889" s="3" t="s">
        <v>239</v>
      </c>
      <c r="H889" s="3" t="s">
        <v>949</v>
      </c>
      <c r="I889" s="3">
        <v>551</v>
      </c>
      <c r="J889" s="3" t="s">
        <v>181</v>
      </c>
      <c r="K889" s="3" t="s">
        <v>27</v>
      </c>
      <c r="M889" s="3">
        <v>10</v>
      </c>
    </row>
    <row r="890" customHeight="1" spans="1:13">
      <c r="A890" s="3" t="s">
        <v>2848</v>
      </c>
      <c r="D890" s="220"/>
      <c r="E890" s="91" t="s">
        <v>3447</v>
      </c>
      <c r="F890" s="3">
        <v>1990</v>
      </c>
      <c r="G890" s="3" t="s">
        <v>3448</v>
      </c>
      <c r="H890" s="3" t="s">
        <v>3449</v>
      </c>
      <c r="I890" s="3">
        <v>39</v>
      </c>
      <c r="J890" s="3" t="s">
        <v>3450</v>
      </c>
      <c r="K890" s="3" t="s">
        <v>27</v>
      </c>
      <c r="M890" s="3">
        <v>15</v>
      </c>
    </row>
    <row r="891" customHeight="1" spans="1:13">
      <c r="A891" s="3" t="s">
        <v>2848</v>
      </c>
      <c r="D891" s="220"/>
      <c r="E891" s="91" t="s">
        <v>3451</v>
      </c>
      <c r="F891" s="3">
        <v>1990</v>
      </c>
      <c r="G891" s="3" t="s">
        <v>3448</v>
      </c>
      <c r="H891" s="3" t="s">
        <v>3449</v>
      </c>
      <c r="I891" s="3">
        <v>39</v>
      </c>
      <c r="J891" s="3" t="s">
        <v>3450</v>
      </c>
      <c r="K891" s="3" t="s">
        <v>27</v>
      </c>
      <c r="M891" s="3">
        <v>15</v>
      </c>
    </row>
    <row r="892" customHeight="1" spans="1:13">
      <c r="A892" s="3" t="s">
        <v>2848</v>
      </c>
      <c r="D892" s="220"/>
      <c r="E892" s="91" t="s">
        <v>3452</v>
      </c>
      <c r="F892" s="3">
        <v>1990</v>
      </c>
      <c r="G892" s="3" t="s">
        <v>3448</v>
      </c>
      <c r="H892" s="3" t="s">
        <v>3449</v>
      </c>
      <c r="I892" s="3">
        <v>39</v>
      </c>
      <c r="J892" s="3" t="s">
        <v>3450</v>
      </c>
      <c r="K892" s="3" t="s">
        <v>27</v>
      </c>
      <c r="M892" s="3">
        <v>15</v>
      </c>
    </row>
    <row r="893" customHeight="1" spans="1:13">
      <c r="A893" s="3" t="s">
        <v>2848</v>
      </c>
      <c r="D893" s="220"/>
      <c r="E893" s="91" t="s">
        <v>3453</v>
      </c>
      <c r="F893" s="3">
        <v>1990</v>
      </c>
      <c r="G893" s="3" t="s">
        <v>3448</v>
      </c>
      <c r="H893" s="3" t="s">
        <v>3449</v>
      </c>
      <c r="I893" s="3">
        <v>39</v>
      </c>
      <c r="J893" s="3" t="s">
        <v>3450</v>
      </c>
      <c r="K893" s="3" t="s">
        <v>27</v>
      </c>
      <c r="M893" s="3">
        <v>15</v>
      </c>
    </row>
    <row r="894" customHeight="1" spans="1:13">
      <c r="A894" s="3" t="s">
        <v>2848</v>
      </c>
      <c r="D894" s="220"/>
      <c r="E894" s="91" t="s">
        <v>3454</v>
      </c>
      <c r="F894" s="3">
        <v>1990</v>
      </c>
      <c r="G894" s="3" t="s">
        <v>3448</v>
      </c>
      <c r="H894" s="3" t="s">
        <v>3455</v>
      </c>
      <c r="I894" s="3">
        <v>38</v>
      </c>
      <c r="J894" s="3" t="s">
        <v>3450</v>
      </c>
      <c r="K894" s="3" t="s">
        <v>27</v>
      </c>
      <c r="M894" s="3">
        <v>10</v>
      </c>
    </row>
    <row r="895" customHeight="1" spans="1:13">
      <c r="A895" s="3" t="s">
        <v>2848</v>
      </c>
      <c r="D895" s="91" t="s">
        <v>10</v>
      </c>
      <c r="E895" s="91" t="s">
        <v>502</v>
      </c>
      <c r="F895" s="3">
        <v>1989</v>
      </c>
      <c r="G895" s="3" t="s">
        <v>162</v>
      </c>
      <c r="H895" s="3" t="s">
        <v>197</v>
      </c>
      <c r="I895" s="3" t="s">
        <v>418</v>
      </c>
      <c r="J895" s="3" t="s">
        <v>181</v>
      </c>
      <c r="K895" s="3" t="s">
        <v>14</v>
      </c>
      <c r="M895" s="3">
        <v>35</v>
      </c>
    </row>
    <row r="896" customHeight="1" spans="1:13">
      <c r="A896" s="3" t="s">
        <v>2848</v>
      </c>
      <c r="D896" s="91" t="s">
        <v>10</v>
      </c>
      <c r="E896" s="91" t="s">
        <v>503</v>
      </c>
      <c r="F896" s="3">
        <v>1989</v>
      </c>
      <c r="G896" s="3" t="s">
        <v>162</v>
      </c>
      <c r="H896" s="3" t="s">
        <v>197</v>
      </c>
      <c r="I896" s="3" t="s">
        <v>418</v>
      </c>
      <c r="J896" s="3" t="s">
        <v>181</v>
      </c>
      <c r="K896" s="3" t="s">
        <v>14</v>
      </c>
      <c r="M896" s="3">
        <v>35</v>
      </c>
    </row>
    <row r="897" customHeight="1" spans="1:13">
      <c r="A897" s="3" t="s">
        <v>2848</v>
      </c>
      <c r="D897" s="91" t="s">
        <v>10</v>
      </c>
      <c r="E897" s="91" t="s">
        <v>504</v>
      </c>
      <c r="F897" s="3">
        <v>1989</v>
      </c>
      <c r="G897" s="3" t="s">
        <v>162</v>
      </c>
      <c r="H897" s="3" t="s">
        <v>197</v>
      </c>
      <c r="I897" s="3" t="s">
        <v>418</v>
      </c>
      <c r="J897" s="3" t="s">
        <v>181</v>
      </c>
      <c r="K897" s="3" t="s">
        <v>14</v>
      </c>
      <c r="M897" s="3">
        <v>35</v>
      </c>
    </row>
    <row r="898" customHeight="1" spans="1:13">
      <c r="A898" s="3" t="s">
        <v>2848</v>
      </c>
      <c r="D898" s="91" t="s">
        <v>10</v>
      </c>
      <c r="E898" s="91" t="s">
        <v>505</v>
      </c>
      <c r="F898" s="3">
        <v>1989</v>
      </c>
      <c r="G898" s="3" t="s">
        <v>162</v>
      </c>
      <c r="H898" s="3" t="s">
        <v>197</v>
      </c>
      <c r="I898" s="3" t="s">
        <v>418</v>
      </c>
      <c r="J898" s="3" t="s">
        <v>181</v>
      </c>
      <c r="K898" s="3" t="s">
        <v>14</v>
      </c>
      <c r="M898" s="3">
        <v>35</v>
      </c>
    </row>
    <row r="899" customHeight="1" spans="1:13">
      <c r="A899" s="3" t="s">
        <v>2848</v>
      </c>
      <c r="D899" s="91" t="s">
        <v>10</v>
      </c>
      <c r="E899" s="91" t="s">
        <v>506</v>
      </c>
      <c r="F899" s="3">
        <v>1989</v>
      </c>
      <c r="G899" s="3" t="s">
        <v>162</v>
      </c>
      <c r="H899" s="3" t="s">
        <v>197</v>
      </c>
      <c r="I899" s="3" t="s">
        <v>418</v>
      </c>
      <c r="J899" s="3" t="s">
        <v>181</v>
      </c>
      <c r="K899" s="3" t="s">
        <v>14</v>
      </c>
      <c r="M899" s="3">
        <v>35</v>
      </c>
    </row>
    <row r="900" customHeight="1" spans="1:13">
      <c r="A900" s="3" t="s">
        <v>2848</v>
      </c>
      <c r="D900" s="91" t="s">
        <v>10</v>
      </c>
      <c r="E900" s="91" t="s">
        <v>507</v>
      </c>
      <c r="F900" s="3">
        <v>1989</v>
      </c>
      <c r="G900" s="3" t="s">
        <v>162</v>
      </c>
      <c r="H900" s="3" t="s">
        <v>197</v>
      </c>
      <c r="I900" s="3" t="s">
        <v>418</v>
      </c>
      <c r="J900" s="3" t="s">
        <v>181</v>
      </c>
      <c r="K900" s="3" t="s">
        <v>14</v>
      </c>
      <c r="M900" s="3">
        <v>35</v>
      </c>
    </row>
    <row r="901" customHeight="1" spans="1:13">
      <c r="A901" s="3" t="s">
        <v>2848</v>
      </c>
      <c r="D901" s="91" t="s">
        <v>10</v>
      </c>
      <c r="E901" s="91" t="s">
        <v>508</v>
      </c>
      <c r="F901" s="3">
        <v>1989</v>
      </c>
      <c r="G901" s="3" t="s">
        <v>162</v>
      </c>
      <c r="H901" s="3" t="s">
        <v>197</v>
      </c>
      <c r="I901" s="3" t="s">
        <v>418</v>
      </c>
      <c r="J901" s="3" t="s">
        <v>181</v>
      </c>
      <c r="K901" s="3" t="s">
        <v>14</v>
      </c>
      <c r="M901" s="3">
        <v>35</v>
      </c>
    </row>
    <row r="902" customHeight="1" spans="1:13">
      <c r="A902" s="3" t="s">
        <v>2848</v>
      </c>
      <c r="D902" s="91" t="s">
        <v>10</v>
      </c>
      <c r="E902" s="91" t="s">
        <v>509</v>
      </c>
      <c r="F902" s="3">
        <v>1989</v>
      </c>
      <c r="G902" s="3" t="s">
        <v>162</v>
      </c>
      <c r="H902" s="3" t="s">
        <v>197</v>
      </c>
      <c r="I902" s="3" t="s">
        <v>418</v>
      </c>
      <c r="J902" s="3" t="s">
        <v>181</v>
      </c>
      <c r="K902" s="3" t="s">
        <v>14</v>
      </c>
      <c r="M902" s="3">
        <v>35</v>
      </c>
    </row>
    <row r="903" customHeight="1" spans="1:13">
      <c r="A903" s="3" t="s">
        <v>2848</v>
      </c>
      <c r="D903" s="91" t="s">
        <v>10</v>
      </c>
      <c r="E903" s="91" t="s">
        <v>510</v>
      </c>
      <c r="F903" s="3">
        <v>1989</v>
      </c>
      <c r="G903" s="3" t="s">
        <v>162</v>
      </c>
      <c r="H903" s="3" t="s">
        <v>197</v>
      </c>
      <c r="I903" s="3" t="s">
        <v>418</v>
      </c>
      <c r="J903" s="3" t="s">
        <v>181</v>
      </c>
      <c r="K903" s="3" t="s">
        <v>14</v>
      </c>
      <c r="M903" s="3">
        <v>35</v>
      </c>
    </row>
    <row r="904" customHeight="1" spans="1:13">
      <c r="A904" s="3" t="s">
        <v>2848</v>
      </c>
      <c r="D904" s="91" t="s">
        <v>10</v>
      </c>
      <c r="E904" s="91" t="s">
        <v>511</v>
      </c>
      <c r="F904" s="3">
        <v>1989</v>
      </c>
      <c r="G904" s="3" t="s">
        <v>162</v>
      </c>
      <c r="H904" s="3" t="s">
        <v>197</v>
      </c>
      <c r="I904" s="3" t="s">
        <v>418</v>
      </c>
      <c r="J904" s="3" t="s">
        <v>181</v>
      </c>
      <c r="K904" s="3" t="s">
        <v>14</v>
      </c>
      <c r="M904" s="3">
        <v>35</v>
      </c>
    </row>
    <row r="905" customHeight="1" spans="1:13">
      <c r="A905" s="3" t="s">
        <v>2848</v>
      </c>
      <c r="D905" s="91" t="s">
        <v>10</v>
      </c>
      <c r="E905" s="91" t="s">
        <v>512</v>
      </c>
      <c r="F905" s="3">
        <v>1989</v>
      </c>
      <c r="G905" s="3" t="s">
        <v>162</v>
      </c>
      <c r="H905" s="3" t="s">
        <v>197</v>
      </c>
      <c r="I905" s="3" t="s">
        <v>418</v>
      </c>
      <c r="J905" s="3" t="s">
        <v>181</v>
      </c>
      <c r="K905" s="3" t="s">
        <v>14</v>
      </c>
      <c r="M905" s="3">
        <v>35</v>
      </c>
    </row>
    <row r="906" customHeight="1" spans="1:13">
      <c r="A906" s="3" t="s">
        <v>2848</v>
      </c>
      <c r="D906" s="91" t="s">
        <v>10</v>
      </c>
      <c r="E906" s="91" t="s">
        <v>513</v>
      </c>
      <c r="F906" s="3">
        <v>1989</v>
      </c>
      <c r="G906" s="3" t="s">
        <v>162</v>
      </c>
      <c r="H906" s="3" t="s">
        <v>197</v>
      </c>
      <c r="I906" s="3" t="s">
        <v>418</v>
      </c>
      <c r="J906" s="3" t="s">
        <v>181</v>
      </c>
      <c r="K906" s="3" t="s">
        <v>14</v>
      </c>
      <c r="M906" s="3">
        <v>35</v>
      </c>
    </row>
    <row r="907" customHeight="1" spans="1:13">
      <c r="A907" s="3" t="s">
        <v>2848</v>
      </c>
      <c r="D907" s="91" t="s">
        <v>10</v>
      </c>
      <c r="E907" s="91" t="s">
        <v>514</v>
      </c>
      <c r="F907" s="3">
        <v>1989</v>
      </c>
      <c r="G907" s="3" t="s">
        <v>162</v>
      </c>
      <c r="H907" s="3" t="s">
        <v>197</v>
      </c>
      <c r="I907" s="3" t="s">
        <v>418</v>
      </c>
      <c r="J907" s="3" t="s">
        <v>181</v>
      </c>
      <c r="K907" s="3" t="s">
        <v>14</v>
      </c>
      <c r="M907" s="3">
        <v>35</v>
      </c>
    </row>
    <row r="908" customHeight="1" spans="1:13">
      <c r="A908" s="3" t="s">
        <v>2848</v>
      </c>
      <c r="D908" s="220"/>
      <c r="E908" s="91" t="s">
        <v>3456</v>
      </c>
      <c r="F908" s="3">
        <v>1989</v>
      </c>
      <c r="G908" s="3" t="s">
        <v>162</v>
      </c>
      <c r="H908" s="3" t="s">
        <v>197</v>
      </c>
      <c r="I908" s="3" t="s">
        <v>418</v>
      </c>
      <c r="J908" s="3" t="s">
        <v>181</v>
      </c>
      <c r="K908" s="3" t="s">
        <v>27</v>
      </c>
      <c r="M908" s="3">
        <v>15</v>
      </c>
    </row>
    <row r="909" customHeight="1" spans="1:13">
      <c r="A909" s="3" t="s">
        <v>2848</v>
      </c>
      <c r="D909" s="220"/>
      <c r="E909" s="91" t="s">
        <v>3457</v>
      </c>
      <c r="F909" s="3">
        <v>1989</v>
      </c>
      <c r="G909" s="3" t="s">
        <v>162</v>
      </c>
      <c r="H909" s="3" t="s">
        <v>197</v>
      </c>
      <c r="I909" s="3" t="s">
        <v>418</v>
      </c>
      <c r="J909" s="3" t="s">
        <v>181</v>
      </c>
      <c r="K909" s="3" t="s">
        <v>27</v>
      </c>
      <c r="M909" s="3">
        <v>15</v>
      </c>
    </row>
  </sheetData>
  <conditionalFormatting sqref="K682:K717">
    <cfRule type="containsText" dxfId="0" priority="1" operator="between" text="football">
      <formula>NOT(ISERROR(SEARCH("football",K682)))</formula>
    </cfRule>
    <cfRule type="containsText" dxfId="1" priority="2" operator="between" text="baseball">
      <formula>NOT(ISERROR(SEARCH("baseball",K682)))</formula>
    </cfRule>
    <cfRule type="containsText" dxfId="2" priority="3" operator="between" text="basketball">
      <formula>NOT(ISERROR(SEARCH("basketball",K682)))</formula>
    </cfRule>
    <cfRule type="containsText" dxfId="3" priority="4" operator="between" text="pokemon">
      <formula>NOT(ISERROR(SEARCH("pokemon",K682)))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1C4587"/>
    <outlinePr summaryBelow="0" summaryRight="0"/>
  </sheetPr>
  <dimension ref="A1:R756"/>
  <sheetViews>
    <sheetView workbookViewId="0">
      <selection activeCell="A1" sqref="A1"/>
    </sheetView>
  </sheetViews>
  <sheetFormatPr defaultColWidth="12.6285714285714" defaultRowHeight="15.75" customHeight="1"/>
  <cols>
    <col min="18" max="18" width="15.3809523809524" customWidth="1"/>
  </cols>
  <sheetData>
    <row r="1" customHeight="1" spans="1:18">
      <c r="A1" s="52" t="s">
        <v>995</v>
      </c>
      <c r="B1" s="52"/>
      <c r="C1" s="52" t="s">
        <v>3063</v>
      </c>
      <c r="D1" s="153" t="s">
        <v>996</v>
      </c>
      <c r="E1" s="153" t="s">
        <v>997</v>
      </c>
      <c r="F1" s="52" t="s">
        <v>1</v>
      </c>
      <c r="G1" s="52" t="s">
        <v>2</v>
      </c>
      <c r="H1" s="52" t="s">
        <v>3</v>
      </c>
      <c r="I1" s="52" t="s">
        <v>4</v>
      </c>
      <c r="J1" s="52" t="s">
        <v>5</v>
      </c>
      <c r="K1" s="52" t="s">
        <v>6</v>
      </c>
      <c r="M1" s="3" t="s">
        <v>998</v>
      </c>
      <c r="N1" s="3" t="s">
        <v>1771</v>
      </c>
      <c r="O1" s="11" t="s">
        <v>1772</v>
      </c>
      <c r="P1" s="22" t="s">
        <v>1773</v>
      </c>
      <c r="Q1" s="12" t="s">
        <v>1774</v>
      </c>
      <c r="R1" s="1" t="s">
        <v>1775</v>
      </c>
    </row>
    <row r="2" customHeight="1" spans="15:17">
      <c r="O2" s="96">
        <f>COUNTA(A3:A1234)</f>
        <v>753</v>
      </c>
      <c r="P2" s="272">
        <f>SUM(M3:M1000)</f>
        <v>32023</v>
      </c>
      <c r="Q2" s="57"/>
    </row>
    <row r="3" customHeight="1" spans="1:13">
      <c r="A3" s="154" t="e">
        <f>'Drop 1 Football'!A35+1</f>
        <v>#VALUE!</v>
      </c>
      <c r="B3" s="3"/>
      <c r="C3" s="3"/>
      <c r="D3" s="91" t="s">
        <v>77</v>
      </c>
      <c r="E3" s="91" t="s">
        <v>3458</v>
      </c>
      <c r="F3" s="63">
        <v>2020</v>
      </c>
      <c r="G3" s="63" t="s">
        <v>1494</v>
      </c>
      <c r="H3" s="63" t="s">
        <v>1003</v>
      </c>
      <c r="I3" s="63">
        <v>512</v>
      </c>
      <c r="J3" s="63" t="s">
        <v>3459</v>
      </c>
      <c r="K3" s="63" t="s">
        <v>2699</v>
      </c>
      <c r="M3" s="3">
        <v>5</v>
      </c>
    </row>
    <row r="4" customHeight="1" spans="1:13">
      <c r="A4" s="154" t="e">
        <f>'Drop 1 Football'!A70+1</f>
        <v>#VALUE!</v>
      </c>
      <c r="B4" s="3"/>
      <c r="C4" s="3"/>
      <c r="D4" s="91" t="s">
        <v>10</v>
      </c>
      <c r="E4" s="91" t="s">
        <v>3460</v>
      </c>
      <c r="F4" s="66">
        <v>2020</v>
      </c>
      <c r="G4" s="130" t="s">
        <v>3461</v>
      </c>
      <c r="H4" s="121" t="s">
        <v>3462</v>
      </c>
      <c r="I4" s="172" t="s">
        <v>3463</v>
      </c>
      <c r="J4" s="66" t="s">
        <v>1624</v>
      </c>
      <c r="K4" s="130" t="s">
        <v>40</v>
      </c>
      <c r="M4" s="3">
        <v>15</v>
      </c>
    </row>
    <row r="5" customHeight="1" spans="1:13">
      <c r="A5" s="154" t="e">
        <f>'Drop 1 Football'!A184+1</f>
        <v>#VALUE!</v>
      </c>
      <c r="B5" s="3"/>
      <c r="C5" s="3"/>
      <c r="D5" s="91" t="s">
        <v>10</v>
      </c>
      <c r="E5" s="91" t="s">
        <v>3464</v>
      </c>
      <c r="F5" s="3">
        <v>2020</v>
      </c>
      <c r="G5" s="3" t="s">
        <v>861</v>
      </c>
      <c r="H5" s="3" t="s">
        <v>1167</v>
      </c>
      <c r="I5" s="3">
        <v>200</v>
      </c>
      <c r="J5" s="3" t="s">
        <v>1456</v>
      </c>
      <c r="K5" s="3" t="s">
        <v>27</v>
      </c>
      <c r="M5" s="3">
        <v>10</v>
      </c>
    </row>
    <row r="6" customHeight="1" spans="1:13">
      <c r="A6" s="154" t="e">
        <f t="shared" ref="A6:A7" si="0">A5+1</f>
        <v>#VALUE!</v>
      </c>
      <c r="B6" s="3"/>
      <c r="C6" s="3"/>
      <c r="D6" s="91" t="s">
        <v>10</v>
      </c>
      <c r="E6" s="91" t="s">
        <v>3465</v>
      </c>
      <c r="F6" s="66">
        <v>1997</v>
      </c>
      <c r="G6" s="66" t="s">
        <v>1277</v>
      </c>
      <c r="H6" s="130" t="s">
        <v>3466</v>
      </c>
      <c r="I6" s="66">
        <v>139</v>
      </c>
      <c r="J6" s="88"/>
      <c r="K6" s="66" t="s">
        <v>977</v>
      </c>
      <c r="M6" s="3">
        <v>10</v>
      </c>
    </row>
    <row r="7" customHeight="1" spans="1:13">
      <c r="A7" s="154" t="e">
        <f t="shared" si="0"/>
        <v>#VALUE!</v>
      </c>
      <c r="B7" s="3"/>
      <c r="C7" s="3"/>
      <c r="D7" s="91" t="s">
        <v>10</v>
      </c>
      <c r="E7" s="91" t="s">
        <v>3467</v>
      </c>
      <c r="F7" s="66">
        <v>1995</v>
      </c>
      <c r="G7" s="66" t="s">
        <v>3468</v>
      </c>
      <c r="H7" s="130" t="s">
        <v>3469</v>
      </c>
      <c r="I7" s="66">
        <v>6</v>
      </c>
      <c r="J7" s="88"/>
      <c r="K7" s="66" t="s">
        <v>977</v>
      </c>
      <c r="M7" s="3">
        <v>5</v>
      </c>
    </row>
    <row r="8" customHeight="1" spans="1:13">
      <c r="A8" s="154" t="e">
        <f>'Drop 1 BBALL'!A155+1</f>
        <v>#VALUE!</v>
      </c>
      <c r="B8" s="3"/>
      <c r="C8" s="3"/>
      <c r="D8" s="91" t="s">
        <v>10</v>
      </c>
      <c r="E8" s="91" t="s">
        <v>1150</v>
      </c>
      <c r="F8" s="66">
        <v>1994</v>
      </c>
      <c r="G8" s="66" t="s">
        <v>1151</v>
      </c>
      <c r="H8" s="130" t="s">
        <v>568</v>
      </c>
      <c r="I8" s="66">
        <v>15</v>
      </c>
      <c r="J8" s="88"/>
      <c r="K8" s="66" t="s">
        <v>14</v>
      </c>
      <c r="M8" s="3">
        <v>25</v>
      </c>
    </row>
    <row r="9" customHeight="1" spans="1:13">
      <c r="A9" s="154" t="e">
        <f>'Drop 1 BBALL'!A162+1</f>
        <v>#VALUE!</v>
      </c>
      <c r="B9" s="3"/>
      <c r="C9" s="3"/>
      <c r="D9" s="91" t="s">
        <v>10</v>
      </c>
      <c r="E9" s="91" t="s">
        <v>1152</v>
      </c>
      <c r="F9" s="66">
        <v>1998</v>
      </c>
      <c r="G9" s="66" t="s">
        <v>1153</v>
      </c>
      <c r="H9" s="130" t="s">
        <v>1154</v>
      </c>
      <c r="I9" s="66">
        <v>314</v>
      </c>
      <c r="J9" s="88"/>
      <c r="K9" s="66" t="s">
        <v>14</v>
      </c>
      <c r="M9" s="3">
        <v>25</v>
      </c>
    </row>
    <row r="10" customHeight="1" spans="1:13">
      <c r="A10" s="154" t="e">
        <f>'Drop 1 Football'!A190+1</f>
        <v>#VALUE!</v>
      </c>
      <c r="B10" s="3"/>
      <c r="C10" s="3"/>
      <c r="D10" s="91" t="s">
        <v>10</v>
      </c>
      <c r="E10" s="91" t="s">
        <v>1155</v>
      </c>
      <c r="F10" s="66">
        <v>2020</v>
      </c>
      <c r="G10" s="66" t="s">
        <v>1156</v>
      </c>
      <c r="H10" s="130" t="s">
        <v>1157</v>
      </c>
      <c r="I10" s="66">
        <v>33</v>
      </c>
      <c r="J10" s="66" t="s">
        <v>1158</v>
      </c>
      <c r="K10" s="66" t="s">
        <v>40</v>
      </c>
      <c r="M10" s="3">
        <v>25</v>
      </c>
    </row>
    <row r="11" customHeight="1" spans="1:13">
      <c r="A11" s="154" t="e">
        <f>'Drop 1 Football'!A193+1</f>
        <v>#VALUE!</v>
      </c>
      <c r="B11" s="3"/>
      <c r="C11" s="3"/>
      <c r="D11" s="91" t="s">
        <v>10</v>
      </c>
      <c r="E11" s="91" t="s">
        <v>1622</v>
      </c>
      <c r="F11" s="66">
        <v>2020</v>
      </c>
      <c r="G11" s="66" t="s">
        <v>970</v>
      </c>
      <c r="H11" s="130" t="s">
        <v>1013</v>
      </c>
      <c r="I11" s="171" t="s">
        <v>1623</v>
      </c>
      <c r="J11" s="66" t="s">
        <v>1624</v>
      </c>
      <c r="K11" s="66" t="s">
        <v>40</v>
      </c>
      <c r="M11" s="3">
        <v>80</v>
      </c>
    </row>
    <row r="12" customHeight="1" spans="1:13">
      <c r="A12" s="154" t="e">
        <f>'Drop 1 Football'!A198+1</f>
        <v>#VALUE!</v>
      </c>
      <c r="B12" s="3"/>
      <c r="C12" s="3"/>
      <c r="D12" s="91" t="s">
        <v>10</v>
      </c>
      <c r="E12" s="91" t="s">
        <v>3470</v>
      </c>
      <c r="F12" s="66">
        <v>2018</v>
      </c>
      <c r="G12" s="66" t="s">
        <v>3471</v>
      </c>
      <c r="H12" s="130" t="s">
        <v>1638</v>
      </c>
      <c r="I12" s="66" t="s">
        <v>3472</v>
      </c>
      <c r="J12" s="88"/>
      <c r="K12" s="66" t="s">
        <v>14</v>
      </c>
      <c r="M12" s="3">
        <v>10</v>
      </c>
    </row>
    <row r="13" customHeight="1" spans="1:13">
      <c r="A13" s="154">
        <f>'Drop 1 BBALL'!A168+1</f>
        <v>11842</v>
      </c>
      <c r="B13" s="3"/>
      <c r="C13" s="3"/>
      <c r="D13" s="91" t="s">
        <v>66</v>
      </c>
      <c r="E13" s="91" t="s">
        <v>1721</v>
      </c>
      <c r="F13" s="66">
        <v>2018</v>
      </c>
      <c r="G13" s="66" t="s">
        <v>970</v>
      </c>
      <c r="H13" s="130" t="s">
        <v>1035</v>
      </c>
      <c r="I13" s="66" t="s">
        <v>1722</v>
      </c>
      <c r="J13" s="66" t="s">
        <v>1723</v>
      </c>
      <c r="K13" s="66" t="s">
        <v>281</v>
      </c>
      <c r="M13" s="3">
        <v>275</v>
      </c>
    </row>
    <row r="14" customHeight="1" spans="1:11">
      <c r="A14" s="182">
        <f t="shared" ref="A14:A15" si="1">A13+1</f>
        <v>11843</v>
      </c>
      <c r="B14" s="135"/>
      <c r="C14" s="135"/>
      <c r="D14" s="184" t="s">
        <v>66</v>
      </c>
      <c r="E14" s="184" t="s">
        <v>3473</v>
      </c>
      <c r="F14" s="135">
        <v>2020</v>
      </c>
      <c r="G14" s="135" t="s">
        <v>861</v>
      </c>
      <c r="H14" s="187" t="s">
        <v>3474</v>
      </c>
      <c r="I14" s="135" t="s">
        <v>3475</v>
      </c>
      <c r="J14" s="135" t="s">
        <v>3476</v>
      </c>
      <c r="K14" s="135" t="s">
        <v>1727</v>
      </c>
    </row>
    <row r="15" customHeight="1" spans="1:13">
      <c r="A15" s="154">
        <f t="shared" si="1"/>
        <v>11844</v>
      </c>
      <c r="B15" s="3"/>
      <c r="C15" s="3"/>
      <c r="D15" s="91" t="s">
        <v>66</v>
      </c>
      <c r="E15" s="91" t="s">
        <v>1724</v>
      </c>
      <c r="F15" s="66">
        <v>2020</v>
      </c>
      <c r="G15" s="66" t="s">
        <v>542</v>
      </c>
      <c r="H15" s="130" t="s">
        <v>1645</v>
      </c>
      <c r="I15" s="66" t="s">
        <v>1725</v>
      </c>
      <c r="J15" s="66" t="s">
        <v>1726</v>
      </c>
      <c r="K15" s="66" t="s">
        <v>1727</v>
      </c>
      <c r="M15" s="3">
        <v>300</v>
      </c>
    </row>
    <row r="16" customHeight="1" spans="1:13">
      <c r="A16" s="154">
        <f>'Drop 1 Football'!A200+1</f>
        <v>11846</v>
      </c>
      <c r="B16" s="3"/>
      <c r="C16" s="3"/>
      <c r="D16" s="91" t="s">
        <v>66</v>
      </c>
      <c r="E16" s="91" t="s">
        <v>1743</v>
      </c>
      <c r="F16" s="66">
        <v>2020</v>
      </c>
      <c r="G16" s="66" t="s">
        <v>1494</v>
      </c>
      <c r="H16" s="130" t="s">
        <v>1010</v>
      </c>
      <c r="I16" s="66" t="s">
        <v>1744</v>
      </c>
      <c r="J16" s="66" t="s">
        <v>1745</v>
      </c>
      <c r="K16" s="66" t="s">
        <v>281</v>
      </c>
      <c r="M16" s="3">
        <v>750</v>
      </c>
    </row>
    <row r="17" customHeight="1" spans="1:13">
      <c r="A17" s="154">
        <f t="shared" ref="A17:A19" si="2">A16+1</f>
        <v>11847</v>
      </c>
      <c r="B17" s="3"/>
      <c r="C17" s="3"/>
      <c r="D17" s="91" t="s">
        <v>66</v>
      </c>
      <c r="E17" s="91" t="s">
        <v>1415</v>
      </c>
      <c r="F17" s="66">
        <v>2018</v>
      </c>
      <c r="G17" s="66" t="s">
        <v>1416</v>
      </c>
      <c r="H17" s="130" t="s">
        <v>1035</v>
      </c>
      <c r="I17" s="66" t="s">
        <v>1417</v>
      </c>
      <c r="J17" s="66" t="s">
        <v>1418</v>
      </c>
      <c r="K17" s="66" t="s">
        <v>146</v>
      </c>
      <c r="M17" s="3">
        <v>40</v>
      </c>
    </row>
    <row r="18" customHeight="1" spans="1:13">
      <c r="A18" s="154">
        <f t="shared" si="2"/>
        <v>11848</v>
      </c>
      <c r="B18" s="3"/>
      <c r="C18" s="3"/>
      <c r="D18" s="91" t="s">
        <v>66</v>
      </c>
      <c r="E18" s="91" t="s">
        <v>1459</v>
      </c>
      <c r="F18" s="66">
        <v>2018</v>
      </c>
      <c r="G18" s="66" t="s">
        <v>1460</v>
      </c>
      <c r="H18" s="130" t="s">
        <v>1035</v>
      </c>
      <c r="I18" s="66" t="s">
        <v>1461</v>
      </c>
      <c r="J18" s="66" t="s">
        <v>1462</v>
      </c>
      <c r="K18" s="66" t="s">
        <v>146</v>
      </c>
      <c r="M18" s="3">
        <v>50</v>
      </c>
    </row>
    <row r="19" customHeight="1" spans="1:13">
      <c r="A19" s="154">
        <f t="shared" si="2"/>
        <v>11849</v>
      </c>
      <c r="B19" s="3"/>
      <c r="C19" s="3"/>
      <c r="D19" s="91" t="s">
        <v>10</v>
      </c>
      <c r="E19" s="91" t="s">
        <v>1710</v>
      </c>
      <c r="F19" s="3">
        <v>1993</v>
      </c>
      <c r="G19" s="3" t="s">
        <v>26</v>
      </c>
      <c r="H19" s="3" t="s">
        <v>1113</v>
      </c>
      <c r="K19" s="3" t="s">
        <v>977</v>
      </c>
      <c r="M19" s="3">
        <v>200</v>
      </c>
    </row>
    <row r="20" customHeight="1" spans="1:13">
      <c r="A20" s="154" t="e">
        <f>'Drop 1 Football'!A235+1</f>
        <v>#VALUE!</v>
      </c>
      <c r="B20" s="3"/>
      <c r="C20" s="3"/>
      <c r="D20" s="91" t="s">
        <v>77</v>
      </c>
      <c r="E20" s="91" t="s">
        <v>1000</v>
      </c>
      <c r="F20" s="66">
        <v>2020</v>
      </c>
      <c r="G20" s="66" t="s">
        <v>79</v>
      </c>
      <c r="H20" s="66" t="s">
        <v>1001</v>
      </c>
      <c r="I20" s="66">
        <v>95</v>
      </c>
      <c r="J20" s="88"/>
      <c r="K20" s="66" t="s">
        <v>81</v>
      </c>
      <c r="M20" s="3">
        <v>20</v>
      </c>
    </row>
    <row r="21" customHeight="1" spans="1:13">
      <c r="A21" s="154" t="e">
        <f t="shared" ref="A21:A44" si="3">A20+1</f>
        <v>#VALUE!</v>
      </c>
      <c r="B21" s="3"/>
      <c r="C21" s="3"/>
      <c r="D21" s="91" t="s">
        <v>10</v>
      </c>
      <c r="E21" s="91" t="s">
        <v>1419</v>
      </c>
      <c r="F21" s="190">
        <v>2020</v>
      </c>
      <c r="G21" s="70" t="s">
        <v>1420</v>
      </c>
      <c r="H21" s="70" t="s">
        <v>1001</v>
      </c>
      <c r="I21" s="70" t="s">
        <v>1421</v>
      </c>
      <c r="J21" s="70"/>
      <c r="K21" s="190" t="s">
        <v>14</v>
      </c>
      <c r="M21" s="3">
        <v>40</v>
      </c>
    </row>
    <row r="22" customHeight="1" spans="1:13">
      <c r="A22" s="154" t="e">
        <f t="shared" si="3"/>
        <v>#VALUE!</v>
      </c>
      <c r="B22" s="3"/>
      <c r="C22" s="3"/>
      <c r="D22" s="91" t="s">
        <v>10</v>
      </c>
      <c r="E22" s="91" t="s">
        <v>1422</v>
      </c>
      <c r="F22" s="190">
        <v>2020</v>
      </c>
      <c r="G22" s="70" t="s">
        <v>1420</v>
      </c>
      <c r="H22" s="70" t="s">
        <v>1001</v>
      </c>
      <c r="I22" s="70" t="s">
        <v>1421</v>
      </c>
      <c r="J22" s="70"/>
      <c r="K22" s="190" t="s">
        <v>14</v>
      </c>
      <c r="M22" s="3">
        <v>40</v>
      </c>
    </row>
    <row r="23" customHeight="1" spans="1:13">
      <c r="A23" s="154" t="e">
        <f t="shared" si="3"/>
        <v>#VALUE!</v>
      </c>
      <c r="B23" s="3"/>
      <c r="C23" s="3"/>
      <c r="D23" s="91" t="s">
        <v>10</v>
      </c>
      <c r="E23" s="91" t="s">
        <v>1463</v>
      </c>
      <c r="F23" s="116">
        <v>2020</v>
      </c>
      <c r="G23" s="116" t="s">
        <v>1464</v>
      </c>
      <c r="H23" s="116" t="s">
        <v>1001</v>
      </c>
      <c r="I23" s="116" t="s">
        <v>1273</v>
      </c>
      <c r="J23" s="117"/>
      <c r="K23" s="33" t="s">
        <v>40</v>
      </c>
      <c r="M23" s="3">
        <v>50</v>
      </c>
    </row>
    <row r="24" customHeight="1" spans="1:13">
      <c r="A24" s="154" t="e">
        <f t="shared" si="3"/>
        <v>#VALUE!</v>
      </c>
      <c r="B24" s="3"/>
      <c r="C24" s="3"/>
      <c r="D24" s="91" t="s">
        <v>10</v>
      </c>
      <c r="E24" s="91" t="s">
        <v>1465</v>
      </c>
      <c r="F24" s="116">
        <v>2020</v>
      </c>
      <c r="G24" s="116" t="s">
        <v>1464</v>
      </c>
      <c r="H24" s="116" t="s">
        <v>1001</v>
      </c>
      <c r="I24" s="116" t="s">
        <v>1273</v>
      </c>
      <c r="J24" s="117"/>
      <c r="K24" s="33" t="s">
        <v>40</v>
      </c>
      <c r="M24" s="3">
        <v>50</v>
      </c>
    </row>
    <row r="25" customHeight="1" spans="1:13">
      <c r="A25" s="154" t="e">
        <f t="shared" si="3"/>
        <v>#VALUE!</v>
      </c>
      <c r="B25" s="3"/>
      <c r="C25" s="3"/>
      <c r="D25" s="91" t="s">
        <v>10</v>
      </c>
      <c r="E25" s="91" t="s">
        <v>1466</v>
      </c>
      <c r="F25" s="116">
        <v>2020</v>
      </c>
      <c r="G25" s="116" t="s">
        <v>1464</v>
      </c>
      <c r="H25" s="116" t="s">
        <v>1001</v>
      </c>
      <c r="I25" s="116" t="s">
        <v>1273</v>
      </c>
      <c r="J25" s="117"/>
      <c r="K25" s="33" t="s">
        <v>40</v>
      </c>
      <c r="M25" s="3">
        <v>50</v>
      </c>
    </row>
    <row r="26" customHeight="1" spans="1:13">
      <c r="A26" s="154" t="e">
        <f t="shared" si="3"/>
        <v>#VALUE!</v>
      </c>
      <c r="B26" s="3"/>
      <c r="C26" s="3"/>
      <c r="D26" s="91" t="s">
        <v>10</v>
      </c>
      <c r="E26" s="91" t="s">
        <v>1467</v>
      </c>
      <c r="F26" s="116">
        <v>2020</v>
      </c>
      <c r="G26" s="116" t="s">
        <v>1135</v>
      </c>
      <c r="H26" s="116" t="s">
        <v>1001</v>
      </c>
      <c r="I26" s="116" t="s">
        <v>1421</v>
      </c>
      <c r="J26" s="117"/>
      <c r="K26" s="117" t="s">
        <v>40</v>
      </c>
      <c r="M26" s="3">
        <v>50</v>
      </c>
    </row>
    <row r="27" customHeight="1" spans="1:13">
      <c r="A27" s="154" t="e">
        <f t="shared" si="3"/>
        <v>#VALUE!</v>
      </c>
      <c r="B27" s="3"/>
      <c r="C27" s="3"/>
      <c r="D27" s="91" t="s">
        <v>10</v>
      </c>
      <c r="E27" s="91" t="s">
        <v>3477</v>
      </c>
      <c r="F27" s="3">
        <v>2020</v>
      </c>
      <c r="G27" s="3" t="s">
        <v>1135</v>
      </c>
      <c r="H27" s="3" t="s">
        <v>1001</v>
      </c>
      <c r="I27" s="3" t="s">
        <v>3478</v>
      </c>
      <c r="J27" s="3" t="s">
        <v>3479</v>
      </c>
      <c r="K27" s="3" t="s">
        <v>14</v>
      </c>
      <c r="M27" s="3">
        <v>15</v>
      </c>
    </row>
    <row r="28" customHeight="1" spans="1:13">
      <c r="A28" s="154" t="e">
        <f t="shared" si="3"/>
        <v>#VALUE!</v>
      </c>
      <c r="B28" s="3"/>
      <c r="C28" s="3"/>
      <c r="D28" s="91" t="s">
        <v>10</v>
      </c>
      <c r="E28" s="91" t="s">
        <v>1740</v>
      </c>
      <c r="F28" s="118">
        <v>2020</v>
      </c>
      <c r="G28" s="118" t="s">
        <v>970</v>
      </c>
      <c r="H28" s="118" t="s">
        <v>1609</v>
      </c>
      <c r="I28" s="118" t="s">
        <v>1610</v>
      </c>
      <c r="J28" s="119"/>
      <c r="K28" s="59" t="s">
        <v>40</v>
      </c>
      <c r="M28" s="3">
        <v>400</v>
      </c>
    </row>
    <row r="29" customHeight="1" spans="1:13">
      <c r="A29" s="154" t="e">
        <f t="shared" si="3"/>
        <v>#VALUE!</v>
      </c>
      <c r="B29" s="3"/>
      <c r="C29" s="3"/>
      <c r="D29" s="91" t="s">
        <v>10</v>
      </c>
      <c r="E29" s="91" t="s">
        <v>1002</v>
      </c>
      <c r="F29" s="116">
        <v>2020</v>
      </c>
      <c r="G29" s="116" t="s">
        <v>861</v>
      </c>
      <c r="H29" s="116" t="s">
        <v>1003</v>
      </c>
      <c r="I29" s="116">
        <v>60</v>
      </c>
      <c r="J29" s="117"/>
      <c r="K29" s="117" t="s">
        <v>14</v>
      </c>
      <c r="M29" s="3">
        <v>20</v>
      </c>
    </row>
    <row r="30" customHeight="1" spans="1:13">
      <c r="A30" s="154" t="e">
        <f t="shared" si="3"/>
        <v>#VALUE!</v>
      </c>
      <c r="B30" s="3"/>
      <c r="C30" s="3"/>
      <c r="D30" s="91" t="s">
        <v>77</v>
      </c>
      <c r="E30" s="91" t="s">
        <v>3480</v>
      </c>
      <c r="F30" s="66">
        <v>2020</v>
      </c>
      <c r="G30" s="66" t="s">
        <v>861</v>
      </c>
      <c r="H30" s="66" t="s">
        <v>3481</v>
      </c>
      <c r="I30" s="66" t="s">
        <v>3482</v>
      </c>
      <c r="J30" s="66" t="s">
        <v>1352</v>
      </c>
      <c r="K30" s="66" t="s">
        <v>81</v>
      </c>
      <c r="M30" s="3">
        <v>15</v>
      </c>
    </row>
    <row r="31" customHeight="1" spans="1:13">
      <c r="A31" s="154" t="e">
        <f t="shared" si="3"/>
        <v>#VALUE!</v>
      </c>
      <c r="B31" s="3"/>
      <c r="C31" s="3"/>
      <c r="D31" s="91" t="s">
        <v>10</v>
      </c>
      <c r="E31" s="91" t="s">
        <v>3483</v>
      </c>
      <c r="F31" s="116">
        <v>2020</v>
      </c>
      <c r="G31" s="116" t="s">
        <v>861</v>
      </c>
      <c r="H31" s="116" t="s">
        <v>3484</v>
      </c>
      <c r="I31" s="116">
        <v>186</v>
      </c>
      <c r="J31" s="117"/>
      <c r="K31" s="117" t="s">
        <v>14</v>
      </c>
      <c r="M31" s="3">
        <v>10</v>
      </c>
    </row>
    <row r="32" customHeight="1" spans="1:13">
      <c r="A32" s="154" t="e">
        <f t="shared" si="3"/>
        <v>#VALUE!</v>
      </c>
      <c r="B32" s="3"/>
      <c r="C32" s="3"/>
      <c r="D32" s="91" t="s">
        <v>77</v>
      </c>
      <c r="E32" s="91" t="s">
        <v>3485</v>
      </c>
      <c r="F32" s="59">
        <v>2020</v>
      </c>
      <c r="G32" s="59" t="s">
        <v>861</v>
      </c>
      <c r="H32" s="59" t="s">
        <v>3486</v>
      </c>
      <c r="I32" s="59">
        <v>186</v>
      </c>
      <c r="J32" s="60"/>
      <c r="K32" s="59" t="s">
        <v>138</v>
      </c>
      <c r="M32" s="3">
        <v>5</v>
      </c>
    </row>
    <row r="33" customHeight="1" spans="1:13">
      <c r="A33" s="154" t="e">
        <f t="shared" si="3"/>
        <v>#VALUE!</v>
      </c>
      <c r="B33" s="3"/>
      <c r="C33" s="3"/>
      <c r="D33" s="91" t="s">
        <v>10</v>
      </c>
      <c r="E33" s="91" t="s">
        <v>1004</v>
      </c>
      <c r="F33" s="66">
        <v>2020</v>
      </c>
      <c r="G33" s="66" t="s">
        <v>1005</v>
      </c>
      <c r="H33" s="66" t="s">
        <v>1006</v>
      </c>
      <c r="I33" s="66">
        <v>99</v>
      </c>
      <c r="J33" s="66" t="s">
        <v>1007</v>
      </c>
      <c r="K33" s="66" t="s">
        <v>40</v>
      </c>
      <c r="M33" s="3">
        <v>20</v>
      </c>
    </row>
    <row r="34" customHeight="1" spans="1:13">
      <c r="A34" s="154" t="e">
        <f t="shared" si="3"/>
        <v>#VALUE!</v>
      </c>
      <c r="B34" s="3"/>
      <c r="C34" s="3"/>
      <c r="D34" s="91" t="s">
        <v>10</v>
      </c>
      <c r="E34" s="91" t="s">
        <v>1008</v>
      </c>
      <c r="F34" s="9">
        <v>2020</v>
      </c>
      <c r="G34" s="9" t="s">
        <v>1009</v>
      </c>
      <c r="H34" s="9" t="s">
        <v>1010</v>
      </c>
      <c r="I34" s="9">
        <v>127</v>
      </c>
      <c r="J34" s="9" t="s">
        <v>1011</v>
      </c>
      <c r="K34" s="9" t="s">
        <v>40</v>
      </c>
      <c r="M34" s="3">
        <v>20</v>
      </c>
    </row>
    <row r="35" customHeight="1" spans="1:13">
      <c r="A35" s="154" t="e">
        <f t="shared" si="3"/>
        <v>#VALUE!</v>
      </c>
      <c r="B35" s="3"/>
      <c r="C35" s="3"/>
      <c r="D35" s="91" t="s">
        <v>10</v>
      </c>
      <c r="E35" s="91" t="s">
        <v>1159</v>
      </c>
      <c r="F35" s="118">
        <v>2020</v>
      </c>
      <c r="G35" s="118" t="s">
        <v>861</v>
      </c>
      <c r="H35" s="118" t="s">
        <v>1003</v>
      </c>
      <c r="I35" s="118" t="s">
        <v>1160</v>
      </c>
      <c r="J35" s="119" t="s">
        <v>1161</v>
      </c>
      <c r="K35" s="59" t="s">
        <v>40</v>
      </c>
      <c r="M35" s="3">
        <v>25</v>
      </c>
    </row>
    <row r="36" customHeight="1" spans="1:13">
      <c r="A36" s="154" t="e">
        <f t="shared" si="3"/>
        <v>#VALUE!</v>
      </c>
      <c r="B36" s="3"/>
      <c r="C36" s="3"/>
      <c r="D36" s="91" t="s">
        <v>10</v>
      </c>
      <c r="E36" s="91" t="s">
        <v>1555</v>
      </c>
      <c r="F36" s="116">
        <v>2020</v>
      </c>
      <c r="G36" s="116" t="s">
        <v>861</v>
      </c>
      <c r="H36" s="116" t="s">
        <v>1003</v>
      </c>
      <c r="I36" s="116">
        <v>60</v>
      </c>
      <c r="J36" s="117"/>
      <c r="K36" s="33" t="s">
        <v>40</v>
      </c>
      <c r="M36" s="3">
        <v>55</v>
      </c>
    </row>
    <row r="37" customHeight="1" spans="1:13">
      <c r="A37" s="154" t="e">
        <f t="shared" si="3"/>
        <v>#VALUE!</v>
      </c>
      <c r="B37" s="3"/>
      <c r="C37" s="3"/>
      <c r="D37" s="91" t="s">
        <v>77</v>
      </c>
      <c r="E37" s="91" t="s">
        <v>3487</v>
      </c>
      <c r="F37" s="66">
        <v>2020</v>
      </c>
      <c r="G37" s="66" t="s">
        <v>79</v>
      </c>
      <c r="H37" s="66" t="s">
        <v>1001</v>
      </c>
      <c r="I37" s="66">
        <v>95</v>
      </c>
      <c r="J37" s="88"/>
      <c r="K37" s="66" t="s">
        <v>3488</v>
      </c>
      <c r="M37" s="3">
        <v>15</v>
      </c>
    </row>
    <row r="38" customHeight="1" spans="1:13">
      <c r="A38" s="154" t="e">
        <f t="shared" si="3"/>
        <v>#VALUE!</v>
      </c>
      <c r="B38" s="3"/>
      <c r="C38" s="3"/>
      <c r="D38" s="91" t="s">
        <v>77</v>
      </c>
      <c r="E38" s="91" t="s">
        <v>3489</v>
      </c>
      <c r="F38" s="66">
        <v>2020</v>
      </c>
      <c r="G38" s="66" t="s">
        <v>79</v>
      </c>
      <c r="H38" s="66" t="s">
        <v>1001</v>
      </c>
      <c r="I38" s="66">
        <v>145</v>
      </c>
      <c r="J38" s="66" t="s">
        <v>3490</v>
      </c>
      <c r="K38" s="66" t="s">
        <v>1038</v>
      </c>
      <c r="M38" s="3">
        <v>10</v>
      </c>
    </row>
    <row r="39" customHeight="1" spans="1:13">
      <c r="A39" s="154" t="e">
        <f t="shared" si="3"/>
        <v>#VALUE!</v>
      </c>
      <c r="B39" s="3"/>
      <c r="C39" s="3"/>
      <c r="D39" s="91" t="s">
        <v>77</v>
      </c>
      <c r="E39" s="91" t="s">
        <v>3491</v>
      </c>
      <c r="F39" s="66">
        <v>2020</v>
      </c>
      <c r="G39" s="66" t="s">
        <v>79</v>
      </c>
      <c r="H39" s="66" t="s">
        <v>1001</v>
      </c>
      <c r="I39" s="66">
        <v>145</v>
      </c>
      <c r="J39" s="66" t="s">
        <v>3490</v>
      </c>
      <c r="K39" s="66" t="s">
        <v>2961</v>
      </c>
      <c r="M39" s="3">
        <v>10</v>
      </c>
    </row>
    <row r="40" customHeight="1" spans="1:13">
      <c r="A40" s="154" t="e">
        <f t="shared" si="3"/>
        <v>#VALUE!</v>
      </c>
      <c r="B40" s="3"/>
      <c r="C40" s="3"/>
      <c r="D40" s="91" t="s">
        <v>77</v>
      </c>
      <c r="E40" s="91" t="s">
        <v>3492</v>
      </c>
      <c r="F40" s="66">
        <v>2020</v>
      </c>
      <c r="G40" s="66" t="s">
        <v>79</v>
      </c>
      <c r="H40" s="66" t="s">
        <v>1001</v>
      </c>
      <c r="I40" s="66">
        <v>45</v>
      </c>
      <c r="J40" s="88"/>
      <c r="K40" s="66" t="s">
        <v>81</v>
      </c>
      <c r="M40" s="3">
        <v>15</v>
      </c>
    </row>
    <row r="41" customHeight="1" spans="1:13">
      <c r="A41" s="154" t="e">
        <f t="shared" si="3"/>
        <v>#VALUE!</v>
      </c>
      <c r="B41" s="3"/>
      <c r="C41" s="3"/>
      <c r="D41" s="91" t="s">
        <v>77</v>
      </c>
      <c r="E41" s="91" t="s">
        <v>1423</v>
      </c>
      <c r="F41" s="59">
        <v>2020</v>
      </c>
      <c r="G41" s="59" t="s">
        <v>1424</v>
      </c>
      <c r="H41" s="59" t="s">
        <v>1001</v>
      </c>
      <c r="I41" s="59" t="s">
        <v>1425</v>
      </c>
      <c r="J41" s="60"/>
      <c r="K41" s="59" t="s">
        <v>81</v>
      </c>
      <c r="M41" s="3">
        <v>40</v>
      </c>
    </row>
    <row r="42" customHeight="1" spans="1:13">
      <c r="A42" s="154" t="e">
        <f t="shared" si="3"/>
        <v>#VALUE!</v>
      </c>
      <c r="B42" s="3"/>
      <c r="C42" s="3"/>
      <c r="D42" s="91" t="s">
        <v>77</v>
      </c>
      <c r="E42" s="91" t="s">
        <v>1012</v>
      </c>
      <c r="F42" s="66">
        <v>2020</v>
      </c>
      <c r="G42" s="66" t="s">
        <v>79</v>
      </c>
      <c r="H42" s="66" t="s">
        <v>1013</v>
      </c>
      <c r="I42" s="66">
        <v>30</v>
      </c>
      <c r="J42" s="88"/>
      <c r="K42" s="66" t="s">
        <v>81</v>
      </c>
      <c r="M42" s="3">
        <v>20</v>
      </c>
    </row>
    <row r="43" customHeight="1" spans="1:13">
      <c r="A43" s="154" t="e">
        <f t="shared" si="3"/>
        <v>#VALUE!</v>
      </c>
      <c r="B43" s="3"/>
      <c r="C43" s="3"/>
      <c r="D43" s="91" t="s">
        <v>77</v>
      </c>
      <c r="E43" s="91" t="s">
        <v>1014</v>
      </c>
      <c r="F43" s="66">
        <v>2020</v>
      </c>
      <c r="G43" s="66" t="s">
        <v>79</v>
      </c>
      <c r="H43" s="66" t="s">
        <v>1013</v>
      </c>
      <c r="I43" s="66">
        <v>80</v>
      </c>
      <c r="J43" s="88"/>
      <c r="K43" s="66" t="s">
        <v>81</v>
      </c>
      <c r="M43" s="3">
        <v>20</v>
      </c>
    </row>
    <row r="44" customHeight="1" spans="1:13">
      <c r="A44" s="154" t="e">
        <f t="shared" si="3"/>
        <v>#VALUE!</v>
      </c>
      <c r="B44" s="3"/>
      <c r="C44" s="3"/>
      <c r="D44" s="91" t="s">
        <v>77</v>
      </c>
      <c r="E44" s="91" t="s">
        <v>3493</v>
      </c>
      <c r="F44" s="66">
        <v>2020</v>
      </c>
      <c r="G44" s="66" t="s">
        <v>861</v>
      </c>
      <c r="H44" s="66" t="s">
        <v>1003</v>
      </c>
      <c r="I44" s="66" t="s">
        <v>3494</v>
      </c>
      <c r="J44" s="66" t="s">
        <v>1161</v>
      </c>
      <c r="K44" s="66" t="s">
        <v>138</v>
      </c>
      <c r="M44" s="3">
        <v>5</v>
      </c>
    </row>
    <row r="45" customHeight="1" spans="1:13">
      <c r="A45" s="154" t="e">
        <f>'Drop 1 Football'!A286+1</f>
        <v>#VALUE!</v>
      </c>
      <c r="B45" s="3"/>
      <c r="C45" s="3"/>
      <c r="D45" s="91" t="s">
        <v>10</v>
      </c>
      <c r="E45" s="91" t="s">
        <v>1468</v>
      </c>
      <c r="F45" s="3">
        <v>1974</v>
      </c>
      <c r="G45" s="3" t="s">
        <v>166</v>
      </c>
      <c r="H45" s="3" t="s">
        <v>1469</v>
      </c>
      <c r="I45" s="3">
        <v>456</v>
      </c>
      <c r="K45" s="3" t="s">
        <v>1470</v>
      </c>
      <c r="M45" s="3">
        <v>50</v>
      </c>
    </row>
    <row r="46" customHeight="1" spans="1:13">
      <c r="A46" s="154" t="e">
        <f>'Drop 1 Football'!A322+1</f>
        <v>#VALUE!</v>
      </c>
      <c r="B46" s="3"/>
      <c r="C46" s="3"/>
      <c r="D46" s="91" t="s">
        <v>10</v>
      </c>
      <c r="E46" s="91" t="s">
        <v>1746</v>
      </c>
      <c r="F46" s="3">
        <v>2020</v>
      </c>
      <c r="G46" s="3" t="s">
        <v>1016</v>
      </c>
      <c r="H46" s="3" t="s">
        <v>1609</v>
      </c>
      <c r="I46" s="3" t="s">
        <v>1747</v>
      </c>
      <c r="J46" s="3" t="s">
        <v>1748</v>
      </c>
      <c r="K46" s="3" t="s">
        <v>1749</v>
      </c>
      <c r="M46" s="3">
        <v>750</v>
      </c>
    </row>
    <row r="47" customHeight="1" spans="1:13">
      <c r="A47" s="154" t="e">
        <f t="shared" ref="A47:A111" si="4">A46+1</f>
        <v>#VALUE!</v>
      </c>
      <c r="B47" s="3"/>
      <c r="C47" s="3"/>
      <c r="D47" s="91" t="s">
        <v>10</v>
      </c>
      <c r="E47" s="91" t="s">
        <v>1360</v>
      </c>
      <c r="F47" s="3">
        <v>2018</v>
      </c>
      <c r="G47" s="3" t="s">
        <v>1046</v>
      </c>
      <c r="H47" s="3" t="s">
        <v>1361</v>
      </c>
      <c r="I47" s="3" t="s">
        <v>1362</v>
      </c>
      <c r="J47" s="3" t="s">
        <v>1255</v>
      </c>
      <c r="K47" s="3" t="s">
        <v>27</v>
      </c>
      <c r="M47" s="3">
        <v>35</v>
      </c>
    </row>
    <row r="48" customHeight="1" spans="1:13">
      <c r="A48" s="154" t="e">
        <f t="shared" si="4"/>
        <v>#VALUE!</v>
      </c>
      <c r="B48" s="3"/>
      <c r="C48" s="3"/>
      <c r="D48" s="91" t="s">
        <v>10</v>
      </c>
      <c r="E48" s="91" t="s">
        <v>1162</v>
      </c>
      <c r="F48" s="3">
        <v>2019</v>
      </c>
      <c r="G48" s="3" t="s">
        <v>1016</v>
      </c>
      <c r="H48" s="3" t="s">
        <v>1013</v>
      </c>
      <c r="I48" s="3" t="s">
        <v>1163</v>
      </c>
      <c r="J48" s="3" t="s">
        <v>1164</v>
      </c>
      <c r="K48" s="3" t="s">
        <v>27</v>
      </c>
      <c r="M48" s="3">
        <v>25</v>
      </c>
    </row>
    <row r="49" customHeight="1" spans="1:13">
      <c r="A49" s="154" t="e">
        <f t="shared" si="4"/>
        <v>#VALUE!</v>
      </c>
      <c r="B49" s="3"/>
      <c r="C49" s="3"/>
      <c r="D49" s="91" t="s">
        <v>10</v>
      </c>
      <c r="E49" s="91" t="s">
        <v>1165</v>
      </c>
      <c r="F49" s="3">
        <v>2019</v>
      </c>
      <c r="G49" s="3" t="s">
        <v>1016</v>
      </c>
      <c r="H49" s="3" t="s">
        <v>1013</v>
      </c>
      <c r="I49" s="3" t="s">
        <v>1163</v>
      </c>
      <c r="J49" s="3" t="s">
        <v>1164</v>
      </c>
      <c r="K49" s="3" t="s">
        <v>27</v>
      </c>
      <c r="M49" s="3">
        <v>25</v>
      </c>
    </row>
    <row r="50" customHeight="1" spans="1:13">
      <c r="A50" s="154" t="e">
        <f t="shared" si="4"/>
        <v>#VALUE!</v>
      </c>
      <c r="B50" s="3"/>
      <c r="C50" s="3"/>
      <c r="D50" s="91" t="s">
        <v>10</v>
      </c>
      <c r="E50" s="91" t="s">
        <v>1363</v>
      </c>
      <c r="F50" s="3">
        <v>2019</v>
      </c>
      <c r="G50" s="3" t="s">
        <v>1016</v>
      </c>
      <c r="H50" s="3" t="s">
        <v>1013</v>
      </c>
      <c r="I50" s="3" t="s">
        <v>1163</v>
      </c>
      <c r="J50" s="3" t="s">
        <v>1164</v>
      </c>
      <c r="K50" s="3" t="s">
        <v>14</v>
      </c>
      <c r="M50" s="3">
        <v>35</v>
      </c>
    </row>
    <row r="51" customHeight="1" spans="1:13">
      <c r="A51" s="154" t="e">
        <f t="shared" si="4"/>
        <v>#VALUE!</v>
      </c>
      <c r="B51" s="3"/>
      <c r="C51" s="3"/>
      <c r="D51" s="91" t="s">
        <v>10</v>
      </c>
      <c r="E51" s="91" t="s">
        <v>1364</v>
      </c>
      <c r="F51" s="3">
        <v>2019</v>
      </c>
      <c r="G51" s="3" t="s">
        <v>1016</v>
      </c>
      <c r="H51" s="3" t="s">
        <v>1013</v>
      </c>
      <c r="I51" s="3" t="s">
        <v>1163</v>
      </c>
      <c r="J51" s="3" t="s">
        <v>1164</v>
      </c>
      <c r="K51" s="3" t="s">
        <v>14</v>
      </c>
      <c r="M51" s="3">
        <v>35</v>
      </c>
    </row>
    <row r="52" customHeight="1" spans="1:13">
      <c r="A52" s="154" t="e">
        <f t="shared" si="4"/>
        <v>#VALUE!</v>
      </c>
      <c r="B52" s="3"/>
      <c r="C52" s="3"/>
      <c r="D52" s="91" t="s">
        <v>10</v>
      </c>
      <c r="E52" s="91" t="s">
        <v>1365</v>
      </c>
      <c r="F52" s="3">
        <v>2019</v>
      </c>
      <c r="G52" s="3" t="s">
        <v>1016</v>
      </c>
      <c r="H52" s="3" t="s">
        <v>1013</v>
      </c>
      <c r="I52" s="3" t="s">
        <v>1163</v>
      </c>
      <c r="J52" s="3" t="s">
        <v>1164</v>
      </c>
      <c r="K52" s="3" t="s">
        <v>14</v>
      </c>
      <c r="M52" s="3">
        <v>35</v>
      </c>
    </row>
    <row r="53" customHeight="1" spans="1:13">
      <c r="A53" s="154" t="e">
        <f t="shared" si="4"/>
        <v>#VALUE!</v>
      </c>
      <c r="B53" s="3"/>
      <c r="C53" s="3"/>
      <c r="D53" s="91" t="s">
        <v>545</v>
      </c>
      <c r="E53" s="91" t="s">
        <v>1593</v>
      </c>
      <c r="F53" s="3">
        <v>2019</v>
      </c>
      <c r="G53" s="3" t="s">
        <v>1016</v>
      </c>
      <c r="H53" s="3" t="s">
        <v>1013</v>
      </c>
      <c r="I53" s="3" t="s">
        <v>1594</v>
      </c>
      <c r="J53" s="3" t="s">
        <v>1595</v>
      </c>
      <c r="K53" s="3" t="s">
        <v>1140</v>
      </c>
      <c r="M53" s="3">
        <v>75</v>
      </c>
    </row>
    <row r="54" customHeight="1" spans="1:13">
      <c r="A54" s="154" t="e">
        <f t="shared" si="4"/>
        <v>#VALUE!</v>
      </c>
      <c r="B54" s="3"/>
      <c r="C54" s="3"/>
      <c r="D54" s="91" t="s">
        <v>545</v>
      </c>
      <c r="E54" s="91" t="s">
        <v>1596</v>
      </c>
      <c r="F54" s="3">
        <v>2019</v>
      </c>
      <c r="G54" s="3" t="s">
        <v>1016</v>
      </c>
      <c r="H54" s="3" t="s">
        <v>1013</v>
      </c>
      <c r="I54" s="3" t="s">
        <v>1594</v>
      </c>
      <c r="J54" s="3" t="s">
        <v>1595</v>
      </c>
      <c r="K54" s="3" t="s">
        <v>1140</v>
      </c>
      <c r="M54" s="3">
        <v>75</v>
      </c>
    </row>
    <row r="55" customHeight="1" spans="1:13">
      <c r="A55" s="154" t="e">
        <f t="shared" si="4"/>
        <v>#VALUE!</v>
      </c>
      <c r="B55" s="3"/>
      <c r="C55" s="3"/>
      <c r="D55" s="91" t="s">
        <v>545</v>
      </c>
      <c r="E55" s="91" t="s">
        <v>1597</v>
      </c>
      <c r="F55" s="3">
        <v>2019</v>
      </c>
      <c r="G55" s="3" t="s">
        <v>1016</v>
      </c>
      <c r="H55" s="3" t="s">
        <v>1013</v>
      </c>
      <c r="I55" s="3" t="s">
        <v>1594</v>
      </c>
      <c r="J55" s="3" t="s">
        <v>1595</v>
      </c>
      <c r="K55" s="3" t="s">
        <v>1140</v>
      </c>
      <c r="M55" s="3">
        <v>75</v>
      </c>
    </row>
    <row r="56" customHeight="1" spans="1:13">
      <c r="A56" s="154" t="e">
        <f t="shared" si="4"/>
        <v>#VALUE!</v>
      </c>
      <c r="B56" s="3"/>
      <c r="C56" s="3"/>
      <c r="D56" s="91" t="s">
        <v>545</v>
      </c>
      <c r="E56" s="91" t="s">
        <v>1598</v>
      </c>
      <c r="F56" s="3">
        <v>2019</v>
      </c>
      <c r="G56" s="3" t="s">
        <v>1016</v>
      </c>
      <c r="H56" s="3" t="s">
        <v>1013</v>
      </c>
      <c r="I56" s="3" t="s">
        <v>1594</v>
      </c>
      <c r="J56" s="3" t="s">
        <v>1595</v>
      </c>
      <c r="K56" s="3" t="s">
        <v>1140</v>
      </c>
      <c r="M56" s="3">
        <v>75</v>
      </c>
    </row>
    <row r="57" customHeight="1" spans="1:13">
      <c r="A57" s="154" t="e">
        <f t="shared" si="4"/>
        <v>#VALUE!</v>
      </c>
      <c r="B57" s="3"/>
      <c r="C57" s="3"/>
      <c r="D57" s="91" t="s">
        <v>10</v>
      </c>
      <c r="E57" s="91" t="s">
        <v>1590</v>
      </c>
      <c r="F57" s="3">
        <v>2019</v>
      </c>
      <c r="G57" s="3" t="s">
        <v>861</v>
      </c>
      <c r="H57" s="3" t="s">
        <v>1591</v>
      </c>
      <c r="I57" s="3">
        <v>21</v>
      </c>
      <c r="J57" s="3" t="s">
        <v>1043</v>
      </c>
      <c r="K57" s="3" t="s">
        <v>40</v>
      </c>
      <c r="M57" s="3">
        <v>70</v>
      </c>
    </row>
    <row r="58" customHeight="1" spans="1:13">
      <c r="A58" s="154" t="e">
        <f t="shared" si="4"/>
        <v>#VALUE!</v>
      </c>
      <c r="B58" s="3"/>
      <c r="C58" s="3"/>
      <c r="D58" s="91" t="s">
        <v>10</v>
      </c>
      <c r="E58" s="91" t="s">
        <v>1592</v>
      </c>
      <c r="F58" s="3">
        <v>2019</v>
      </c>
      <c r="G58" s="3" t="s">
        <v>861</v>
      </c>
      <c r="H58" s="3" t="s">
        <v>1591</v>
      </c>
      <c r="I58" s="3">
        <v>21</v>
      </c>
      <c r="J58" s="3" t="s">
        <v>1043</v>
      </c>
      <c r="K58" s="3" t="s">
        <v>40</v>
      </c>
      <c r="M58" s="3">
        <v>70</v>
      </c>
    </row>
    <row r="59" customHeight="1" spans="1:13">
      <c r="A59" s="154" t="e">
        <f t="shared" si="4"/>
        <v>#VALUE!</v>
      </c>
      <c r="B59" s="3"/>
      <c r="C59" s="3"/>
      <c r="D59" s="91" t="s">
        <v>10</v>
      </c>
      <c r="E59" s="91" t="s">
        <v>1015</v>
      </c>
      <c r="F59" s="3">
        <v>2019</v>
      </c>
      <c r="G59" s="3" t="s">
        <v>1016</v>
      </c>
      <c r="H59" s="3" t="s">
        <v>1003</v>
      </c>
      <c r="I59" s="3">
        <v>44</v>
      </c>
      <c r="J59" s="3" t="s">
        <v>1017</v>
      </c>
      <c r="K59" s="3" t="s">
        <v>40</v>
      </c>
      <c r="M59" s="3">
        <v>20</v>
      </c>
    </row>
    <row r="60" customHeight="1" spans="1:13">
      <c r="A60" s="154" t="e">
        <f t="shared" si="4"/>
        <v>#VALUE!</v>
      </c>
      <c r="B60" s="3"/>
      <c r="C60" s="3"/>
      <c r="D60" s="91" t="s">
        <v>545</v>
      </c>
      <c r="E60" s="91" t="s">
        <v>1599</v>
      </c>
      <c r="F60" s="3">
        <v>2019</v>
      </c>
      <c r="G60" s="3" t="s">
        <v>1016</v>
      </c>
      <c r="H60" s="3" t="s">
        <v>1013</v>
      </c>
      <c r="I60" s="3" t="s">
        <v>1594</v>
      </c>
      <c r="J60" s="3" t="s">
        <v>1595</v>
      </c>
      <c r="K60" s="3" t="s">
        <v>1140</v>
      </c>
      <c r="M60" s="3">
        <v>75</v>
      </c>
    </row>
    <row r="61" customHeight="1" spans="1:13">
      <c r="A61" s="154" t="e">
        <f t="shared" si="4"/>
        <v>#VALUE!</v>
      </c>
      <c r="B61" s="3"/>
      <c r="C61" s="3"/>
      <c r="D61" s="91" t="s">
        <v>10</v>
      </c>
      <c r="E61" s="91" t="s">
        <v>1249</v>
      </c>
      <c r="F61" s="3">
        <v>2019</v>
      </c>
      <c r="G61" s="3" t="s">
        <v>1016</v>
      </c>
      <c r="H61" s="3" t="s">
        <v>1013</v>
      </c>
      <c r="I61" s="3" t="s">
        <v>1250</v>
      </c>
      <c r="J61" s="3" t="s">
        <v>1251</v>
      </c>
      <c r="K61" s="3" t="s">
        <v>14</v>
      </c>
      <c r="M61" s="3">
        <v>30</v>
      </c>
    </row>
    <row r="62" customHeight="1" spans="1:13">
      <c r="A62" s="154" t="e">
        <f t="shared" si="4"/>
        <v>#VALUE!</v>
      </c>
      <c r="B62" s="3"/>
      <c r="C62" s="3"/>
      <c r="D62" s="91" t="s">
        <v>10</v>
      </c>
      <c r="E62" s="91" t="s">
        <v>1471</v>
      </c>
      <c r="F62" s="3">
        <v>2019</v>
      </c>
      <c r="G62" s="3" t="s">
        <v>1127</v>
      </c>
      <c r="H62" s="3" t="s">
        <v>1254</v>
      </c>
      <c r="I62" s="3">
        <v>23</v>
      </c>
      <c r="K62" s="3" t="s">
        <v>14</v>
      </c>
      <c r="M62" s="3">
        <v>50</v>
      </c>
    </row>
    <row r="63" customHeight="1" spans="1:13">
      <c r="A63" s="154" t="e">
        <f t="shared" si="4"/>
        <v>#VALUE!</v>
      </c>
      <c r="B63" s="3"/>
      <c r="C63" s="3"/>
      <c r="D63" s="91" t="s">
        <v>10</v>
      </c>
      <c r="E63" s="91" t="s">
        <v>1252</v>
      </c>
      <c r="F63" s="3">
        <v>2019</v>
      </c>
      <c r="G63" s="3" t="s">
        <v>1253</v>
      </c>
      <c r="H63" s="3" t="s">
        <v>1254</v>
      </c>
      <c r="I63" s="3">
        <v>25</v>
      </c>
      <c r="J63" s="3" t="s">
        <v>1255</v>
      </c>
      <c r="K63" s="3" t="s">
        <v>40</v>
      </c>
      <c r="M63" s="3">
        <v>30</v>
      </c>
    </row>
    <row r="64" customHeight="1" spans="1:13">
      <c r="A64" s="154" t="e">
        <f t="shared" si="4"/>
        <v>#VALUE!</v>
      </c>
      <c r="B64" s="3"/>
      <c r="C64" s="3"/>
      <c r="D64" s="91" t="s">
        <v>10</v>
      </c>
      <c r="E64" s="91" t="s">
        <v>1018</v>
      </c>
      <c r="F64" s="3">
        <v>2020</v>
      </c>
      <c r="G64" s="3" t="s">
        <v>1019</v>
      </c>
      <c r="H64" s="3" t="s">
        <v>1020</v>
      </c>
      <c r="I64" s="3">
        <v>28</v>
      </c>
      <c r="J64" s="3" t="s">
        <v>1021</v>
      </c>
      <c r="K64" s="3" t="s">
        <v>14</v>
      </c>
      <c r="M64" s="3">
        <v>20</v>
      </c>
    </row>
    <row r="65" customHeight="1" spans="1:13">
      <c r="A65" s="154" t="e">
        <f t="shared" si="4"/>
        <v>#VALUE!</v>
      </c>
      <c r="B65" s="3"/>
      <c r="C65" s="3"/>
      <c r="D65" s="91" t="s">
        <v>10</v>
      </c>
      <c r="E65" s="91" t="s">
        <v>1166</v>
      </c>
      <c r="F65" s="3">
        <v>2020</v>
      </c>
      <c r="G65" s="3" t="s">
        <v>861</v>
      </c>
      <c r="H65" s="3" t="s">
        <v>1167</v>
      </c>
      <c r="I65" s="3">
        <v>200</v>
      </c>
      <c r="K65" s="3" t="s">
        <v>40</v>
      </c>
      <c r="M65" s="3">
        <v>25</v>
      </c>
    </row>
    <row r="66" customHeight="1" spans="1:13">
      <c r="A66" s="154" t="e">
        <f t="shared" si="4"/>
        <v>#VALUE!</v>
      </c>
      <c r="B66" s="3"/>
      <c r="C66" s="3"/>
      <c r="D66" s="91" t="s">
        <v>10</v>
      </c>
      <c r="E66" s="91" t="s">
        <v>1022</v>
      </c>
      <c r="F66" s="3">
        <v>2020</v>
      </c>
      <c r="G66" s="3" t="s">
        <v>861</v>
      </c>
      <c r="H66" s="3" t="s">
        <v>1023</v>
      </c>
      <c r="I66" s="3">
        <v>49</v>
      </c>
      <c r="K66" s="3" t="s">
        <v>40</v>
      </c>
      <c r="M66" s="3">
        <v>20</v>
      </c>
    </row>
    <row r="67" customHeight="1" spans="1:13">
      <c r="A67" s="154" t="e">
        <f t="shared" si="4"/>
        <v>#VALUE!</v>
      </c>
      <c r="B67" s="3"/>
      <c r="C67" s="3"/>
      <c r="D67" s="91" t="s">
        <v>10</v>
      </c>
      <c r="E67" s="91" t="s">
        <v>1024</v>
      </c>
      <c r="F67" s="3">
        <v>2020</v>
      </c>
      <c r="G67" s="3" t="s">
        <v>861</v>
      </c>
      <c r="H67" s="3" t="s">
        <v>1023</v>
      </c>
      <c r="I67" s="3">
        <v>49</v>
      </c>
      <c r="K67" s="3" t="s">
        <v>40</v>
      </c>
      <c r="M67" s="3">
        <v>20</v>
      </c>
    </row>
    <row r="68" customHeight="1" spans="1:13">
      <c r="A68" s="154" t="e">
        <f t="shared" si="4"/>
        <v>#VALUE!</v>
      </c>
      <c r="B68" s="3"/>
      <c r="C68" s="3"/>
      <c r="D68" s="91" t="s">
        <v>10</v>
      </c>
      <c r="E68" s="91" t="s">
        <v>3495</v>
      </c>
      <c r="F68" s="3">
        <v>2020</v>
      </c>
      <c r="G68" s="3" t="s">
        <v>1016</v>
      </c>
      <c r="H68" s="3" t="s">
        <v>1023</v>
      </c>
      <c r="I68" s="3">
        <v>24</v>
      </c>
      <c r="K68" s="3" t="s">
        <v>40</v>
      </c>
      <c r="M68" s="3">
        <v>10</v>
      </c>
    </row>
    <row r="69" customHeight="1" spans="1:13">
      <c r="A69" s="154" t="e">
        <f t="shared" si="4"/>
        <v>#VALUE!</v>
      </c>
      <c r="B69" s="3"/>
      <c r="C69" s="3"/>
      <c r="D69" s="91" t="s">
        <v>10</v>
      </c>
      <c r="E69" s="91" t="s">
        <v>3496</v>
      </c>
      <c r="F69" s="3">
        <v>2020</v>
      </c>
      <c r="G69" s="3" t="s">
        <v>1016</v>
      </c>
      <c r="H69" s="3" t="s">
        <v>1023</v>
      </c>
      <c r="I69" s="3">
        <v>24</v>
      </c>
      <c r="K69" s="3" t="s">
        <v>40</v>
      </c>
      <c r="M69" s="3">
        <v>10</v>
      </c>
    </row>
    <row r="70" customHeight="1" spans="1:13">
      <c r="A70" s="154" t="e">
        <f t="shared" si="4"/>
        <v>#VALUE!</v>
      </c>
      <c r="B70" s="3"/>
      <c r="C70" s="3"/>
      <c r="D70" s="91" t="s">
        <v>10</v>
      </c>
      <c r="E70" s="91" t="s">
        <v>3497</v>
      </c>
      <c r="F70" s="3">
        <v>2020</v>
      </c>
      <c r="G70" s="3" t="s">
        <v>1016</v>
      </c>
      <c r="H70" s="3" t="s">
        <v>1023</v>
      </c>
      <c r="I70" s="3">
        <v>24</v>
      </c>
      <c r="K70" s="3" t="s">
        <v>40</v>
      </c>
      <c r="M70" s="3">
        <v>10</v>
      </c>
    </row>
    <row r="71" customHeight="1" spans="1:13">
      <c r="A71" s="154" t="e">
        <f t="shared" si="4"/>
        <v>#VALUE!</v>
      </c>
      <c r="B71" s="3"/>
      <c r="C71" s="3"/>
      <c r="D71" s="91" t="s">
        <v>10</v>
      </c>
      <c r="E71" s="91" t="s">
        <v>3495</v>
      </c>
      <c r="F71" s="3">
        <v>2020</v>
      </c>
      <c r="G71" s="3" t="s">
        <v>1016</v>
      </c>
      <c r="H71" s="3" t="s">
        <v>1023</v>
      </c>
      <c r="I71" s="3">
        <v>24</v>
      </c>
      <c r="K71" s="3" t="s">
        <v>342</v>
      </c>
      <c r="M71" s="3">
        <v>5</v>
      </c>
    </row>
    <row r="72" customHeight="1" spans="1:13">
      <c r="A72" s="154" t="e">
        <f t="shared" si="4"/>
        <v>#VALUE!</v>
      </c>
      <c r="B72" s="3"/>
      <c r="C72" s="3"/>
      <c r="D72" s="91" t="s">
        <v>10</v>
      </c>
      <c r="E72" s="91" t="s">
        <v>1256</v>
      </c>
      <c r="F72" s="3">
        <v>2020</v>
      </c>
      <c r="G72" s="3" t="s">
        <v>970</v>
      </c>
      <c r="H72" s="3" t="s">
        <v>1023</v>
      </c>
      <c r="I72" s="3">
        <v>11</v>
      </c>
      <c r="K72" s="3" t="s">
        <v>40</v>
      </c>
      <c r="M72" s="3">
        <v>30</v>
      </c>
    </row>
    <row r="73" customHeight="1" spans="1:13">
      <c r="A73" s="154" t="e">
        <f t="shared" si="4"/>
        <v>#VALUE!</v>
      </c>
      <c r="B73" s="3"/>
      <c r="C73" s="3"/>
      <c r="D73" s="91" t="s">
        <v>10</v>
      </c>
      <c r="E73" s="91" t="s">
        <v>1257</v>
      </c>
      <c r="F73" s="3">
        <v>2020</v>
      </c>
      <c r="G73" s="3" t="s">
        <v>970</v>
      </c>
      <c r="H73" s="3" t="s">
        <v>1023</v>
      </c>
      <c r="I73" s="3">
        <v>11</v>
      </c>
      <c r="K73" s="3" t="s">
        <v>40</v>
      </c>
      <c r="M73" s="3">
        <v>30</v>
      </c>
    </row>
    <row r="74" customHeight="1" spans="1:13">
      <c r="A74" s="154" t="e">
        <f t="shared" si="4"/>
        <v>#VALUE!</v>
      </c>
      <c r="B74" s="3"/>
      <c r="C74" s="3"/>
      <c r="D74" s="91" t="s">
        <v>10</v>
      </c>
      <c r="E74" s="91" t="s">
        <v>1258</v>
      </c>
      <c r="F74" s="3">
        <v>2020</v>
      </c>
      <c r="G74" s="3" t="s">
        <v>970</v>
      </c>
      <c r="H74" s="3" t="s">
        <v>1023</v>
      </c>
      <c r="I74" s="3">
        <v>11</v>
      </c>
      <c r="K74" s="3" t="s">
        <v>40</v>
      </c>
      <c r="M74" s="3">
        <v>30</v>
      </c>
    </row>
    <row r="75" customHeight="1" spans="1:13">
      <c r="A75" s="154" t="e">
        <f t="shared" si="4"/>
        <v>#VALUE!</v>
      </c>
      <c r="B75" s="3"/>
      <c r="C75" s="3"/>
      <c r="D75" s="91" t="s">
        <v>10</v>
      </c>
      <c r="E75" s="91" t="s">
        <v>1635</v>
      </c>
      <c r="F75" s="3">
        <v>2020</v>
      </c>
      <c r="G75" s="3" t="s">
        <v>861</v>
      </c>
      <c r="H75" s="3" t="s">
        <v>1026</v>
      </c>
      <c r="I75" s="3">
        <v>150</v>
      </c>
      <c r="J75" s="3" t="s">
        <v>1011</v>
      </c>
      <c r="K75" s="3" t="s">
        <v>40</v>
      </c>
      <c r="M75" s="3">
        <v>100</v>
      </c>
    </row>
    <row r="76" customHeight="1" spans="1:13">
      <c r="A76" s="154" t="e">
        <f t="shared" si="4"/>
        <v>#VALUE!</v>
      </c>
      <c r="B76" s="3"/>
      <c r="C76" s="3"/>
      <c r="D76" s="91" t="s">
        <v>10</v>
      </c>
      <c r="E76" s="91" t="s">
        <v>1689</v>
      </c>
      <c r="F76" s="3">
        <v>2020</v>
      </c>
      <c r="G76" s="3" t="s">
        <v>861</v>
      </c>
      <c r="H76" s="3" t="s">
        <v>1026</v>
      </c>
      <c r="I76" s="3">
        <v>150</v>
      </c>
      <c r="J76" s="3" t="s">
        <v>1456</v>
      </c>
      <c r="K76" s="3" t="s">
        <v>40</v>
      </c>
      <c r="M76" s="3">
        <v>120</v>
      </c>
    </row>
    <row r="77" customHeight="1" spans="1:13">
      <c r="A77" s="154" t="e">
        <f t="shared" si="4"/>
        <v>#VALUE!</v>
      </c>
      <c r="B77" s="3"/>
      <c r="C77" s="3"/>
      <c r="D77" s="91" t="s">
        <v>10</v>
      </c>
      <c r="E77" s="91" t="s">
        <v>1168</v>
      </c>
      <c r="F77" s="3">
        <v>2020</v>
      </c>
      <c r="G77" s="3" t="s">
        <v>970</v>
      </c>
      <c r="H77" s="3" t="s">
        <v>1026</v>
      </c>
      <c r="I77" s="3" t="s">
        <v>1169</v>
      </c>
      <c r="J77" s="3" t="s">
        <v>1170</v>
      </c>
      <c r="K77" s="3" t="s">
        <v>40</v>
      </c>
      <c r="M77" s="3">
        <v>25</v>
      </c>
    </row>
    <row r="78" customHeight="1" spans="1:13">
      <c r="A78" s="154" t="e">
        <f t="shared" si="4"/>
        <v>#VALUE!</v>
      </c>
      <c r="B78" s="3"/>
      <c r="C78" s="3"/>
      <c r="D78" s="203" t="s">
        <v>10</v>
      </c>
      <c r="E78" s="203" t="s">
        <v>1472</v>
      </c>
      <c r="F78" s="65">
        <v>2020</v>
      </c>
      <c r="G78" s="45" t="s">
        <v>861</v>
      </c>
      <c r="H78" s="45" t="s">
        <v>1026</v>
      </c>
      <c r="I78" s="65">
        <v>150</v>
      </c>
      <c r="J78" s="45"/>
      <c r="K78" s="45" t="s">
        <v>40</v>
      </c>
      <c r="M78" s="3">
        <v>50</v>
      </c>
    </row>
    <row r="79" customHeight="1" spans="1:13">
      <c r="A79" s="154" t="e">
        <f t="shared" si="4"/>
        <v>#VALUE!</v>
      </c>
      <c r="B79" s="3"/>
      <c r="C79" s="3"/>
      <c r="D79" s="91" t="s">
        <v>10</v>
      </c>
      <c r="E79" s="91" t="s">
        <v>1259</v>
      </c>
      <c r="F79" s="3">
        <v>2020</v>
      </c>
      <c r="G79" s="3" t="s">
        <v>1260</v>
      </c>
      <c r="H79" s="3" t="s">
        <v>1026</v>
      </c>
      <c r="I79" s="3">
        <v>112</v>
      </c>
      <c r="K79" s="3" t="s">
        <v>40</v>
      </c>
      <c r="M79" s="3">
        <v>30</v>
      </c>
    </row>
    <row r="80" customHeight="1" spans="1:13">
      <c r="A80" s="154" t="e">
        <f t="shared" si="4"/>
        <v>#VALUE!</v>
      </c>
      <c r="B80" s="3"/>
      <c r="C80" s="3"/>
      <c r="D80" s="91" t="s">
        <v>10</v>
      </c>
      <c r="E80" s="91" t="s">
        <v>3498</v>
      </c>
      <c r="F80" s="3">
        <v>2020</v>
      </c>
      <c r="G80" s="3" t="s">
        <v>1016</v>
      </c>
      <c r="H80" s="3" t="s">
        <v>1026</v>
      </c>
      <c r="I80" s="3">
        <v>52</v>
      </c>
      <c r="K80" s="3" t="s">
        <v>14</v>
      </c>
      <c r="M80" s="3">
        <v>10</v>
      </c>
    </row>
    <row r="81" customHeight="1" spans="1:13">
      <c r="A81" s="154" t="e">
        <f t="shared" si="4"/>
        <v>#VALUE!</v>
      </c>
      <c r="B81" s="3"/>
      <c r="C81" s="3"/>
      <c r="D81" s="91" t="s">
        <v>10</v>
      </c>
      <c r="E81" s="91" t="s">
        <v>3499</v>
      </c>
      <c r="F81" s="3">
        <v>2020</v>
      </c>
      <c r="G81" s="3" t="s">
        <v>1016</v>
      </c>
      <c r="H81" s="3" t="s">
        <v>1026</v>
      </c>
      <c r="I81" s="3">
        <v>52</v>
      </c>
      <c r="K81" s="3" t="s">
        <v>14</v>
      </c>
      <c r="M81" s="3">
        <v>10</v>
      </c>
    </row>
    <row r="82" customHeight="1" spans="1:13">
      <c r="A82" s="154" t="e">
        <f t="shared" si="4"/>
        <v>#VALUE!</v>
      </c>
      <c r="B82" s="3"/>
      <c r="C82" s="3"/>
      <c r="D82" s="91" t="s">
        <v>10</v>
      </c>
      <c r="E82" s="91" t="s">
        <v>1025</v>
      </c>
      <c r="F82" s="3">
        <v>2020</v>
      </c>
      <c r="G82" s="3" t="s">
        <v>1016</v>
      </c>
      <c r="H82" s="3" t="s">
        <v>1026</v>
      </c>
      <c r="I82" s="3">
        <v>52</v>
      </c>
      <c r="K82" s="3" t="s">
        <v>40</v>
      </c>
      <c r="M82" s="3">
        <v>20</v>
      </c>
    </row>
    <row r="83" customHeight="1" spans="1:13">
      <c r="A83" s="154" t="e">
        <f t="shared" si="4"/>
        <v>#VALUE!</v>
      </c>
      <c r="B83" s="3"/>
      <c r="C83" s="3"/>
      <c r="D83" s="91" t="s">
        <v>10</v>
      </c>
      <c r="E83" s="91" t="s">
        <v>1027</v>
      </c>
      <c r="F83" s="3">
        <v>2020</v>
      </c>
      <c r="G83" s="3" t="s">
        <v>1016</v>
      </c>
      <c r="H83" s="3" t="s">
        <v>1026</v>
      </c>
      <c r="I83" s="3">
        <v>52</v>
      </c>
      <c r="K83" s="3" t="s">
        <v>40</v>
      </c>
      <c r="M83" s="3">
        <v>20</v>
      </c>
    </row>
    <row r="84" customHeight="1" spans="1:13">
      <c r="A84" s="154" t="e">
        <f t="shared" si="4"/>
        <v>#VALUE!</v>
      </c>
      <c r="B84" s="3"/>
      <c r="C84" s="3"/>
      <c r="D84" s="91" t="s">
        <v>10</v>
      </c>
      <c r="E84" s="91" t="s">
        <v>3500</v>
      </c>
      <c r="F84" s="3">
        <v>2020</v>
      </c>
      <c r="G84" s="3" t="s">
        <v>1016</v>
      </c>
      <c r="H84" s="3" t="s">
        <v>1026</v>
      </c>
      <c r="I84" s="3">
        <v>52</v>
      </c>
      <c r="K84" s="3" t="s">
        <v>14</v>
      </c>
      <c r="M84" s="3">
        <v>10</v>
      </c>
    </row>
    <row r="85" customHeight="1" spans="1:13">
      <c r="A85" s="154" t="e">
        <f t="shared" si="4"/>
        <v>#VALUE!</v>
      </c>
      <c r="B85" s="3"/>
      <c r="C85" s="3"/>
      <c r="D85" s="91" t="s">
        <v>10</v>
      </c>
      <c r="E85" s="91" t="s">
        <v>1028</v>
      </c>
      <c r="F85" s="3">
        <v>2020</v>
      </c>
      <c r="G85" s="3" t="s">
        <v>1016</v>
      </c>
      <c r="H85" s="3" t="s">
        <v>1026</v>
      </c>
      <c r="I85" s="3">
        <v>52</v>
      </c>
      <c r="K85" s="3" t="s">
        <v>40</v>
      </c>
      <c r="M85" s="3">
        <v>20</v>
      </c>
    </row>
    <row r="86" customHeight="1" spans="1:13">
      <c r="A86" s="154" t="e">
        <f t="shared" si="4"/>
        <v>#VALUE!</v>
      </c>
      <c r="B86" s="3"/>
      <c r="C86" s="3"/>
      <c r="D86" s="91" t="s">
        <v>10</v>
      </c>
      <c r="E86" s="91" t="s">
        <v>1029</v>
      </c>
      <c r="F86" s="3">
        <v>2020</v>
      </c>
      <c r="G86" s="3" t="s">
        <v>1016</v>
      </c>
      <c r="H86" s="3" t="s">
        <v>1026</v>
      </c>
      <c r="I86" s="3">
        <v>52</v>
      </c>
      <c r="K86" s="3" t="s">
        <v>40</v>
      </c>
      <c r="M86" s="3">
        <v>20</v>
      </c>
    </row>
    <row r="87" customHeight="1" spans="1:13">
      <c r="A87" s="154" t="e">
        <f t="shared" si="4"/>
        <v>#VALUE!</v>
      </c>
      <c r="B87" s="3"/>
      <c r="C87" s="3"/>
      <c r="D87" s="91" t="s">
        <v>10</v>
      </c>
      <c r="E87" s="91" t="s">
        <v>1030</v>
      </c>
      <c r="F87" s="3">
        <v>2020</v>
      </c>
      <c r="G87" s="3" t="s">
        <v>1016</v>
      </c>
      <c r="H87" s="3" t="s">
        <v>1026</v>
      </c>
      <c r="I87" s="3">
        <v>52</v>
      </c>
      <c r="K87" s="3" t="s">
        <v>40</v>
      </c>
      <c r="M87" s="3">
        <v>20</v>
      </c>
    </row>
    <row r="88" customHeight="1" spans="1:13">
      <c r="A88" s="154" t="e">
        <f t="shared" si="4"/>
        <v>#VALUE!</v>
      </c>
      <c r="B88" s="3"/>
      <c r="C88" s="3"/>
      <c r="D88" s="91" t="s">
        <v>10</v>
      </c>
      <c r="E88" s="91" t="s">
        <v>1031</v>
      </c>
      <c r="F88" s="3">
        <v>2020</v>
      </c>
      <c r="G88" s="3" t="s">
        <v>1016</v>
      </c>
      <c r="H88" s="3" t="s">
        <v>1026</v>
      </c>
      <c r="I88" s="3">
        <v>52</v>
      </c>
      <c r="K88" s="3" t="s">
        <v>40</v>
      </c>
      <c r="M88" s="3">
        <v>20</v>
      </c>
    </row>
    <row r="89" customHeight="1" spans="1:13">
      <c r="A89" s="154" t="e">
        <f t="shared" si="4"/>
        <v>#VALUE!</v>
      </c>
      <c r="B89" s="3"/>
      <c r="C89" s="3"/>
      <c r="D89" s="91" t="s">
        <v>10</v>
      </c>
      <c r="E89" s="91" t="s">
        <v>1636</v>
      </c>
      <c r="F89" s="3">
        <v>2020</v>
      </c>
      <c r="G89" s="3" t="s">
        <v>861</v>
      </c>
      <c r="H89" s="3" t="s">
        <v>1026</v>
      </c>
      <c r="I89" s="3">
        <v>150</v>
      </c>
      <c r="J89" s="3" t="s">
        <v>1011</v>
      </c>
      <c r="K89" s="3" t="s">
        <v>40</v>
      </c>
      <c r="M89" s="3">
        <v>100</v>
      </c>
    </row>
    <row r="90" customHeight="1" spans="1:13">
      <c r="A90" s="154" t="e">
        <f t="shared" si="4"/>
        <v>#VALUE!</v>
      </c>
      <c r="B90" s="3"/>
      <c r="C90" s="3"/>
      <c r="D90" s="91" t="s">
        <v>10</v>
      </c>
      <c r="E90" s="91" t="s">
        <v>1171</v>
      </c>
      <c r="F90" s="3">
        <v>2020</v>
      </c>
      <c r="G90" s="3" t="s">
        <v>970</v>
      </c>
      <c r="H90" s="3" t="s">
        <v>1026</v>
      </c>
      <c r="I90" s="3" t="s">
        <v>1169</v>
      </c>
      <c r="J90" s="3" t="s">
        <v>1170</v>
      </c>
      <c r="K90" s="3" t="s">
        <v>14</v>
      </c>
      <c r="M90" s="3">
        <v>25</v>
      </c>
    </row>
    <row r="91" customHeight="1" spans="1:13">
      <c r="A91" s="154" t="e">
        <f t="shared" si="4"/>
        <v>#VALUE!</v>
      </c>
      <c r="B91" s="3"/>
      <c r="C91" s="3"/>
      <c r="D91" s="91" t="s">
        <v>10</v>
      </c>
      <c r="E91" s="91" t="s">
        <v>1473</v>
      </c>
      <c r="F91" s="3">
        <v>2020</v>
      </c>
      <c r="G91" s="3" t="s">
        <v>861</v>
      </c>
      <c r="H91" s="3" t="s">
        <v>1026</v>
      </c>
      <c r="I91" s="3">
        <v>150</v>
      </c>
      <c r="K91" s="3" t="s">
        <v>40</v>
      </c>
      <c r="M91" s="3">
        <v>50</v>
      </c>
    </row>
    <row r="92" customHeight="1" spans="1:13">
      <c r="A92" s="154" t="e">
        <f t="shared" si="4"/>
        <v>#VALUE!</v>
      </c>
      <c r="B92" s="3"/>
      <c r="C92" s="3"/>
      <c r="D92" s="91" t="s">
        <v>66</v>
      </c>
      <c r="E92" s="91" t="s">
        <v>1454</v>
      </c>
      <c r="F92" s="3">
        <v>2019</v>
      </c>
      <c r="G92" s="3" t="s">
        <v>1455</v>
      </c>
      <c r="H92" s="3" t="s">
        <v>1254</v>
      </c>
      <c r="I92" s="3">
        <v>58</v>
      </c>
      <c r="J92" s="3" t="s">
        <v>1456</v>
      </c>
      <c r="K92" s="3" t="s">
        <v>277</v>
      </c>
      <c r="M92" s="3">
        <v>45</v>
      </c>
    </row>
    <row r="93" customHeight="1" spans="1:13">
      <c r="A93" s="154" t="e">
        <f t="shared" si="4"/>
        <v>#VALUE!</v>
      </c>
      <c r="B93" s="3"/>
      <c r="C93" s="3"/>
      <c r="D93" s="91" t="s">
        <v>10</v>
      </c>
      <c r="E93" s="91" t="s">
        <v>3501</v>
      </c>
      <c r="F93" s="3">
        <v>2020</v>
      </c>
      <c r="G93" s="3" t="s">
        <v>1019</v>
      </c>
      <c r="H93" s="3" t="s">
        <v>3502</v>
      </c>
      <c r="I93" s="3">
        <v>80</v>
      </c>
      <c r="J93" s="3" t="s">
        <v>959</v>
      </c>
      <c r="K93" s="3" t="s">
        <v>14</v>
      </c>
      <c r="M93" s="3">
        <v>15</v>
      </c>
    </row>
    <row r="94" customHeight="1" spans="1:13">
      <c r="A94" s="154" t="e">
        <f t="shared" si="4"/>
        <v>#VALUE!</v>
      </c>
      <c r="B94" s="3"/>
      <c r="C94" s="3"/>
      <c r="D94" s="91" t="s">
        <v>77</v>
      </c>
      <c r="E94" s="91" t="s">
        <v>3503</v>
      </c>
      <c r="F94" s="3">
        <v>2020</v>
      </c>
      <c r="G94" s="3" t="s">
        <v>1046</v>
      </c>
      <c r="H94" s="3" t="s">
        <v>3502</v>
      </c>
      <c r="I94" s="3" t="s">
        <v>3504</v>
      </c>
      <c r="J94" s="3" t="s">
        <v>3505</v>
      </c>
      <c r="K94" s="3" t="s">
        <v>138</v>
      </c>
      <c r="M94" s="3">
        <v>10</v>
      </c>
    </row>
    <row r="95" customHeight="1" spans="1:13">
      <c r="A95" s="154" t="e">
        <f t="shared" si="4"/>
        <v>#VALUE!</v>
      </c>
      <c r="B95" s="3"/>
      <c r="C95" s="3"/>
      <c r="D95" s="91" t="s">
        <v>77</v>
      </c>
      <c r="E95" s="91" t="s">
        <v>3506</v>
      </c>
      <c r="F95" s="3">
        <v>2020</v>
      </c>
      <c r="G95" s="3" t="s">
        <v>1046</v>
      </c>
      <c r="H95" s="3" t="s">
        <v>1167</v>
      </c>
      <c r="I95" s="3" t="s">
        <v>3507</v>
      </c>
      <c r="K95" s="3" t="s">
        <v>81</v>
      </c>
      <c r="M95" s="3">
        <v>15</v>
      </c>
    </row>
    <row r="96" customHeight="1" spans="1:13">
      <c r="A96" s="154" t="e">
        <f t="shared" si="4"/>
        <v>#VALUE!</v>
      </c>
      <c r="B96" s="3"/>
      <c r="C96" s="3"/>
      <c r="D96" s="204" t="s">
        <v>77</v>
      </c>
      <c r="E96" s="91" t="s">
        <v>3508</v>
      </c>
      <c r="F96" s="3">
        <v>2020</v>
      </c>
      <c r="G96" s="3" t="s">
        <v>1368</v>
      </c>
      <c r="H96" s="3" t="s">
        <v>1023</v>
      </c>
      <c r="I96" s="3" t="s">
        <v>3509</v>
      </c>
      <c r="K96" s="3" t="s">
        <v>81</v>
      </c>
      <c r="M96" s="3">
        <v>15</v>
      </c>
    </row>
    <row r="97" customHeight="1" spans="1:13">
      <c r="A97" s="154" t="e">
        <f t="shared" si="4"/>
        <v>#VALUE!</v>
      </c>
      <c r="B97" s="3"/>
      <c r="C97" s="3"/>
      <c r="D97" s="204" t="s">
        <v>77</v>
      </c>
      <c r="E97" s="91" t="s">
        <v>1032</v>
      </c>
      <c r="F97" s="3">
        <v>2020</v>
      </c>
      <c r="G97" s="3" t="s">
        <v>861</v>
      </c>
      <c r="H97" s="3" t="s">
        <v>1023</v>
      </c>
      <c r="I97" s="3">
        <v>49</v>
      </c>
      <c r="K97" s="3" t="s">
        <v>81</v>
      </c>
      <c r="M97" s="3">
        <v>20</v>
      </c>
    </row>
    <row r="98" customHeight="1" spans="1:13">
      <c r="A98" s="154" t="e">
        <f t="shared" si="4"/>
        <v>#VALUE!</v>
      </c>
      <c r="B98" s="3"/>
      <c r="C98" s="3"/>
      <c r="D98" s="204" t="s">
        <v>77</v>
      </c>
      <c r="E98" s="91" t="s">
        <v>3510</v>
      </c>
      <c r="F98" s="3">
        <v>2020</v>
      </c>
      <c r="G98" s="3" t="s">
        <v>861</v>
      </c>
      <c r="H98" s="3" t="s">
        <v>1023</v>
      </c>
      <c r="I98" s="3">
        <v>49</v>
      </c>
      <c r="K98" s="3" t="s">
        <v>1038</v>
      </c>
      <c r="M98" s="3">
        <v>10</v>
      </c>
    </row>
    <row r="99" customHeight="1" spans="1:13">
      <c r="A99" s="154" t="e">
        <f t="shared" si="4"/>
        <v>#VALUE!</v>
      </c>
      <c r="B99" s="3"/>
      <c r="C99" s="3"/>
      <c r="D99" s="204" t="s">
        <v>77</v>
      </c>
      <c r="E99" s="91" t="s">
        <v>3511</v>
      </c>
      <c r="F99" s="3">
        <v>2019</v>
      </c>
      <c r="G99" s="3" t="s">
        <v>1455</v>
      </c>
      <c r="H99" s="3" t="s">
        <v>1254</v>
      </c>
      <c r="I99" s="3">
        <v>58</v>
      </c>
      <c r="K99" s="3" t="s">
        <v>1038</v>
      </c>
      <c r="M99" s="3">
        <v>10</v>
      </c>
    </row>
    <row r="100" customHeight="1" spans="1:13">
      <c r="A100" s="154" t="e">
        <f t="shared" si="4"/>
        <v>#VALUE!</v>
      </c>
      <c r="B100" s="3"/>
      <c r="C100" s="3"/>
      <c r="D100" s="204" t="s">
        <v>77</v>
      </c>
      <c r="E100" s="91" t="s">
        <v>1366</v>
      </c>
      <c r="F100" s="3">
        <v>2019</v>
      </c>
      <c r="G100" s="3" t="s">
        <v>542</v>
      </c>
      <c r="H100" s="3" t="s">
        <v>1254</v>
      </c>
      <c r="I100" s="3">
        <v>85</v>
      </c>
      <c r="K100" s="3" t="s">
        <v>81</v>
      </c>
      <c r="M100" s="3">
        <v>35</v>
      </c>
    </row>
    <row r="101" customHeight="1" spans="1:13">
      <c r="A101" s="154" t="e">
        <f t="shared" si="4"/>
        <v>#VALUE!</v>
      </c>
      <c r="B101" s="3"/>
      <c r="C101" s="3"/>
      <c r="D101" s="204" t="s">
        <v>77</v>
      </c>
      <c r="E101" s="91" t="s">
        <v>3512</v>
      </c>
      <c r="F101" s="3">
        <v>2019</v>
      </c>
      <c r="G101" s="3" t="s">
        <v>1016</v>
      </c>
      <c r="H101" s="3" t="s">
        <v>1254</v>
      </c>
      <c r="I101" s="3" t="s">
        <v>3513</v>
      </c>
      <c r="J101" s="3" t="s">
        <v>3514</v>
      </c>
      <c r="K101" s="3" t="s">
        <v>81</v>
      </c>
      <c r="M101" s="3">
        <v>10</v>
      </c>
    </row>
    <row r="102" customHeight="1" spans="1:13">
      <c r="A102" s="154" t="e">
        <f t="shared" si="4"/>
        <v>#VALUE!</v>
      </c>
      <c r="B102" s="3"/>
      <c r="C102" s="3"/>
      <c r="D102" s="204" t="s">
        <v>77</v>
      </c>
      <c r="E102" s="91" t="s">
        <v>3515</v>
      </c>
      <c r="F102" s="3">
        <v>2019</v>
      </c>
      <c r="G102" s="3" t="s">
        <v>1455</v>
      </c>
      <c r="H102" s="68" t="s">
        <v>1254</v>
      </c>
      <c r="I102" s="3" t="s">
        <v>3516</v>
      </c>
      <c r="J102" s="3" t="s">
        <v>3517</v>
      </c>
      <c r="K102" s="3" t="s">
        <v>138</v>
      </c>
      <c r="M102" s="3">
        <v>10</v>
      </c>
    </row>
    <row r="103" customHeight="1" spans="1:13">
      <c r="A103" s="154" t="e">
        <f t="shared" si="4"/>
        <v>#VALUE!</v>
      </c>
      <c r="B103" s="3"/>
      <c r="C103" s="3"/>
      <c r="D103" s="91" t="s">
        <v>77</v>
      </c>
      <c r="E103" s="91" t="s">
        <v>1033</v>
      </c>
      <c r="F103" s="3">
        <v>2018</v>
      </c>
      <c r="G103" s="3" t="s">
        <v>1034</v>
      </c>
      <c r="H103" s="3" t="s">
        <v>1035</v>
      </c>
      <c r="I103" s="3">
        <v>700</v>
      </c>
      <c r="J103" s="3" t="s">
        <v>1036</v>
      </c>
      <c r="K103" s="3" t="s">
        <v>138</v>
      </c>
      <c r="M103" s="3">
        <v>20</v>
      </c>
    </row>
    <row r="104" customHeight="1" spans="1:13">
      <c r="A104" s="154" t="e">
        <f t="shared" si="4"/>
        <v>#VALUE!</v>
      </c>
      <c r="B104" s="3"/>
      <c r="C104" s="3"/>
      <c r="D104" s="91" t="s">
        <v>77</v>
      </c>
      <c r="E104" s="91" t="s">
        <v>1037</v>
      </c>
      <c r="F104" s="3">
        <v>2018</v>
      </c>
      <c r="G104" s="3" t="s">
        <v>166</v>
      </c>
      <c r="H104" s="68" t="s">
        <v>1035</v>
      </c>
      <c r="I104" s="3">
        <v>700</v>
      </c>
      <c r="K104" s="3" t="s">
        <v>1038</v>
      </c>
      <c r="M104" s="3">
        <v>20</v>
      </c>
    </row>
    <row r="105" customHeight="1" spans="1:13">
      <c r="A105" s="154" t="e">
        <f t="shared" si="4"/>
        <v>#VALUE!</v>
      </c>
      <c r="B105" s="3"/>
      <c r="C105" s="3"/>
      <c r="D105" s="91" t="s">
        <v>77</v>
      </c>
      <c r="E105" s="91" t="s">
        <v>3518</v>
      </c>
      <c r="F105" s="3">
        <v>2018</v>
      </c>
      <c r="G105" s="3" t="s">
        <v>1034</v>
      </c>
      <c r="H105" s="68" t="s">
        <v>1035</v>
      </c>
      <c r="I105" s="3">
        <v>700</v>
      </c>
      <c r="K105" s="3" t="s">
        <v>138</v>
      </c>
      <c r="M105" s="3">
        <v>15</v>
      </c>
    </row>
    <row r="106" customHeight="1" spans="1:13">
      <c r="A106" s="154" t="e">
        <f t="shared" si="4"/>
        <v>#VALUE!</v>
      </c>
      <c r="B106" s="3"/>
      <c r="C106" s="3"/>
      <c r="D106" s="91" t="s">
        <v>77</v>
      </c>
      <c r="E106" s="91" t="s">
        <v>1474</v>
      </c>
      <c r="F106" s="3">
        <v>2018</v>
      </c>
      <c r="G106" s="3" t="s">
        <v>166</v>
      </c>
      <c r="H106" s="68" t="s">
        <v>1035</v>
      </c>
      <c r="I106" s="3">
        <v>700</v>
      </c>
      <c r="K106" s="3" t="s">
        <v>81</v>
      </c>
      <c r="M106" s="3">
        <v>50</v>
      </c>
    </row>
    <row r="107" customHeight="1" spans="1:13">
      <c r="A107" s="154" t="e">
        <f t="shared" si="4"/>
        <v>#VALUE!</v>
      </c>
      <c r="B107" s="3"/>
      <c r="C107" s="3"/>
      <c r="D107" s="91" t="s">
        <v>77</v>
      </c>
      <c r="E107" s="91" t="s">
        <v>1475</v>
      </c>
      <c r="F107" s="3">
        <v>2018</v>
      </c>
      <c r="G107" s="3" t="s">
        <v>1476</v>
      </c>
      <c r="H107" s="68" t="s">
        <v>1035</v>
      </c>
      <c r="I107" s="3">
        <v>700</v>
      </c>
      <c r="K107" s="3" t="s">
        <v>81</v>
      </c>
      <c r="M107" s="3">
        <v>50</v>
      </c>
    </row>
    <row r="108" customHeight="1" spans="1:13">
      <c r="A108" s="154" t="e">
        <f t="shared" si="4"/>
        <v>#VALUE!</v>
      </c>
      <c r="B108" s="3"/>
      <c r="C108" s="3"/>
      <c r="D108" s="91" t="s">
        <v>77</v>
      </c>
      <c r="E108" s="91" t="s">
        <v>1477</v>
      </c>
      <c r="F108" s="3">
        <v>2018</v>
      </c>
      <c r="G108" s="3" t="s">
        <v>166</v>
      </c>
      <c r="H108" s="68" t="s">
        <v>1035</v>
      </c>
      <c r="I108" s="3">
        <v>700</v>
      </c>
      <c r="K108" s="3" t="s">
        <v>81</v>
      </c>
      <c r="M108" s="3">
        <v>50</v>
      </c>
    </row>
    <row r="109" customHeight="1" spans="1:13">
      <c r="A109" s="154" t="e">
        <f t="shared" si="4"/>
        <v>#VALUE!</v>
      </c>
      <c r="B109" s="3"/>
      <c r="C109" s="3"/>
      <c r="D109" s="91" t="s">
        <v>77</v>
      </c>
      <c r="E109" s="91" t="s">
        <v>3519</v>
      </c>
      <c r="F109" s="3">
        <v>2018</v>
      </c>
      <c r="G109" s="3" t="s">
        <v>1016</v>
      </c>
      <c r="H109" s="3" t="s">
        <v>1254</v>
      </c>
      <c r="I109" s="3" t="s">
        <v>3520</v>
      </c>
      <c r="J109" s="3" t="s">
        <v>1611</v>
      </c>
      <c r="K109" s="3" t="s">
        <v>138</v>
      </c>
      <c r="M109" s="3">
        <v>10</v>
      </c>
    </row>
    <row r="110" customHeight="1" spans="1:13">
      <c r="A110" s="154" t="e">
        <f t="shared" si="4"/>
        <v>#VALUE!</v>
      </c>
      <c r="B110" s="3"/>
      <c r="C110" s="3"/>
      <c r="D110" s="91" t="s">
        <v>77</v>
      </c>
      <c r="E110" s="91" t="s">
        <v>3521</v>
      </c>
      <c r="F110" s="3">
        <v>2019</v>
      </c>
      <c r="G110" s="3" t="s">
        <v>1735</v>
      </c>
      <c r="H110" s="3" t="s">
        <v>1167</v>
      </c>
      <c r="I110" s="3" t="s">
        <v>3522</v>
      </c>
      <c r="K110" s="3" t="s">
        <v>138</v>
      </c>
      <c r="M110" s="3">
        <v>10</v>
      </c>
    </row>
    <row r="111" customHeight="1" spans="1:13">
      <c r="A111" s="154" t="e">
        <f t="shared" si="4"/>
        <v>#VALUE!</v>
      </c>
      <c r="B111" s="3"/>
      <c r="C111" s="3"/>
      <c r="D111" s="91" t="s">
        <v>77</v>
      </c>
      <c r="E111" s="91" t="s">
        <v>3523</v>
      </c>
      <c r="F111" s="3">
        <v>2011</v>
      </c>
      <c r="G111" s="3" t="s">
        <v>166</v>
      </c>
      <c r="H111" s="3" t="s">
        <v>1010</v>
      </c>
      <c r="I111" s="3">
        <v>100</v>
      </c>
      <c r="J111" s="3" t="s">
        <v>3524</v>
      </c>
      <c r="K111" s="3" t="s">
        <v>138</v>
      </c>
      <c r="M111" s="3">
        <v>10</v>
      </c>
    </row>
    <row r="112" customHeight="1" spans="1:13">
      <c r="A112" s="154" t="e">
        <f>'Drop 1 BBALL'!A272+1</f>
        <v>#VALUE!</v>
      </c>
      <c r="B112" s="3"/>
      <c r="C112" s="3"/>
      <c r="D112" s="91" t="s">
        <v>10</v>
      </c>
      <c r="E112" s="91" t="s">
        <v>3525</v>
      </c>
      <c r="F112" s="3">
        <v>2015</v>
      </c>
      <c r="G112" s="3" t="s">
        <v>1054</v>
      </c>
      <c r="H112" s="3" t="s">
        <v>3526</v>
      </c>
      <c r="I112" s="3">
        <v>181</v>
      </c>
      <c r="K112" s="3" t="s">
        <v>14</v>
      </c>
      <c r="M112" s="3">
        <v>5</v>
      </c>
    </row>
    <row r="113" customHeight="1" spans="1:13">
      <c r="A113" s="154" t="e">
        <f>'Drop 1 Football'!A410+1</f>
        <v>#VALUE!</v>
      </c>
      <c r="B113" s="3"/>
      <c r="C113" s="3"/>
      <c r="D113" s="91" t="s">
        <v>545</v>
      </c>
      <c r="E113" s="91" t="s">
        <v>1637</v>
      </c>
      <c r="F113" s="3">
        <v>2018</v>
      </c>
      <c r="G113" s="3" t="s">
        <v>970</v>
      </c>
      <c r="H113" s="3" t="s">
        <v>1638</v>
      </c>
      <c r="I113" s="3" t="s">
        <v>1639</v>
      </c>
      <c r="J113" s="3" t="s">
        <v>1640</v>
      </c>
      <c r="K113" s="3" t="s">
        <v>1641</v>
      </c>
      <c r="M113" s="3">
        <v>100</v>
      </c>
    </row>
    <row r="114" customHeight="1" spans="1:13">
      <c r="A114" s="154" t="e">
        <f>'Drop 1 Football'!A411+1</f>
        <v>#VALUE!</v>
      </c>
      <c r="B114" s="3"/>
      <c r="C114" s="3"/>
      <c r="D114" s="91" t="s">
        <v>10</v>
      </c>
      <c r="E114" s="91" t="s">
        <v>3527</v>
      </c>
      <c r="F114" s="3">
        <v>2020</v>
      </c>
      <c r="G114" s="3" t="s">
        <v>1016</v>
      </c>
      <c r="H114" s="3" t="s">
        <v>1003</v>
      </c>
      <c r="I114" s="3">
        <v>18</v>
      </c>
      <c r="K114" s="3" t="s">
        <v>14</v>
      </c>
      <c r="M114" s="3">
        <v>10</v>
      </c>
    </row>
    <row r="115" customHeight="1" spans="1:13">
      <c r="A115" s="154" t="e">
        <f>'Drop 1 Football'!A417+1</f>
        <v>#VALUE!</v>
      </c>
      <c r="B115" s="3"/>
      <c r="C115" s="3"/>
      <c r="D115" s="91" t="s">
        <v>10</v>
      </c>
      <c r="E115" s="91" t="s">
        <v>1734</v>
      </c>
      <c r="F115" s="3">
        <v>2019</v>
      </c>
      <c r="G115" s="3" t="s">
        <v>1735</v>
      </c>
      <c r="H115" s="3" t="s">
        <v>1013</v>
      </c>
      <c r="I115" s="3">
        <v>100</v>
      </c>
      <c r="J115" s="3" t="s">
        <v>1736</v>
      </c>
      <c r="K115" s="3" t="s">
        <v>40</v>
      </c>
      <c r="M115" s="3">
        <v>350</v>
      </c>
    </row>
    <row r="116" customHeight="1" spans="1:13">
      <c r="A116" s="154" t="e">
        <f t="shared" ref="A116:A118" si="5">A115+1</f>
        <v>#VALUE!</v>
      </c>
      <c r="B116" s="3"/>
      <c r="C116" s="3"/>
      <c r="D116" s="91" t="s">
        <v>10</v>
      </c>
      <c r="E116" s="91" t="s">
        <v>1737</v>
      </c>
      <c r="F116" s="3">
        <v>2019</v>
      </c>
      <c r="G116" s="3" t="s">
        <v>1735</v>
      </c>
      <c r="H116" s="3" t="s">
        <v>1013</v>
      </c>
      <c r="I116" s="3">
        <v>100</v>
      </c>
      <c r="J116" s="3" t="s">
        <v>1736</v>
      </c>
      <c r="K116" s="3" t="s">
        <v>40</v>
      </c>
      <c r="M116" s="3">
        <v>350</v>
      </c>
    </row>
    <row r="117" customHeight="1" spans="1:13">
      <c r="A117" s="154" t="e">
        <f t="shared" si="5"/>
        <v>#VALUE!</v>
      </c>
      <c r="B117" s="3"/>
      <c r="C117" s="3"/>
      <c r="D117" s="91" t="s">
        <v>10</v>
      </c>
      <c r="E117" s="91" t="s">
        <v>1738</v>
      </c>
      <c r="F117" s="3">
        <v>2019</v>
      </c>
      <c r="G117" s="3" t="s">
        <v>1735</v>
      </c>
      <c r="H117" s="3" t="s">
        <v>1013</v>
      </c>
      <c r="I117" s="3">
        <v>100</v>
      </c>
      <c r="J117" s="3" t="s">
        <v>1736</v>
      </c>
      <c r="K117" s="3" t="s">
        <v>40</v>
      </c>
      <c r="M117" s="3">
        <v>350</v>
      </c>
    </row>
    <row r="118" customHeight="1" spans="1:13">
      <c r="A118" s="154" t="e">
        <f t="shared" si="5"/>
        <v>#VALUE!</v>
      </c>
      <c r="B118" s="3"/>
      <c r="C118" s="3"/>
      <c r="D118" s="91" t="s">
        <v>10</v>
      </c>
      <c r="E118" s="91" t="s">
        <v>1739</v>
      </c>
      <c r="F118" s="3">
        <v>2019</v>
      </c>
      <c r="G118" s="3" t="s">
        <v>1735</v>
      </c>
      <c r="H118" s="3" t="s">
        <v>1013</v>
      </c>
      <c r="I118" s="3">
        <v>100</v>
      </c>
      <c r="J118" s="3" t="s">
        <v>1736</v>
      </c>
      <c r="K118" s="3" t="s">
        <v>40</v>
      </c>
      <c r="M118" s="3">
        <v>350</v>
      </c>
    </row>
    <row r="119" customHeight="1" spans="1:13">
      <c r="A119" s="154" t="e">
        <f>'Drop 1 BBALL'!A287+1</f>
        <v>#VALUE!</v>
      </c>
      <c r="B119" s="3"/>
      <c r="C119" s="3"/>
      <c r="D119" s="91" t="s">
        <v>10</v>
      </c>
      <c r="E119" s="91" t="s">
        <v>3528</v>
      </c>
      <c r="F119" s="3">
        <v>2020</v>
      </c>
      <c r="G119" s="3" t="s">
        <v>3529</v>
      </c>
      <c r="H119" s="3" t="s">
        <v>1026</v>
      </c>
      <c r="I119" s="3">
        <v>173</v>
      </c>
      <c r="K119" s="3" t="s">
        <v>14</v>
      </c>
      <c r="M119" s="3">
        <v>10</v>
      </c>
    </row>
    <row r="120" customHeight="1" spans="1:13">
      <c r="A120" s="154" t="e">
        <f>'Drop 1 Football'!A440+1</f>
        <v>#VALUE!</v>
      </c>
      <c r="B120" s="3"/>
      <c r="C120" s="3"/>
      <c r="D120" s="91" t="s">
        <v>66</v>
      </c>
      <c r="E120" s="91" t="s">
        <v>1709</v>
      </c>
      <c r="F120" s="3">
        <v>2018</v>
      </c>
      <c r="G120" s="3" t="s">
        <v>1368</v>
      </c>
      <c r="H120" s="3" t="s">
        <v>1361</v>
      </c>
      <c r="I120" s="3" t="s">
        <v>1602</v>
      </c>
      <c r="K120" s="3" t="s">
        <v>281</v>
      </c>
      <c r="M120" s="3">
        <v>175</v>
      </c>
    </row>
    <row r="121" customHeight="1" spans="1:13">
      <c r="A121" s="154" t="e">
        <f t="shared" ref="A121:A122" si="6">A120+1</f>
        <v>#VALUE!</v>
      </c>
      <c r="B121" s="3"/>
      <c r="C121" s="3"/>
      <c r="D121" s="91" t="s">
        <v>66</v>
      </c>
      <c r="E121" s="91" t="s">
        <v>1600</v>
      </c>
      <c r="F121" s="3">
        <v>2018</v>
      </c>
      <c r="G121" s="3" t="s">
        <v>1368</v>
      </c>
      <c r="H121" s="3" t="s">
        <v>1035</v>
      </c>
      <c r="I121" s="3">
        <v>150</v>
      </c>
      <c r="K121" s="3" t="s">
        <v>281</v>
      </c>
      <c r="M121" s="3">
        <v>75</v>
      </c>
    </row>
    <row r="122" customHeight="1" spans="1:13">
      <c r="A122" s="154" t="e">
        <f t="shared" si="6"/>
        <v>#VALUE!</v>
      </c>
      <c r="B122" s="3"/>
      <c r="C122" s="3"/>
      <c r="D122" s="91" t="s">
        <v>66</v>
      </c>
      <c r="E122" s="91" t="s">
        <v>1601</v>
      </c>
      <c r="F122" s="3">
        <v>2018</v>
      </c>
      <c r="G122" s="3" t="s">
        <v>1368</v>
      </c>
      <c r="H122" s="3" t="s">
        <v>1035</v>
      </c>
      <c r="I122" s="3" t="s">
        <v>1602</v>
      </c>
      <c r="K122" s="3" t="s">
        <v>281</v>
      </c>
      <c r="M122" s="3">
        <v>75</v>
      </c>
    </row>
    <row r="123" customHeight="1" spans="1:13">
      <c r="A123" s="154" t="e">
        <f>'Drop 1 Football'!A441+1</f>
        <v>#VALUE!</v>
      </c>
      <c r="B123" s="3"/>
      <c r="C123" s="3"/>
      <c r="D123" s="91" t="s">
        <v>545</v>
      </c>
      <c r="E123" s="91" t="s">
        <v>1741</v>
      </c>
      <c r="F123" s="3">
        <v>1993</v>
      </c>
      <c r="G123" s="3" t="s">
        <v>26</v>
      </c>
      <c r="H123" s="3" t="s">
        <v>1113</v>
      </c>
      <c r="I123" s="3">
        <v>279</v>
      </c>
      <c r="K123" s="3" t="s">
        <v>1742</v>
      </c>
      <c r="M123" s="3">
        <v>525</v>
      </c>
    </row>
    <row r="124" customHeight="1" spans="1:13">
      <c r="A124" s="154" t="e">
        <f t="shared" ref="A124:A136" si="7">A123+1</f>
        <v>#VALUE!</v>
      </c>
      <c r="B124" s="3"/>
      <c r="C124" s="3"/>
      <c r="D124" s="91" t="s">
        <v>66</v>
      </c>
      <c r="E124" s="91" t="s">
        <v>1603</v>
      </c>
      <c r="F124" s="3">
        <v>2018</v>
      </c>
      <c r="G124" s="3" t="s">
        <v>1046</v>
      </c>
      <c r="H124" s="3" t="s">
        <v>1361</v>
      </c>
      <c r="I124" s="3" t="s">
        <v>1362</v>
      </c>
      <c r="K124" s="3" t="s">
        <v>277</v>
      </c>
      <c r="M124" s="3">
        <v>75</v>
      </c>
    </row>
    <row r="125" customHeight="1" spans="1:13">
      <c r="A125" s="154" t="e">
        <f t="shared" si="7"/>
        <v>#VALUE!</v>
      </c>
      <c r="B125" s="3"/>
      <c r="C125" s="3"/>
      <c r="D125" s="91" t="s">
        <v>66</v>
      </c>
      <c r="E125" s="91" t="s">
        <v>1604</v>
      </c>
      <c r="F125" s="3">
        <v>2018</v>
      </c>
      <c r="G125" s="3" t="s">
        <v>1046</v>
      </c>
      <c r="H125" s="3" t="s">
        <v>1361</v>
      </c>
      <c r="I125" s="3" t="s">
        <v>1362</v>
      </c>
      <c r="K125" s="3" t="s">
        <v>277</v>
      </c>
      <c r="M125" s="3">
        <v>75</v>
      </c>
    </row>
    <row r="126" customHeight="1" spans="1:13">
      <c r="A126" s="154" t="e">
        <f t="shared" si="7"/>
        <v>#VALUE!</v>
      </c>
      <c r="B126" s="3"/>
      <c r="C126" s="3"/>
      <c r="D126" s="91" t="s">
        <v>66</v>
      </c>
      <c r="E126" s="91" t="s">
        <v>1702</v>
      </c>
      <c r="F126" s="3">
        <v>2010</v>
      </c>
      <c r="G126" s="3" t="s">
        <v>1368</v>
      </c>
      <c r="H126" s="3" t="s">
        <v>1703</v>
      </c>
      <c r="I126" s="3">
        <v>221</v>
      </c>
      <c r="J126" s="3" t="s">
        <v>1704</v>
      </c>
      <c r="K126" s="3" t="s">
        <v>146</v>
      </c>
      <c r="M126" s="3">
        <v>150</v>
      </c>
    </row>
    <row r="127" customHeight="1" spans="1:13">
      <c r="A127" s="154" t="e">
        <f t="shared" si="7"/>
        <v>#VALUE!</v>
      </c>
      <c r="B127" s="3"/>
      <c r="C127" s="3"/>
      <c r="D127" s="91" t="s">
        <v>66</v>
      </c>
      <c r="E127" s="91" t="s">
        <v>1688</v>
      </c>
      <c r="F127" s="3">
        <v>2018</v>
      </c>
      <c r="G127" s="3" t="s">
        <v>542</v>
      </c>
      <c r="H127" s="3" t="s">
        <v>1035</v>
      </c>
      <c r="I127" s="3">
        <v>100</v>
      </c>
      <c r="K127" s="3" t="s">
        <v>281</v>
      </c>
      <c r="M127" s="3">
        <v>115</v>
      </c>
    </row>
    <row r="128" customHeight="1" spans="1:11">
      <c r="A128" s="182" t="e">
        <f t="shared" si="7"/>
        <v>#VALUE!</v>
      </c>
      <c r="B128" s="135"/>
      <c r="C128" s="135"/>
      <c r="D128" s="184" t="s">
        <v>66</v>
      </c>
      <c r="E128" s="184" t="s">
        <v>3530</v>
      </c>
      <c r="F128" s="135">
        <v>2018</v>
      </c>
      <c r="G128" s="135" t="s">
        <v>542</v>
      </c>
      <c r="H128" s="135" t="s">
        <v>1035</v>
      </c>
      <c r="I128" s="135">
        <v>100</v>
      </c>
      <c r="J128" s="183"/>
      <c r="K128" s="135" t="s">
        <v>277</v>
      </c>
    </row>
    <row r="129" customHeight="1" spans="1:13">
      <c r="A129" s="154" t="e">
        <f t="shared" si="7"/>
        <v>#VALUE!</v>
      </c>
      <c r="B129" s="3"/>
      <c r="C129" s="3"/>
      <c r="D129" s="91" t="s">
        <v>66</v>
      </c>
      <c r="E129" s="91" t="s">
        <v>1690</v>
      </c>
      <c r="F129" s="3">
        <v>2018</v>
      </c>
      <c r="G129" s="3" t="s">
        <v>1691</v>
      </c>
      <c r="H129" s="3" t="s">
        <v>1035</v>
      </c>
      <c r="I129" s="3">
        <v>17</v>
      </c>
      <c r="J129" s="3" t="s">
        <v>1692</v>
      </c>
      <c r="K129" s="3" t="s">
        <v>281</v>
      </c>
      <c r="M129" s="3">
        <v>125</v>
      </c>
    </row>
    <row r="130" customHeight="1" spans="1:13">
      <c r="A130" s="154" t="e">
        <f t="shared" si="7"/>
        <v>#VALUE!</v>
      </c>
      <c r="B130" s="3"/>
      <c r="C130" s="3"/>
      <c r="D130" s="91" t="s">
        <v>66</v>
      </c>
      <c r="E130" s="91" t="s">
        <v>1712</v>
      </c>
      <c r="F130" s="3">
        <v>2018</v>
      </c>
      <c r="G130" s="3" t="s">
        <v>1455</v>
      </c>
      <c r="H130" s="3" t="s">
        <v>1035</v>
      </c>
      <c r="I130" s="3">
        <v>1</v>
      </c>
      <c r="J130" s="3" t="s">
        <v>1456</v>
      </c>
      <c r="K130" s="3" t="s">
        <v>281</v>
      </c>
      <c r="M130" s="3">
        <v>225</v>
      </c>
    </row>
    <row r="131" customHeight="1" spans="1:13">
      <c r="A131" s="154" t="e">
        <f t="shared" si="7"/>
        <v>#VALUE!</v>
      </c>
      <c r="B131" s="3"/>
      <c r="C131" s="3"/>
      <c r="D131" s="91" t="s">
        <v>10</v>
      </c>
      <c r="E131" s="91" t="s">
        <v>1728</v>
      </c>
      <c r="F131" s="3">
        <v>2000</v>
      </c>
      <c r="G131" s="3" t="s">
        <v>1729</v>
      </c>
      <c r="H131" s="3" t="s">
        <v>1730</v>
      </c>
      <c r="I131" s="3" t="s">
        <v>1731</v>
      </c>
      <c r="J131" s="3" t="s">
        <v>1732</v>
      </c>
      <c r="K131" s="3" t="s">
        <v>27</v>
      </c>
      <c r="M131" s="3">
        <v>300</v>
      </c>
    </row>
    <row r="132" customHeight="1" spans="1:13">
      <c r="A132" s="154" t="e">
        <f t="shared" si="7"/>
        <v>#VALUE!</v>
      </c>
      <c r="B132" s="3"/>
      <c r="C132" s="3"/>
      <c r="D132" s="91" t="s">
        <v>10</v>
      </c>
      <c r="E132" s="91" t="s">
        <v>1478</v>
      </c>
      <c r="F132" s="3">
        <v>2016</v>
      </c>
      <c r="G132" s="3" t="s">
        <v>1479</v>
      </c>
      <c r="H132" s="3" t="s">
        <v>1254</v>
      </c>
      <c r="I132" s="3" t="s">
        <v>1480</v>
      </c>
      <c r="K132" s="3" t="s">
        <v>14</v>
      </c>
      <c r="M132" s="3">
        <v>50</v>
      </c>
    </row>
    <row r="133" customHeight="1" spans="1:13">
      <c r="A133" s="154" t="e">
        <f t="shared" si="7"/>
        <v>#VALUE!</v>
      </c>
      <c r="B133" s="3"/>
      <c r="C133" s="3"/>
      <c r="D133" s="91" t="s">
        <v>10</v>
      </c>
      <c r="E133" s="91" t="s">
        <v>1426</v>
      </c>
      <c r="F133" s="3">
        <v>2018</v>
      </c>
      <c r="G133" s="3" t="s">
        <v>1046</v>
      </c>
      <c r="H133" s="3" t="s">
        <v>1020</v>
      </c>
      <c r="I133" s="3" t="s">
        <v>1427</v>
      </c>
      <c r="J133" s="3" t="s">
        <v>1428</v>
      </c>
      <c r="K133" s="3" t="s">
        <v>14</v>
      </c>
      <c r="M133" s="3">
        <v>40</v>
      </c>
    </row>
    <row r="134" customHeight="1" spans="1:13">
      <c r="A134" s="154" t="e">
        <f t="shared" si="7"/>
        <v>#VALUE!</v>
      </c>
      <c r="B134" s="3"/>
      <c r="C134" s="3"/>
      <c r="D134" s="91" t="s">
        <v>10</v>
      </c>
      <c r="E134" s="91" t="s">
        <v>1367</v>
      </c>
      <c r="F134" s="3">
        <v>2018</v>
      </c>
      <c r="G134" s="3" t="s">
        <v>1368</v>
      </c>
      <c r="H134" s="3" t="s">
        <v>1020</v>
      </c>
      <c r="I134" s="3" t="s">
        <v>1369</v>
      </c>
      <c r="J134" s="3" t="s">
        <v>1370</v>
      </c>
      <c r="K134" s="3" t="s">
        <v>40</v>
      </c>
      <c r="M134" s="3">
        <v>35</v>
      </c>
    </row>
    <row r="135" customHeight="1" spans="1:13">
      <c r="A135" s="154" t="e">
        <f t="shared" si="7"/>
        <v>#VALUE!</v>
      </c>
      <c r="B135" s="3"/>
      <c r="C135" s="3"/>
      <c r="D135" s="91" t="s">
        <v>10</v>
      </c>
      <c r="E135" s="91" t="s">
        <v>1642</v>
      </c>
      <c r="F135" s="3">
        <v>2018</v>
      </c>
      <c r="G135" s="3" t="s">
        <v>1156</v>
      </c>
      <c r="H135" s="3" t="s">
        <v>1643</v>
      </c>
      <c r="I135" s="3">
        <v>141</v>
      </c>
      <c r="J135" s="3" t="s">
        <v>124</v>
      </c>
      <c r="K135" s="3" t="s">
        <v>40</v>
      </c>
      <c r="M135" s="3">
        <v>100</v>
      </c>
    </row>
    <row r="136" customHeight="1" spans="1:13">
      <c r="A136" s="154" t="e">
        <f t="shared" si="7"/>
        <v>#VALUE!</v>
      </c>
      <c r="B136" s="3"/>
      <c r="C136" s="3"/>
      <c r="D136" s="91" t="s">
        <v>10</v>
      </c>
      <c r="E136" s="91" t="s">
        <v>1481</v>
      </c>
      <c r="F136" s="3">
        <v>2018</v>
      </c>
      <c r="G136" s="3" t="s">
        <v>1046</v>
      </c>
      <c r="H136" s="3" t="s">
        <v>1035</v>
      </c>
      <c r="I136" s="3" t="s">
        <v>1482</v>
      </c>
      <c r="J136" s="3" t="s">
        <v>1483</v>
      </c>
      <c r="K136" s="3" t="s">
        <v>14</v>
      </c>
      <c r="M136" s="3">
        <v>50</v>
      </c>
    </row>
    <row r="137" customHeight="1" spans="1:13">
      <c r="A137" s="154">
        <f>'Drop 1 Football'!A453+1</f>
        <v>10886</v>
      </c>
      <c r="B137" s="140"/>
      <c r="C137" s="140"/>
      <c r="D137" s="144" t="s">
        <v>10</v>
      </c>
      <c r="E137" s="144" t="s">
        <v>3531</v>
      </c>
      <c r="F137" s="140">
        <v>2020</v>
      </c>
      <c r="G137" s="140" t="s">
        <v>861</v>
      </c>
      <c r="H137" s="140" t="s">
        <v>3532</v>
      </c>
      <c r="I137" s="140">
        <v>148</v>
      </c>
      <c r="J137" s="140" t="s">
        <v>1456</v>
      </c>
      <c r="K137" s="140" t="s">
        <v>14</v>
      </c>
      <c r="M137" s="3">
        <v>10</v>
      </c>
    </row>
    <row r="138" customHeight="1" spans="1:13">
      <c r="A138" s="154" t="e">
        <f>'Drop 1 Football'!A481+1</f>
        <v>#VALUE!</v>
      </c>
      <c r="B138" s="140"/>
      <c r="C138" s="140"/>
      <c r="D138" s="144" t="s">
        <v>10</v>
      </c>
      <c r="E138" s="144" t="s">
        <v>1039</v>
      </c>
      <c r="F138" s="140">
        <v>2020</v>
      </c>
      <c r="G138" s="140" t="s">
        <v>140</v>
      </c>
      <c r="H138" s="140" t="s">
        <v>1003</v>
      </c>
      <c r="I138" s="140">
        <v>264</v>
      </c>
      <c r="J138" s="143"/>
      <c r="K138" s="140" t="s">
        <v>40</v>
      </c>
      <c r="M138" s="3">
        <v>20</v>
      </c>
    </row>
    <row r="139" customHeight="1" spans="1:13">
      <c r="A139" s="154">
        <v>10923</v>
      </c>
      <c r="B139" s="140"/>
      <c r="C139" s="140"/>
      <c r="D139" s="144" t="s">
        <v>10</v>
      </c>
      <c r="E139" s="144" t="s">
        <v>3533</v>
      </c>
      <c r="F139" s="140">
        <v>2020</v>
      </c>
      <c r="G139" s="140" t="s">
        <v>1016</v>
      </c>
      <c r="H139" s="140" t="s">
        <v>1003</v>
      </c>
      <c r="I139" s="140">
        <v>18</v>
      </c>
      <c r="J139" s="143"/>
      <c r="K139" s="140" t="s">
        <v>40</v>
      </c>
      <c r="M139" s="3">
        <v>15</v>
      </c>
    </row>
    <row r="140" customHeight="1" spans="1:13">
      <c r="A140" s="154">
        <f t="shared" ref="A140:A166" si="8">A139+1</f>
        <v>10924</v>
      </c>
      <c r="B140" s="140"/>
      <c r="C140" s="140"/>
      <c r="D140" s="144" t="s">
        <v>10</v>
      </c>
      <c r="E140" s="144" t="s">
        <v>3534</v>
      </c>
      <c r="F140" s="140">
        <v>2020</v>
      </c>
      <c r="G140" s="140" t="s">
        <v>1016</v>
      </c>
      <c r="H140" s="140" t="s">
        <v>1003</v>
      </c>
      <c r="I140" s="140">
        <v>18</v>
      </c>
      <c r="J140" s="143"/>
      <c r="K140" s="140" t="s">
        <v>40</v>
      </c>
      <c r="M140" s="3">
        <v>15</v>
      </c>
    </row>
    <row r="141" customHeight="1" spans="1:13">
      <c r="A141" s="154">
        <f t="shared" si="8"/>
        <v>10925</v>
      </c>
      <c r="B141" s="140"/>
      <c r="C141" s="140"/>
      <c r="D141" s="144" t="s">
        <v>10</v>
      </c>
      <c r="E141" s="144" t="s">
        <v>3535</v>
      </c>
      <c r="F141" s="140">
        <v>2020</v>
      </c>
      <c r="G141" s="140" t="s">
        <v>1016</v>
      </c>
      <c r="H141" s="140" t="s">
        <v>1003</v>
      </c>
      <c r="I141" s="140">
        <v>18</v>
      </c>
      <c r="J141" s="143"/>
      <c r="K141" s="140" t="s">
        <v>40</v>
      </c>
      <c r="M141" s="3">
        <v>15</v>
      </c>
    </row>
    <row r="142" customHeight="1" spans="1:13">
      <c r="A142" s="154">
        <f t="shared" si="8"/>
        <v>10926</v>
      </c>
      <c r="B142" s="140"/>
      <c r="C142" s="140"/>
      <c r="D142" s="144" t="s">
        <v>10</v>
      </c>
      <c r="E142" s="144" t="s">
        <v>3536</v>
      </c>
      <c r="F142" s="140">
        <v>2020</v>
      </c>
      <c r="G142" s="140" t="s">
        <v>1016</v>
      </c>
      <c r="H142" s="140" t="s">
        <v>1003</v>
      </c>
      <c r="I142" s="140">
        <v>18</v>
      </c>
      <c r="J142" s="143"/>
      <c r="K142" s="140" t="s">
        <v>40</v>
      </c>
      <c r="M142" s="3">
        <v>15</v>
      </c>
    </row>
    <row r="143" customHeight="1" spans="1:13">
      <c r="A143" s="154">
        <f t="shared" si="8"/>
        <v>10927</v>
      </c>
      <c r="B143" s="140"/>
      <c r="C143" s="140"/>
      <c r="D143" s="144" t="s">
        <v>10</v>
      </c>
      <c r="E143" s="144" t="s">
        <v>3537</v>
      </c>
      <c r="F143" s="140">
        <v>2020</v>
      </c>
      <c r="G143" s="140" t="s">
        <v>1016</v>
      </c>
      <c r="H143" s="140" t="s">
        <v>1003</v>
      </c>
      <c r="I143" s="140">
        <v>18</v>
      </c>
      <c r="J143" s="143"/>
      <c r="K143" s="140" t="s">
        <v>40</v>
      </c>
      <c r="M143" s="3">
        <v>15</v>
      </c>
    </row>
    <row r="144" customHeight="1" spans="1:13">
      <c r="A144" s="154">
        <f t="shared" si="8"/>
        <v>10928</v>
      </c>
      <c r="B144" s="140"/>
      <c r="C144" s="140"/>
      <c r="D144" s="144" t="s">
        <v>10</v>
      </c>
      <c r="E144" s="144" t="s">
        <v>3538</v>
      </c>
      <c r="F144" s="140">
        <v>2020</v>
      </c>
      <c r="G144" s="140" t="s">
        <v>1016</v>
      </c>
      <c r="H144" s="140" t="s">
        <v>1003</v>
      </c>
      <c r="I144" s="140">
        <v>18</v>
      </c>
      <c r="J144" s="143"/>
      <c r="K144" s="140" t="s">
        <v>40</v>
      </c>
      <c r="M144" s="3">
        <v>15</v>
      </c>
    </row>
    <row r="145" customHeight="1" spans="1:13">
      <c r="A145" s="154">
        <f t="shared" si="8"/>
        <v>10929</v>
      </c>
      <c r="B145" s="140"/>
      <c r="C145" s="140"/>
      <c r="D145" s="144" t="s">
        <v>10</v>
      </c>
      <c r="E145" s="144" t="s">
        <v>3539</v>
      </c>
      <c r="F145" s="140">
        <v>2020</v>
      </c>
      <c r="G145" s="140" t="s">
        <v>1016</v>
      </c>
      <c r="H145" s="140" t="s">
        <v>1003</v>
      </c>
      <c r="I145" s="140">
        <v>18</v>
      </c>
      <c r="J145" s="143"/>
      <c r="K145" s="140" t="s">
        <v>40</v>
      </c>
      <c r="M145" s="3">
        <v>15</v>
      </c>
    </row>
    <row r="146" customHeight="1" spans="1:13">
      <c r="A146" s="154">
        <f t="shared" si="8"/>
        <v>10930</v>
      </c>
      <c r="B146" s="140"/>
      <c r="C146" s="140"/>
      <c r="D146" s="144" t="s">
        <v>10</v>
      </c>
      <c r="E146" s="144" t="s">
        <v>3540</v>
      </c>
      <c r="F146" s="140">
        <v>2020</v>
      </c>
      <c r="G146" s="140" t="s">
        <v>1016</v>
      </c>
      <c r="H146" s="140" t="s">
        <v>1003</v>
      </c>
      <c r="I146" s="140">
        <v>18</v>
      </c>
      <c r="J146" s="143"/>
      <c r="K146" s="140" t="s">
        <v>40</v>
      </c>
      <c r="M146" s="3">
        <v>15</v>
      </c>
    </row>
    <row r="147" customHeight="1" spans="1:13">
      <c r="A147" s="154">
        <f t="shared" si="8"/>
        <v>10931</v>
      </c>
      <c r="B147" s="140"/>
      <c r="C147" s="140"/>
      <c r="D147" s="144" t="s">
        <v>10</v>
      </c>
      <c r="E147" s="144" t="s">
        <v>3541</v>
      </c>
      <c r="F147" s="140">
        <v>2020</v>
      </c>
      <c r="G147" s="140" t="s">
        <v>1016</v>
      </c>
      <c r="H147" s="140" t="s">
        <v>1003</v>
      </c>
      <c r="I147" s="140">
        <v>18</v>
      </c>
      <c r="J147" s="143"/>
      <c r="K147" s="140" t="s">
        <v>40</v>
      </c>
      <c r="M147" s="3">
        <v>15</v>
      </c>
    </row>
    <row r="148" customHeight="1" spans="1:13">
      <c r="A148" s="154">
        <f t="shared" si="8"/>
        <v>10932</v>
      </c>
      <c r="B148" s="140"/>
      <c r="C148" s="140"/>
      <c r="D148" s="144" t="s">
        <v>10</v>
      </c>
      <c r="E148" s="144" t="s">
        <v>3542</v>
      </c>
      <c r="F148" s="140">
        <v>2020</v>
      </c>
      <c r="G148" s="140" t="s">
        <v>1016</v>
      </c>
      <c r="H148" s="140" t="s">
        <v>1003</v>
      </c>
      <c r="I148" s="140">
        <v>18</v>
      </c>
      <c r="J148" s="143"/>
      <c r="K148" s="140" t="s">
        <v>40</v>
      </c>
      <c r="M148" s="3">
        <v>15</v>
      </c>
    </row>
    <row r="149" customHeight="1" spans="1:13">
      <c r="A149" s="154">
        <f t="shared" si="8"/>
        <v>10933</v>
      </c>
      <c r="B149" s="140"/>
      <c r="C149" s="140"/>
      <c r="D149" s="144" t="s">
        <v>10</v>
      </c>
      <c r="E149" s="144" t="s">
        <v>3543</v>
      </c>
      <c r="F149" s="140">
        <v>2020</v>
      </c>
      <c r="G149" s="140" t="s">
        <v>1016</v>
      </c>
      <c r="H149" s="140" t="s">
        <v>1003</v>
      </c>
      <c r="I149" s="140">
        <v>18</v>
      </c>
      <c r="J149" s="143"/>
      <c r="K149" s="140" t="s">
        <v>40</v>
      </c>
      <c r="M149" s="3">
        <v>15</v>
      </c>
    </row>
    <row r="150" customHeight="1" spans="1:13">
      <c r="A150" s="154">
        <f t="shared" si="8"/>
        <v>10934</v>
      </c>
      <c r="B150" s="140"/>
      <c r="C150" s="140"/>
      <c r="D150" s="144" t="s">
        <v>10</v>
      </c>
      <c r="E150" s="3">
        <v>51717228</v>
      </c>
      <c r="F150" s="140">
        <v>2020</v>
      </c>
      <c r="G150" s="140" t="s">
        <v>1016</v>
      </c>
      <c r="H150" s="140" t="s">
        <v>1003</v>
      </c>
      <c r="I150" s="140">
        <v>18</v>
      </c>
      <c r="J150" s="143"/>
      <c r="K150" s="140" t="s">
        <v>40</v>
      </c>
      <c r="M150" s="3">
        <v>15</v>
      </c>
    </row>
    <row r="151" customHeight="1" spans="1:13">
      <c r="A151" s="154">
        <f t="shared" si="8"/>
        <v>10935</v>
      </c>
      <c r="B151" s="140"/>
      <c r="C151" s="140"/>
      <c r="D151" s="144" t="s">
        <v>10</v>
      </c>
      <c r="E151" s="144" t="s">
        <v>3544</v>
      </c>
      <c r="F151" s="140">
        <v>2020</v>
      </c>
      <c r="G151" s="140" t="s">
        <v>1016</v>
      </c>
      <c r="H151" s="140" t="s">
        <v>1003</v>
      </c>
      <c r="I151" s="140">
        <v>18</v>
      </c>
      <c r="J151" s="143"/>
      <c r="K151" s="140" t="s">
        <v>40</v>
      </c>
      <c r="M151" s="3">
        <v>15</v>
      </c>
    </row>
    <row r="152" customHeight="1" spans="1:13">
      <c r="A152" s="154">
        <f t="shared" si="8"/>
        <v>10936</v>
      </c>
      <c r="B152" s="140"/>
      <c r="C152" s="140"/>
      <c r="D152" s="144" t="s">
        <v>10</v>
      </c>
      <c r="E152" s="144" t="s">
        <v>3545</v>
      </c>
      <c r="F152" s="140">
        <v>2020</v>
      </c>
      <c r="G152" s="140" t="s">
        <v>1016</v>
      </c>
      <c r="H152" s="140" t="s">
        <v>1003</v>
      </c>
      <c r="I152" s="140">
        <v>18</v>
      </c>
      <c r="J152" s="143"/>
      <c r="K152" s="140" t="s">
        <v>40</v>
      </c>
      <c r="M152" s="3">
        <v>15</v>
      </c>
    </row>
    <row r="153" customHeight="1" spans="1:13">
      <c r="A153" s="154">
        <f t="shared" si="8"/>
        <v>10937</v>
      </c>
      <c r="B153" s="140"/>
      <c r="C153" s="140"/>
      <c r="D153" s="144" t="s">
        <v>10</v>
      </c>
      <c r="E153" s="144" t="s">
        <v>3546</v>
      </c>
      <c r="F153" s="140">
        <v>2020</v>
      </c>
      <c r="G153" s="140" t="s">
        <v>1016</v>
      </c>
      <c r="H153" s="140" t="s">
        <v>1003</v>
      </c>
      <c r="I153" s="140">
        <v>18</v>
      </c>
      <c r="J153" s="143"/>
      <c r="K153" s="140" t="s">
        <v>14</v>
      </c>
      <c r="M153" s="3">
        <v>10</v>
      </c>
    </row>
    <row r="154" customHeight="1" spans="1:13">
      <c r="A154" s="154">
        <f t="shared" si="8"/>
        <v>10938</v>
      </c>
      <c r="B154" s="140"/>
      <c r="C154" s="140"/>
      <c r="D154" s="144" t="s">
        <v>10</v>
      </c>
      <c r="E154" s="144" t="s">
        <v>3547</v>
      </c>
      <c r="F154" s="140">
        <v>2020</v>
      </c>
      <c r="G154" s="140" t="s">
        <v>1016</v>
      </c>
      <c r="H154" s="140" t="s">
        <v>1003</v>
      </c>
      <c r="I154" s="140">
        <v>18</v>
      </c>
      <c r="J154" s="143"/>
      <c r="K154" s="140" t="s">
        <v>14</v>
      </c>
      <c r="M154" s="3">
        <v>10</v>
      </c>
    </row>
    <row r="155" customHeight="1" spans="1:13">
      <c r="A155" s="154">
        <f t="shared" si="8"/>
        <v>10939</v>
      </c>
      <c r="B155" s="140"/>
      <c r="C155" s="140"/>
      <c r="D155" s="144" t="s">
        <v>10</v>
      </c>
      <c r="E155" s="144" t="s">
        <v>3548</v>
      </c>
      <c r="F155" s="140">
        <v>2020</v>
      </c>
      <c r="G155" s="140" t="s">
        <v>1016</v>
      </c>
      <c r="H155" s="140" t="s">
        <v>1003</v>
      </c>
      <c r="I155" s="140">
        <v>18</v>
      </c>
      <c r="J155" s="143"/>
      <c r="K155" s="140" t="s">
        <v>14</v>
      </c>
      <c r="M155" s="3">
        <v>10</v>
      </c>
    </row>
    <row r="156" customHeight="1" spans="1:13">
      <c r="A156" s="154">
        <f t="shared" si="8"/>
        <v>10940</v>
      </c>
      <c r="B156" s="140"/>
      <c r="C156" s="140"/>
      <c r="D156" s="144" t="s">
        <v>10</v>
      </c>
      <c r="E156" s="144" t="s">
        <v>3549</v>
      </c>
      <c r="F156" s="140">
        <v>2020</v>
      </c>
      <c r="G156" s="140" t="s">
        <v>1016</v>
      </c>
      <c r="H156" s="140" t="s">
        <v>1003</v>
      </c>
      <c r="I156" s="140">
        <v>18</v>
      </c>
      <c r="J156" s="143"/>
      <c r="K156" s="140" t="s">
        <v>14</v>
      </c>
      <c r="M156" s="3">
        <v>10</v>
      </c>
    </row>
    <row r="157" customHeight="1" spans="1:13">
      <c r="A157" s="154">
        <f t="shared" si="8"/>
        <v>10941</v>
      </c>
      <c r="B157" s="140"/>
      <c r="C157" s="140"/>
      <c r="D157" s="144" t="s">
        <v>10</v>
      </c>
      <c r="E157" s="144" t="s">
        <v>3550</v>
      </c>
      <c r="F157" s="140">
        <v>2020</v>
      </c>
      <c r="G157" s="140" t="s">
        <v>1016</v>
      </c>
      <c r="H157" s="140" t="s">
        <v>1003</v>
      </c>
      <c r="I157" s="140">
        <v>18</v>
      </c>
      <c r="J157" s="143"/>
      <c r="K157" s="140" t="s">
        <v>14</v>
      </c>
      <c r="M157" s="3">
        <v>10</v>
      </c>
    </row>
    <row r="158" customHeight="1" spans="1:13">
      <c r="A158" s="154">
        <f t="shared" si="8"/>
        <v>10942</v>
      </c>
      <c r="B158" s="140"/>
      <c r="C158" s="140"/>
      <c r="D158" s="144" t="s">
        <v>10</v>
      </c>
      <c r="E158" s="144" t="s">
        <v>3551</v>
      </c>
      <c r="F158" s="140">
        <v>2020</v>
      </c>
      <c r="G158" s="140" t="s">
        <v>1016</v>
      </c>
      <c r="H158" s="140" t="s">
        <v>1003</v>
      </c>
      <c r="I158" s="140">
        <v>18</v>
      </c>
      <c r="J158" s="143"/>
      <c r="K158" s="140" t="s">
        <v>14</v>
      </c>
      <c r="M158" s="3">
        <v>10</v>
      </c>
    </row>
    <row r="159" customHeight="1" spans="1:13">
      <c r="A159" s="154">
        <f t="shared" si="8"/>
        <v>10943</v>
      </c>
      <c r="B159" s="140"/>
      <c r="C159" s="140"/>
      <c r="D159" s="144" t="s">
        <v>10</v>
      </c>
      <c r="E159" s="144" t="s">
        <v>3552</v>
      </c>
      <c r="F159" s="140">
        <v>2020</v>
      </c>
      <c r="G159" s="140" t="s">
        <v>1016</v>
      </c>
      <c r="H159" s="140" t="s">
        <v>1003</v>
      </c>
      <c r="I159" s="140">
        <v>18</v>
      </c>
      <c r="J159" s="143"/>
      <c r="K159" s="140" t="s">
        <v>14</v>
      </c>
      <c r="M159" s="3">
        <v>10</v>
      </c>
    </row>
    <row r="160" customHeight="1" spans="1:13">
      <c r="A160" s="154">
        <f t="shared" si="8"/>
        <v>10944</v>
      </c>
      <c r="B160" s="140"/>
      <c r="C160" s="140"/>
      <c r="D160" s="144" t="s">
        <v>10</v>
      </c>
      <c r="E160" s="144" t="s">
        <v>3553</v>
      </c>
      <c r="F160" s="140">
        <v>2020</v>
      </c>
      <c r="G160" s="140" t="s">
        <v>1016</v>
      </c>
      <c r="H160" s="140" t="s">
        <v>1003</v>
      </c>
      <c r="I160" s="140">
        <v>18</v>
      </c>
      <c r="J160" s="143"/>
      <c r="K160" s="140" t="s">
        <v>14</v>
      </c>
      <c r="M160" s="3">
        <v>10</v>
      </c>
    </row>
    <row r="161" customHeight="1" spans="1:13">
      <c r="A161" s="154">
        <f t="shared" si="8"/>
        <v>10945</v>
      </c>
      <c r="B161" s="140"/>
      <c r="C161" s="140"/>
      <c r="D161" s="144" t="s">
        <v>10</v>
      </c>
      <c r="E161" s="144" t="s">
        <v>3554</v>
      </c>
      <c r="F161" s="140">
        <v>2020</v>
      </c>
      <c r="G161" s="140" t="s">
        <v>1016</v>
      </c>
      <c r="H161" s="140" t="s">
        <v>1003</v>
      </c>
      <c r="I161" s="140">
        <v>18</v>
      </c>
      <c r="J161" s="143"/>
      <c r="K161" s="140" t="s">
        <v>14</v>
      </c>
      <c r="M161" s="3">
        <v>10</v>
      </c>
    </row>
    <row r="162" customHeight="1" spans="1:13">
      <c r="A162" s="154">
        <f t="shared" si="8"/>
        <v>10946</v>
      </c>
      <c r="B162" s="140"/>
      <c r="C162" s="140"/>
      <c r="D162" s="144" t="s">
        <v>10</v>
      </c>
      <c r="E162" s="144" t="s">
        <v>3555</v>
      </c>
      <c r="F162" s="140">
        <v>2020</v>
      </c>
      <c r="G162" s="140" t="s">
        <v>1016</v>
      </c>
      <c r="H162" s="140" t="s">
        <v>1003</v>
      </c>
      <c r="I162" s="140">
        <v>18</v>
      </c>
      <c r="J162" s="143"/>
      <c r="K162" s="140" t="s">
        <v>14</v>
      </c>
      <c r="M162" s="3">
        <v>10</v>
      </c>
    </row>
    <row r="163" customHeight="1" spans="1:13">
      <c r="A163" s="154">
        <f t="shared" si="8"/>
        <v>10947</v>
      </c>
      <c r="B163" s="140"/>
      <c r="C163" s="140"/>
      <c r="D163" s="144" t="s">
        <v>10</v>
      </c>
      <c r="E163" s="144" t="s">
        <v>3556</v>
      </c>
      <c r="F163" s="140">
        <v>2020</v>
      </c>
      <c r="G163" s="140" t="s">
        <v>1016</v>
      </c>
      <c r="H163" s="140" t="s">
        <v>1003</v>
      </c>
      <c r="I163" s="140">
        <v>18</v>
      </c>
      <c r="J163" s="143"/>
      <c r="K163" s="140" t="s">
        <v>14</v>
      </c>
      <c r="M163" s="3">
        <v>10</v>
      </c>
    </row>
    <row r="164" customHeight="1" spans="1:13">
      <c r="A164" s="154">
        <f t="shared" si="8"/>
        <v>10948</v>
      </c>
      <c r="B164" s="140"/>
      <c r="C164" s="140"/>
      <c r="D164" s="144" t="s">
        <v>10</v>
      </c>
      <c r="E164" s="144" t="s">
        <v>3557</v>
      </c>
      <c r="F164" s="140">
        <v>2020</v>
      </c>
      <c r="G164" s="140" t="s">
        <v>1016</v>
      </c>
      <c r="H164" s="140" t="s">
        <v>1003</v>
      </c>
      <c r="I164" s="140">
        <v>18</v>
      </c>
      <c r="J164" s="143"/>
      <c r="K164" s="140" t="s">
        <v>14</v>
      </c>
      <c r="M164" s="3">
        <v>10</v>
      </c>
    </row>
    <row r="165" customHeight="1" spans="1:13">
      <c r="A165" s="154">
        <f t="shared" si="8"/>
        <v>10949</v>
      </c>
      <c r="B165" s="140"/>
      <c r="C165" s="140"/>
      <c r="D165" s="144" t="s">
        <v>10</v>
      </c>
      <c r="E165" s="144" t="s">
        <v>3558</v>
      </c>
      <c r="F165" s="140">
        <v>2020</v>
      </c>
      <c r="G165" s="140" t="s">
        <v>1016</v>
      </c>
      <c r="H165" s="140" t="s">
        <v>1003</v>
      </c>
      <c r="I165" s="140">
        <v>18</v>
      </c>
      <c r="J165" s="143"/>
      <c r="K165" s="140" t="s">
        <v>170</v>
      </c>
      <c r="M165" s="3">
        <v>5</v>
      </c>
    </row>
    <row r="166" customHeight="1" spans="1:13">
      <c r="A166" s="154">
        <f t="shared" si="8"/>
        <v>10950</v>
      </c>
      <c r="B166" s="140"/>
      <c r="C166" s="140"/>
      <c r="D166" s="144" t="s">
        <v>10</v>
      </c>
      <c r="E166" s="144" t="s">
        <v>3559</v>
      </c>
      <c r="F166" s="140">
        <v>2020</v>
      </c>
      <c r="G166" s="140" t="s">
        <v>1016</v>
      </c>
      <c r="H166" s="140" t="s">
        <v>1003</v>
      </c>
      <c r="I166" s="140">
        <v>18</v>
      </c>
      <c r="J166" s="143"/>
      <c r="K166" s="140" t="s">
        <v>342</v>
      </c>
      <c r="M166" s="3">
        <v>5</v>
      </c>
    </row>
    <row r="167" customHeight="1" spans="1:13">
      <c r="A167" s="154">
        <f>'Drop 1 Football'!A492+1</f>
        <v>12185</v>
      </c>
      <c r="B167" s="3"/>
      <c r="C167" s="3"/>
      <c r="D167" s="91" t="s">
        <v>66</v>
      </c>
      <c r="E167" s="3">
        <v>2862361</v>
      </c>
      <c r="F167" s="3">
        <v>2020</v>
      </c>
      <c r="G167" s="3" t="s">
        <v>861</v>
      </c>
      <c r="H167" s="3" t="s">
        <v>1040</v>
      </c>
      <c r="K167" s="3" t="s">
        <v>146</v>
      </c>
      <c r="M167" s="3">
        <v>10</v>
      </c>
    </row>
    <row r="168" customHeight="1" spans="1:13">
      <c r="A168" s="154">
        <f>'Drop 1 Football'!A494+1</f>
        <v>10974</v>
      </c>
      <c r="B168" s="3"/>
      <c r="C168" s="3"/>
      <c r="D168" s="91" t="s">
        <v>66</v>
      </c>
      <c r="E168" s="3">
        <v>6236866</v>
      </c>
      <c r="F168" s="3">
        <v>2020</v>
      </c>
      <c r="G168" s="3" t="s">
        <v>861</v>
      </c>
      <c r="H168" s="3" t="s">
        <v>1040</v>
      </c>
      <c r="K168" s="3" t="s">
        <v>281</v>
      </c>
      <c r="M168" s="3">
        <v>20</v>
      </c>
    </row>
    <row r="169" customHeight="1" spans="1:13">
      <c r="A169" s="154" t="e">
        <f>'Drop 1 Football'!A530+1</f>
        <v>#VALUE!</v>
      </c>
      <c r="D169" s="91" t="s">
        <v>66</v>
      </c>
      <c r="E169" s="3">
        <v>8262732</v>
      </c>
      <c r="F169" s="3">
        <v>2019</v>
      </c>
      <c r="G169" s="3" t="s">
        <v>72</v>
      </c>
      <c r="H169" s="3" t="s">
        <v>1042</v>
      </c>
      <c r="J169" s="3" t="s">
        <v>1733</v>
      </c>
      <c r="K169" s="3" t="s">
        <v>146</v>
      </c>
      <c r="M169" s="3">
        <v>300</v>
      </c>
    </row>
    <row r="170" customHeight="1" spans="1:13">
      <c r="A170" s="154" t="e">
        <f>'Drop 1 Football'!A573+1</f>
        <v>#VALUE!</v>
      </c>
      <c r="B170" s="143"/>
      <c r="C170" s="143"/>
      <c r="D170" s="144" t="s">
        <v>10</v>
      </c>
      <c r="E170" s="144" t="s">
        <v>1261</v>
      </c>
      <c r="F170" s="210">
        <v>2020</v>
      </c>
      <c r="G170" s="211" t="s">
        <v>398</v>
      </c>
      <c r="H170" s="211" t="s">
        <v>1003</v>
      </c>
      <c r="I170" s="211">
        <v>62</v>
      </c>
      <c r="J170" s="210"/>
      <c r="K170" s="140" t="s">
        <v>40</v>
      </c>
      <c r="M170" s="3">
        <v>30</v>
      </c>
    </row>
    <row r="171" customHeight="1" spans="1:13">
      <c r="A171" s="154" t="e">
        <f>A170+1</f>
        <v>#VALUE!</v>
      </c>
      <c r="B171" s="143"/>
      <c r="C171" s="143"/>
      <c r="D171" s="144" t="s">
        <v>10</v>
      </c>
      <c r="E171" s="144" t="s">
        <v>1644</v>
      </c>
      <c r="F171" s="140">
        <v>2020</v>
      </c>
      <c r="G171" s="140" t="s">
        <v>970</v>
      </c>
      <c r="H171" s="140" t="s">
        <v>1645</v>
      </c>
      <c r="I171" s="140" t="s">
        <v>1646</v>
      </c>
      <c r="J171" s="140" t="s">
        <v>1647</v>
      </c>
      <c r="K171" s="140" t="s">
        <v>40</v>
      </c>
      <c r="M171" s="3">
        <v>100</v>
      </c>
    </row>
    <row r="172" customHeight="1" spans="1:13">
      <c r="A172" s="154" t="e">
        <f>'Drop 1 BBALL'!A392+1</f>
        <v>#VALUE!</v>
      </c>
      <c r="D172" s="91" t="s">
        <v>66</v>
      </c>
      <c r="E172" s="91" t="s">
        <v>1605</v>
      </c>
      <c r="F172" s="3">
        <v>2020</v>
      </c>
      <c r="G172" s="3" t="s">
        <v>398</v>
      </c>
      <c r="H172" s="3" t="s">
        <v>1023</v>
      </c>
      <c r="I172" s="3" t="s">
        <v>1606</v>
      </c>
      <c r="J172" s="3" t="s">
        <v>1607</v>
      </c>
      <c r="K172" s="3" t="s">
        <v>277</v>
      </c>
      <c r="M172" s="3">
        <v>75</v>
      </c>
    </row>
    <row r="173" customHeight="1" spans="1:13">
      <c r="A173" s="154" t="e">
        <f>A172+1</f>
        <v>#VALUE!</v>
      </c>
      <c r="D173" s="91" t="s">
        <v>10</v>
      </c>
      <c r="E173" s="91" t="s">
        <v>1557</v>
      </c>
      <c r="F173" s="3">
        <v>2020</v>
      </c>
      <c r="G173" s="3" t="s">
        <v>861</v>
      </c>
      <c r="H173" s="3" t="s">
        <v>1023</v>
      </c>
      <c r="I173" s="3" t="s">
        <v>1558</v>
      </c>
      <c r="J173" s="3" t="s">
        <v>1559</v>
      </c>
      <c r="K173" s="3" t="s">
        <v>14</v>
      </c>
      <c r="M173" s="3">
        <v>60</v>
      </c>
    </row>
    <row r="174" customHeight="1" spans="1:13">
      <c r="A174" s="154" t="e">
        <f>'Drop 1 TCG'!A81+1</f>
        <v>#VALUE!</v>
      </c>
      <c r="D174" s="91" t="s">
        <v>19</v>
      </c>
      <c r="E174" s="91" t="s">
        <v>3560</v>
      </c>
      <c r="F174" s="3">
        <v>94</v>
      </c>
      <c r="G174" s="3" t="s">
        <v>93</v>
      </c>
      <c r="H174" s="3" t="s">
        <v>3484</v>
      </c>
      <c r="I174" s="3">
        <v>94</v>
      </c>
      <c r="J174" s="3" t="s">
        <v>3561</v>
      </c>
      <c r="K174" s="3" t="s">
        <v>14</v>
      </c>
      <c r="M174" s="3">
        <v>10</v>
      </c>
    </row>
    <row r="175" customHeight="1" spans="1:13">
      <c r="A175" s="154">
        <f>GolfHockey!A4+1</f>
        <v>11261</v>
      </c>
      <c r="D175" s="91" t="s">
        <v>10</v>
      </c>
      <c r="E175" s="217" t="s">
        <v>1560</v>
      </c>
      <c r="F175" s="3">
        <v>2020</v>
      </c>
      <c r="G175" s="3" t="s">
        <v>970</v>
      </c>
      <c r="H175" s="3" t="s">
        <v>1561</v>
      </c>
      <c r="I175" s="3" t="s">
        <v>1562</v>
      </c>
      <c r="J175" s="3" t="s">
        <v>1563</v>
      </c>
      <c r="K175" s="3" t="s">
        <v>40</v>
      </c>
      <c r="M175" s="3">
        <v>60</v>
      </c>
    </row>
    <row r="176" customHeight="1" spans="1:13">
      <c r="A176" s="154" t="e">
        <f>'Drop 1 BBALL'!A393+1</f>
        <v>#VALUE!</v>
      </c>
      <c r="D176" s="91" t="s">
        <v>10</v>
      </c>
      <c r="E176" s="91" t="s">
        <v>1608</v>
      </c>
      <c r="F176" s="3">
        <v>2020</v>
      </c>
      <c r="G176" s="3" t="s">
        <v>970</v>
      </c>
      <c r="H176" s="3" t="s">
        <v>1609</v>
      </c>
      <c r="I176" s="3" t="s">
        <v>1610</v>
      </c>
      <c r="J176" s="3" t="s">
        <v>1611</v>
      </c>
      <c r="K176" s="3" t="s">
        <v>14</v>
      </c>
      <c r="M176" s="3">
        <v>75</v>
      </c>
    </row>
    <row r="177" customHeight="1" spans="1:13">
      <c r="A177" s="154" t="e">
        <f t="shared" ref="A177:A179" si="9">A176+1</f>
        <v>#VALUE!</v>
      </c>
      <c r="D177" s="91" t="s">
        <v>10</v>
      </c>
      <c r="E177" s="91" t="s">
        <v>1172</v>
      </c>
      <c r="F177" s="3">
        <v>2019</v>
      </c>
      <c r="G177" s="3" t="s">
        <v>1173</v>
      </c>
      <c r="H177" s="3" t="s">
        <v>1174</v>
      </c>
      <c r="I177" s="3">
        <v>10</v>
      </c>
      <c r="J177" s="3" t="s">
        <v>1175</v>
      </c>
      <c r="K177" s="3" t="s">
        <v>14</v>
      </c>
      <c r="M177" s="3">
        <v>25</v>
      </c>
    </row>
    <row r="178" customHeight="1" spans="1:13">
      <c r="A178" s="154" t="e">
        <f t="shared" si="9"/>
        <v>#VALUE!</v>
      </c>
      <c r="D178" s="91" t="s">
        <v>10</v>
      </c>
      <c r="E178" s="91" t="s">
        <v>1484</v>
      </c>
      <c r="F178" s="3">
        <v>2019</v>
      </c>
      <c r="G178" s="3" t="s">
        <v>1173</v>
      </c>
      <c r="H178" s="3" t="s">
        <v>1174</v>
      </c>
      <c r="I178" s="3">
        <v>10</v>
      </c>
      <c r="J178" s="3" t="s">
        <v>1175</v>
      </c>
      <c r="K178" s="3" t="s">
        <v>40</v>
      </c>
      <c r="M178" s="3">
        <v>50</v>
      </c>
    </row>
    <row r="179" customHeight="1" spans="1:13">
      <c r="A179" s="154" t="e">
        <f t="shared" si="9"/>
        <v>#VALUE!</v>
      </c>
      <c r="D179" s="91" t="s">
        <v>10</v>
      </c>
      <c r="E179" s="91" t="s">
        <v>1485</v>
      </c>
      <c r="F179" s="3">
        <v>2019</v>
      </c>
      <c r="G179" s="3" t="s">
        <v>1173</v>
      </c>
      <c r="H179" s="3" t="s">
        <v>1174</v>
      </c>
      <c r="I179" s="3">
        <v>10</v>
      </c>
      <c r="J179" s="3" t="s">
        <v>1175</v>
      </c>
      <c r="K179" s="3" t="s">
        <v>40</v>
      </c>
      <c r="M179" s="3">
        <v>50</v>
      </c>
    </row>
    <row r="180" customHeight="1" spans="1:13">
      <c r="A180" s="154" t="e">
        <f>'Drop 1 Football'!A604+1</f>
        <v>#VALUE!</v>
      </c>
      <c r="D180" s="91" t="s">
        <v>10</v>
      </c>
      <c r="E180" s="91" t="s">
        <v>1564</v>
      </c>
      <c r="F180" s="3">
        <v>2019</v>
      </c>
      <c r="G180" s="3" t="s">
        <v>1173</v>
      </c>
      <c r="H180" s="3" t="s">
        <v>1052</v>
      </c>
      <c r="I180" s="3">
        <v>20</v>
      </c>
      <c r="J180" s="3" t="s">
        <v>1175</v>
      </c>
      <c r="K180" s="3" t="s">
        <v>40</v>
      </c>
      <c r="M180" s="3">
        <v>60</v>
      </c>
    </row>
    <row r="181" customHeight="1" spans="1:13">
      <c r="A181" s="154" t="e">
        <f t="shared" ref="A181:A195" si="10">A180+1</f>
        <v>#VALUE!</v>
      </c>
      <c r="D181" s="91" t="s">
        <v>10</v>
      </c>
      <c r="E181" s="91" t="s">
        <v>1565</v>
      </c>
      <c r="F181" s="3">
        <v>2019</v>
      </c>
      <c r="G181" s="3" t="s">
        <v>1173</v>
      </c>
      <c r="H181" s="3" t="s">
        <v>1052</v>
      </c>
      <c r="I181" s="3">
        <v>20</v>
      </c>
      <c r="J181" s="3" t="s">
        <v>1175</v>
      </c>
      <c r="K181" s="3" t="s">
        <v>40</v>
      </c>
      <c r="M181" s="3">
        <v>60</v>
      </c>
    </row>
    <row r="182" customHeight="1" spans="1:13">
      <c r="A182" s="154" t="e">
        <f t="shared" si="10"/>
        <v>#VALUE!</v>
      </c>
      <c r="D182" s="91" t="s">
        <v>10</v>
      </c>
      <c r="E182" s="91" t="s">
        <v>1566</v>
      </c>
      <c r="F182" s="3">
        <v>2019</v>
      </c>
      <c r="G182" s="3" t="s">
        <v>1173</v>
      </c>
      <c r="H182" s="3" t="s">
        <v>1052</v>
      </c>
      <c r="I182" s="3">
        <v>20</v>
      </c>
      <c r="J182" s="3" t="s">
        <v>1175</v>
      </c>
      <c r="K182" s="3" t="s">
        <v>40</v>
      </c>
      <c r="M182" s="3">
        <v>60</v>
      </c>
    </row>
    <row r="183" customHeight="1" spans="1:13">
      <c r="A183" s="154" t="e">
        <f t="shared" si="10"/>
        <v>#VALUE!</v>
      </c>
      <c r="D183" s="91" t="s">
        <v>10</v>
      </c>
      <c r="E183" s="91" t="s">
        <v>1567</v>
      </c>
      <c r="F183" s="3">
        <v>2019</v>
      </c>
      <c r="G183" s="3" t="s">
        <v>1173</v>
      </c>
      <c r="H183" s="3" t="s">
        <v>1052</v>
      </c>
      <c r="I183" s="3">
        <v>20</v>
      </c>
      <c r="J183" s="3" t="s">
        <v>1175</v>
      </c>
      <c r="K183" s="3" t="s">
        <v>40</v>
      </c>
      <c r="M183" s="3">
        <v>60</v>
      </c>
    </row>
    <row r="184" customHeight="1" spans="1:13">
      <c r="A184" s="154" t="e">
        <f t="shared" si="10"/>
        <v>#VALUE!</v>
      </c>
      <c r="D184" s="91" t="s">
        <v>10</v>
      </c>
      <c r="E184" s="91" t="s">
        <v>1568</v>
      </c>
      <c r="F184" s="3">
        <v>2019</v>
      </c>
      <c r="G184" s="3" t="s">
        <v>1173</v>
      </c>
      <c r="H184" s="3" t="s">
        <v>1052</v>
      </c>
      <c r="I184" s="3">
        <v>20</v>
      </c>
      <c r="J184" s="3" t="s">
        <v>1175</v>
      </c>
      <c r="K184" s="3" t="s">
        <v>40</v>
      </c>
      <c r="M184" s="3">
        <v>60</v>
      </c>
    </row>
    <row r="185" customHeight="1" spans="1:13">
      <c r="A185" s="154" t="e">
        <f t="shared" si="10"/>
        <v>#VALUE!</v>
      </c>
      <c r="D185" s="91" t="s">
        <v>10</v>
      </c>
      <c r="E185" s="91" t="s">
        <v>3562</v>
      </c>
      <c r="F185" s="3">
        <v>2019</v>
      </c>
      <c r="G185" s="3" t="s">
        <v>1173</v>
      </c>
      <c r="H185" s="3" t="s">
        <v>1040</v>
      </c>
      <c r="I185" s="3">
        <v>18</v>
      </c>
      <c r="J185" s="3" t="s">
        <v>1175</v>
      </c>
      <c r="K185" s="3" t="s">
        <v>14</v>
      </c>
      <c r="M185" s="3">
        <v>10</v>
      </c>
    </row>
    <row r="186" customHeight="1" spans="1:13">
      <c r="A186" s="154" t="e">
        <f t="shared" si="10"/>
        <v>#VALUE!</v>
      </c>
      <c r="D186" s="91" t="s">
        <v>10</v>
      </c>
      <c r="E186" s="91" t="s">
        <v>3563</v>
      </c>
      <c r="F186" s="3">
        <v>2019</v>
      </c>
      <c r="G186" s="3" t="s">
        <v>1173</v>
      </c>
      <c r="H186" s="3" t="s">
        <v>1040</v>
      </c>
      <c r="I186" s="3">
        <v>18</v>
      </c>
      <c r="J186" s="3" t="s">
        <v>1175</v>
      </c>
      <c r="K186" s="3" t="s">
        <v>14</v>
      </c>
      <c r="M186" s="3">
        <v>10</v>
      </c>
    </row>
    <row r="187" customHeight="1" spans="1:13">
      <c r="A187" s="154" t="e">
        <f t="shared" si="10"/>
        <v>#VALUE!</v>
      </c>
      <c r="D187" s="91" t="s">
        <v>10</v>
      </c>
      <c r="E187" s="91" t="s">
        <v>3564</v>
      </c>
      <c r="F187" s="3">
        <v>2019</v>
      </c>
      <c r="G187" s="3" t="s">
        <v>1173</v>
      </c>
      <c r="H187" s="3" t="s">
        <v>1040</v>
      </c>
      <c r="I187" s="3">
        <v>18</v>
      </c>
      <c r="J187" s="3" t="s">
        <v>1175</v>
      </c>
      <c r="K187" s="3" t="s">
        <v>40</v>
      </c>
      <c r="M187" s="3">
        <v>15</v>
      </c>
    </row>
    <row r="188" customHeight="1" spans="1:13">
      <c r="A188" s="154" t="e">
        <f t="shared" si="10"/>
        <v>#VALUE!</v>
      </c>
      <c r="D188" s="91" t="s">
        <v>10</v>
      </c>
      <c r="E188" s="91" t="s">
        <v>3565</v>
      </c>
      <c r="F188" s="3">
        <v>2019</v>
      </c>
      <c r="G188" s="3" t="s">
        <v>1173</v>
      </c>
      <c r="H188" s="3" t="s">
        <v>1040</v>
      </c>
      <c r="I188" s="3">
        <v>18</v>
      </c>
      <c r="J188" s="3" t="s">
        <v>1175</v>
      </c>
      <c r="K188" s="3" t="s">
        <v>40</v>
      </c>
      <c r="M188" s="3">
        <v>15</v>
      </c>
    </row>
    <row r="189" customHeight="1" spans="1:13">
      <c r="A189" s="154" t="e">
        <f t="shared" si="10"/>
        <v>#VALUE!</v>
      </c>
      <c r="D189" s="91" t="s">
        <v>10</v>
      </c>
      <c r="E189" s="91" t="s">
        <v>1176</v>
      </c>
      <c r="F189" s="3">
        <v>2019</v>
      </c>
      <c r="G189" s="3" t="s">
        <v>166</v>
      </c>
      <c r="H189" s="3" t="s">
        <v>1042</v>
      </c>
      <c r="I189" s="3">
        <v>410</v>
      </c>
      <c r="J189" s="3"/>
      <c r="K189" s="3" t="s">
        <v>14</v>
      </c>
      <c r="M189" s="3">
        <v>25</v>
      </c>
    </row>
    <row r="190" customHeight="1" spans="1:13">
      <c r="A190" s="154" t="e">
        <f t="shared" si="10"/>
        <v>#VALUE!</v>
      </c>
      <c r="D190" s="91" t="s">
        <v>10</v>
      </c>
      <c r="E190" s="91" t="s">
        <v>1041</v>
      </c>
      <c r="F190" s="3">
        <v>2019</v>
      </c>
      <c r="G190" s="3" t="s">
        <v>861</v>
      </c>
      <c r="H190" s="3" t="s">
        <v>1042</v>
      </c>
      <c r="I190" s="3">
        <v>54</v>
      </c>
      <c r="J190" s="3" t="s">
        <v>1043</v>
      </c>
      <c r="K190" s="3" t="s">
        <v>27</v>
      </c>
      <c r="M190" s="3">
        <v>20</v>
      </c>
    </row>
    <row r="191" customHeight="1" spans="1:13">
      <c r="A191" s="154" t="e">
        <f t="shared" si="10"/>
        <v>#VALUE!</v>
      </c>
      <c r="D191" s="91" t="s">
        <v>10</v>
      </c>
      <c r="E191" s="91" t="s">
        <v>3566</v>
      </c>
      <c r="F191" s="3">
        <v>2019</v>
      </c>
      <c r="G191" s="3" t="s">
        <v>1173</v>
      </c>
      <c r="H191" s="3" t="s">
        <v>1040</v>
      </c>
      <c r="I191" s="3">
        <v>18</v>
      </c>
      <c r="J191" s="3" t="s">
        <v>1175</v>
      </c>
      <c r="K191" s="3" t="s">
        <v>40</v>
      </c>
      <c r="M191" s="3">
        <v>15</v>
      </c>
    </row>
    <row r="192" customHeight="1" spans="1:13">
      <c r="A192" s="154" t="e">
        <f t="shared" si="10"/>
        <v>#VALUE!</v>
      </c>
      <c r="D192" s="91" t="s">
        <v>10</v>
      </c>
      <c r="E192" s="91" t="s">
        <v>1044</v>
      </c>
      <c r="F192" s="3">
        <v>2019</v>
      </c>
      <c r="G192" s="3" t="s">
        <v>861</v>
      </c>
      <c r="H192" s="3" t="s">
        <v>1042</v>
      </c>
      <c r="I192" s="3">
        <v>54</v>
      </c>
      <c r="J192" s="3" t="s">
        <v>1043</v>
      </c>
      <c r="K192" s="3" t="s">
        <v>27</v>
      </c>
      <c r="M192" s="3">
        <v>20</v>
      </c>
    </row>
    <row r="193" customHeight="1" spans="1:13">
      <c r="A193" s="154" t="e">
        <f t="shared" si="10"/>
        <v>#VALUE!</v>
      </c>
      <c r="D193" s="91" t="s">
        <v>10</v>
      </c>
      <c r="E193" s="91" t="s">
        <v>1177</v>
      </c>
      <c r="F193" s="3">
        <v>2019</v>
      </c>
      <c r="G193" s="3" t="s">
        <v>1173</v>
      </c>
      <c r="H193" s="3" t="s">
        <v>1174</v>
      </c>
      <c r="I193" s="3">
        <v>10</v>
      </c>
      <c r="J193" s="3" t="s">
        <v>1175</v>
      </c>
      <c r="K193" s="3" t="s">
        <v>14</v>
      </c>
      <c r="M193" s="3">
        <v>25</v>
      </c>
    </row>
    <row r="194" customHeight="1" spans="1:13">
      <c r="A194" s="154" t="e">
        <f t="shared" si="10"/>
        <v>#VALUE!</v>
      </c>
      <c r="D194" s="91" t="s">
        <v>10</v>
      </c>
      <c r="E194" s="91" t="s">
        <v>1486</v>
      </c>
      <c r="F194" s="3">
        <v>2019</v>
      </c>
      <c r="G194" s="3" t="s">
        <v>1173</v>
      </c>
      <c r="H194" s="3" t="s">
        <v>1174</v>
      </c>
      <c r="I194" s="3">
        <v>10</v>
      </c>
      <c r="J194" s="3" t="s">
        <v>1175</v>
      </c>
      <c r="K194" s="3" t="s">
        <v>40</v>
      </c>
      <c r="M194" s="3">
        <v>50</v>
      </c>
    </row>
    <row r="195" customHeight="1" spans="1:13">
      <c r="A195" s="154" t="e">
        <f t="shared" si="10"/>
        <v>#VALUE!</v>
      </c>
      <c r="D195" s="91" t="s">
        <v>10</v>
      </c>
      <c r="E195" s="91" t="s">
        <v>1487</v>
      </c>
      <c r="F195" s="3">
        <v>2019</v>
      </c>
      <c r="G195" s="3" t="s">
        <v>1173</v>
      </c>
      <c r="H195" s="3" t="s">
        <v>1174</v>
      </c>
      <c r="I195" s="3">
        <v>10</v>
      </c>
      <c r="J195" s="3" t="s">
        <v>1175</v>
      </c>
      <c r="K195" s="3" t="s">
        <v>40</v>
      </c>
      <c r="M195" s="3">
        <v>50</v>
      </c>
    </row>
    <row r="196" customHeight="1" spans="1:13">
      <c r="A196" s="154" t="e">
        <f>'Drop 1 BBALL'!A394+1</f>
        <v>#VALUE!</v>
      </c>
      <c r="D196" s="91" t="s">
        <v>10</v>
      </c>
      <c r="E196" s="91" t="s">
        <v>1262</v>
      </c>
      <c r="F196" s="3">
        <v>2019</v>
      </c>
      <c r="G196" s="3" t="s">
        <v>861</v>
      </c>
      <c r="H196" s="3" t="s">
        <v>1042</v>
      </c>
      <c r="I196" s="3">
        <v>54</v>
      </c>
      <c r="J196" s="3" t="s">
        <v>1043</v>
      </c>
      <c r="K196" s="3" t="s">
        <v>14</v>
      </c>
      <c r="M196" s="3">
        <v>30</v>
      </c>
    </row>
    <row r="197" customHeight="1" spans="1:13">
      <c r="A197" s="154" t="e">
        <f t="shared" ref="A197:A209" si="11">A196+1</f>
        <v>#VALUE!</v>
      </c>
      <c r="D197" s="91" t="s">
        <v>10</v>
      </c>
      <c r="E197" s="91" t="s">
        <v>1263</v>
      </c>
      <c r="F197" s="3">
        <v>2019</v>
      </c>
      <c r="G197" s="3" t="s">
        <v>861</v>
      </c>
      <c r="H197" s="3" t="s">
        <v>1042</v>
      </c>
      <c r="I197" s="3">
        <v>54</v>
      </c>
      <c r="J197" s="3" t="s">
        <v>1043</v>
      </c>
      <c r="K197" s="3" t="s">
        <v>14</v>
      </c>
      <c r="M197" s="3">
        <v>30</v>
      </c>
    </row>
    <row r="198" customHeight="1" spans="1:13">
      <c r="A198" s="154" t="e">
        <f t="shared" si="11"/>
        <v>#VALUE!</v>
      </c>
      <c r="D198" s="91" t="s">
        <v>10</v>
      </c>
      <c r="E198" s="91" t="s">
        <v>3567</v>
      </c>
      <c r="F198" s="3">
        <v>2019</v>
      </c>
      <c r="G198" s="3" t="s">
        <v>1173</v>
      </c>
      <c r="H198" s="3" t="s">
        <v>1040</v>
      </c>
      <c r="I198" s="3">
        <v>18</v>
      </c>
      <c r="J198" s="3" t="s">
        <v>1175</v>
      </c>
      <c r="K198" s="3" t="s">
        <v>40</v>
      </c>
      <c r="M198" s="3">
        <v>15</v>
      </c>
    </row>
    <row r="199" customHeight="1" spans="1:13">
      <c r="A199" s="154" t="e">
        <f t="shared" si="11"/>
        <v>#VALUE!</v>
      </c>
      <c r="D199" s="91" t="s">
        <v>10</v>
      </c>
      <c r="E199" s="91" t="s">
        <v>1045</v>
      </c>
      <c r="F199" s="3">
        <v>2019</v>
      </c>
      <c r="G199" s="3" t="s">
        <v>1046</v>
      </c>
      <c r="H199" s="3" t="s">
        <v>1042</v>
      </c>
      <c r="I199" s="3" t="s">
        <v>1047</v>
      </c>
      <c r="J199" s="3"/>
      <c r="K199" s="3" t="s">
        <v>14</v>
      </c>
      <c r="M199" s="3">
        <v>20</v>
      </c>
    </row>
    <row r="200" customHeight="1" spans="1:13">
      <c r="A200" s="154" t="e">
        <f t="shared" si="11"/>
        <v>#VALUE!</v>
      </c>
      <c r="D200" s="91" t="s">
        <v>10</v>
      </c>
      <c r="E200" s="91" t="s">
        <v>3568</v>
      </c>
      <c r="F200" s="3">
        <v>2019</v>
      </c>
      <c r="G200" s="3" t="s">
        <v>1173</v>
      </c>
      <c r="H200" s="3" t="s">
        <v>1052</v>
      </c>
      <c r="I200" s="3">
        <v>20</v>
      </c>
      <c r="J200" s="3" t="s">
        <v>1175</v>
      </c>
      <c r="K200" s="3" t="s">
        <v>40</v>
      </c>
      <c r="M200" s="3">
        <v>15</v>
      </c>
    </row>
    <row r="201" customHeight="1" spans="1:13">
      <c r="A201" s="154" t="e">
        <f t="shared" si="11"/>
        <v>#VALUE!</v>
      </c>
      <c r="D201" s="91" t="s">
        <v>10</v>
      </c>
      <c r="E201" s="91" t="s">
        <v>1264</v>
      </c>
      <c r="F201" s="3">
        <v>2019</v>
      </c>
      <c r="G201" s="3" t="s">
        <v>861</v>
      </c>
      <c r="H201" s="3" t="s">
        <v>1042</v>
      </c>
      <c r="I201" s="3">
        <v>54</v>
      </c>
      <c r="J201" s="3" t="s">
        <v>1043</v>
      </c>
      <c r="K201" s="3" t="s">
        <v>14</v>
      </c>
      <c r="M201" s="3">
        <v>30</v>
      </c>
    </row>
    <row r="202" customHeight="1" spans="1:13">
      <c r="A202" s="154" t="e">
        <f t="shared" si="11"/>
        <v>#VALUE!</v>
      </c>
      <c r="D202" s="91" t="s">
        <v>10</v>
      </c>
      <c r="E202" s="91" t="s">
        <v>1265</v>
      </c>
      <c r="F202" s="3">
        <v>2019</v>
      </c>
      <c r="G202" s="3" t="s">
        <v>861</v>
      </c>
      <c r="H202" s="3" t="s">
        <v>1042</v>
      </c>
      <c r="I202" s="3">
        <v>54</v>
      </c>
      <c r="J202" s="3" t="s">
        <v>1043</v>
      </c>
      <c r="K202" s="3" t="s">
        <v>14</v>
      </c>
      <c r="M202" s="3">
        <v>30</v>
      </c>
    </row>
    <row r="203" customHeight="1" spans="1:13">
      <c r="A203" s="154" t="e">
        <f t="shared" si="11"/>
        <v>#VALUE!</v>
      </c>
      <c r="D203" s="91" t="s">
        <v>10</v>
      </c>
      <c r="E203" s="91" t="s">
        <v>3569</v>
      </c>
      <c r="F203" s="3">
        <v>2017</v>
      </c>
      <c r="G203" s="3" t="s">
        <v>1046</v>
      </c>
      <c r="H203" s="3" t="s">
        <v>1179</v>
      </c>
      <c r="I203" s="3" t="s">
        <v>3570</v>
      </c>
      <c r="J203" s="3" t="s">
        <v>1181</v>
      </c>
      <c r="K203" s="3" t="s">
        <v>27</v>
      </c>
      <c r="M203" s="3">
        <v>15</v>
      </c>
    </row>
    <row r="204" customHeight="1" spans="1:13">
      <c r="A204" s="154" t="e">
        <f t="shared" si="11"/>
        <v>#VALUE!</v>
      </c>
      <c r="D204" s="91" t="s">
        <v>19</v>
      </c>
      <c r="E204" s="91" t="s">
        <v>1178</v>
      </c>
      <c r="F204" s="3">
        <v>2017</v>
      </c>
      <c r="G204" s="3" t="s">
        <v>1046</v>
      </c>
      <c r="H204" s="3" t="s">
        <v>1179</v>
      </c>
      <c r="I204" s="3" t="s">
        <v>1180</v>
      </c>
      <c r="J204" s="3" t="s">
        <v>1181</v>
      </c>
      <c r="K204" s="3" t="s">
        <v>14</v>
      </c>
      <c r="M204" s="3">
        <v>25</v>
      </c>
    </row>
    <row r="205" customHeight="1" spans="1:13">
      <c r="A205" s="154" t="e">
        <f t="shared" si="11"/>
        <v>#VALUE!</v>
      </c>
      <c r="D205" s="91" t="s">
        <v>10</v>
      </c>
      <c r="E205" s="91" t="s">
        <v>3571</v>
      </c>
      <c r="F205" s="3">
        <v>2017</v>
      </c>
      <c r="G205" s="3" t="s">
        <v>1046</v>
      </c>
      <c r="H205" s="3" t="s">
        <v>1179</v>
      </c>
      <c r="I205" s="3" t="s">
        <v>3570</v>
      </c>
      <c r="J205" s="3" t="s">
        <v>1181</v>
      </c>
      <c r="K205" s="3" t="s">
        <v>27</v>
      </c>
      <c r="M205" s="3">
        <v>15</v>
      </c>
    </row>
    <row r="206" customHeight="1" spans="1:13">
      <c r="A206" s="154" t="e">
        <f t="shared" si="11"/>
        <v>#VALUE!</v>
      </c>
      <c r="D206" s="91" t="s">
        <v>10</v>
      </c>
      <c r="E206" s="91" t="s">
        <v>1182</v>
      </c>
      <c r="F206" s="3">
        <v>2017</v>
      </c>
      <c r="G206" s="3" t="s">
        <v>861</v>
      </c>
      <c r="H206" s="3" t="s">
        <v>1179</v>
      </c>
      <c r="I206" s="3" t="s">
        <v>1043</v>
      </c>
      <c r="J206" s="3" t="s">
        <v>1181</v>
      </c>
      <c r="K206" s="3" t="s">
        <v>40</v>
      </c>
      <c r="M206" s="3">
        <v>25</v>
      </c>
    </row>
    <row r="207" customHeight="1" spans="1:13">
      <c r="A207" s="154" t="e">
        <f t="shared" si="11"/>
        <v>#VALUE!</v>
      </c>
      <c r="D207" s="91" t="s">
        <v>10</v>
      </c>
      <c r="E207" s="91" t="s">
        <v>1266</v>
      </c>
      <c r="F207" s="3">
        <v>2015</v>
      </c>
      <c r="G207" s="3" t="s">
        <v>1046</v>
      </c>
      <c r="H207" s="3" t="s">
        <v>1267</v>
      </c>
      <c r="I207" s="3" t="s">
        <v>1268</v>
      </c>
      <c r="J207" s="3" t="s">
        <v>1269</v>
      </c>
      <c r="K207" s="3" t="s">
        <v>14</v>
      </c>
      <c r="M207" s="3">
        <v>30</v>
      </c>
    </row>
    <row r="208" customHeight="1" spans="1:13">
      <c r="A208" s="154" t="e">
        <f t="shared" si="11"/>
        <v>#VALUE!</v>
      </c>
      <c r="D208" s="91" t="s">
        <v>10</v>
      </c>
      <c r="E208" s="91" t="s">
        <v>1270</v>
      </c>
      <c r="F208" s="3">
        <v>2015</v>
      </c>
      <c r="G208" s="3" t="s">
        <v>1046</v>
      </c>
      <c r="H208" s="3" t="s">
        <v>1267</v>
      </c>
      <c r="I208" s="3" t="s">
        <v>1268</v>
      </c>
      <c r="J208" s="3" t="s">
        <v>1269</v>
      </c>
      <c r="K208" s="3" t="s">
        <v>14</v>
      </c>
      <c r="M208" s="3">
        <v>30</v>
      </c>
    </row>
    <row r="209" customHeight="1" spans="1:13">
      <c r="A209" s="154" t="e">
        <f t="shared" si="11"/>
        <v>#VALUE!</v>
      </c>
      <c r="D209" s="91" t="s">
        <v>10</v>
      </c>
      <c r="E209" s="91" t="s">
        <v>1271</v>
      </c>
      <c r="F209" s="3">
        <v>2015</v>
      </c>
      <c r="G209" s="3" t="s">
        <v>1046</v>
      </c>
      <c r="H209" s="3" t="s">
        <v>1267</v>
      </c>
      <c r="I209" s="3" t="s">
        <v>1268</v>
      </c>
      <c r="J209" s="3" t="s">
        <v>1269</v>
      </c>
      <c r="K209" s="3" t="s">
        <v>14</v>
      </c>
      <c r="M209" s="3">
        <v>30</v>
      </c>
    </row>
    <row r="210" customHeight="1" spans="1:13">
      <c r="A210" s="3">
        <f>'Drop 1 TCG'!A469+1</f>
        <v>11688</v>
      </c>
      <c r="D210" s="91" t="s">
        <v>10</v>
      </c>
      <c r="E210" s="91" t="s">
        <v>1429</v>
      </c>
      <c r="F210" s="3">
        <v>1986</v>
      </c>
      <c r="G210" s="3" t="s">
        <v>131</v>
      </c>
      <c r="H210" s="3" t="s">
        <v>1430</v>
      </c>
      <c r="I210" s="3"/>
      <c r="J210" s="3">
        <v>28</v>
      </c>
      <c r="K210" s="3" t="s">
        <v>14</v>
      </c>
      <c r="M210" s="3">
        <v>40</v>
      </c>
    </row>
    <row r="211" customHeight="1" spans="1:13">
      <c r="A211" s="3">
        <v>11689</v>
      </c>
      <c r="D211" s="91" t="s">
        <v>10</v>
      </c>
      <c r="E211" s="91" t="s">
        <v>1648</v>
      </c>
      <c r="F211" s="3">
        <v>2019</v>
      </c>
      <c r="G211" s="3" t="s">
        <v>1127</v>
      </c>
      <c r="H211" s="3" t="s">
        <v>1050</v>
      </c>
      <c r="I211" s="3"/>
      <c r="J211" s="3" t="s">
        <v>1649</v>
      </c>
      <c r="K211" s="3" t="s">
        <v>40</v>
      </c>
      <c r="M211" s="3">
        <v>100</v>
      </c>
    </row>
    <row r="212" customHeight="1" spans="1:13">
      <c r="A212" s="3">
        <v>11690</v>
      </c>
      <c r="D212" s="91" t="s">
        <v>10</v>
      </c>
      <c r="E212" s="91" t="s">
        <v>1048</v>
      </c>
      <c r="F212" s="3">
        <v>2020</v>
      </c>
      <c r="G212" s="3" t="s">
        <v>1049</v>
      </c>
      <c r="H212" s="3" t="s">
        <v>1050</v>
      </c>
      <c r="I212" s="3"/>
      <c r="J212" s="3">
        <v>42</v>
      </c>
      <c r="K212" s="3" t="s">
        <v>40</v>
      </c>
      <c r="M212" s="3">
        <v>20</v>
      </c>
    </row>
    <row r="213" customHeight="1" spans="1:13">
      <c r="A213" s="3">
        <v>11691</v>
      </c>
      <c r="D213" s="91" t="s">
        <v>10</v>
      </c>
      <c r="E213" s="91" t="s">
        <v>1488</v>
      </c>
      <c r="F213" s="3">
        <v>2018</v>
      </c>
      <c r="G213" s="3" t="s">
        <v>1016</v>
      </c>
      <c r="H213" s="3" t="s">
        <v>1050</v>
      </c>
      <c r="I213" s="3" t="s">
        <v>1489</v>
      </c>
      <c r="J213" s="3" t="s">
        <v>1490</v>
      </c>
      <c r="K213" s="3" t="s">
        <v>40</v>
      </c>
      <c r="M213" s="3">
        <v>50</v>
      </c>
    </row>
    <row r="214" customHeight="1" spans="1:13">
      <c r="A214" s="3">
        <v>11692</v>
      </c>
      <c r="D214" s="91" t="s">
        <v>10</v>
      </c>
      <c r="E214" s="91" t="s">
        <v>1569</v>
      </c>
      <c r="F214" s="3">
        <v>2017</v>
      </c>
      <c r="G214" s="3" t="s">
        <v>166</v>
      </c>
      <c r="H214" s="3" t="s">
        <v>1174</v>
      </c>
      <c r="I214" s="3" t="s">
        <v>1570</v>
      </c>
      <c r="J214" s="3">
        <v>20</v>
      </c>
      <c r="K214" s="3" t="s">
        <v>40</v>
      </c>
      <c r="M214" s="3">
        <v>60</v>
      </c>
    </row>
    <row r="215" customHeight="1" spans="1:13">
      <c r="A215" s="3">
        <v>11693</v>
      </c>
      <c r="D215" s="91" t="s">
        <v>10</v>
      </c>
      <c r="E215" s="91" t="s">
        <v>1431</v>
      </c>
      <c r="F215" s="3">
        <v>2018</v>
      </c>
      <c r="G215" s="3" t="s">
        <v>166</v>
      </c>
      <c r="H215" s="3" t="s">
        <v>1432</v>
      </c>
      <c r="I215" s="3" t="s">
        <v>1255</v>
      </c>
      <c r="J215" s="3">
        <v>18</v>
      </c>
      <c r="K215" s="3" t="s">
        <v>40</v>
      </c>
      <c r="M215" s="3">
        <v>40</v>
      </c>
    </row>
    <row r="216" customHeight="1" spans="1:13">
      <c r="A216" s="3">
        <v>11694</v>
      </c>
      <c r="D216" s="91" t="s">
        <v>10</v>
      </c>
      <c r="E216" s="91" t="s">
        <v>1629</v>
      </c>
      <c r="F216" s="3">
        <v>2017</v>
      </c>
      <c r="G216" s="3" t="s">
        <v>1054</v>
      </c>
      <c r="H216" s="3" t="s">
        <v>1630</v>
      </c>
      <c r="I216" s="3" t="s">
        <v>1185</v>
      </c>
      <c r="J216" s="3" t="s">
        <v>1631</v>
      </c>
      <c r="K216" s="3" t="s">
        <v>40</v>
      </c>
      <c r="M216" s="3">
        <v>85</v>
      </c>
    </row>
    <row r="217" customHeight="1" spans="1:13">
      <c r="A217" s="3">
        <v>11695</v>
      </c>
      <c r="D217" s="91" t="s">
        <v>10</v>
      </c>
      <c r="E217" s="91" t="s">
        <v>1571</v>
      </c>
      <c r="F217" s="3">
        <v>2018</v>
      </c>
      <c r="G217" s="3" t="s">
        <v>861</v>
      </c>
      <c r="H217" s="3" t="s">
        <v>1174</v>
      </c>
      <c r="I217" s="3" t="s">
        <v>1572</v>
      </c>
      <c r="J217" s="3">
        <v>100</v>
      </c>
      <c r="K217" s="3" t="s">
        <v>40</v>
      </c>
      <c r="M217" s="3">
        <v>60</v>
      </c>
    </row>
    <row r="218" customHeight="1" spans="1:13">
      <c r="A218" s="3">
        <v>11696</v>
      </c>
      <c r="D218" s="91" t="s">
        <v>10</v>
      </c>
      <c r="E218" s="91" t="s">
        <v>3572</v>
      </c>
      <c r="F218" s="3">
        <v>1991</v>
      </c>
      <c r="G218" s="3" t="s">
        <v>3573</v>
      </c>
      <c r="H218" s="3" t="s">
        <v>3574</v>
      </c>
      <c r="I218" s="3"/>
      <c r="J218" s="3" t="s">
        <v>3575</v>
      </c>
      <c r="K218" s="3" t="s">
        <v>27</v>
      </c>
      <c r="M218" s="3">
        <v>12</v>
      </c>
    </row>
    <row r="219" customHeight="1" spans="1:13">
      <c r="A219" s="3">
        <v>11697</v>
      </c>
      <c r="D219" s="91" t="s">
        <v>10</v>
      </c>
      <c r="E219" s="91" t="s">
        <v>3576</v>
      </c>
      <c r="F219" s="3">
        <v>1991</v>
      </c>
      <c r="G219" s="3" t="s">
        <v>3573</v>
      </c>
      <c r="H219" s="3" t="s">
        <v>3574</v>
      </c>
      <c r="I219" s="3"/>
      <c r="J219" s="3" t="s">
        <v>3575</v>
      </c>
      <c r="K219" s="3" t="s">
        <v>27</v>
      </c>
      <c r="M219" s="3">
        <v>12</v>
      </c>
    </row>
    <row r="220" customHeight="1" spans="1:13">
      <c r="A220" s="3">
        <v>11698</v>
      </c>
      <c r="D220" s="204" t="s">
        <v>10</v>
      </c>
      <c r="E220" s="91" t="s">
        <v>3577</v>
      </c>
      <c r="F220" s="3">
        <v>1991</v>
      </c>
      <c r="G220" s="3" t="s">
        <v>3573</v>
      </c>
      <c r="H220" s="3" t="s">
        <v>3574</v>
      </c>
      <c r="I220" s="3"/>
      <c r="J220" s="3" t="s">
        <v>3575</v>
      </c>
      <c r="K220" s="3" t="s">
        <v>27</v>
      </c>
      <c r="M220" s="3">
        <v>12</v>
      </c>
    </row>
    <row r="221" customHeight="1" spans="1:13">
      <c r="A221" s="3">
        <v>11699</v>
      </c>
      <c r="D221" s="204" t="s">
        <v>10</v>
      </c>
      <c r="E221" s="91" t="s">
        <v>3578</v>
      </c>
      <c r="F221" s="3">
        <v>1991</v>
      </c>
      <c r="G221" s="3" t="s">
        <v>3573</v>
      </c>
      <c r="H221" s="3" t="s">
        <v>3574</v>
      </c>
      <c r="I221" s="3"/>
      <c r="J221" s="3" t="s">
        <v>3575</v>
      </c>
      <c r="K221" s="3" t="s">
        <v>27</v>
      </c>
      <c r="M221" s="3">
        <v>12</v>
      </c>
    </row>
    <row r="222" customHeight="1" spans="1:13">
      <c r="A222" s="3">
        <v>11700</v>
      </c>
      <c r="D222" s="91" t="s">
        <v>10</v>
      </c>
      <c r="E222" s="91" t="s">
        <v>3579</v>
      </c>
      <c r="F222" s="3">
        <v>1991</v>
      </c>
      <c r="G222" s="3" t="s">
        <v>3573</v>
      </c>
      <c r="H222" s="3" t="s">
        <v>3574</v>
      </c>
      <c r="I222" s="3"/>
      <c r="J222" s="3" t="s">
        <v>3575</v>
      </c>
      <c r="K222" s="3" t="s">
        <v>27</v>
      </c>
      <c r="M222" s="3">
        <v>12</v>
      </c>
    </row>
    <row r="223" customHeight="1" spans="1:13">
      <c r="A223" s="3">
        <v>11701</v>
      </c>
      <c r="D223" s="91" t="s">
        <v>10</v>
      </c>
      <c r="E223" s="91" t="s">
        <v>3580</v>
      </c>
      <c r="F223" s="3">
        <v>1991</v>
      </c>
      <c r="G223" s="3" t="s">
        <v>3573</v>
      </c>
      <c r="H223" s="3" t="s">
        <v>3574</v>
      </c>
      <c r="I223" s="3"/>
      <c r="J223" s="3" t="s">
        <v>3575</v>
      </c>
      <c r="K223" s="3" t="s">
        <v>27</v>
      </c>
      <c r="M223" s="3">
        <v>12</v>
      </c>
    </row>
    <row r="224" customHeight="1" spans="1:13">
      <c r="A224" s="3">
        <v>11702</v>
      </c>
      <c r="D224" s="91" t="s">
        <v>10</v>
      </c>
      <c r="E224" s="91" t="s">
        <v>3581</v>
      </c>
      <c r="F224" s="3">
        <v>1991</v>
      </c>
      <c r="G224" s="3" t="s">
        <v>3573</v>
      </c>
      <c r="H224" s="3" t="s">
        <v>3574</v>
      </c>
      <c r="I224" s="3"/>
      <c r="J224" s="3" t="s">
        <v>3575</v>
      </c>
      <c r="K224" s="3" t="s">
        <v>27</v>
      </c>
      <c r="M224" s="3">
        <v>12</v>
      </c>
    </row>
    <row r="225" customHeight="1" spans="1:13">
      <c r="A225" s="3">
        <v>11703</v>
      </c>
      <c r="D225" s="91" t="s">
        <v>10</v>
      </c>
      <c r="E225" s="91" t="s">
        <v>3582</v>
      </c>
      <c r="F225" s="3">
        <v>1991</v>
      </c>
      <c r="G225" s="3" t="s">
        <v>3573</v>
      </c>
      <c r="H225" s="3" t="s">
        <v>3574</v>
      </c>
      <c r="I225" s="3"/>
      <c r="J225" s="3" t="s">
        <v>3575</v>
      </c>
      <c r="K225" s="3" t="s">
        <v>27</v>
      </c>
      <c r="M225" s="3">
        <v>12</v>
      </c>
    </row>
    <row r="226" customHeight="1" spans="1:13">
      <c r="A226" s="3">
        <v>11704</v>
      </c>
      <c r="D226" s="91" t="s">
        <v>10</v>
      </c>
      <c r="E226" s="91" t="s">
        <v>3583</v>
      </c>
      <c r="F226" s="3">
        <v>1991</v>
      </c>
      <c r="G226" s="3" t="s">
        <v>3573</v>
      </c>
      <c r="H226" s="3" t="s">
        <v>3574</v>
      </c>
      <c r="I226" s="3"/>
      <c r="J226" s="3" t="s">
        <v>3575</v>
      </c>
      <c r="K226" s="3" t="s">
        <v>27</v>
      </c>
      <c r="M226" s="3">
        <v>12</v>
      </c>
    </row>
    <row r="227" customHeight="1" spans="1:13">
      <c r="A227" s="3">
        <v>11705</v>
      </c>
      <c r="D227" s="91" t="s">
        <v>10</v>
      </c>
      <c r="E227" s="91" t="s">
        <v>3584</v>
      </c>
      <c r="F227" s="3">
        <v>1991</v>
      </c>
      <c r="G227" s="3" t="s">
        <v>3573</v>
      </c>
      <c r="H227" s="3" t="s">
        <v>3574</v>
      </c>
      <c r="I227" s="3"/>
      <c r="J227" s="3" t="s">
        <v>3575</v>
      </c>
      <c r="K227" s="3" t="s">
        <v>27</v>
      </c>
      <c r="M227" s="3">
        <v>12</v>
      </c>
    </row>
    <row r="228" customHeight="1" spans="1:13">
      <c r="A228" s="3">
        <v>11706</v>
      </c>
      <c r="D228" s="91" t="s">
        <v>10</v>
      </c>
      <c r="E228" s="91" t="s">
        <v>3585</v>
      </c>
      <c r="F228" s="3">
        <v>1991</v>
      </c>
      <c r="G228" s="3" t="s">
        <v>3573</v>
      </c>
      <c r="H228" s="3" t="s">
        <v>3574</v>
      </c>
      <c r="I228" s="3"/>
      <c r="J228" s="3" t="s">
        <v>3575</v>
      </c>
      <c r="K228" s="3" t="s">
        <v>27</v>
      </c>
      <c r="M228" s="3">
        <v>12</v>
      </c>
    </row>
    <row r="229" customHeight="1" spans="1:13">
      <c r="A229" s="3">
        <v>11707</v>
      </c>
      <c r="D229" s="91" t="s">
        <v>10</v>
      </c>
      <c r="E229" s="91" t="s">
        <v>3586</v>
      </c>
      <c r="F229" s="3">
        <v>1991</v>
      </c>
      <c r="G229" s="3" t="s">
        <v>3573</v>
      </c>
      <c r="H229" s="3" t="s">
        <v>3574</v>
      </c>
      <c r="I229" s="3"/>
      <c r="J229" s="3" t="s">
        <v>3575</v>
      </c>
      <c r="K229" s="3" t="s">
        <v>27</v>
      </c>
      <c r="M229" s="3">
        <v>12</v>
      </c>
    </row>
    <row r="230" customHeight="1" spans="1:13">
      <c r="A230" s="3">
        <v>11708</v>
      </c>
      <c r="D230" s="91" t="s">
        <v>10</v>
      </c>
      <c r="E230" s="91" t="s">
        <v>3587</v>
      </c>
      <c r="F230" s="3">
        <v>1991</v>
      </c>
      <c r="G230" s="3" t="s">
        <v>3573</v>
      </c>
      <c r="H230" s="3" t="s">
        <v>3574</v>
      </c>
      <c r="I230" s="3"/>
      <c r="J230" s="3" t="s">
        <v>3575</v>
      </c>
      <c r="K230" s="3" t="s">
        <v>27</v>
      </c>
      <c r="M230" s="3">
        <v>12</v>
      </c>
    </row>
    <row r="231" customHeight="1" spans="1:13">
      <c r="A231" s="3">
        <v>11709</v>
      </c>
      <c r="D231" s="91" t="s">
        <v>10</v>
      </c>
      <c r="E231" s="91" t="s">
        <v>3588</v>
      </c>
      <c r="F231" s="3">
        <v>1991</v>
      </c>
      <c r="G231" s="3" t="s">
        <v>3573</v>
      </c>
      <c r="H231" s="3" t="s">
        <v>3574</v>
      </c>
      <c r="I231" s="3"/>
      <c r="J231" s="3" t="s">
        <v>3575</v>
      </c>
      <c r="K231" s="3" t="s">
        <v>27</v>
      </c>
      <c r="M231" s="3">
        <v>12</v>
      </c>
    </row>
    <row r="232" customHeight="1" spans="1:13">
      <c r="A232" s="3">
        <v>11710</v>
      </c>
      <c r="D232" s="91" t="s">
        <v>10</v>
      </c>
      <c r="E232" s="91" t="s">
        <v>3589</v>
      </c>
      <c r="F232" s="3">
        <v>1991</v>
      </c>
      <c r="G232" s="3" t="s">
        <v>3573</v>
      </c>
      <c r="H232" s="3" t="s">
        <v>3574</v>
      </c>
      <c r="I232" s="3"/>
      <c r="J232" s="3" t="s">
        <v>3575</v>
      </c>
      <c r="K232" s="3" t="s">
        <v>27</v>
      </c>
      <c r="M232" s="3">
        <v>12</v>
      </c>
    </row>
    <row r="233" customHeight="1" spans="1:13">
      <c r="A233" s="3">
        <v>11711</v>
      </c>
      <c r="D233" s="91" t="s">
        <v>10</v>
      </c>
      <c r="E233" s="91" t="s">
        <v>3590</v>
      </c>
      <c r="F233" s="3">
        <v>1991</v>
      </c>
      <c r="G233" s="3" t="s">
        <v>3573</v>
      </c>
      <c r="H233" s="3" t="s">
        <v>3574</v>
      </c>
      <c r="I233" s="3"/>
      <c r="J233" s="3" t="s">
        <v>3575</v>
      </c>
      <c r="K233" s="3" t="s">
        <v>27</v>
      </c>
      <c r="M233" s="3">
        <v>12</v>
      </c>
    </row>
    <row r="234" customHeight="1" spans="1:13">
      <c r="A234" s="3">
        <v>11712</v>
      </c>
      <c r="D234" s="91" t="s">
        <v>10</v>
      </c>
      <c r="E234" s="91" t="s">
        <v>3591</v>
      </c>
      <c r="F234" s="3">
        <v>1991</v>
      </c>
      <c r="G234" s="3" t="s">
        <v>3573</v>
      </c>
      <c r="H234" s="3" t="s">
        <v>3574</v>
      </c>
      <c r="I234" s="3"/>
      <c r="J234" s="3" t="s">
        <v>3575</v>
      </c>
      <c r="K234" s="3" t="s">
        <v>27</v>
      </c>
      <c r="M234" s="3">
        <v>12</v>
      </c>
    </row>
    <row r="235" customHeight="1" spans="1:13">
      <c r="A235" s="3">
        <v>11713</v>
      </c>
      <c r="D235" s="91" t="s">
        <v>10</v>
      </c>
      <c r="E235" s="91" t="s">
        <v>3592</v>
      </c>
      <c r="F235" s="3">
        <v>1991</v>
      </c>
      <c r="G235" s="3" t="s">
        <v>3573</v>
      </c>
      <c r="H235" s="3" t="s">
        <v>3574</v>
      </c>
      <c r="I235" s="3"/>
      <c r="J235" s="3" t="s">
        <v>3575</v>
      </c>
      <c r="K235" s="3" t="s">
        <v>27</v>
      </c>
      <c r="M235" s="3">
        <v>12</v>
      </c>
    </row>
    <row r="236" customHeight="1" spans="1:13">
      <c r="A236" s="3">
        <v>11714</v>
      </c>
      <c r="D236" s="91" t="s">
        <v>10</v>
      </c>
      <c r="E236" s="91" t="s">
        <v>3593</v>
      </c>
      <c r="F236" s="3">
        <v>1991</v>
      </c>
      <c r="G236" s="3" t="s">
        <v>3573</v>
      </c>
      <c r="H236" s="3" t="s">
        <v>3574</v>
      </c>
      <c r="I236" s="3"/>
      <c r="J236" s="3" t="s">
        <v>3575</v>
      </c>
      <c r="K236" s="3" t="s">
        <v>27</v>
      </c>
      <c r="M236" s="3">
        <v>12</v>
      </c>
    </row>
    <row r="237" customHeight="1" spans="1:13">
      <c r="A237" s="3">
        <v>11715</v>
      </c>
      <c r="D237" s="91" t="s">
        <v>10</v>
      </c>
      <c r="E237" s="91" t="s">
        <v>3594</v>
      </c>
      <c r="F237" s="3">
        <v>1991</v>
      </c>
      <c r="G237" s="3" t="s">
        <v>3573</v>
      </c>
      <c r="H237" s="3" t="s">
        <v>3574</v>
      </c>
      <c r="I237" s="3"/>
      <c r="J237" s="3" t="s">
        <v>3575</v>
      </c>
      <c r="K237" s="3" t="s">
        <v>27</v>
      </c>
      <c r="M237" s="3">
        <v>12</v>
      </c>
    </row>
    <row r="238" customHeight="1" spans="1:13">
      <c r="A238" s="3">
        <v>11716</v>
      </c>
      <c r="D238" s="91" t="s">
        <v>10</v>
      </c>
      <c r="E238" s="91" t="s">
        <v>3595</v>
      </c>
      <c r="F238" s="3">
        <v>1991</v>
      </c>
      <c r="G238" s="3" t="s">
        <v>3573</v>
      </c>
      <c r="H238" s="3" t="s">
        <v>3574</v>
      </c>
      <c r="I238" s="3"/>
      <c r="J238" s="3" t="s">
        <v>3575</v>
      </c>
      <c r="K238" s="3" t="s">
        <v>27</v>
      </c>
      <c r="M238" s="3">
        <v>12</v>
      </c>
    </row>
    <row r="239" customHeight="1" spans="1:13">
      <c r="A239" s="3">
        <v>11717</v>
      </c>
      <c r="D239" s="91" t="s">
        <v>10</v>
      </c>
      <c r="E239" s="91" t="s">
        <v>3596</v>
      </c>
      <c r="F239" s="3">
        <v>1991</v>
      </c>
      <c r="G239" s="3" t="s">
        <v>3573</v>
      </c>
      <c r="H239" s="3" t="s">
        <v>3574</v>
      </c>
      <c r="I239" s="3"/>
      <c r="J239" s="3" t="s">
        <v>3575</v>
      </c>
      <c r="K239" s="3" t="s">
        <v>27</v>
      </c>
      <c r="M239" s="3">
        <v>12</v>
      </c>
    </row>
    <row r="240" customHeight="1" spans="1:13">
      <c r="A240" s="3">
        <v>11718</v>
      </c>
      <c r="D240" s="91" t="s">
        <v>10</v>
      </c>
      <c r="E240" s="91" t="s">
        <v>3597</v>
      </c>
      <c r="F240" s="3">
        <v>1991</v>
      </c>
      <c r="G240" s="3" t="s">
        <v>3573</v>
      </c>
      <c r="H240" s="3" t="s">
        <v>3574</v>
      </c>
      <c r="I240" s="3"/>
      <c r="J240" s="3" t="s">
        <v>3575</v>
      </c>
      <c r="K240" s="3" t="s">
        <v>27</v>
      </c>
      <c r="M240" s="3">
        <v>12</v>
      </c>
    </row>
    <row r="241" customHeight="1" spans="1:13">
      <c r="A241" s="3">
        <v>11719</v>
      </c>
      <c r="D241" s="91" t="s">
        <v>10</v>
      </c>
      <c r="E241" s="91" t="s">
        <v>3598</v>
      </c>
      <c r="F241" s="3">
        <v>1991</v>
      </c>
      <c r="G241" s="3" t="s">
        <v>3573</v>
      </c>
      <c r="H241" s="3" t="s">
        <v>3574</v>
      </c>
      <c r="I241" s="3"/>
      <c r="J241" s="3" t="s">
        <v>3575</v>
      </c>
      <c r="K241" s="3" t="s">
        <v>27</v>
      </c>
      <c r="M241" s="3">
        <v>12</v>
      </c>
    </row>
    <row r="242" customHeight="1" spans="1:13">
      <c r="A242" s="3">
        <v>11720</v>
      </c>
      <c r="D242" s="91" t="s">
        <v>10</v>
      </c>
      <c r="E242" s="91" t="s">
        <v>3599</v>
      </c>
      <c r="F242" s="3">
        <v>2018</v>
      </c>
      <c r="G242" s="3" t="s">
        <v>1016</v>
      </c>
      <c r="H242" s="3" t="s">
        <v>1003</v>
      </c>
      <c r="I242" s="3" t="s">
        <v>1164</v>
      </c>
      <c r="J242" s="3" t="s">
        <v>3600</v>
      </c>
      <c r="K242" s="3" t="s">
        <v>14</v>
      </c>
      <c r="M242" s="3">
        <v>15</v>
      </c>
    </row>
    <row r="243" customHeight="1" spans="1:13">
      <c r="A243" s="3">
        <v>11721</v>
      </c>
      <c r="D243" s="91" t="s">
        <v>10</v>
      </c>
      <c r="E243" s="91" t="s">
        <v>3601</v>
      </c>
      <c r="F243" s="3">
        <v>2018</v>
      </c>
      <c r="G243" s="3" t="s">
        <v>1016</v>
      </c>
      <c r="H243" s="3" t="s">
        <v>1003</v>
      </c>
      <c r="I243" s="3" t="s">
        <v>1164</v>
      </c>
      <c r="J243" s="3" t="s">
        <v>3600</v>
      </c>
      <c r="K243" s="3" t="s">
        <v>14</v>
      </c>
      <c r="M243" s="3">
        <v>15</v>
      </c>
    </row>
    <row r="244" customHeight="1" spans="1:13">
      <c r="A244" s="3">
        <v>11722</v>
      </c>
      <c r="D244" s="91" t="s">
        <v>10</v>
      </c>
      <c r="E244" s="91" t="s">
        <v>1183</v>
      </c>
      <c r="F244" s="3">
        <v>2019</v>
      </c>
      <c r="G244" s="3" t="s">
        <v>861</v>
      </c>
      <c r="H244" s="3" t="s">
        <v>1174</v>
      </c>
      <c r="I244" s="3" t="s">
        <v>1043</v>
      </c>
      <c r="J244" s="3">
        <v>76</v>
      </c>
      <c r="K244" s="3" t="s">
        <v>40</v>
      </c>
      <c r="M244" s="3">
        <v>25</v>
      </c>
    </row>
    <row r="245" customHeight="1" spans="1:13">
      <c r="A245" s="3">
        <v>11723</v>
      </c>
      <c r="D245" s="91" t="s">
        <v>10</v>
      </c>
      <c r="E245" s="91" t="s">
        <v>1184</v>
      </c>
      <c r="F245" s="3">
        <v>2018</v>
      </c>
      <c r="G245" s="3" t="s">
        <v>1054</v>
      </c>
      <c r="H245" s="3" t="s">
        <v>1003</v>
      </c>
      <c r="I245" s="3" t="s">
        <v>1185</v>
      </c>
      <c r="J245" s="3" t="s">
        <v>1186</v>
      </c>
      <c r="K245" s="3" t="s">
        <v>40</v>
      </c>
      <c r="M245" s="3">
        <v>25</v>
      </c>
    </row>
    <row r="246" customHeight="1" spans="1:13">
      <c r="A246" s="3">
        <v>11724</v>
      </c>
      <c r="D246" s="91" t="s">
        <v>10</v>
      </c>
      <c r="E246" s="91" t="s">
        <v>1573</v>
      </c>
      <c r="F246" s="3">
        <v>2017</v>
      </c>
      <c r="G246" s="3" t="s">
        <v>166</v>
      </c>
      <c r="H246" s="3" t="s">
        <v>1174</v>
      </c>
      <c r="I246" s="3" t="s">
        <v>1574</v>
      </c>
      <c r="J246" s="3">
        <v>20</v>
      </c>
      <c r="K246" s="3" t="s">
        <v>40</v>
      </c>
      <c r="M246" s="3">
        <v>60</v>
      </c>
    </row>
    <row r="247" customHeight="1" spans="1:13">
      <c r="A247" s="3">
        <v>11725</v>
      </c>
      <c r="D247" s="91" t="s">
        <v>10</v>
      </c>
      <c r="E247" s="91" t="s">
        <v>1633</v>
      </c>
      <c r="F247" s="3">
        <v>2019</v>
      </c>
      <c r="G247" s="3" t="s">
        <v>861</v>
      </c>
      <c r="H247" s="3" t="s">
        <v>1361</v>
      </c>
      <c r="I247" s="3" t="s">
        <v>1634</v>
      </c>
      <c r="J247" s="3">
        <v>155</v>
      </c>
      <c r="K247" s="3" t="s">
        <v>14</v>
      </c>
      <c r="M247" s="3">
        <v>90</v>
      </c>
    </row>
    <row r="248" customHeight="1" spans="1:13">
      <c r="A248" s="3">
        <v>11726</v>
      </c>
      <c r="D248" s="91" t="s">
        <v>10</v>
      </c>
      <c r="E248" s="91" t="s">
        <v>1051</v>
      </c>
      <c r="F248" s="3">
        <v>2019</v>
      </c>
      <c r="G248" s="3" t="s">
        <v>861</v>
      </c>
      <c r="H248" s="3" t="s">
        <v>1052</v>
      </c>
      <c r="I248" s="3" t="s">
        <v>1043</v>
      </c>
      <c r="J248" s="3">
        <v>86</v>
      </c>
      <c r="K248" s="3" t="s">
        <v>40</v>
      </c>
      <c r="M248" s="3">
        <v>20</v>
      </c>
    </row>
    <row r="249" customHeight="1" spans="1:13">
      <c r="A249" s="3">
        <v>11727</v>
      </c>
      <c r="D249" s="91" t="s">
        <v>10</v>
      </c>
      <c r="E249" s="91" t="s">
        <v>3602</v>
      </c>
      <c r="F249" s="3">
        <v>2020</v>
      </c>
      <c r="G249" s="3" t="s">
        <v>166</v>
      </c>
      <c r="H249" s="3" t="s">
        <v>1167</v>
      </c>
      <c r="I249" s="3"/>
      <c r="J249" s="3">
        <v>63</v>
      </c>
      <c r="K249" s="3" t="s">
        <v>40</v>
      </c>
      <c r="M249" s="3">
        <v>15</v>
      </c>
    </row>
    <row r="250" customHeight="1" spans="1:13">
      <c r="A250" s="3">
        <v>11728</v>
      </c>
      <c r="D250" s="91" t="s">
        <v>10</v>
      </c>
      <c r="E250" s="91" t="s">
        <v>3603</v>
      </c>
      <c r="F250" s="3">
        <v>2020</v>
      </c>
      <c r="G250" s="3" t="s">
        <v>166</v>
      </c>
      <c r="H250" s="3" t="s">
        <v>1167</v>
      </c>
      <c r="I250" s="3"/>
      <c r="J250" s="3">
        <v>63</v>
      </c>
      <c r="K250" s="3" t="s">
        <v>40</v>
      </c>
      <c r="M250" s="3">
        <v>15</v>
      </c>
    </row>
    <row r="251" customHeight="1" spans="1:13">
      <c r="A251" s="3">
        <v>11729</v>
      </c>
      <c r="D251" s="91" t="s">
        <v>10</v>
      </c>
      <c r="E251" s="91" t="s">
        <v>1556</v>
      </c>
      <c r="F251" s="3">
        <v>2019</v>
      </c>
      <c r="G251" s="3" t="s">
        <v>1455</v>
      </c>
      <c r="H251" s="3" t="s">
        <v>1050</v>
      </c>
      <c r="I251" s="3"/>
      <c r="J251" s="3">
        <v>26</v>
      </c>
      <c r="K251" s="3" t="s">
        <v>40</v>
      </c>
      <c r="M251" s="3">
        <v>55</v>
      </c>
    </row>
    <row r="252" customHeight="1" spans="1:13">
      <c r="A252" s="3">
        <v>11730</v>
      </c>
      <c r="D252" s="91" t="s">
        <v>10</v>
      </c>
      <c r="E252" s="91" t="s">
        <v>1187</v>
      </c>
      <c r="F252" s="3">
        <v>1985</v>
      </c>
      <c r="G252" s="3" t="s">
        <v>166</v>
      </c>
      <c r="H252" s="3" t="s">
        <v>1188</v>
      </c>
      <c r="I252" s="3"/>
      <c r="J252" s="3">
        <v>536</v>
      </c>
      <c r="K252" s="3" t="s">
        <v>27</v>
      </c>
      <c r="M252" s="3">
        <v>25</v>
      </c>
    </row>
    <row r="253" customHeight="1" spans="1:13">
      <c r="A253" s="3">
        <v>11731</v>
      </c>
      <c r="D253" s="91" t="s">
        <v>10</v>
      </c>
      <c r="E253" s="91" t="s">
        <v>3604</v>
      </c>
      <c r="F253" s="3">
        <v>2019</v>
      </c>
      <c r="G253" s="3" t="s">
        <v>1156</v>
      </c>
      <c r="H253" s="3" t="s">
        <v>3605</v>
      </c>
      <c r="I253" s="3" t="s">
        <v>3606</v>
      </c>
      <c r="J253" s="3">
        <v>53</v>
      </c>
      <c r="K253" s="3" t="s">
        <v>40</v>
      </c>
      <c r="M253" s="3">
        <v>10</v>
      </c>
    </row>
    <row r="254" customHeight="1" spans="1:13">
      <c r="A254" s="3">
        <v>11732</v>
      </c>
      <c r="D254" s="91" t="s">
        <v>10</v>
      </c>
      <c r="E254" s="91" t="s">
        <v>3607</v>
      </c>
      <c r="F254" s="3">
        <v>1989</v>
      </c>
      <c r="G254" s="3" t="s">
        <v>166</v>
      </c>
      <c r="H254" s="3" t="s">
        <v>1092</v>
      </c>
      <c r="I254" s="3"/>
      <c r="J254" s="3">
        <v>647</v>
      </c>
      <c r="K254" s="3" t="s">
        <v>14</v>
      </c>
      <c r="M254" s="3">
        <v>15</v>
      </c>
    </row>
    <row r="255" customHeight="1" spans="1:13">
      <c r="A255" s="3">
        <v>11733</v>
      </c>
      <c r="D255" s="91" t="s">
        <v>10</v>
      </c>
      <c r="E255" s="91" t="s">
        <v>3608</v>
      </c>
      <c r="F255" s="3">
        <v>1989</v>
      </c>
      <c r="G255" s="3" t="s">
        <v>166</v>
      </c>
      <c r="H255" s="3" t="s">
        <v>1092</v>
      </c>
      <c r="I255" s="3"/>
      <c r="J255" s="3">
        <v>647</v>
      </c>
      <c r="K255" s="3" t="s">
        <v>14</v>
      </c>
      <c r="M255" s="3">
        <v>15</v>
      </c>
    </row>
    <row r="256" customHeight="1" spans="1:13">
      <c r="A256" s="3">
        <v>11734</v>
      </c>
      <c r="D256" s="91" t="s">
        <v>10</v>
      </c>
      <c r="E256" s="91" t="s">
        <v>3609</v>
      </c>
      <c r="F256" s="3">
        <v>1989</v>
      </c>
      <c r="G256" s="3" t="s">
        <v>166</v>
      </c>
      <c r="H256" s="3" t="s">
        <v>1092</v>
      </c>
      <c r="I256" s="3"/>
      <c r="J256" s="3">
        <v>647</v>
      </c>
      <c r="K256" s="3" t="s">
        <v>14</v>
      </c>
      <c r="M256" s="3">
        <v>15</v>
      </c>
    </row>
    <row r="257" customHeight="1" spans="1:13">
      <c r="A257" s="3">
        <v>11735</v>
      </c>
      <c r="D257" s="91" t="s">
        <v>10</v>
      </c>
      <c r="E257" s="91" t="s">
        <v>3610</v>
      </c>
      <c r="F257" s="3">
        <v>1989</v>
      </c>
      <c r="G257" s="3" t="s">
        <v>166</v>
      </c>
      <c r="H257" s="3" t="s">
        <v>1092</v>
      </c>
      <c r="I257" s="3"/>
      <c r="J257" s="3">
        <v>647</v>
      </c>
      <c r="K257" s="3" t="s">
        <v>14</v>
      </c>
      <c r="M257" s="3">
        <v>15</v>
      </c>
    </row>
    <row r="258" customHeight="1" spans="1:13">
      <c r="A258" s="3">
        <v>11736</v>
      </c>
      <c r="D258" s="91" t="s">
        <v>10</v>
      </c>
      <c r="E258" s="91" t="s">
        <v>3611</v>
      </c>
      <c r="F258" s="3">
        <v>1989</v>
      </c>
      <c r="G258" s="3" t="s">
        <v>166</v>
      </c>
      <c r="H258" s="3" t="s">
        <v>1092</v>
      </c>
      <c r="I258" s="3"/>
      <c r="J258" s="3">
        <v>647</v>
      </c>
      <c r="K258" s="3" t="s">
        <v>14</v>
      </c>
      <c r="M258" s="3">
        <v>15</v>
      </c>
    </row>
    <row r="259" customHeight="1" spans="1:13">
      <c r="A259" s="6" t="e">
        <f>'Drop 1 BBALL'!A399+1</f>
        <v>#VALUE!</v>
      </c>
      <c r="D259" s="91" t="s">
        <v>10</v>
      </c>
      <c r="E259" s="91" t="s">
        <v>1433</v>
      </c>
      <c r="F259" s="3">
        <v>2019</v>
      </c>
      <c r="G259" s="3" t="s">
        <v>1434</v>
      </c>
      <c r="H259" s="3" t="s">
        <v>1435</v>
      </c>
      <c r="I259" s="3" t="s">
        <v>1436</v>
      </c>
      <c r="J259" s="3" t="s">
        <v>1437</v>
      </c>
      <c r="K259" s="3" t="s">
        <v>14</v>
      </c>
      <c r="M259" s="3">
        <v>40</v>
      </c>
    </row>
    <row r="260" customHeight="1" spans="1:13">
      <c r="A260" s="6" t="e">
        <f>A259+1</f>
        <v>#VALUE!</v>
      </c>
      <c r="D260" s="91" t="s">
        <v>10</v>
      </c>
      <c r="E260" s="91" t="s">
        <v>1438</v>
      </c>
      <c r="F260" s="3">
        <v>2019</v>
      </c>
      <c r="G260" s="3" t="s">
        <v>1434</v>
      </c>
      <c r="H260" s="3" t="s">
        <v>1435</v>
      </c>
      <c r="I260" s="3" t="s">
        <v>1436</v>
      </c>
      <c r="J260" s="3" t="s">
        <v>1437</v>
      </c>
      <c r="K260" s="3" t="s">
        <v>14</v>
      </c>
      <c r="M260" s="3">
        <v>40</v>
      </c>
    </row>
    <row r="261" customHeight="1" spans="1:13">
      <c r="A261" s="6" t="e">
        <f>'Drop 1 Football'!A606+1</f>
        <v>#VALUE!</v>
      </c>
      <c r="D261" s="91" t="s">
        <v>66</v>
      </c>
      <c r="E261" s="91" t="s">
        <v>1650</v>
      </c>
      <c r="F261" s="91" t="s">
        <v>1651</v>
      </c>
      <c r="G261" s="3" t="s">
        <v>1135</v>
      </c>
      <c r="H261" s="3" t="s">
        <v>1652</v>
      </c>
      <c r="J261" s="3" t="s">
        <v>1653</v>
      </c>
      <c r="K261" s="3" t="s">
        <v>281</v>
      </c>
      <c r="M261" s="3">
        <v>100</v>
      </c>
    </row>
    <row r="262" customHeight="1" spans="1:13">
      <c r="A262" s="6" t="e">
        <f t="shared" ref="A262:A272" si="12">A261+1</f>
        <v>#VALUE!</v>
      </c>
      <c r="D262" s="91" t="s">
        <v>66</v>
      </c>
      <c r="E262" s="91" t="s">
        <v>1654</v>
      </c>
      <c r="F262" s="91" t="s">
        <v>1651</v>
      </c>
      <c r="G262" s="3" t="s">
        <v>1135</v>
      </c>
      <c r="H262" s="3" t="s">
        <v>1652</v>
      </c>
      <c r="J262" s="3" t="s">
        <v>1653</v>
      </c>
      <c r="K262" s="3" t="s">
        <v>281</v>
      </c>
      <c r="M262" s="3">
        <v>100</v>
      </c>
    </row>
    <row r="263" customHeight="1" spans="1:13">
      <c r="A263" s="6" t="e">
        <f t="shared" si="12"/>
        <v>#VALUE!</v>
      </c>
      <c r="D263" s="91" t="s">
        <v>66</v>
      </c>
      <c r="E263" s="91" t="s">
        <v>1655</v>
      </c>
      <c r="F263" s="91" t="s">
        <v>1651</v>
      </c>
      <c r="G263" s="3" t="s">
        <v>1135</v>
      </c>
      <c r="H263" s="3" t="s">
        <v>1652</v>
      </c>
      <c r="J263" s="3" t="s">
        <v>1653</v>
      </c>
      <c r="K263" s="3" t="s">
        <v>281</v>
      </c>
      <c r="M263" s="3">
        <v>100</v>
      </c>
    </row>
    <row r="264" customHeight="1" spans="1:13">
      <c r="A264" s="6" t="e">
        <f t="shared" si="12"/>
        <v>#VALUE!</v>
      </c>
      <c r="D264" s="91" t="s">
        <v>10</v>
      </c>
      <c r="E264" s="91" t="s">
        <v>3612</v>
      </c>
      <c r="F264" s="3">
        <v>2020</v>
      </c>
      <c r="G264" s="3" t="s">
        <v>166</v>
      </c>
      <c r="H264" s="3" t="s">
        <v>1026</v>
      </c>
      <c r="I264" s="3"/>
      <c r="J264" s="3">
        <v>78</v>
      </c>
      <c r="K264" s="3" t="s">
        <v>14</v>
      </c>
      <c r="M264" s="3">
        <v>15</v>
      </c>
    </row>
    <row r="265" customHeight="1" spans="1:13">
      <c r="A265" s="6" t="e">
        <f t="shared" si="12"/>
        <v>#VALUE!</v>
      </c>
      <c r="D265" s="91" t="s">
        <v>10</v>
      </c>
      <c r="E265" s="91" t="s">
        <v>3613</v>
      </c>
      <c r="F265" s="3">
        <v>2020</v>
      </c>
      <c r="G265" s="3" t="s">
        <v>166</v>
      </c>
      <c r="H265" s="3" t="s">
        <v>1026</v>
      </c>
      <c r="I265" s="3"/>
      <c r="J265" s="3">
        <v>78</v>
      </c>
      <c r="K265" s="3" t="s">
        <v>14</v>
      </c>
      <c r="M265" s="3">
        <v>15</v>
      </c>
    </row>
    <row r="266" customHeight="1" spans="1:13">
      <c r="A266" s="6" t="e">
        <f t="shared" si="12"/>
        <v>#VALUE!</v>
      </c>
      <c r="D266" s="91" t="s">
        <v>10</v>
      </c>
      <c r="E266" s="91" t="s">
        <v>3614</v>
      </c>
      <c r="F266" s="3">
        <v>2020</v>
      </c>
      <c r="G266" s="3" t="s">
        <v>166</v>
      </c>
      <c r="H266" s="3" t="s">
        <v>1026</v>
      </c>
      <c r="I266" s="3"/>
      <c r="J266" s="3">
        <v>78</v>
      </c>
      <c r="K266" s="3" t="s">
        <v>14</v>
      </c>
      <c r="M266" s="3">
        <v>15</v>
      </c>
    </row>
    <row r="267" customHeight="1" spans="1:13">
      <c r="A267" s="6" t="e">
        <f t="shared" si="12"/>
        <v>#VALUE!</v>
      </c>
      <c r="D267" s="91" t="s">
        <v>10</v>
      </c>
      <c r="E267" s="91" t="s">
        <v>3615</v>
      </c>
      <c r="F267" s="3">
        <v>2020</v>
      </c>
      <c r="G267" s="3" t="s">
        <v>166</v>
      </c>
      <c r="H267" s="3" t="s">
        <v>1026</v>
      </c>
      <c r="I267" s="3"/>
      <c r="J267" s="3">
        <v>78</v>
      </c>
      <c r="K267" s="3" t="s">
        <v>14</v>
      </c>
      <c r="M267" s="3">
        <v>15</v>
      </c>
    </row>
    <row r="268" customHeight="1" spans="1:13">
      <c r="A268" s="6" t="e">
        <f t="shared" si="12"/>
        <v>#VALUE!</v>
      </c>
      <c r="D268" s="91" t="s">
        <v>10</v>
      </c>
      <c r="E268" s="91" t="s">
        <v>3616</v>
      </c>
      <c r="F268" s="3">
        <v>2020</v>
      </c>
      <c r="G268" s="3" t="s">
        <v>166</v>
      </c>
      <c r="H268" s="3" t="s">
        <v>1026</v>
      </c>
      <c r="I268" s="3"/>
      <c r="J268" s="3">
        <v>78</v>
      </c>
      <c r="K268" s="3" t="s">
        <v>14</v>
      </c>
      <c r="M268" s="3">
        <v>15</v>
      </c>
    </row>
    <row r="269" customHeight="1" spans="1:13">
      <c r="A269" s="6" t="e">
        <f t="shared" si="12"/>
        <v>#VALUE!</v>
      </c>
      <c r="D269" s="91" t="s">
        <v>10</v>
      </c>
      <c r="E269" s="91" t="s">
        <v>3617</v>
      </c>
      <c r="F269" s="3">
        <v>2020</v>
      </c>
      <c r="G269" s="3" t="s">
        <v>166</v>
      </c>
      <c r="H269" s="3" t="s">
        <v>1026</v>
      </c>
      <c r="I269" s="3"/>
      <c r="J269" s="3">
        <v>78</v>
      </c>
      <c r="K269" s="3" t="s">
        <v>14</v>
      </c>
      <c r="M269" s="3">
        <v>15</v>
      </c>
    </row>
    <row r="270" customHeight="1" spans="1:13">
      <c r="A270" s="6" t="e">
        <f t="shared" si="12"/>
        <v>#VALUE!</v>
      </c>
      <c r="D270" s="91" t="s">
        <v>10</v>
      </c>
      <c r="E270" s="91" t="s">
        <v>1272</v>
      </c>
      <c r="F270" s="3">
        <v>2020</v>
      </c>
      <c r="G270" s="3" t="s">
        <v>1016</v>
      </c>
      <c r="H270" s="3" t="s">
        <v>1001</v>
      </c>
      <c r="I270" s="3" t="s">
        <v>1164</v>
      </c>
      <c r="J270" s="3" t="s">
        <v>1273</v>
      </c>
      <c r="K270" s="3" t="s">
        <v>40</v>
      </c>
      <c r="M270" s="3">
        <v>30</v>
      </c>
    </row>
    <row r="271" customHeight="1" spans="1:13">
      <c r="A271" s="6" t="e">
        <f t="shared" si="12"/>
        <v>#VALUE!</v>
      </c>
      <c r="D271" s="91" t="s">
        <v>10</v>
      </c>
      <c r="E271" s="91" t="s">
        <v>1274</v>
      </c>
      <c r="F271" s="3">
        <v>2018</v>
      </c>
      <c r="G271" s="3" t="s">
        <v>907</v>
      </c>
      <c r="H271" s="3" t="s">
        <v>1020</v>
      </c>
      <c r="I271" s="3"/>
      <c r="J271" s="3">
        <v>63</v>
      </c>
      <c r="K271" s="3" t="s">
        <v>14</v>
      </c>
      <c r="M271" s="3">
        <v>30</v>
      </c>
    </row>
    <row r="272" customHeight="1" spans="1:13">
      <c r="A272" s="6" t="e">
        <f t="shared" si="12"/>
        <v>#VALUE!</v>
      </c>
      <c r="D272" s="91" t="s">
        <v>10</v>
      </c>
      <c r="E272" s="91" t="s">
        <v>1053</v>
      </c>
      <c r="F272" s="3">
        <v>2020</v>
      </c>
      <c r="G272" s="3" t="s">
        <v>1054</v>
      </c>
      <c r="H272" s="3" t="s">
        <v>1055</v>
      </c>
      <c r="I272" s="3"/>
      <c r="J272" s="3" t="s">
        <v>1056</v>
      </c>
      <c r="K272" s="3" t="s">
        <v>27</v>
      </c>
      <c r="M272" s="3">
        <v>20</v>
      </c>
    </row>
    <row r="273" customHeight="1" spans="1:13">
      <c r="A273" s="3">
        <v>11758</v>
      </c>
      <c r="D273" s="91" t="s">
        <v>10</v>
      </c>
      <c r="E273" s="91" t="s">
        <v>1275</v>
      </c>
      <c r="F273" s="3">
        <v>2020</v>
      </c>
      <c r="G273" s="3" t="s">
        <v>1054</v>
      </c>
      <c r="H273" s="3" t="s">
        <v>1055</v>
      </c>
      <c r="I273" s="3"/>
      <c r="J273" s="3" t="s">
        <v>1056</v>
      </c>
      <c r="K273" s="3" t="s">
        <v>14</v>
      </c>
      <c r="M273" s="3">
        <v>30</v>
      </c>
    </row>
    <row r="274" customHeight="1" spans="1:13">
      <c r="A274" s="3">
        <v>11759</v>
      </c>
      <c r="D274" s="91" t="s">
        <v>10</v>
      </c>
      <c r="E274" s="91" t="s">
        <v>1057</v>
      </c>
      <c r="F274" s="3">
        <v>2020</v>
      </c>
      <c r="G274" s="3" t="s">
        <v>1054</v>
      </c>
      <c r="H274" s="3" t="s">
        <v>1055</v>
      </c>
      <c r="I274" s="3"/>
      <c r="J274" s="3" t="s">
        <v>1056</v>
      </c>
      <c r="K274" s="3" t="s">
        <v>27</v>
      </c>
      <c r="M274" s="3">
        <v>20</v>
      </c>
    </row>
    <row r="275" customHeight="1" spans="1:13">
      <c r="A275" s="3">
        <v>11760</v>
      </c>
      <c r="D275" s="91" t="s">
        <v>10</v>
      </c>
      <c r="E275" s="91" t="s">
        <v>1058</v>
      </c>
      <c r="F275" s="3">
        <v>2020</v>
      </c>
      <c r="G275" s="3" t="s">
        <v>1054</v>
      </c>
      <c r="H275" s="3" t="s">
        <v>1055</v>
      </c>
      <c r="I275" s="3" t="s">
        <v>1059</v>
      </c>
      <c r="J275" s="3" t="s">
        <v>1056</v>
      </c>
      <c r="K275" s="3" t="s">
        <v>27</v>
      </c>
      <c r="M275" s="3">
        <v>20</v>
      </c>
    </row>
    <row r="276" customHeight="1" spans="1:13">
      <c r="A276" s="3">
        <v>11761</v>
      </c>
      <c r="D276" s="91" t="s">
        <v>10</v>
      </c>
      <c r="E276" s="91" t="s">
        <v>1276</v>
      </c>
      <c r="F276" s="3">
        <v>2018</v>
      </c>
      <c r="G276" s="3" t="s">
        <v>1277</v>
      </c>
      <c r="H276" s="3" t="s">
        <v>1278</v>
      </c>
      <c r="I276" s="3" t="s">
        <v>1279</v>
      </c>
      <c r="J276" s="3">
        <v>75</v>
      </c>
      <c r="K276" s="3" t="s">
        <v>14</v>
      </c>
      <c r="M276" s="3">
        <v>30</v>
      </c>
    </row>
    <row r="277" customHeight="1" spans="1:13">
      <c r="A277" s="3">
        <v>11762</v>
      </c>
      <c r="D277" s="91" t="s">
        <v>10</v>
      </c>
      <c r="E277" s="91" t="s">
        <v>1280</v>
      </c>
      <c r="F277" s="3">
        <v>2018</v>
      </c>
      <c r="G277" s="3" t="s">
        <v>970</v>
      </c>
      <c r="H277" s="3" t="s">
        <v>1020</v>
      </c>
      <c r="I277" s="3"/>
      <c r="J277" s="3">
        <v>40</v>
      </c>
      <c r="K277" s="3" t="s">
        <v>14</v>
      </c>
      <c r="M277" s="3">
        <v>30</v>
      </c>
    </row>
    <row r="278" customHeight="1" spans="1:13">
      <c r="A278" s="3">
        <v>11867</v>
      </c>
      <c r="D278" s="91" t="s">
        <v>10</v>
      </c>
      <c r="E278" s="91" t="s">
        <v>3618</v>
      </c>
      <c r="F278" s="3">
        <v>1987</v>
      </c>
      <c r="G278" s="3" t="s">
        <v>2096</v>
      </c>
      <c r="H278" s="3" t="s">
        <v>3619</v>
      </c>
      <c r="I278" s="3"/>
      <c r="J278" s="3" t="s">
        <v>3620</v>
      </c>
      <c r="K278" s="3" t="s">
        <v>14</v>
      </c>
      <c r="M278" s="3">
        <v>15</v>
      </c>
    </row>
    <row r="279" customHeight="1" spans="1:13">
      <c r="A279" s="3">
        <v>11868</v>
      </c>
      <c r="D279" s="91" t="s">
        <v>10</v>
      </c>
      <c r="E279" s="91" t="s">
        <v>3621</v>
      </c>
      <c r="F279" s="3">
        <v>1987</v>
      </c>
      <c r="G279" s="3" t="s">
        <v>2096</v>
      </c>
      <c r="H279" s="3" t="s">
        <v>3619</v>
      </c>
      <c r="I279" s="3"/>
      <c r="J279" s="3" t="s">
        <v>3620</v>
      </c>
      <c r="K279" s="3" t="s">
        <v>27</v>
      </c>
      <c r="M279" s="3">
        <v>10</v>
      </c>
    </row>
    <row r="280" customHeight="1" spans="1:13">
      <c r="A280" s="3">
        <v>11869</v>
      </c>
      <c r="D280" s="91" t="s">
        <v>10</v>
      </c>
      <c r="E280" s="91" t="s">
        <v>3622</v>
      </c>
      <c r="F280" s="3">
        <v>1987</v>
      </c>
      <c r="G280" s="3" t="s">
        <v>1072</v>
      </c>
      <c r="H280" s="3" t="s">
        <v>1190</v>
      </c>
      <c r="I280" s="3"/>
      <c r="J280" s="3">
        <v>204</v>
      </c>
      <c r="K280" s="3" t="s">
        <v>27</v>
      </c>
      <c r="M280" s="3">
        <v>15</v>
      </c>
    </row>
    <row r="281" customHeight="1" spans="1:13">
      <c r="A281" s="3">
        <v>11870</v>
      </c>
      <c r="D281" s="91" t="s">
        <v>10</v>
      </c>
      <c r="E281" s="91" t="s">
        <v>3623</v>
      </c>
      <c r="F281" s="3">
        <v>1987</v>
      </c>
      <c r="G281" s="3" t="s">
        <v>1072</v>
      </c>
      <c r="H281" s="3" t="s">
        <v>1190</v>
      </c>
      <c r="I281" s="3"/>
      <c r="J281" s="3">
        <v>204</v>
      </c>
      <c r="K281" s="3" t="s">
        <v>27</v>
      </c>
      <c r="M281" s="3">
        <v>15</v>
      </c>
    </row>
    <row r="282" customHeight="1" spans="1:13">
      <c r="A282" s="3">
        <v>11871</v>
      </c>
      <c r="D282" s="91" t="s">
        <v>10</v>
      </c>
      <c r="E282" s="91" t="s">
        <v>3624</v>
      </c>
      <c r="F282" s="3">
        <v>1987</v>
      </c>
      <c r="G282" s="3" t="s">
        <v>1072</v>
      </c>
      <c r="H282" s="3" t="s">
        <v>1190</v>
      </c>
      <c r="I282" s="3"/>
      <c r="J282" s="3">
        <v>204</v>
      </c>
      <c r="K282" s="3" t="s">
        <v>27</v>
      </c>
      <c r="M282" s="3">
        <v>15</v>
      </c>
    </row>
    <row r="283" customHeight="1" spans="1:13">
      <c r="A283" s="3">
        <v>11872</v>
      </c>
      <c r="D283" s="91" t="s">
        <v>10</v>
      </c>
      <c r="E283" s="91" t="s">
        <v>3625</v>
      </c>
      <c r="F283" s="3">
        <v>1987</v>
      </c>
      <c r="G283" s="3" t="s">
        <v>1072</v>
      </c>
      <c r="H283" s="3" t="s">
        <v>1190</v>
      </c>
      <c r="I283" s="3"/>
      <c r="J283" s="3">
        <v>204</v>
      </c>
      <c r="K283" s="3" t="s">
        <v>27</v>
      </c>
      <c r="M283" s="3">
        <v>15</v>
      </c>
    </row>
    <row r="284" customHeight="1" spans="1:13">
      <c r="A284" s="3">
        <v>11873</v>
      </c>
      <c r="D284" s="91" t="s">
        <v>10</v>
      </c>
      <c r="E284" s="91" t="s">
        <v>3626</v>
      </c>
      <c r="F284" s="3">
        <v>1987</v>
      </c>
      <c r="G284" s="3" t="s">
        <v>1072</v>
      </c>
      <c r="H284" s="3" t="s">
        <v>1190</v>
      </c>
      <c r="I284" s="3"/>
      <c r="J284" s="3">
        <v>204</v>
      </c>
      <c r="K284" s="3" t="s">
        <v>27</v>
      </c>
      <c r="M284" s="3">
        <v>15</v>
      </c>
    </row>
    <row r="285" customHeight="1" spans="1:13">
      <c r="A285" s="3">
        <v>11874</v>
      </c>
      <c r="D285" s="91" t="s">
        <v>10</v>
      </c>
      <c r="E285" s="91" t="s">
        <v>3627</v>
      </c>
      <c r="F285" s="3">
        <v>1987</v>
      </c>
      <c r="G285" s="3" t="s">
        <v>1072</v>
      </c>
      <c r="H285" s="3" t="s">
        <v>1190</v>
      </c>
      <c r="I285" s="3"/>
      <c r="J285" s="3">
        <v>204</v>
      </c>
      <c r="K285" s="3" t="s">
        <v>27</v>
      </c>
      <c r="M285" s="3">
        <v>15</v>
      </c>
    </row>
    <row r="286" customHeight="1" spans="1:13">
      <c r="A286" s="3">
        <v>11875</v>
      </c>
      <c r="D286" s="91" t="s">
        <v>10</v>
      </c>
      <c r="E286" s="91" t="s">
        <v>1189</v>
      </c>
      <c r="F286" s="3">
        <v>1987</v>
      </c>
      <c r="G286" s="3" t="s">
        <v>1072</v>
      </c>
      <c r="H286" s="3" t="s">
        <v>1190</v>
      </c>
      <c r="I286" s="3"/>
      <c r="J286" s="3">
        <v>204</v>
      </c>
      <c r="K286" s="3" t="s">
        <v>14</v>
      </c>
      <c r="M286" s="3">
        <v>25</v>
      </c>
    </row>
    <row r="287" customHeight="1" spans="1:13">
      <c r="A287" s="3">
        <v>11876</v>
      </c>
      <c r="D287" s="91" t="s">
        <v>10</v>
      </c>
      <c r="E287" s="91" t="s">
        <v>1191</v>
      </c>
      <c r="F287" s="3">
        <v>1987</v>
      </c>
      <c r="G287" s="3" t="s">
        <v>1072</v>
      </c>
      <c r="H287" s="3" t="s">
        <v>1190</v>
      </c>
      <c r="I287" s="3"/>
      <c r="J287" s="3">
        <v>204</v>
      </c>
      <c r="K287" s="3" t="s">
        <v>14</v>
      </c>
      <c r="M287" s="3">
        <v>25</v>
      </c>
    </row>
    <row r="288" customHeight="1" spans="1:13">
      <c r="A288" s="3">
        <v>11877</v>
      </c>
      <c r="D288" s="91" t="s">
        <v>10</v>
      </c>
      <c r="E288" s="91" t="s">
        <v>1575</v>
      </c>
      <c r="F288" s="3">
        <v>1990</v>
      </c>
      <c r="G288" s="3" t="s">
        <v>183</v>
      </c>
      <c r="H288" s="3" t="s">
        <v>1061</v>
      </c>
      <c r="I288" s="3"/>
      <c r="J288" s="3">
        <v>663</v>
      </c>
      <c r="K288" s="3" t="s">
        <v>40</v>
      </c>
      <c r="M288" s="3">
        <v>60</v>
      </c>
    </row>
    <row r="289" customHeight="1" spans="1:13">
      <c r="A289" s="3">
        <v>11878</v>
      </c>
      <c r="D289" s="91" t="s">
        <v>10</v>
      </c>
      <c r="E289" s="91" t="s">
        <v>1060</v>
      </c>
      <c r="F289" s="3">
        <v>1990</v>
      </c>
      <c r="G289" s="3" t="s">
        <v>183</v>
      </c>
      <c r="H289" s="3" t="s">
        <v>1061</v>
      </c>
      <c r="I289" s="3"/>
      <c r="J289" s="3">
        <v>663</v>
      </c>
      <c r="K289" s="3" t="s">
        <v>14</v>
      </c>
      <c r="M289" s="3">
        <v>20</v>
      </c>
    </row>
    <row r="290" customHeight="1" spans="1:13">
      <c r="A290" s="3">
        <v>11879</v>
      </c>
      <c r="D290" s="91" t="s">
        <v>10</v>
      </c>
      <c r="E290" s="91" t="s">
        <v>1062</v>
      </c>
      <c r="F290" s="3">
        <v>1990</v>
      </c>
      <c r="G290" s="3" t="s">
        <v>183</v>
      </c>
      <c r="H290" s="3" t="s">
        <v>1061</v>
      </c>
      <c r="I290" s="3"/>
      <c r="J290" s="3">
        <v>663</v>
      </c>
      <c r="K290" s="3" t="s">
        <v>14</v>
      </c>
      <c r="M290" s="3">
        <v>20</v>
      </c>
    </row>
    <row r="291" customHeight="1" spans="1:13">
      <c r="A291" s="3">
        <v>11880</v>
      </c>
      <c r="D291" s="91" t="s">
        <v>10</v>
      </c>
      <c r="E291" s="91" t="s">
        <v>1063</v>
      </c>
      <c r="F291" s="3">
        <v>1990</v>
      </c>
      <c r="G291" s="3" t="s">
        <v>183</v>
      </c>
      <c r="H291" s="3" t="s">
        <v>1061</v>
      </c>
      <c r="I291" s="3"/>
      <c r="J291" s="3">
        <v>663</v>
      </c>
      <c r="K291" s="3" t="s">
        <v>14</v>
      </c>
      <c r="M291" s="3">
        <v>20</v>
      </c>
    </row>
    <row r="292" customHeight="1" spans="1:13">
      <c r="A292" s="3">
        <v>11881</v>
      </c>
      <c r="D292" s="91" t="s">
        <v>10</v>
      </c>
      <c r="E292" s="91" t="s">
        <v>1064</v>
      </c>
      <c r="F292" s="3">
        <v>1990</v>
      </c>
      <c r="G292" s="3" t="s">
        <v>183</v>
      </c>
      <c r="H292" s="3" t="s">
        <v>1061</v>
      </c>
      <c r="I292" s="3"/>
      <c r="J292" s="3">
        <v>663</v>
      </c>
      <c r="K292" s="3" t="s">
        <v>14</v>
      </c>
      <c r="M292" s="3">
        <v>20</v>
      </c>
    </row>
    <row r="293" customHeight="1" spans="1:13">
      <c r="A293" s="3">
        <v>11882</v>
      </c>
      <c r="D293" s="91" t="s">
        <v>10</v>
      </c>
      <c r="E293" s="91" t="s">
        <v>1065</v>
      </c>
      <c r="F293" s="3">
        <v>1990</v>
      </c>
      <c r="G293" s="3" t="s">
        <v>183</v>
      </c>
      <c r="H293" s="3" t="s">
        <v>1061</v>
      </c>
      <c r="I293" s="3"/>
      <c r="J293" s="3">
        <v>663</v>
      </c>
      <c r="K293" s="3" t="s">
        <v>14</v>
      </c>
      <c r="M293" s="3">
        <v>20</v>
      </c>
    </row>
    <row r="294" customHeight="1" spans="1:13">
      <c r="A294" s="3">
        <v>11883</v>
      </c>
      <c r="D294" s="91" t="s">
        <v>10</v>
      </c>
      <c r="E294" s="91" t="s">
        <v>1066</v>
      </c>
      <c r="F294" s="3">
        <v>1990</v>
      </c>
      <c r="G294" s="3" t="s">
        <v>183</v>
      </c>
      <c r="H294" s="3" t="s">
        <v>1061</v>
      </c>
      <c r="I294" s="3"/>
      <c r="J294" s="3">
        <v>663</v>
      </c>
      <c r="K294" s="3" t="s">
        <v>14</v>
      </c>
      <c r="M294" s="3">
        <v>20</v>
      </c>
    </row>
    <row r="295" customHeight="1" spans="1:13">
      <c r="A295" s="3">
        <v>11884</v>
      </c>
      <c r="D295" s="91" t="s">
        <v>10</v>
      </c>
      <c r="E295" s="91" t="s">
        <v>1067</v>
      </c>
      <c r="F295" s="3">
        <v>1990</v>
      </c>
      <c r="G295" s="3" t="s">
        <v>183</v>
      </c>
      <c r="H295" s="3" t="s">
        <v>1061</v>
      </c>
      <c r="I295" s="3"/>
      <c r="J295" s="3">
        <v>663</v>
      </c>
      <c r="K295" s="3" t="s">
        <v>14</v>
      </c>
      <c r="M295" s="3">
        <v>20</v>
      </c>
    </row>
    <row r="296" customHeight="1" spans="1:13">
      <c r="A296" s="3">
        <v>11885</v>
      </c>
      <c r="D296" s="91" t="s">
        <v>10</v>
      </c>
      <c r="E296" s="91" t="s">
        <v>1068</v>
      </c>
      <c r="F296" s="3">
        <v>1990</v>
      </c>
      <c r="G296" s="3" t="s">
        <v>183</v>
      </c>
      <c r="H296" s="3" t="s">
        <v>1061</v>
      </c>
      <c r="I296" s="3"/>
      <c r="J296" s="3">
        <v>663</v>
      </c>
      <c r="K296" s="3" t="s">
        <v>14</v>
      </c>
      <c r="M296" s="3">
        <v>20</v>
      </c>
    </row>
    <row r="297" customHeight="1" spans="1:13">
      <c r="A297" s="3">
        <v>11886</v>
      </c>
      <c r="D297" s="91" t="s">
        <v>10</v>
      </c>
      <c r="E297" s="91" t="s">
        <v>1069</v>
      </c>
      <c r="F297" s="3">
        <v>1990</v>
      </c>
      <c r="G297" s="3" t="s">
        <v>183</v>
      </c>
      <c r="H297" s="3" t="s">
        <v>1061</v>
      </c>
      <c r="I297" s="3"/>
      <c r="J297" s="3">
        <v>663</v>
      </c>
      <c r="K297" s="3" t="s">
        <v>14</v>
      </c>
      <c r="M297" s="3">
        <v>20</v>
      </c>
    </row>
    <row r="298" customHeight="1" spans="1:13">
      <c r="A298" s="3">
        <v>11887</v>
      </c>
      <c r="D298" s="91" t="s">
        <v>10</v>
      </c>
      <c r="E298" s="91" t="s">
        <v>1070</v>
      </c>
      <c r="F298" s="3">
        <v>1990</v>
      </c>
      <c r="G298" s="3" t="s">
        <v>183</v>
      </c>
      <c r="H298" s="3" t="s">
        <v>1061</v>
      </c>
      <c r="I298" s="3"/>
      <c r="J298" s="3">
        <v>663</v>
      </c>
      <c r="K298" s="3" t="s">
        <v>14</v>
      </c>
      <c r="M298" s="3">
        <v>20</v>
      </c>
    </row>
    <row r="299" customHeight="1" spans="1:13">
      <c r="A299" s="3">
        <v>11888</v>
      </c>
      <c r="D299" s="91" t="s">
        <v>10</v>
      </c>
      <c r="E299" s="91" t="s">
        <v>3628</v>
      </c>
      <c r="F299" s="3">
        <v>1990</v>
      </c>
      <c r="G299" s="3" t="s">
        <v>183</v>
      </c>
      <c r="H299" s="3" t="s">
        <v>1061</v>
      </c>
      <c r="I299" s="3"/>
      <c r="J299" s="3">
        <v>663</v>
      </c>
      <c r="K299" s="3" t="s">
        <v>27</v>
      </c>
      <c r="M299" s="3">
        <v>10</v>
      </c>
    </row>
    <row r="300" customHeight="1" spans="1:13">
      <c r="A300" s="3">
        <v>11889</v>
      </c>
      <c r="D300" s="91" t="s">
        <v>10</v>
      </c>
      <c r="E300" s="91" t="s">
        <v>3629</v>
      </c>
      <c r="F300" s="3">
        <v>1990</v>
      </c>
      <c r="G300" s="3" t="s">
        <v>183</v>
      </c>
      <c r="H300" s="3" t="s">
        <v>1061</v>
      </c>
      <c r="I300" s="3"/>
      <c r="J300" s="3">
        <v>663</v>
      </c>
      <c r="K300" s="3" t="s">
        <v>27</v>
      </c>
      <c r="M300" s="3">
        <v>10</v>
      </c>
    </row>
    <row r="301" customHeight="1" spans="1:13">
      <c r="A301" s="3">
        <v>11890</v>
      </c>
      <c r="D301" s="91" t="s">
        <v>10</v>
      </c>
      <c r="E301" s="91" t="s">
        <v>3630</v>
      </c>
      <c r="F301" s="3">
        <v>1990</v>
      </c>
      <c r="G301" s="3" t="s">
        <v>183</v>
      </c>
      <c r="H301" s="3" t="s">
        <v>1061</v>
      </c>
      <c r="I301" s="3"/>
      <c r="J301" s="3">
        <v>663</v>
      </c>
      <c r="K301" s="3" t="s">
        <v>170</v>
      </c>
      <c r="M301" s="3">
        <v>5</v>
      </c>
    </row>
    <row r="302" customHeight="1" spans="1:13">
      <c r="A302" s="3">
        <v>11891</v>
      </c>
      <c r="D302" s="91" t="s">
        <v>10</v>
      </c>
      <c r="E302" s="91" t="s">
        <v>1281</v>
      </c>
      <c r="F302" s="3">
        <v>1989</v>
      </c>
      <c r="G302" s="3" t="s">
        <v>1072</v>
      </c>
      <c r="H302" s="3" t="s">
        <v>1073</v>
      </c>
      <c r="I302" s="3"/>
      <c r="J302" s="3">
        <v>548</v>
      </c>
      <c r="K302" s="3" t="s">
        <v>14</v>
      </c>
      <c r="M302" s="3">
        <v>30</v>
      </c>
    </row>
    <row r="303" customHeight="1" spans="1:13">
      <c r="A303" s="3">
        <v>11892</v>
      </c>
      <c r="D303" s="91" t="s">
        <v>10</v>
      </c>
      <c r="E303" s="91" t="s">
        <v>1282</v>
      </c>
      <c r="F303" s="3">
        <v>1989</v>
      </c>
      <c r="G303" s="3" t="s">
        <v>1072</v>
      </c>
      <c r="H303" s="3" t="s">
        <v>1073</v>
      </c>
      <c r="I303" s="3"/>
      <c r="J303" s="3">
        <v>548</v>
      </c>
      <c r="K303" s="3" t="s">
        <v>14</v>
      </c>
      <c r="M303" s="3">
        <v>30</v>
      </c>
    </row>
    <row r="304" customHeight="1" spans="1:13">
      <c r="A304" s="3">
        <v>11893</v>
      </c>
      <c r="D304" s="91" t="s">
        <v>10</v>
      </c>
      <c r="E304" s="91" t="s">
        <v>1283</v>
      </c>
      <c r="F304" s="3">
        <v>1989</v>
      </c>
      <c r="G304" s="3" t="s">
        <v>1072</v>
      </c>
      <c r="H304" s="3" t="s">
        <v>1073</v>
      </c>
      <c r="I304" s="3"/>
      <c r="J304" s="3">
        <v>548</v>
      </c>
      <c r="K304" s="3" t="s">
        <v>14</v>
      </c>
      <c r="M304" s="3">
        <v>30</v>
      </c>
    </row>
    <row r="305" customHeight="1" spans="1:13">
      <c r="A305" s="3">
        <v>11894</v>
      </c>
      <c r="D305" s="91" t="s">
        <v>10</v>
      </c>
      <c r="E305" s="91" t="s">
        <v>1071</v>
      </c>
      <c r="F305" s="3">
        <v>1989</v>
      </c>
      <c r="G305" s="3" t="s">
        <v>1072</v>
      </c>
      <c r="H305" s="3" t="s">
        <v>1073</v>
      </c>
      <c r="I305" s="3"/>
      <c r="J305" s="3">
        <v>548</v>
      </c>
      <c r="K305" s="3" t="s">
        <v>27</v>
      </c>
      <c r="M305" s="3">
        <v>20</v>
      </c>
    </row>
    <row r="306" customHeight="1" spans="1:13">
      <c r="A306" s="3">
        <v>11895</v>
      </c>
      <c r="D306" s="91" t="s">
        <v>10</v>
      </c>
      <c r="E306" s="91" t="s">
        <v>1284</v>
      </c>
      <c r="F306" s="3">
        <v>1989</v>
      </c>
      <c r="G306" s="3" t="s">
        <v>162</v>
      </c>
      <c r="H306" s="3" t="s">
        <v>1073</v>
      </c>
      <c r="I306" s="3"/>
      <c r="J306" s="3" t="s">
        <v>1285</v>
      </c>
      <c r="K306" s="3" t="s">
        <v>14</v>
      </c>
      <c r="M306" s="3">
        <v>30</v>
      </c>
    </row>
    <row r="307" customHeight="1" spans="1:13">
      <c r="A307" s="3">
        <v>11896</v>
      </c>
      <c r="D307" s="91" t="s">
        <v>10</v>
      </c>
      <c r="E307" s="91" t="s">
        <v>3631</v>
      </c>
      <c r="F307" s="3">
        <v>1989</v>
      </c>
      <c r="G307" s="3" t="s">
        <v>166</v>
      </c>
      <c r="H307" s="3" t="s">
        <v>1092</v>
      </c>
      <c r="I307" s="3"/>
      <c r="J307" s="3">
        <v>647</v>
      </c>
      <c r="K307" s="3" t="s">
        <v>14</v>
      </c>
      <c r="M307" s="3">
        <v>15</v>
      </c>
    </row>
    <row r="308" customHeight="1" spans="1:13">
      <c r="A308" s="3">
        <v>11953</v>
      </c>
      <c r="D308" s="91" t="s">
        <v>10</v>
      </c>
      <c r="E308" s="91" t="s">
        <v>1286</v>
      </c>
      <c r="F308" s="3">
        <v>1987</v>
      </c>
      <c r="G308" s="3" t="s">
        <v>166</v>
      </c>
      <c r="H308" s="3" t="s">
        <v>1088</v>
      </c>
      <c r="J308" s="3">
        <v>320</v>
      </c>
      <c r="K308" s="3" t="s">
        <v>14</v>
      </c>
      <c r="M308" s="3">
        <v>30</v>
      </c>
    </row>
    <row r="309" customHeight="1" spans="1:13">
      <c r="A309" s="3">
        <v>11954</v>
      </c>
      <c r="D309" s="91" t="s">
        <v>10</v>
      </c>
      <c r="E309" s="91" t="s">
        <v>1656</v>
      </c>
      <c r="F309" s="3">
        <v>1987</v>
      </c>
      <c r="G309" s="3" t="s">
        <v>162</v>
      </c>
      <c r="H309" s="3" t="s">
        <v>1657</v>
      </c>
      <c r="I309" s="3" t="s">
        <v>1658</v>
      </c>
      <c r="J309" s="3" t="s">
        <v>1659</v>
      </c>
      <c r="K309" s="3" t="s">
        <v>40</v>
      </c>
      <c r="M309" s="3">
        <v>100</v>
      </c>
    </row>
    <row r="310" customHeight="1" spans="1:13">
      <c r="A310" s="3">
        <v>11955</v>
      </c>
      <c r="D310" s="91" t="s">
        <v>10</v>
      </c>
      <c r="E310" s="91" t="s">
        <v>1371</v>
      </c>
      <c r="F310" s="3">
        <v>1984</v>
      </c>
      <c r="G310" s="3" t="s">
        <v>166</v>
      </c>
      <c r="H310" s="3" t="s">
        <v>1372</v>
      </c>
      <c r="J310" s="3">
        <v>182</v>
      </c>
      <c r="K310" s="3" t="s">
        <v>14</v>
      </c>
      <c r="M310" s="3">
        <v>35</v>
      </c>
    </row>
    <row r="311" customHeight="1" spans="1:13">
      <c r="A311" s="3">
        <v>11956</v>
      </c>
      <c r="D311" s="91" t="s">
        <v>10</v>
      </c>
      <c r="E311" s="91" t="s">
        <v>1192</v>
      </c>
      <c r="F311" s="3">
        <v>1987</v>
      </c>
      <c r="G311" s="3" t="s">
        <v>166</v>
      </c>
      <c r="H311" s="3" t="s">
        <v>568</v>
      </c>
      <c r="J311" s="3">
        <v>170</v>
      </c>
      <c r="K311" s="3" t="s">
        <v>14</v>
      </c>
      <c r="M311" s="3">
        <v>25</v>
      </c>
    </row>
    <row r="312" customHeight="1" spans="1:13">
      <c r="A312" s="3">
        <v>11957</v>
      </c>
      <c r="D312" s="91" t="s">
        <v>10</v>
      </c>
      <c r="E312" s="91" t="s">
        <v>1193</v>
      </c>
      <c r="F312" s="3">
        <v>1987</v>
      </c>
      <c r="G312" s="3" t="s">
        <v>166</v>
      </c>
      <c r="H312" s="3" t="s">
        <v>568</v>
      </c>
      <c r="J312" s="3">
        <v>170</v>
      </c>
      <c r="K312" s="3" t="s">
        <v>14</v>
      </c>
      <c r="M312" s="3">
        <v>25</v>
      </c>
    </row>
    <row r="313" customHeight="1" spans="1:13">
      <c r="A313" s="3">
        <v>11960</v>
      </c>
      <c r="D313" s="91" t="s">
        <v>10</v>
      </c>
      <c r="E313" s="91" t="s">
        <v>1491</v>
      </c>
      <c r="F313" s="3">
        <v>1987</v>
      </c>
      <c r="G313" s="3" t="s">
        <v>131</v>
      </c>
      <c r="H313" s="3" t="s">
        <v>1492</v>
      </c>
      <c r="J313" s="3">
        <v>502</v>
      </c>
      <c r="K313" s="3" t="s">
        <v>40</v>
      </c>
      <c r="M313" s="3">
        <v>50</v>
      </c>
    </row>
    <row r="314" customHeight="1" spans="1:13">
      <c r="A314" s="3">
        <v>11961</v>
      </c>
      <c r="D314" s="91" t="s">
        <v>10</v>
      </c>
      <c r="E314" s="3">
        <v>55110195</v>
      </c>
      <c r="F314" s="3">
        <v>1987</v>
      </c>
      <c r="G314" s="3" t="s">
        <v>131</v>
      </c>
      <c r="H314" s="3" t="s">
        <v>1492</v>
      </c>
      <c r="J314" s="3">
        <v>502</v>
      </c>
      <c r="K314" s="3" t="s">
        <v>40</v>
      </c>
      <c r="M314" s="3">
        <v>50</v>
      </c>
    </row>
    <row r="315" customHeight="1" spans="1:13">
      <c r="A315" s="3">
        <v>11962</v>
      </c>
      <c r="D315" s="91" t="s">
        <v>10</v>
      </c>
      <c r="E315" s="3">
        <v>55110199</v>
      </c>
      <c r="F315" s="3">
        <v>1987</v>
      </c>
      <c r="G315" s="3" t="s">
        <v>131</v>
      </c>
      <c r="H315" s="3" t="s">
        <v>1492</v>
      </c>
      <c r="J315" s="3">
        <v>502</v>
      </c>
      <c r="K315" s="3" t="s">
        <v>40</v>
      </c>
      <c r="M315" s="3">
        <v>50</v>
      </c>
    </row>
    <row r="316" customHeight="1" spans="1:13">
      <c r="A316" s="3">
        <v>11963</v>
      </c>
      <c r="D316" s="91" t="s">
        <v>10</v>
      </c>
      <c r="E316" s="3">
        <v>55110200</v>
      </c>
      <c r="F316" s="3">
        <v>1987</v>
      </c>
      <c r="G316" s="3" t="s">
        <v>131</v>
      </c>
      <c r="H316" s="3" t="s">
        <v>1492</v>
      </c>
      <c r="J316" s="3">
        <v>502</v>
      </c>
      <c r="K316" s="3" t="s">
        <v>40</v>
      </c>
      <c r="M316" s="3">
        <v>50</v>
      </c>
    </row>
    <row r="317" customHeight="1" spans="1:13">
      <c r="A317" s="3">
        <v>11964</v>
      </c>
      <c r="D317" s="91" t="s">
        <v>10</v>
      </c>
      <c r="E317" s="3">
        <v>55110202</v>
      </c>
      <c r="F317" s="3">
        <v>1987</v>
      </c>
      <c r="G317" s="3" t="s">
        <v>131</v>
      </c>
      <c r="H317" s="3" t="s">
        <v>1492</v>
      </c>
      <c r="J317" s="3">
        <v>502</v>
      </c>
      <c r="K317" s="3" t="s">
        <v>40</v>
      </c>
      <c r="M317" s="3">
        <v>50</v>
      </c>
    </row>
    <row r="318" customHeight="1" spans="1:13">
      <c r="A318" s="3">
        <v>12020</v>
      </c>
      <c r="D318" s="91" t="s">
        <v>10</v>
      </c>
      <c r="E318" s="91" t="s">
        <v>3632</v>
      </c>
      <c r="F318" s="3">
        <v>1992</v>
      </c>
      <c r="G318" s="3" t="s">
        <v>1102</v>
      </c>
      <c r="H318" s="3" t="s">
        <v>1076</v>
      </c>
      <c r="I318" s="3" t="s">
        <v>3633</v>
      </c>
      <c r="J318" s="3">
        <v>2</v>
      </c>
      <c r="K318" s="3" t="s">
        <v>27</v>
      </c>
      <c r="M318" s="3">
        <v>10</v>
      </c>
    </row>
    <row r="319" customHeight="1" spans="1:13">
      <c r="A319" s="3">
        <v>12021</v>
      </c>
      <c r="D319" s="91" t="s">
        <v>10</v>
      </c>
      <c r="E319" s="91" t="s">
        <v>3634</v>
      </c>
      <c r="F319" s="3">
        <v>1992</v>
      </c>
      <c r="G319" s="3" t="s">
        <v>1102</v>
      </c>
      <c r="H319" s="3" t="s">
        <v>1076</v>
      </c>
      <c r="I319" s="3" t="s">
        <v>3633</v>
      </c>
      <c r="J319" s="3">
        <v>2</v>
      </c>
      <c r="K319" s="3" t="s">
        <v>27</v>
      </c>
      <c r="M319" s="3">
        <v>10</v>
      </c>
    </row>
    <row r="320" customHeight="1" spans="1:13">
      <c r="A320" s="3">
        <v>12022</v>
      </c>
      <c r="D320" s="91" t="s">
        <v>10</v>
      </c>
      <c r="E320" s="91" t="s">
        <v>3635</v>
      </c>
      <c r="F320" s="3">
        <v>1992</v>
      </c>
      <c r="G320" s="3" t="s">
        <v>1102</v>
      </c>
      <c r="H320" s="3" t="s">
        <v>1076</v>
      </c>
      <c r="I320" s="3" t="s">
        <v>3633</v>
      </c>
      <c r="J320" s="3">
        <v>2</v>
      </c>
      <c r="K320" s="3" t="s">
        <v>27</v>
      </c>
      <c r="M320" s="3">
        <v>10</v>
      </c>
    </row>
    <row r="321" customHeight="1" spans="1:13">
      <c r="A321" s="3">
        <v>12023</v>
      </c>
      <c r="D321" s="91" t="s">
        <v>10</v>
      </c>
      <c r="E321" s="91" t="s">
        <v>3636</v>
      </c>
      <c r="F321" s="3">
        <v>1991</v>
      </c>
      <c r="G321" s="3" t="s">
        <v>1794</v>
      </c>
      <c r="H321" s="3" t="s">
        <v>1076</v>
      </c>
      <c r="I321" s="3"/>
      <c r="J321" s="3">
        <v>55</v>
      </c>
      <c r="K321" s="3" t="s">
        <v>170</v>
      </c>
      <c r="M321" s="3">
        <v>10</v>
      </c>
    </row>
    <row r="322" customHeight="1" spans="1:13">
      <c r="A322" s="3">
        <v>12024</v>
      </c>
      <c r="D322" s="91" t="s">
        <v>10</v>
      </c>
      <c r="E322" s="91" t="s">
        <v>3637</v>
      </c>
      <c r="F322" s="3">
        <v>1991</v>
      </c>
      <c r="G322" s="3" t="s">
        <v>1794</v>
      </c>
      <c r="H322" s="3" t="s">
        <v>1076</v>
      </c>
      <c r="I322" s="3"/>
      <c r="J322" s="3">
        <v>55</v>
      </c>
      <c r="K322" s="3" t="s">
        <v>27</v>
      </c>
      <c r="M322" s="3">
        <v>15</v>
      </c>
    </row>
    <row r="323" customHeight="1" spans="1:13">
      <c r="A323" s="3">
        <v>12025</v>
      </c>
      <c r="D323" s="91" t="s">
        <v>10</v>
      </c>
      <c r="E323" s="91" t="s">
        <v>3638</v>
      </c>
      <c r="F323" s="3">
        <v>1991</v>
      </c>
      <c r="G323" s="3" t="s">
        <v>1794</v>
      </c>
      <c r="H323" s="3" t="s">
        <v>1076</v>
      </c>
      <c r="I323" s="3"/>
      <c r="J323" s="3">
        <v>55</v>
      </c>
      <c r="K323" s="3" t="s">
        <v>170</v>
      </c>
      <c r="M323" s="3">
        <v>10</v>
      </c>
    </row>
    <row r="324" customHeight="1" spans="1:13">
      <c r="A324" s="3">
        <v>12026</v>
      </c>
      <c r="D324" s="91" t="s">
        <v>10</v>
      </c>
      <c r="E324" s="91" t="s">
        <v>3639</v>
      </c>
      <c r="F324" s="3">
        <v>1991</v>
      </c>
      <c r="G324" s="3" t="s">
        <v>1794</v>
      </c>
      <c r="H324" s="3" t="s">
        <v>1076</v>
      </c>
      <c r="I324" s="3"/>
      <c r="J324" s="3">
        <v>55</v>
      </c>
      <c r="K324" s="3" t="s">
        <v>27</v>
      </c>
      <c r="M324" s="3">
        <v>15</v>
      </c>
    </row>
    <row r="325" customHeight="1" spans="1:13">
      <c r="A325" s="3">
        <v>12027</v>
      </c>
      <c r="D325" s="91" t="s">
        <v>10</v>
      </c>
      <c r="E325" s="91" t="s">
        <v>3640</v>
      </c>
      <c r="F325" s="3">
        <v>1991</v>
      </c>
      <c r="G325" s="3" t="s">
        <v>1794</v>
      </c>
      <c r="H325" s="3" t="s">
        <v>1076</v>
      </c>
      <c r="I325" s="3"/>
      <c r="J325" s="3">
        <v>55</v>
      </c>
      <c r="K325" s="3" t="s">
        <v>27</v>
      </c>
      <c r="M325" s="3">
        <v>15</v>
      </c>
    </row>
    <row r="326" customHeight="1" spans="1:13">
      <c r="A326" s="3">
        <v>12028</v>
      </c>
      <c r="D326" s="91" t="s">
        <v>10</v>
      </c>
      <c r="E326" s="91" t="s">
        <v>3641</v>
      </c>
      <c r="F326" s="3">
        <v>1991</v>
      </c>
      <c r="G326" s="3" t="s">
        <v>1794</v>
      </c>
      <c r="H326" s="3" t="s">
        <v>1076</v>
      </c>
      <c r="I326" s="3"/>
      <c r="J326" s="3">
        <v>55</v>
      </c>
      <c r="K326" s="3" t="s">
        <v>27</v>
      </c>
      <c r="M326" s="3">
        <v>15</v>
      </c>
    </row>
    <row r="327" customHeight="1" spans="1:13">
      <c r="A327" s="3">
        <v>12033</v>
      </c>
      <c r="D327" s="91" t="s">
        <v>10</v>
      </c>
      <c r="E327" s="91" t="s">
        <v>3642</v>
      </c>
      <c r="F327" s="3">
        <v>2020</v>
      </c>
      <c r="G327" s="3" t="s">
        <v>970</v>
      </c>
      <c r="H327" s="3" t="s">
        <v>1023</v>
      </c>
      <c r="I327" s="3"/>
      <c r="J327" s="3">
        <v>11</v>
      </c>
      <c r="K327" s="3" t="s">
        <v>14</v>
      </c>
      <c r="M327" s="3">
        <v>10</v>
      </c>
    </row>
    <row r="328" customHeight="1" spans="1:13">
      <c r="A328" s="3">
        <v>12077</v>
      </c>
      <c r="D328" s="91" t="s">
        <v>10</v>
      </c>
      <c r="E328" s="91" t="s">
        <v>1493</v>
      </c>
      <c r="F328" s="3">
        <v>2019</v>
      </c>
      <c r="G328" s="3" t="s">
        <v>1494</v>
      </c>
      <c r="H328" s="3" t="s">
        <v>1013</v>
      </c>
      <c r="I328" s="3" t="s">
        <v>1495</v>
      </c>
      <c r="J328" s="3">
        <v>1</v>
      </c>
      <c r="K328" s="3" t="s">
        <v>40</v>
      </c>
      <c r="M328" s="3">
        <v>50</v>
      </c>
    </row>
    <row r="329" customHeight="1" spans="1:13">
      <c r="A329" s="3">
        <v>12078</v>
      </c>
      <c r="D329" s="91" t="s">
        <v>10</v>
      </c>
      <c r="E329" s="91" t="s">
        <v>1496</v>
      </c>
      <c r="F329" s="3">
        <v>2019</v>
      </c>
      <c r="G329" s="3" t="s">
        <v>1494</v>
      </c>
      <c r="H329" s="3" t="s">
        <v>1013</v>
      </c>
      <c r="I329" s="3" t="s">
        <v>1495</v>
      </c>
      <c r="J329" s="3">
        <v>1</v>
      </c>
      <c r="K329" s="3" t="s">
        <v>40</v>
      </c>
      <c r="M329" s="3">
        <v>50</v>
      </c>
    </row>
    <row r="330" customHeight="1" spans="1:13">
      <c r="A330" s="3">
        <v>12079</v>
      </c>
      <c r="D330" s="91" t="s">
        <v>10</v>
      </c>
      <c r="E330" s="91" t="s">
        <v>1497</v>
      </c>
      <c r="F330" s="3">
        <v>2019</v>
      </c>
      <c r="G330" s="3" t="s">
        <v>1494</v>
      </c>
      <c r="H330" s="3" t="s">
        <v>1013</v>
      </c>
      <c r="I330" s="3" t="s">
        <v>1495</v>
      </c>
      <c r="J330" s="3">
        <v>1</v>
      </c>
      <c r="K330" s="3" t="s">
        <v>40</v>
      </c>
      <c r="M330" s="3">
        <v>50</v>
      </c>
    </row>
    <row r="331" customHeight="1" spans="1:13">
      <c r="A331" s="3">
        <v>12080</v>
      </c>
      <c r="D331" s="91" t="s">
        <v>10</v>
      </c>
      <c r="E331" s="91" t="s">
        <v>1693</v>
      </c>
      <c r="F331" s="3">
        <v>2019</v>
      </c>
      <c r="G331" s="3" t="s">
        <v>1054</v>
      </c>
      <c r="H331" s="3" t="s">
        <v>1013</v>
      </c>
      <c r="I331" s="3" t="s">
        <v>1694</v>
      </c>
      <c r="J331" s="3" t="s">
        <v>1695</v>
      </c>
      <c r="K331" s="3" t="s">
        <v>40</v>
      </c>
      <c r="M331" s="3">
        <v>125</v>
      </c>
    </row>
    <row r="332" customHeight="1" spans="1:13">
      <c r="A332" s="3">
        <v>12081</v>
      </c>
      <c r="D332" s="91" t="s">
        <v>10</v>
      </c>
      <c r="E332" s="91" t="s">
        <v>1696</v>
      </c>
      <c r="F332" s="3">
        <v>2019</v>
      </c>
      <c r="G332" s="3" t="s">
        <v>1054</v>
      </c>
      <c r="H332" s="3" t="s">
        <v>1013</v>
      </c>
      <c r="I332" s="3" t="s">
        <v>1694</v>
      </c>
      <c r="J332" s="3" t="s">
        <v>1695</v>
      </c>
      <c r="K332" s="3" t="s">
        <v>40</v>
      </c>
      <c r="M332" s="3">
        <v>125</v>
      </c>
    </row>
    <row r="333" customHeight="1" spans="1:13">
      <c r="A333" s="3">
        <v>12082</v>
      </c>
      <c r="D333" s="91" t="s">
        <v>10</v>
      </c>
      <c r="E333" s="91" t="s">
        <v>1697</v>
      </c>
      <c r="F333" s="3">
        <v>2019</v>
      </c>
      <c r="G333" s="3" t="s">
        <v>1054</v>
      </c>
      <c r="H333" s="3" t="s">
        <v>1013</v>
      </c>
      <c r="I333" s="3" t="s">
        <v>1694</v>
      </c>
      <c r="J333" s="3" t="s">
        <v>1695</v>
      </c>
      <c r="K333" s="3" t="s">
        <v>40</v>
      </c>
      <c r="M333" s="3">
        <v>125</v>
      </c>
    </row>
    <row r="334" customHeight="1" spans="1:13">
      <c r="A334" s="3">
        <v>12083</v>
      </c>
      <c r="D334" s="91" t="s">
        <v>10</v>
      </c>
      <c r="E334" s="91" t="s">
        <v>1698</v>
      </c>
      <c r="F334" s="3">
        <v>2019</v>
      </c>
      <c r="G334" s="3" t="s">
        <v>1054</v>
      </c>
      <c r="H334" s="3" t="s">
        <v>1013</v>
      </c>
      <c r="I334" s="3" t="s">
        <v>1694</v>
      </c>
      <c r="J334" s="3" t="s">
        <v>1695</v>
      </c>
      <c r="K334" s="3" t="s">
        <v>40</v>
      </c>
      <c r="M334" s="3">
        <v>125</v>
      </c>
    </row>
    <row r="335" customHeight="1" spans="1:13">
      <c r="A335" s="3">
        <v>12084</v>
      </c>
      <c r="D335" s="91" t="s">
        <v>10</v>
      </c>
      <c r="E335" s="91" t="s">
        <v>1699</v>
      </c>
      <c r="F335" s="3">
        <v>2019</v>
      </c>
      <c r="G335" s="3" t="s">
        <v>1054</v>
      </c>
      <c r="H335" s="3" t="s">
        <v>1013</v>
      </c>
      <c r="I335" s="3" t="s">
        <v>1694</v>
      </c>
      <c r="J335" s="3" t="s">
        <v>1695</v>
      </c>
      <c r="K335" s="3" t="s">
        <v>40</v>
      </c>
      <c r="M335" s="3">
        <v>125</v>
      </c>
    </row>
    <row r="336" customHeight="1" spans="1:13">
      <c r="A336" s="3">
        <v>12085</v>
      </c>
      <c r="D336" s="91" t="s">
        <v>10</v>
      </c>
      <c r="E336" s="91" t="s">
        <v>1700</v>
      </c>
      <c r="F336" s="3">
        <v>2019</v>
      </c>
      <c r="G336" s="3" t="s">
        <v>1054</v>
      </c>
      <c r="H336" s="3" t="s">
        <v>1013</v>
      </c>
      <c r="I336" s="3" t="s">
        <v>1694</v>
      </c>
      <c r="J336" s="3" t="s">
        <v>1695</v>
      </c>
      <c r="K336" s="3" t="s">
        <v>40</v>
      </c>
      <c r="M336" s="3">
        <v>125</v>
      </c>
    </row>
    <row r="337" customHeight="1" spans="1:13">
      <c r="A337" s="3">
        <v>12086</v>
      </c>
      <c r="D337" s="91" t="s">
        <v>10</v>
      </c>
      <c r="E337" s="91" t="s">
        <v>1701</v>
      </c>
      <c r="F337" s="3">
        <v>2019</v>
      </c>
      <c r="G337" s="3" t="s">
        <v>1054</v>
      </c>
      <c r="H337" s="3" t="s">
        <v>1013</v>
      </c>
      <c r="I337" s="3" t="s">
        <v>1694</v>
      </c>
      <c r="J337" s="3" t="s">
        <v>1695</v>
      </c>
      <c r="K337" s="3" t="s">
        <v>40</v>
      </c>
      <c r="M337" s="3">
        <v>125</v>
      </c>
    </row>
    <row r="338" customHeight="1" spans="1:13">
      <c r="A338" s="3">
        <v>12087</v>
      </c>
      <c r="D338" s="91" t="s">
        <v>10</v>
      </c>
      <c r="E338" s="91" t="s">
        <v>1612</v>
      </c>
      <c r="F338" s="3">
        <v>2020</v>
      </c>
      <c r="G338" s="3" t="s">
        <v>970</v>
      </c>
      <c r="H338" s="3" t="s">
        <v>1013</v>
      </c>
      <c r="I338" s="3" t="s">
        <v>1613</v>
      </c>
      <c r="J338" s="3" t="s">
        <v>1342</v>
      </c>
      <c r="K338" s="3" t="s">
        <v>14</v>
      </c>
      <c r="M338" s="3">
        <v>75</v>
      </c>
    </row>
    <row r="339" customHeight="1" spans="1:13">
      <c r="A339" s="3">
        <v>12088</v>
      </c>
      <c r="D339" s="91" t="s">
        <v>10</v>
      </c>
      <c r="E339" s="91" t="s">
        <v>1625</v>
      </c>
      <c r="F339" s="3">
        <v>2019</v>
      </c>
      <c r="G339" s="3" t="s">
        <v>1494</v>
      </c>
      <c r="H339" s="3" t="s">
        <v>1626</v>
      </c>
      <c r="I339" s="3"/>
      <c r="J339" s="3">
        <v>504</v>
      </c>
      <c r="K339" s="3" t="s">
        <v>40</v>
      </c>
      <c r="M339" s="3">
        <v>80</v>
      </c>
    </row>
    <row r="340" customHeight="1" spans="1:13">
      <c r="A340" s="3">
        <v>12170</v>
      </c>
      <c r="D340" s="91" t="s">
        <v>10</v>
      </c>
      <c r="E340" s="91" t="s">
        <v>1439</v>
      </c>
      <c r="F340" s="3">
        <v>2020</v>
      </c>
      <c r="G340" s="3" t="s">
        <v>1424</v>
      </c>
      <c r="H340" s="3" t="s">
        <v>1001</v>
      </c>
      <c r="I340" s="3" t="s">
        <v>1273</v>
      </c>
      <c r="J340" s="3" t="s">
        <v>181</v>
      </c>
      <c r="K340" s="3" t="s">
        <v>40</v>
      </c>
      <c r="M340" s="3">
        <v>40</v>
      </c>
    </row>
    <row r="341" customHeight="1" spans="1:13">
      <c r="A341" s="3">
        <v>12171</v>
      </c>
      <c r="D341" s="91" t="s">
        <v>10</v>
      </c>
      <c r="E341" s="91" t="s">
        <v>1498</v>
      </c>
      <c r="F341" s="3">
        <v>2020</v>
      </c>
      <c r="G341" s="3" t="s">
        <v>1499</v>
      </c>
      <c r="H341" s="3" t="s">
        <v>1013</v>
      </c>
      <c r="I341" s="3" t="s">
        <v>1500</v>
      </c>
      <c r="J341" s="3" t="s">
        <v>181</v>
      </c>
      <c r="K341" s="3" t="s">
        <v>40</v>
      </c>
      <c r="M341" s="3">
        <v>50</v>
      </c>
    </row>
    <row r="342" customHeight="1" spans="1:13">
      <c r="A342" s="3">
        <v>12194</v>
      </c>
      <c r="D342" s="91" t="s">
        <v>10</v>
      </c>
      <c r="E342" s="91" t="s">
        <v>1074</v>
      </c>
      <c r="F342" s="3">
        <v>2020</v>
      </c>
      <c r="G342" s="3" t="s">
        <v>1016</v>
      </c>
      <c r="H342" s="3" t="s">
        <v>1003</v>
      </c>
      <c r="I342" s="3">
        <v>18</v>
      </c>
      <c r="J342" s="3" t="s">
        <v>181</v>
      </c>
      <c r="K342" s="3" t="s">
        <v>40</v>
      </c>
      <c r="M342" s="3">
        <v>20</v>
      </c>
    </row>
    <row r="343" customHeight="1" spans="1:13">
      <c r="A343" s="3">
        <f>'Drop 1 Football'!A681+1</f>
        <v>12265</v>
      </c>
      <c r="D343" s="91" t="s">
        <v>10</v>
      </c>
      <c r="E343" s="91" t="s">
        <v>1287</v>
      </c>
      <c r="F343" s="3">
        <v>1989</v>
      </c>
      <c r="G343" s="3" t="s">
        <v>1072</v>
      </c>
      <c r="H343" s="3" t="s">
        <v>1154</v>
      </c>
      <c r="I343" s="3">
        <v>548</v>
      </c>
      <c r="J343" s="3" t="s">
        <v>181</v>
      </c>
      <c r="K343" s="3" t="s">
        <v>14</v>
      </c>
      <c r="M343" s="3">
        <v>30</v>
      </c>
    </row>
    <row r="344" customHeight="1" spans="1:13">
      <c r="A344" s="3">
        <f t="shared" ref="A344:A359" si="13">A343+1</f>
        <v>12266</v>
      </c>
      <c r="D344" s="91" t="s">
        <v>10</v>
      </c>
      <c r="E344" s="91" t="s">
        <v>1288</v>
      </c>
      <c r="F344" s="3">
        <v>1989</v>
      </c>
      <c r="G344" s="3" t="s">
        <v>1072</v>
      </c>
      <c r="H344" s="3" t="s">
        <v>1154</v>
      </c>
      <c r="I344" s="3">
        <v>548</v>
      </c>
      <c r="J344" s="3" t="s">
        <v>181</v>
      </c>
      <c r="K344" s="3" t="s">
        <v>14</v>
      </c>
      <c r="M344" s="3">
        <v>30</v>
      </c>
    </row>
    <row r="345" customHeight="1" spans="1:13">
      <c r="A345" s="3">
        <f t="shared" si="13"/>
        <v>12267</v>
      </c>
      <c r="D345" s="91" t="s">
        <v>10</v>
      </c>
      <c r="E345" s="91" t="s">
        <v>1289</v>
      </c>
      <c r="F345" s="3">
        <v>1989</v>
      </c>
      <c r="G345" s="3" t="s">
        <v>1072</v>
      </c>
      <c r="H345" s="3" t="s">
        <v>1154</v>
      </c>
      <c r="I345" s="3">
        <v>548</v>
      </c>
      <c r="J345" s="3" t="s">
        <v>181</v>
      </c>
      <c r="K345" s="3" t="s">
        <v>14</v>
      </c>
      <c r="M345" s="3">
        <v>30</v>
      </c>
    </row>
    <row r="346" customHeight="1" spans="1:13">
      <c r="A346" s="3">
        <f t="shared" si="13"/>
        <v>12268</v>
      </c>
      <c r="D346" s="91" t="s">
        <v>10</v>
      </c>
      <c r="E346" s="91" t="s">
        <v>1290</v>
      </c>
      <c r="F346" s="3">
        <v>1989</v>
      </c>
      <c r="G346" s="3" t="s">
        <v>1072</v>
      </c>
      <c r="H346" s="3" t="s">
        <v>1154</v>
      </c>
      <c r="I346" s="3">
        <v>548</v>
      </c>
      <c r="J346" s="3" t="s">
        <v>181</v>
      </c>
      <c r="K346" s="3" t="s">
        <v>14</v>
      </c>
      <c r="M346" s="3">
        <v>30</v>
      </c>
    </row>
    <row r="347" customHeight="1" spans="1:13">
      <c r="A347" s="3">
        <f t="shared" si="13"/>
        <v>12269</v>
      </c>
      <c r="D347" s="91" t="s">
        <v>10</v>
      </c>
      <c r="E347" s="91" t="s">
        <v>1291</v>
      </c>
      <c r="F347" s="3">
        <v>1989</v>
      </c>
      <c r="G347" s="3" t="s">
        <v>1072</v>
      </c>
      <c r="H347" s="3" t="s">
        <v>1154</v>
      </c>
      <c r="I347" s="3">
        <v>548</v>
      </c>
      <c r="J347" s="3" t="s">
        <v>181</v>
      </c>
      <c r="K347" s="3" t="s">
        <v>14</v>
      </c>
      <c r="M347" s="3">
        <v>30</v>
      </c>
    </row>
    <row r="348" customHeight="1" spans="1:13">
      <c r="A348" s="3">
        <f t="shared" si="13"/>
        <v>12270</v>
      </c>
      <c r="D348" s="91" t="s">
        <v>10</v>
      </c>
      <c r="E348" s="91" t="s">
        <v>1292</v>
      </c>
      <c r="F348" s="3">
        <v>1989</v>
      </c>
      <c r="G348" s="3" t="s">
        <v>1072</v>
      </c>
      <c r="H348" s="3" t="s">
        <v>1154</v>
      </c>
      <c r="I348" s="3">
        <v>548</v>
      </c>
      <c r="J348" s="3" t="s">
        <v>181</v>
      </c>
      <c r="K348" s="3" t="s">
        <v>14</v>
      </c>
      <c r="M348" s="3">
        <v>30</v>
      </c>
    </row>
    <row r="349" customHeight="1" spans="1:13">
      <c r="A349" s="3">
        <f t="shared" si="13"/>
        <v>12271</v>
      </c>
      <c r="D349" s="91" t="s">
        <v>10</v>
      </c>
      <c r="E349" s="91" t="s">
        <v>1293</v>
      </c>
      <c r="F349" s="3">
        <v>1989</v>
      </c>
      <c r="G349" s="3" t="s">
        <v>1072</v>
      </c>
      <c r="H349" s="3" t="s">
        <v>1154</v>
      </c>
      <c r="I349" s="3">
        <v>548</v>
      </c>
      <c r="J349" s="3" t="s">
        <v>181</v>
      </c>
      <c r="K349" s="3" t="s">
        <v>14</v>
      </c>
      <c r="M349" s="3">
        <v>30</v>
      </c>
    </row>
    <row r="350" customHeight="1" spans="1:13">
      <c r="A350" s="3">
        <f t="shared" si="13"/>
        <v>12272</v>
      </c>
      <c r="D350" s="91" t="s">
        <v>10</v>
      </c>
      <c r="E350" s="91" t="s">
        <v>1294</v>
      </c>
      <c r="F350" s="3">
        <v>1989</v>
      </c>
      <c r="G350" s="3" t="s">
        <v>1072</v>
      </c>
      <c r="H350" s="3" t="s">
        <v>1154</v>
      </c>
      <c r="I350" s="3">
        <v>548</v>
      </c>
      <c r="J350" s="3" t="s">
        <v>181</v>
      </c>
      <c r="K350" s="3" t="s">
        <v>14</v>
      </c>
      <c r="M350" s="3">
        <v>30</v>
      </c>
    </row>
    <row r="351" customHeight="1" spans="1:13">
      <c r="A351" s="3">
        <f t="shared" si="13"/>
        <v>12273</v>
      </c>
      <c r="D351" s="91" t="s">
        <v>10</v>
      </c>
      <c r="E351" s="91" t="s">
        <v>1295</v>
      </c>
      <c r="F351" s="3">
        <v>1989</v>
      </c>
      <c r="G351" s="3" t="s">
        <v>1072</v>
      </c>
      <c r="H351" s="3" t="s">
        <v>1154</v>
      </c>
      <c r="I351" s="3">
        <v>548</v>
      </c>
      <c r="J351" s="3" t="s">
        <v>181</v>
      </c>
      <c r="K351" s="3" t="s">
        <v>14</v>
      </c>
      <c r="M351" s="3">
        <v>30</v>
      </c>
    </row>
    <row r="352" customHeight="1" spans="1:13">
      <c r="A352" s="3">
        <f t="shared" si="13"/>
        <v>12274</v>
      </c>
      <c r="D352" s="91" t="s">
        <v>10</v>
      </c>
      <c r="E352" s="91" t="s">
        <v>1296</v>
      </c>
      <c r="F352" s="3">
        <v>1989</v>
      </c>
      <c r="G352" s="3" t="s">
        <v>1072</v>
      </c>
      <c r="H352" s="3" t="s">
        <v>1154</v>
      </c>
      <c r="I352" s="3">
        <v>548</v>
      </c>
      <c r="J352" s="3" t="s">
        <v>181</v>
      </c>
      <c r="K352" s="3" t="s">
        <v>14</v>
      </c>
      <c r="M352" s="3">
        <v>30</v>
      </c>
    </row>
    <row r="353" customHeight="1" spans="1:13">
      <c r="A353" s="3">
        <f t="shared" si="13"/>
        <v>12275</v>
      </c>
      <c r="D353" s="91" t="s">
        <v>10</v>
      </c>
      <c r="E353" s="91" t="s">
        <v>1297</v>
      </c>
      <c r="F353" s="3">
        <v>1989</v>
      </c>
      <c r="G353" s="3" t="s">
        <v>1072</v>
      </c>
      <c r="H353" s="3" t="s">
        <v>1154</v>
      </c>
      <c r="I353" s="3">
        <v>548</v>
      </c>
      <c r="J353" s="3" t="s">
        <v>181</v>
      </c>
      <c r="K353" s="3" t="s">
        <v>14</v>
      </c>
      <c r="M353" s="3">
        <v>30</v>
      </c>
    </row>
    <row r="354" customHeight="1" spans="1:13">
      <c r="A354" s="3">
        <f t="shared" si="13"/>
        <v>12276</v>
      </c>
      <c r="D354" s="91" t="s">
        <v>10</v>
      </c>
      <c r="E354" s="91" t="s">
        <v>1298</v>
      </c>
      <c r="F354" s="3">
        <v>1989</v>
      </c>
      <c r="G354" s="3" t="s">
        <v>1072</v>
      </c>
      <c r="H354" s="3" t="s">
        <v>1154</v>
      </c>
      <c r="I354" s="3">
        <v>548</v>
      </c>
      <c r="J354" s="3" t="s">
        <v>181</v>
      </c>
      <c r="K354" s="3" t="s">
        <v>14</v>
      </c>
      <c r="M354" s="3">
        <v>30</v>
      </c>
    </row>
    <row r="355" customHeight="1" spans="1:13">
      <c r="A355" s="3">
        <f t="shared" si="13"/>
        <v>12277</v>
      </c>
      <c r="D355" s="91" t="s">
        <v>10</v>
      </c>
      <c r="E355" s="91" t="s">
        <v>1299</v>
      </c>
      <c r="F355" s="3">
        <v>1989</v>
      </c>
      <c r="G355" s="3" t="s">
        <v>1072</v>
      </c>
      <c r="H355" s="3" t="s">
        <v>1154</v>
      </c>
      <c r="I355" s="3">
        <v>548</v>
      </c>
      <c r="J355" s="3" t="s">
        <v>181</v>
      </c>
      <c r="K355" s="3" t="s">
        <v>14</v>
      </c>
      <c r="M355" s="3">
        <v>30</v>
      </c>
    </row>
    <row r="356" customHeight="1" spans="1:13">
      <c r="A356" s="3">
        <f t="shared" si="13"/>
        <v>12278</v>
      </c>
      <c r="D356" s="91" t="s">
        <v>10</v>
      </c>
      <c r="E356" s="91" t="s">
        <v>1300</v>
      </c>
      <c r="F356" s="3">
        <v>1989</v>
      </c>
      <c r="G356" s="3" t="s">
        <v>1072</v>
      </c>
      <c r="H356" s="3" t="s">
        <v>1154</v>
      </c>
      <c r="I356" s="3">
        <v>548</v>
      </c>
      <c r="J356" s="3" t="s">
        <v>181</v>
      </c>
      <c r="K356" s="3" t="s">
        <v>14</v>
      </c>
      <c r="M356" s="3">
        <v>30</v>
      </c>
    </row>
    <row r="357" customHeight="1" spans="1:13">
      <c r="A357" s="3">
        <f t="shared" si="13"/>
        <v>12279</v>
      </c>
      <c r="D357" s="91" t="s">
        <v>10</v>
      </c>
      <c r="E357" s="91" t="s">
        <v>1301</v>
      </c>
      <c r="F357" s="3">
        <v>1989</v>
      </c>
      <c r="G357" s="3" t="s">
        <v>1072</v>
      </c>
      <c r="H357" s="3" t="s">
        <v>1154</v>
      </c>
      <c r="I357" s="3">
        <v>548</v>
      </c>
      <c r="J357" s="3" t="s">
        <v>181</v>
      </c>
      <c r="K357" s="3" t="s">
        <v>14</v>
      </c>
      <c r="M357" s="3">
        <v>30</v>
      </c>
    </row>
    <row r="358" customHeight="1" spans="1:13">
      <c r="A358" s="3">
        <f t="shared" si="13"/>
        <v>12280</v>
      </c>
      <c r="D358" s="91" t="s">
        <v>10</v>
      </c>
      <c r="E358" s="91" t="s">
        <v>1302</v>
      </c>
      <c r="F358" s="3">
        <v>1989</v>
      </c>
      <c r="G358" s="3" t="s">
        <v>1072</v>
      </c>
      <c r="H358" s="3" t="s">
        <v>1154</v>
      </c>
      <c r="I358" s="3">
        <v>548</v>
      </c>
      <c r="J358" s="3" t="s">
        <v>181</v>
      </c>
      <c r="K358" s="3" t="s">
        <v>14</v>
      </c>
      <c r="M358" s="3">
        <v>30</v>
      </c>
    </row>
    <row r="359" customHeight="1" spans="1:13">
      <c r="A359" s="3">
        <f t="shared" si="13"/>
        <v>12281</v>
      </c>
      <c r="D359" s="91" t="s">
        <v>10</v>
      </c>
      <c r="E359" s="91" t="s">
        <v>1303</v>
      </c>
      <c r="F359" s="3">
        <v>1989</v>
      </c>
      <c r="G359" s="3" t="s">
        <v>1072</v>
      </c>
      <c r="H359" s="3" t="s">
        <v>1154</v>
      </c>
      <c r="I359" s="3">
        <v>548</v>
      </c>
      <c r="J359" s="3" t="s">
        <v>181</v>
      </c>
      <c r="K359" s="3" t="s">
        <v>14</v>
      </c>
      <c r="M359" s="3">
        <v>30</v>
      </c>
    </row>
    <row r="360" customHeight="1" spans="1:13">
      <c r="A360" s="3">
        <v>12283</v>
      </c>
      <c r="D360" s="91" t="s">
        <v>10</v>
      </c>
      <c r="E360" s="91" t="s">
        <v>1304</v>
      </c>
      <c r="F360" s="3">
        <v>1989</v>
      </c>
      <c r="G360" s="3" t="s">
        <v>1072</v>
      </c>
      <c r="H360" s="3" t="s">
        <v>1154</v>
      </c>
      <c r="I360" s="3">
        <v>548</v>
      </c>
      <c r="J360" s="3" t="s">
        <v>181</v>
      </c>
      <c r="K360" s="3" t="s">
        <v>14</v>
      </c>
      <c r="M360" s="3">
        <v>30</v>
      </c>
    </row>
    <row r="361" customHeight="1" spans="1:13">
      <c r="A361" s="3">
        <f t="shared" ref="A361:A364" si="14">A360+1</f>
        <v>12284</v>
      </c>
      <c r="D361" s="91" t="s">
        <v>10</v>
      </c>
      <c r="E361" s="91" t="s">
        <v>1305</v>
      </c>
      <c r="F361" s="3">
        <v>1989</v>
      </c>
      <c r="G361" s="3" t="s">
        <v>1072</v>
      </c>
      <c r="H361" s="3" t="s">
        <v>1154</v>
      </c>
      <c r="I361" s="3">
        <v>548</v>
      </c>
      <c r="J361" s="3" t="s">
        <v>181</v>
      </c>
      <c r="K361" s="3" t="s">
        <v>14</v>
      </c>
      <c r="M361" s="3">
        <v>30</v>
      </c>
    </row>
    <row r="362" customHeight="1" spans="1:13">
      <c r="A362" s="3">
        <f t="shared" si="14"/>
        <v>12285</v>
      </c>
      <c r="D362" s="91" t="s">
        <v>10</v>
      </c>
      <c r="E362" s="91" t="s">
        <v>1306</v>
      </c>
      <c r="F362" s="3">
        <v>1989</v>
      </c>
      <c r="G362" s="3" t="s">
        <v>1072</v>
      </c>
      <c r="H362" s="3" t="s">
        <v>1154</v>
      </c>
      <c r="I362" s="3">
        <v>548</v>
      </c>
      <c r="J362" s="3" t="s">
        <v>181</v>
      </c>
      <c r="K362" s="3" t="s">
        <v>14</v>
      </c>
      <c r="M362" s="3">
        <v>30</v>
      </c>
    </row>
    <row r="363" customHeight="1" spans="1:13">
      <c r="A363" s="3">
        <f t="shared" si="14"/>
        <v>12286</v>
      </c>
      <c r="D363" s="91" t="s">
        <v>10</v>
      </c>
      <c r="E363" s="91" t="s">
        <v>1307</v>
      </c>
      <c r="F363" s="3">
        <v>1989</v>
      </c>
      <c r="G363" s="3" t="s">
        <v>1072</v>
      </c>
      <c r="H363" s="3" t="s">
        <v>1154</v>
      </c>
      <c r="I363" s="3">
        <v>548</v>
      </c>
      <c r="J363" s="3" t="s">
        <v>181</v>
      </c>
      <c r="K363" s="3" t="s">
        <v>14</v>
      </c>
      <c r="M363" s="3">
        <v>30</v>
      </c>
    </row>
    <row r="364" customHeight="1" spans="1:13">
      <c r="A364" s="3">
        <f t="shared" si="14"/>
        <v>12287</v>
      </c>
      <c r="D364" s="91" t="s">
        <v>10</v>
      </c>
      <c r="E364" s="91" t="s">
        <v>1308</v>
      </c>
      <c r="F364" s="3">
        <v>1989</v>
      </c>
      <c r="G364" s="3" t="s">
        <v>1072</v>
      </c>
      <c r="H364" s="3" t="s">
        <v>1154</v>
      </c>
      <c r="I364" s="3">
        <v>548</v>
      </c>
      <c r="J364" s="3" t="s">
        <v>181</v>
      </c>
      <c r="K364" s="3" t="s">
        <v>14</v>
      </c>
      <c r="M364" s="3">
        <v>30</v>
      </c>
    </row>
    <row r="365" customHeight="1" spans="1:13">
      <c r="A365" s="3">
        <v>12290</v>
      </c>
      <c r="D365" s="91" t="s">
        <v>10</v>
      </c>
      <c r="E365" s="91" t="s">
        <v>1309</v>
      </c>
      <c r="F365" s="3">
        <v>1989</v>
      </c>
      <c r="G365" s="3" t="s">
        <v>1072</v>
      </c>
      <c r="H365" s="3" t="s">
        <v>1154</v>
      </c>
      <c r="I365" s="3">
        <v>548</v>
      </c>
      <c r="J365" s="3" t="s">
        <v>181</v>
      </c>
      <c r="K365" s="3" t="s">
        <v>14</v>
      </c>
      <c r="M365" s="3">
        <v>30</v>
      </c>
    </row>
    <row r="366" customHeight="1" spans="1:13">
      <c r="A366" s="3">
        <f t="shared" ref="A366:A370" si="15">A365+1</f>
        <v>12291</v>
      </c>
      <c r="D366" s="91" t="s">
        <v>10</v>
      </c>
      <c r="E366" s="91" t="s">
        <v>1310</v>
      </c>
      <c r="F366" s="3">
        <v>1989</v>
      </c>
      <c r="G366" s="3" t="s">
        <v>1072</v>
      </c>
      <c r="H366" s="3" t="s">
        <v>1154</v>
      </c>
      <c r="I366" s="3">
        <v>548</v>
      </c>
      <c r="J366" s="3" t="s">
        <v>181</v>
      </c>
      <c r="K366" s="3" t="s">
        <v>14</v>
      </c>
      <c r="M366" s="3">
        <v>30</v>
      </c>
    </row>
    <row r="367" customHeight="1" spans="1:13">
      <c r="A367" s="3">
        <f t="shared" si="15"/>
        <v>12292</v>
      </c>
      <c r="D367" s="91" t="s">
        <v>10</v>
      </c>
      <c r="E367" s="91" t="s">
        <v>1311</v>
      </c>
      <c r="F367" s="3">
        <v>1989</v>
      </c>
      <c r="G367" s="3" t="s">
        <v>1072</v>
      </c>
      <c r="H367" s="3" t="s">
        <v>1154</v>
      </c>
      <c r="I367" s="3">
        <v>548</v>
      </c>
      <c r="J367" s="3" t="s">
        <v>181</v>
      </c>
      <c r="K367" s="3" t="s">
        <v>14</v>
      </c>
      <c r="M367" s="3">
        <v>30</v>
      </c>
    </row>
    <row r="368" customHeight="1" spans="1:13">
      <c r="A368" s="3">
        <f t="shared" si="15"/>
        <v>12293</v>
      </c>
      <c r="D368" s="91" t="s">
        <v>10</v>
      </c>
      <c r="E368" s="91" t="s">
        <v>1312</v>
      </c>
      <c r="F368" s="3">
        <v>1989</v>
      </c>
      <c r="G368" s="3" t="s">
        <v>1072</v>
      </c>
      <c r="H368" s="3" t="s">
        <v>1154</v>
      </c>
      <c r="I368" s="3">
        <v>548</v>
      </c>
      <c r="J368" s="3" t="s">
        <v>181</v>
      </c>
      <c r="K368" s="3" t="s">
        <v>14</v>
      </c>
      <c r="M368" s="3">
        <v>30</v>
      </c>
    </row>
    <row r="369" customHeight="1" spans="1:13">
      <c r="A369" s="3">
        <f t="shared" si="15"/>
        <v>12294</v>
      </c>
      <c r="D369" s="91" t="s">
        <v>10</v>
      </c>
      <c r="E369" s="91" t="s">
        <v>1313</v>
      </c>
      <c r="F369" s="3">
        <v>1989</v>
      </c>
      <c r="G369" s="3" t="s">
        <v>1072</v>
      </c>
      <c r="H369" s="3" t="s">
        <v>1154</v>
      </c>
      <c r="I369" s="3">
        <v>548</v>
      </c>
      <c r="J369" s="3" t="s">
        <v>181</v>
      </c>
      <c r="K369" s="3" t="s">
        <v>14</v>
      </c>
      <c r="M369" s="3">
        <v>30</v>
      </c>
    </row>
    <row r="370" customHeight="1" spans="1:13">
      <c r="A370" s="3">
        <f t="shared" si="15"/>
        <v>12295</v>
      </c>
      <c r="D370" s="91" t="s">
        <v>10</v>
      </c>
      <c r="E370" s="91" t="s">
        <v>1314</v>
      </c>
      <c r="F370" s="3">
        <v>1989</v>
      </c>
      <c r="G370" s="3" t="s">
        <v>1072</v>
      </c>
      <c r="H370" s="3" t="s">
        <v>1154</v>
      </c>
      <c r="I370" s="3">
        <v>548</v>
      </c>
      <c r="J370" s="3" t="s">
        <v>181</v>
      </c>
      <c r="K370" s="3" t="s">
        <v>14</v>
      </c>
      <c r="M370" s="3">
        <v>30</v>
      </c>
    </row>
    <row r="371" customHeight="1" spans="1:13">
      <c r="A371" s="3">
        <f>'Drop 1 Football'!A709+1</f>
        <v>12328</v>
      </c>
      <c r="D371" s="91" t="s">
        <v>10</v>
      </c>
      <c r="E371" s="91" t="s">
        <v>1315</v>
      </c>
      <c r="F371" s="3">
        <v>1989</v>
      </c>
      <c r="G371" s="3" t="s">
        <v>1072</v>
      </c>
      <c r="H371" s="3" t="s">
        <v>1154</v>
      </c>
      <c r="I371" s="3">
        <v>548</v>
      </c>
      <c r="J371" s="3" t="s">
        <v>181</v>
      </c>
      <c r="K371" s="3" t="s">
        <v>14</v>
      </c>
      <c r="M371" s="3">
        <v>30</v>
      </c>
    </row>
    <row r="372" customHeight="1" spans="1:13">
      <c r="A372" s="3">
        <f t="shared" ref="A372:A383" si="16">A371+1</f>
        <v>12329</v>
      </c>
      <c r="D372" s="91" t="s">
        <v>10</v>
      </c>
      <c r="E372" s="91" t="s">
        <v>1316</v>
      </c>
      <c r="F372" s="3">
        <v>1989</v>
      </c>
      <c r="G372" s="3" t="s">
        <v>1072</v>
      </c>
      <c r="H372" s="3" t="s">
        <v>1154</v>
      </c>
      <c r="I372" s="3">
        <v>548</v>
      </c>
      <c r="J372" s="3" t="s">
        <v>181</v>
      </c>
      <c r="K372" s="3" t="s">
        <v>14</v>
      </c>
      <c r="M372" s="3">
        <v>30</v>
      </c>
    </row>
    <row r="373" customHeight="1" spans="1:13">
      <c r="A373" s="3">
        <f t="shared" si="16"/>
        <v>12330</v>
      </c>
      <c r="D373" s="91" t="s">
        <v>10</v>
      </c>
      <c r="E373" s="91" t="s">
        <v>1194</v>
      </c>
      <c r="F373" s="3">
        <v>1993</v>
      </c>
      <c r="G373" s="3" t="s">
        <v>26</v>
      </c>
      <c r="H373" s="3" t="s">
        <v>1076</v>
      </c>
      <c r="I373" s="3">
        <v>280</v>
      </c>
      <c r="J373" s="3" t="s">
        <v>1195</v>
      </c>
      <c r="K373" s="3" t="s">
        <v>27</v>
      </c>
      <c r="M373" s="3">
        <v>25</v>
      </c>
    </row>
    <row r="374" customHeight="1" spans="1:13">
      <c r="A374" s="3">
        <f t="shared" si="16"/>
        <v>12331</v>
      </c>
      <c r="D374" s="91" t="s">
        <v>10</v>
      </c>
      <c r="E374" s="91" t="s">
        <v>1196</v>
      </c>
      <c r="F374" s="3">
        <v>1991</v>
      </c>
      <c r="G374" s="3" t="s">
        <v>166</v>
      </c>
      <c r="H374" s="3" t="s">
        <v>1076</v>
      </c>
      <c r="I374" s="3">
        <v>333</v>
      </c>
      <c r="J374" s="3" t="s">
        <v>181</v>
      </c>
      <c r="K374" s="3" t="s">
        <v>14</v>
      </c>
      <c r="M374" s="3">
        <v>25</v>
      </c>
    </row>
    <row r="375" customHeight="1" spans="1:13">
      <c r="A375" s="3">
        <f t="shared" si="16"/>
        <v>12332</v>
      </c>
      <c r="D375" s="91" t="s">
        <v>10</v>
      </c>
      <c r="E375" s="91" t="s">
        <v>1075</v>
      </c>
      <c r="F375" s="3">
        <v>1991</v>
      </c>
      <c r="G375" s="3" t="s">
        <v>183</v>
      </c>
      <c r="H375" s="3" t="s">
        <v>1076</v>
      </c>
      <c r="I375" s="3">
        <v>671</v>
      </c>
      <c r="J375" s="3" t="s">
        <v>181</v>
      </c>
      <c r="K375" s="3" t="s">
        <v>14</v>
      </c>
      <c r="M375" s="3">
        <v>20</v>
      </c>
    </row>
    <row r="376" customHeight="1" spans="1:13">
      <c r="A376" s="3">
        <f t="shared" si="16"/>
        <v>12333</v>
      </c>
      <c r="D376" s="91" t="s">
        <v>10</v>
      </c>
      <c r="E376" s="91" t="s">
        <v>1077</v>
      </c>
      <c r="F376" s="3">
        <v>1991</v>
      </c>
      <c r="G376" s="3" t="s">
        <v>183</v>
      </c>
      <c r="H376" s="3" t="s">
        <v>1076</v>
      </c>
      <c r="I376" s="3">
        <v>671</v>
      </c>
      <c r="J376" s="3" t="s">
        <v>181</v>
      </c>
      <c r="K376" s="3" t="s">
        <v>14</v>
      </c>
      <c r="M376" s="3">
        <v>20</v>
      </c>
    </row>
    <row r="377" customHeight="1" spans="1:13">
      <c r="A377" s="3">
        <f t="shared" si="16"/>
        <v>12334</v>
      </c>
      <c r="D377" s="91" t="s">
        <v>10</v>
      </c>
      <c r="E377" s="91" t="s">
        <v>1078</v>
      </c>
      <c r="F377" s="3">
        <v>1991</v>
      </c>
      <c r="G377" s="3" t="s">
        <v>183</v>
      </c>
      <c r="H377" s="3" t="s">
        <v>1076</v>
      </c>
      <c r="I377" s="3">
        <v>671</v>
      </c>
      <c r="J377" s="3" t="s">
        <v>181</v>
      </c>
      <c r="K377" s="3" t="s">
        <v>14</v>
      </c>
      <c r="M377" s="3">
        <v>20</v>
      </c>
    </row>
    <row r="378" customHeight="1" spans="1:13">
      <c r="A378" s="3">
        <f t="shared" si="16"/>
        <v>12335</v>
      </c>
      <c r="D378" s="91" t="s">
        <v>10</v>
      </c>
      <c r="E378" s="91" t="s">
        <v>1079</v>
      </c>
      <c r="F378" s="3">
        <v>1991</v>
      </c>
      <c r="G378" s="3" t="s">
        <v>183</v>
      </c>
      <c r="H378" s="3" t="s">
        <v>1076</v>
      </c>
      <c r="I378" s="3">
        <v>671</v>
      </c>
      <c r="J378" s="3" t="s">
        <v>181</v>
      </c>
      <c r="K378" s="3" t="s">
        <v>14</v>
      </c>
      <c r="M378" s="3">
        <v>20</v>
      </c>
    </row>
    <row r="379" customHeight="1" spans="1:13">
      <c r="A379" s="3">
        <f t="shared" si="16"/>
        <v>12336</v>
      </c>
      <c r="D379" s="91" t="s">
        <v>10</v>
      </c>
      <c r="E379" s="91" t="s">
        <v>1080</v>
      </c>
      <c r="F379" s="3">
        <v>1991</v>
      </c>
      <c r="G379" s="3" t="s">
        <v>183</v>
      </c>
      <c r="H379" s="3" t="s">
        <v>1076</v>
      </c>
      <c r="I379" s="3">
        <v>671</v>
      </c>
      <c r="J379" s="3" t="s">
        <v>181</v>
      </c>
      <c r="K379" s="3" t="s">
        <v>14</v>
      </c>
      <c r="M379" s="3">
        <v>20</v>
      </c>
    </row>
    <row r="380" customHeight="1" spans="1:13">
      <c r="A380" s="3">
        <f t="shared" si="16"/>
        <v>12337</v>
      </c>
      <c r="D380" s="91" t="s">
        <v>10</v>
      </c>
      <c r="E380" s="91" t="s">
        <v>1081</v>
      </c>
      <c r="F380" s="3">
        <v>1991</v>
      </c>
      <c r="G380" s="3" t="s">
        <v>183</v>
      </c>
      <c r="H380" s="3" t="s">
        <v>1076</v>
      </c>
      <c r="I380" s="3">
        <v>671</v>
      </c>
      <c r="J380" s="3" t="s">
        <v>181</v>
      </c>
      <c r="K380" s="3" t="s">
        <v>14</v>
      </c>
      <c r="M380" s="3">
        <v>20</v>
      </c>
    </row>
    <row r="381" customHeight="1" spans="1:13">
      <c r="A381" s="3">
        <f t="shared" si="16"/>
        <v>12338</v>
      </c>
      <c r="D381" s="91" t="s">
        <v>10</v>
      </c>
      <c r="E381" s="91" t="s">
        <v>1082</v>
      </c>
      <c r="F381" s="3">
        <v>1991</v>
      </c>
      <c r="G381" s="3" t="s">
        <v>183</v>
      </c>
      <c r="H381" s="3" t="s">
        <v>1076</v>
      </c>
      <c r="I381" s="3">
        <v>671</v>
      </c>
      <c r="J381" s="3" t="s">
        <v>181</v>
      </c>
      <c r="K381" s="3" t="s">
        <v>14</v>
      </c>
      <c r="M381" s="3">
        <v>20</v>
      </c>
    </row>
    <row r="382" customHeight="1" spans="1:13">
      <c r="A382" s="3">
        <f t="shared" si="16"/>
        <v>12339</v>
      </c>
      <c r="D382" s="91" t="s">
        <v>10</v>
      </c>
      <c r="E382" s="91" t="s">
        <v>1083</v>
      </c>
      <c r="F382" s="3">
        <v>1991</v>
      </c>
      <c r="G382" s="3" t="s">
        <v>183</v>
      </c>
      <c r="H382" s="3" t="s">
        <v>1076</v>
      </c>
      <c r="I382" s="3">
        <v>671</v>
      </c>
      <c r="J382" s="3" t="s">
        <v>181</v>
      </c>
      <c r="K382" s="3" t="s">
        <v>14</v>
      </c>
      <c r="M382" s="3">
        <v>20</v>
      </c>
    </row>
    <row r="383" customHeight="1" spans="1:13">
      <c r="A383" s="3">
        <f t="shared" si="16"/>
        <v>12340</v>
      </c>
      <c r="D383" s="91" t="s">
        <v>10</v>
      </c>
      <c r="E383" s="91" t="s">
        <v>1084</v>
      </c>
      <c r="F383" s="3">
        <v>1991</v>
      </c>
      <c r="G383" s="3" t="s">
        <v>183</v>
      </c>
      <c r="H383" s="3" t="s">
        <v>1076</v>
      </c>
      <c r="I383" s="3">
        <v>671</v>
      </c>
      <c r="J383" s="3" t="s">
        <v>181</v>
      </c>
      <c r="K383" s="3" t="s">
        <v>14</v>
      </c>
      <c r="M383" s="3">
        <v>20</v>
      </c>
    </row>
    <row r="384" customHeight="1" spans="1:13">
      <c r="A384" s="3">
        <f>'Drop 1 Football'!A717+1</f>
        <v>12362</v>
      </c>
      <c r="D384" s="91" t="s">
        <v>10</v>
      </c>
      <c r="E384" s="91" t="s">
        <v>1317</v>
      </c>
      <c r="F384" s="3">
        <v>1989</v>
      </c>
      <c r="G384" s="3" t="s">
        <v>1072</v>
      </c>
      <c r="H384" s="3" t="s">
        <v>1154</v>
      </c>
      <c r="I384" s="3">
        <v>548</v>
      </c>
      <c r="J384" s="3" t="s">
        <v>181</v>
      </c>
      <c r="K384" s="3" t="s">
        <v>14</v>
      </c>
      <c r="M384" s="3">
        <v>30</v>
      </c>
    </row>
    <row r="385" customHeight="1" spans="1:13">
      <c r="A385" s="3">
        <f t="shared" ref="A385:A387" si="17">A384+1</f>
        <v>12363</v>
      </c>
      <c r="D385" s="91" t="s">
        <v>10</v>
      </c>
      <c r="E385" s="91" t="s">
        <v>1318</v>
      </c>
      <c r="F385" s="3">
        <v>1989</v>
      </c>
      <c r="G385" s="3" t="s">
        <v>1072</v>
      </c>
      <c r="H385" s="3" t="s">
        <v>1154</v>
      </c>
      <c r="I385" s="3">
        <v>548</v>
      </c>
      <c r="J385" s="3" t="s">
        <v>181</v>
      </c>
      <c r="K385" s="3" t="s">
        <v>14</v>
      </c>
      <c r="M385" s="3">
        <v>30</v>
      </c>
    </row>
    <row r="386" customHeight="1" spans="1:13">
      <c r="A386" s="3">
        <f t="shared" si="17"/>
        <v>12364</v>
      </c>
      <c r="D386" s="91" t="s">
        <v>10</v>
      </c>
      <c r="E386" s="91" t="s">
        <v>1319</v>
      </c>
      <c r="F386" s="3">
        <v>1989</v>
      </c>
      <c r="G386" s="3" t="s">
        <v>1072</v>
      </c>
      <c r="H386" s="3" t="s">
        <v>1154</v>
      </c>
      <c r="I386" s="3">
        <v>548</v>
      </c>
      <c r="J386" s="3" t="s">
        <v>181</v>
      </c>
      <c r="K386" s="3" t="s">
        <v>14</v>
      </c>
      <c r="M386" s="3">
        <v>30</v>
      </c>
    </row>
    <row r="387" customHeight="1" spans="1:13">
      <c r="A387" s="3">
        <f t="shared" si="17"/>
        <v>12365</v>
      </c>
      <c r="D387" s="91" t="s">
        <v>10</v>
      </c>
      <c r="E387" s="91" t="s">
        <v>1320</v>
      </c>
      <c r="F387" s="3">
        <v>1989</v>
      </c>
      <c r="G387" s="3" t="s">
        <v>1072</v>
      </c>
      <c r="H387" s="3" t="s">
        <v>1154</v>
      </c>
      <c r="I387" s="3">
        <v>548</v>
      </c>
      <c r="J387" s="3" t="s">
        <v>181</v>
      </c>
      <c r="K387" s="3" t="s">
        <v>14</v>
      </c>
      <c r="M387" s="3">
        <v>30</v>
      </c>
    </row>
    <row r="388" customHeight="1" spans="1:13">
      <c r="A388" s="3"/>
      <c r="D388" s="91"/>
      <c r="E388" s="91"/>
      <c r="M388" s="3"/>
    </row>
    <row r="389" customHeight="1" spans="1:13">
      <c r="A389" s="3">
        <v>12366</v>
      </c>
      <c r="D389" s="91" t="s">
        <v>10</v>
      </c>
      <c r="E389" s="91" t="s">
        <v>1321</v>
      </c>
      <c r="F389" s="3">
        <v>1989</v>
      </c>
      <c r="G389" s="3" t="s">
        <v>1072</v>
      </c>
      <c r="H389" s="3" t="s">
        <v>1154</v>
      </c>
      <c r="I389" s="3">
        <v>548</v>
      </c>
      <c r="J389" s="3" t="s">
        <v>181</v>
      </c>
      <c r="K389" s="3" t="s">
        <v>14</v>
      </c>
      <c r="M389" s="3">
        <v>30</v>
      </c>
    </row>
    <row r="390" customHeight="1" spans="1:13">
      <c r="A390" s="3">
        <f t="shared" ref="A390:A396" si="18">A389+1</f>
        <v>12367</v>
      </c>
      <c r="D390" s="91" t="s">
        <v>10</v>
      </c>
      <c r="E390" s="91" t="s">
        <v>1322</v>
      </c>
      <c r="F390" s="3">
        <v>1989</v>
      </c>
      <c r="G390" s="3" t="s">
        <v>1072</v>
      </c>
      <c r="H390" s="3" t="s">
        <v>1154</v>
      </c>
      <c r="I390" s="3">
        <v>548</v>
      </c>
      <c r="J390" s="3" t="s">
        <v>181</v>
      </c>
      <c r="K390" s="3" t="s">
        <v>14</v>
      </c>
      <c r="M390" s="3">
        <v>30</v>
      </c>
    </row>
    <row r="391" customHeight="1" spans="1:13">
      <c r="A391" s="3">
        <f t="shared" si="18"/>
        <v>12368</v>
      </c>
      <c r="D391" s="91" t="s">
        <v>10</v>
      </c>
      <c r="E391" s="91" t="s">
        <v>1323</v>
      </c>
      <c r="F391" s="3">
        <v>1989</v>
      </c>
      <c r="G391" s="3" t="s">
        <v>1072</v>
      </c>
      <c r="H391" s="3" t="s">
        <v>1154</v>
      </c>
      <c r="I391" s="3">
        <v>548</v>
      </c>
      <c r="J391" s="3" t="s">
        <v>181</v>
      </c>
      <c r="K391" s="3" t="s">
        <v>14</v>
      </c>
      <c r="M391" s="3">
        <v>30</v>
      </c>
    </row>
    <row r="392" customHeight="1" spans="1:13">
      <c r="A392" s="3">
        <f t="shared" si="18"/>
        <v>12369</v>
      </c>
      <c r="D392" s="91" t="s">
        <v>10</v>
      </c>
      <c r="E392" s="91" t="s">
        <v>1324</v>
      </c>
      <c r="F392" s="3">
        <v>1989</v>
      </c>
      <c r="G392" s="3" t="s">
        <v>1072</v>
      </c>
      <c r="H392" s="3" t="s">
        <v>1154</v>
      </c>
      <c r="I392" s="3">
        <v>548</v>
      </c>
      <c r="J392" s="3" t="s">
        <v>181</v>
      </c>
      <c r="K392" s="3" t="s">
        <v>14</v>
      </c>
      <c r="M392" s="3">
        <v>30</v>
      </c>
    </row>
    <row r="393" customHeight="1" spans="1:13">
      <c r="A393" s="3">
        <f t="shared" si="18"/>
        <v>12370</v>
      </c>
      <c r="D393" s="91" t="s">
        <v>10</v>
      </c>
      <c r="E393" s="91" t="s">
        <v>1325</v>
      </c>
      <c r="F393" s="3">
        <v>1989</v>
      </c>
      <c r="G393" s="3" t="s">
        <v>1072</v>
      </c>
      <c r="H393" s="3" t="s">
        <v>1154</v>
      </c>
      <c r="I393" s="3">
        <v>548</v>
      </c>
      <c r="J393" s="3" t="s">
        <v>181</v>
      </c>
      <c r="K393" s="3" t="s">
        <v>14</v>
      </c>
      <c r="M393" s="3">
        <v>30</v>
      </c>
    </row>
    <row r="394" customHeight="1" spans="1:13">
      <c r="A394" s="3">
        <f t="shared" si="18"/>
        <v>12371</v>
      </c>
      <c r="D394" s="91" t="s">
        <v>10</v>
      </c>
      <c r="E394" s="91" t="s">
        <v>1326</v>
      </c>
      <c r="F394" s="3">
        <v>1989</v>
      </c>
      <c r="G394" s="3" t="s">
        <v>1072</v>
      </c>
      <c r="H394" s="3" t="s">
        <v>1154</v>
      </c>
      <c r="I394" s="3">
        <v>548</v>
      </c>
      <c r="J394" s="3" t="s">
        <v>181</v>
      </c>
      <c r="K394" s="3" t="s">
        <v>14</v>
      </c>
      <c r="M394" s="3">
        <v>30</v>
      </c>
    </row>
    <row r="395" customHeight="1" spans="1:13">
      <c r="A395" s="3">
        <f t="shared" si="18"/>
        <v>12372</v>
      </c>
      <c r="D395" s="91" t="s">
        <v>10</v>
      </c>
      <c r="E395" s="91" t="s">
        <v>1327</v>
      </c>
      <c r="F395" s="3">
        <v>1989</v>
      </c>
      <c r="G395" s="3" t="s">
        <v>1072</v>
      </c>
      <c r="H395" s="3" t="s">
        <v>1154</v>
      </c>
      <c r="I395" s="3">
        <v>548</v>
      </c>
      <c r="J395" s="3" t="s">
        <v>181</v>
      </c>
      <c r="K395" s="3" t="s">
        <v>14</v>
      </c>
      <c r="M395" s="3">
        <v>30</v>
      </c>
    </row>
    <row r="396" customHeight="1" spans="1:13">
      <c r="A396" s="3">
        <f t="shared" si="18"/>
        <v>12373</v>
      </c>
      <c r="D396" s="91" t="s">
        <v>10</v>
      </c>
      <c r="E396" s="91" t="s">
        <v>1328</v>
      </c>
      <c r="F396" s="3">
        <v>1989</v>
      </c>
      <c r="G396" s="3" t="s">
        <v>1072</v>
      </c>
      <c r="H396" s="3" t="s">
        <v>1154</v>
      </c>
      <c r="I396" s="3">
        <v>548</v>
      </c>
      <c r="J396" s="3" t="s">
        <v>181</v>
      </c>
      <c r="K396" s="3" t="s">
        <v>14</v>
      </c>
      <c r="M396" s="3">
        <v>30</v>
      </c>
    </row>
    <row r="397" customHeight="1" spans="1:13">
      <c r="A397" s="3" t="s">
        <v>2848</v>
      </c>
      <c r="D397" s="91" t="s">
        <v>10</v>
      </c>
      <c r="E397" s="91" t="s">
        <v>1329</v>
      </c>
      <c r="F397" s="3">
        <v>1989</v>
      </c>
      <c r="G397" s="3" t="s">
        <v>1072</v>
      </c>
      <c r="H397" s="3" t="s">
        <v>1154</v>
      </c>
      <c r="I397" s="3">
        <v>548</v>
      </c>
      <c r="J397" s="3" t="s">
        <v>181</v>
      </c>
      <c r="K397" s="3" t="s">
        <v>14</v>
      </c>
      <c r="M397" s="3">
        <v>30</v>
      </c>
    </row>
    <row r="398" customHeight="1" spans="1:13">
      <c r="A398" s="3" t="s">
        <v>2848</v>
      </c>
      <c r="D398" s="91" t="s">
        <v>10</v>
      </c>
      <c r="E398" s="91" t="s">
        <v>1330</v>
      </c>
      <c r="F398" s="3">
        <v>1989</v>
      </c>
      <c r="G398" s="3" t="s">
        <v>1072</v>
      </c>
      <c r="H398" s="3" t="s">
        <v>1154</v>
      </c>
      <c r="I398" s="3">
        <v>548</v>
      </c>
      <c r="J398" s="3" t="s">
        <v>181</v>
      </c>
      <c r="K398" s="3" t="s">
        <v>14</v>
      </c>
      <c r="M398" s="3">
        <v>30</v>
      </c>
    </row>
    <row r="399" customHeight="1" spans="1:13">
      <c r="A399" s="3" t="s">
        <v>2848</v>
      </c>
      <c r="D399" s="91" t="s">
        <v>10</v>
      </c>
      <c r="E399" s="91" t="s">
        <v>1331</v>
      </c>
      <c r="F399" s="3">
        <v>1989</v>
      </c>
      <c r="G399" s="3" t="s">
        <v>1072</v>
      </c>
      <c r="H399" s="3" t="s">
        <v>1154</v>
      </c>
      <c r="I399" s="3">
        <v>548</v>
      </c>
      <c r="J399" s="3" t="s">
        <v>181</v>
      </c>
      <c r="K399" s="3" t="s">
        <v>14</v>
      </c>
      <c r="M399" s="3">
        <v>30</v>
      </c>
    </row>
    <row r="400" customHeight="1" spans="1:13">
      <c r="A400" s="3" t="s">
        <v>2848</v>
      </c>
      <c r="D400" s="91" t="s">
        <v>10</v>
      </c>
      <c r="E400" s="91" t="s">
        <v>1332</v>
      </c>
      <c r="F400" s="3">
        <v>1989</v>
      </c>
      <c r="G400" s="3" t="s">
        <v>1072</v>
      </c>
      <c r="H400" s="3" t="s">
        <v>1154</v>
      </c>
      <c r="I400" s="3">
        <v>548</v>
      </c>
      <c r="J400" s="3" t="s">
        <v>181</v>
      </c>
      <c r="K400" s="3" t="s">
        <v>14</v>
      </c>
      <c r="M400" s="3">
        <v>30</v>
      </c>
    </row>
    <row r="401" customHeight="1" spans="1:13">
      <c r="A401" s="3" t="s">
        <v>2848</v>
      </c>
      <c r="D401" s="91" t="s">
        <v>10</v>
      </c>
      <c r="E401" s="91" t="s">
        <v>1333</v>
      </c>
      <c r="F401" s="3">
        <v>1989</v>
      </c>
      <c r="G401" s="3" t="s">
        <v>1072</v>
      </c>
      <c r="H401" s="3" t="s">
        <v>1154</v>
      </c>
      <c r="I401" s="3">
        <v>548</v>
      </c>
      <c r="J401" s="3" t="s">
        <v>181</v>
      </c>
      <c r="K401" s="3" t="s">
        <v>14</v>
      </c>
      <c r="M401" s="3">
        <v>30</v>
      </c>
    </row>
    <row r="402" customHeight="1" spans="1:13">
      <c r="A402" s="3" t="s">
        <v>2848</v>
      </c>
      <c r="D402" s="91" t="s">
        <v>10</v>
      </c>
      <c r="E402" s="91" t="s">
        <v>1334</v>
      </c>
      <c r="F402" s="3">
        <v>1989</v>
      </c>
      <c r="G402" s="3" t="s">
        <v>1072</v>
      </c>
      <c r="H402" s="3" t="s">
        <v>1154</v>
      </c>
      <c r="I402" s="3">
        <v>548</v>
      </c>
      <c r="J402" s="3" t="s">
        <v>181</v>
      </c>
      <c r="K402" s="3" t="s">
        <v>14</v>
      </c>
      <c r="M402" s="3">
        <v>30</v>
      </c>
    </row>
    <row r="403" customHeight="1" spans="1:13">
      <c r="A403" s="3" t="s">
        <v>2848</v>
      </c>
      <c r="D403" s="91" t="s">
        <v>10</v>
      </c>
      <c r="E403" s="91" t="s">
        <v>1335</v>
      </c>
      <c r="F403" s="3">
        <v>1989</v>
      </c>
      <c r="G403" s="3" t="s">
        <v>1072</v>
      </c>
      <c r="H403" s="3" t="s">
        <v>1154</v>
      </c>
      <c r="I403" s="3">
        <v>548</v>
      </c>
      <c r="J403" s="3" t="s">
        <v>181</v>
      </c>
      <c r="K403" s="3" t="s">
        <v>14</v>
      </c>
      <c r="M403" s="3">
        <v>30</v>
      </c>
    </row>
    <row r="404" customHeight="1" spans="1:13">
      <c r="A404" s="3" t="s">
        <v>2848</v>
      </c>
      <c r="D404" s="91" t="s">
        <v>10</v>
      </c>
      <c r="E404" s="91" t="s">
        <v>1336</v>
      </c>
      <c r="F404" s="3">
        <v>1989</v>
      </c>
      <c r="G404" s="3" t="s">
        <v>1072</v>
      </c>
      <c r="H404" s="3" t="s">
        <v>1154</v>
      </c>
      <c r="I404" s="3">
        <v>548</v>
      </c>
      <c r="J404" s="3" t="s">
        <v>181</v>
      </c>
      <c r="K404" s="3" t="s">
        <v>14</v>
      </c>
      <c r="M404" s="3">
        <v>30</v>
      </c>
    </row>
    <row r="405" customHeight="1" spans="1:13">
      <c r="A405" s="3" t="s">
        <v>2848</v>
      </c>
      <c r="D405" s="91" t="s">
        <v>10</v>
      </c>
      <c r="E405" s="91" t="s">
        <v>1337</v>
      </c>
      <c r="F405" s="3">
        <v>1989</v>
      </c>
      <c r="G405" s="3" t="s">
        <v>1072</v>
      </c>
      <c r="H405" s="3" t="s">
        <v>1154</v>
      </c>
      <c r="I405" s="3">
        <v>548</v>
      </c>
      <c r="J405" s="3" t="s">
        <v>181</v>
      </c>
      <c r="K405" s="3" t="s">
        <v>14</v>
      </c>
      <c r="M405" s="3">
        <v>30</v>
      </c>
    </row>
    <row r="406" customHeight="1" spans="1:13">
      <c r="A406" s="3" t="s">
        <v>2848</v>
      </c>
      <c r="D406" s="91" t="s">
        <v>10</v>
      </c>
      <c r="E406" s="91" t="s">
        <v>1338</v>
      </c>
      <c r="F406" s="3">
        <v>1989</v>
      </c>
      <c r="G406" s="3" t="s">
        <v>1072</v>
      </c>
      <c r="H406" s="3" t="s">
        <v>1154</v>
      </c>
      <c r="I406" s="3">
        <v>548</v>
      </c>
      <c r="J406" s="3" t="s">
        <v>181</v>
      </c>
      <c r="K406" s="3" t="s">
        <v>14</v>
      </c>
      <c r="M406" s="3">
        <v>30</v>
      </c>
    </row>
    <row r="407" customHeight="1" spans="1:13">
      <c r="A407" s="3" t="s">
        <v>2848</v>
      </c>
      <c r="D407" s="91" t="s">
        <v>10</v>
      </c>
      <c r="E407" s="91" t="s">
        <v>1339</v>
      </c>
      <c r="F407" s="3">
        <v>1989</v>
      </c>
      <c r="G407" s="3" t="s">
        <v>1072</v>
      </c>
      <c r="H407" s="3" t="s">
        <v>1154</v>
      </c>
      <c r="I407" s="3">
        <v>548</v>
      </c>
      <c r="J407" s="3" t="s">
        <v>181</v>
      </c>
      <c r="K407" s="3" t="s">
        <v>14</v>
      </c>
      <c r="M407" s="3">
        <v>30</v>
      </c>
    </row>
    <row r="408" customHeight="1" spans="1:13">
      <c r="A408" s="3">
        <v>12411</v>
      </c>
      <c r="D408" s="91" t="s">
        <v>10</v>
      </c>
      <c r="E408" s="91" t="s">
        <v>1440</v>
      </c>
      <c r="F408" s="3">
        <v>2018</v>
      </c>
      <c r="G408" s="3" t="s">
        <v>861</v>
      </c>
      <c r="H408" s="3" t="s">
        <v>1441</v>
      </c>
      <c r="I408" s="3">
        <v>72</v>
      </c>
      <c r="J408" s="3" t="s">
        <v>1442</v>
      </c>
      <c r="K408" s="3" t="s">
        <v>40</v>
      </c>
      <c r="M408" s="3">
        <v>40</v>
      </c>
    </row>
    <row r="409" customHeight="1" spans="1:13">
      <c r="A409" s="3">
        <v>12412</v>
      </c>
      <c r="D409" s="91" t="s">
        <v>10</v>
      </c>
      <c r="E409" s="91" t="s">
        <v>3643</v>
      </c>
      <c r="F409" s="3">
        <v>1991</v>
      </c>
      <c r="G409" s="3" t="s">
        <v>3644</v>
      </c>
      <c r="H409" s="3" t="s">
        <v>3574</v>
      </c>
      <c r="I409" s="3" t="s">
        <v>3575</v>
      </c>
      <c r="J409" s="3"/>
      <c r="K409" s="3" t="s">
        <v>3645</v>
      </c>
      <c r="M409" s="3">
        <v>5</v>
      </c>
    </row>
    <row r="410" customHeight="1" spans="1:13">
      <c r="A410" s="3" t="s">
        <v>2848</v>
      </c>
      <c r="B410" s="3"/>
      <c r="D410" s="91" t="s">
        <v>10</v>
      </c>
      <c r="E410" s="3">
        <v>51717169</v>
      </c>
      <c r="F410" s="3">
        <v>2018</v>
      </c>
      <c r="G410" s="3" t="s">
        <v>284</v>
      </c>
      <c r="H410" s="3" t="s">
        <v>1197</v>
      </c>
      <c r="I410" s="3">
        <v>212</v>
      </c>
      <c r="J410" s="3" t="s">
        <v>181</v>
      </c>
      <c r="K410" s="3" t="s">
        <v>40</v>
      </c>
      <c r="M410" s="3">
        <v>100</v>
      </c>
    </row>
    <row r="411" customHeight="1" spans="1:13">
      <c r="A411" s="3" t="s">
        <v>2848</v>
      </c>
      <c r="D411" s="91" t="s">
        <v>10</v>
      </c>
      <c r="E411" s="3">
        <v>51717174</v>
      </c>
      <c r="F411" s="3">
        <v>2018</v>
      </c>
      <c r="G411" s="3" t="s">
        <v>284</v>
      </c>
      <c r="H411" s="3" t="s">
        <v>1197</v>
      </c>
      <c r="I411" s="3">
        <v>212</v>
      </c>
      <c r="J411" s="3" t="s">
        <v>181</v>
      </c>
      <c r="K411" s="3" t="s">
        <v>14</v>
      </c>
      <c r="M411" s="3">
        <v>25</v>
      </c>
    </row>
    <row r="412" customHeight="1" spans="1:13">
      <c r="A412" s="3" t="s">
        <v>2848</v>
      </c>
      <c r="D412" s="91" t="s">
        <v>10</v>
      </c>
      <c r="E412" s="3">
        <v>51717176</v>
      </c>
      <c r="F412" s="3">
        <v>2018</v>
      </c>
      <c r="G412" s="3" t="s">
        <v>284</v>
      </c>
      <c r="H412" s="3" t="s">
        <v>1197</v>
      </c>
      <c r="I412" s="3">
        <v>212</v>
      </c>
      <c r="J412" s="3" t="s">
        <v>181</v>
      </c>
      <c r="K412" s="3" t="s">
        <v>14</v>
      </c>
      <c r="M412" s="3">
        <v>25</v>
      </c>
    </row>
    <row r="413" customHeight="1" spans="1:13">
      <c r="A413" s="3" t="s">
        <v>2848</v>
      </c>
      <c r="D413" s="91" t="s">
        <v>10</v>
      </c>
      <c r="E413" s="3">
        <v>51717177</v>
      </c>
      <c r="F413" s="3">
        <v>2018</v>
      </c>
      <c r="G413" s="3" t="s">
        <v>284</v>
      </c>
      <c r="H413" s="3" t="s">
        <v>1197</v>
      </c>
      <c r="I413" s="3">
        <v>212</v>
      </c>
      <c r="J413" s="3" t="s">
        <v>181</v>
      </c>
      <c r="K413" s="3" t="s">
        <v>14</v>
      </c>
      <c r="M413" s="3">
        <v>25</v>
      </c>
    </row>
    <row r="414" customHeight="1" spans="1:13">
      <c r="A414" s="3" t="s">
        <v>2848</v>
      </c>
      <c r="D414" s="91" t="s">
        <v>10</v>
      </c>
      <c r="E414" s="3">
        <v>51717178</v>
      </c>
      <c r="F414" s="3">
        <v>2018</v>
      </c>
      <c r="G414" s="3" t="s">
        <v>284</v>
      </c>
      <c r="H414" s="3" t="s">
        <v>1197</v>
      </c>
      <c r="I414" s="3">
        <v>212</v>
      </c>
      <c r="J414" s="3" t="s">
        <v>181</v>
      </c>
      <c r="K414" s="3" t="s">
        <v>14</v>
      </c>
      <c r="M414" s="3">
        <v>25</v>
      </c>
    </row>
    <row r="415" customHeight="1" spans="1:13">
      <c r="A415" s="3" t="s">
        <v>2848</v>
      </c>
      <c r="D415" s="91" t="s">
        <v>10</v>
      </c>
      <c r="E415" s="3">
        <v>51717170</v>
      </c>
      <c r="F415" s="3">
        <v>2018</v>
      </c>
      <c r="G415" s="3" t="s">
        <v>284</v>
      </c>
      <c r="H415" s="3" t="s">
        <v>1197</v>
      </c>
      <c r="I415" s="3">
        <v>212</v>
      </c>
      <c r="J415" s="3" t="s">
        <v>181</v>
      </c>
      <c r="K415" s="3" t="s">
        <v>14</v>
      </c>
      <c r="M415" s="3">
        <v>25</v>
      </c>
    </row>
    <row r="416" customHeight="1" spans="1:13">
      <c r="A416" s="3" t="s">
        <v>2848</v>
      </c>
      <c r="D416" s="91" t="s">
        <v>10</v>
      </c>
      <c r="E416" s="3">
        <v>51717173</v>
      </c>
      <c r="F416" s="3">
        <v>2018</v>
      </c>
      <c r="G416" s="3" t="s">
        <v>284</v>
      </c>
      <c r="H416" s="3" t="s">
        <v>1197</v>
      </c>
      <c r="I416" s="3">
        <v>212</v>
      </c>
      <c r="J416" s="3" t="s">
        <v>181</v>
      </c>
      <c r="K416" s="3" t="s">
        <v>14</v>
      </c>
      <c r="M416" s="3">
        <v>25</v>
      </c>
    </row>
    <row r="417" customHeight="1" spans="1:13">
      <c r="A417" s="3" t="s">
        <v>2848</v>
      </c>
      <c r="D417" s="91" t="s">
        <v>10</v>
      </c>
      <c r="E417" s="3">
        <v>51717175</v>
      </c>
      <c r="F417" s="3">
        <v>2018</v>
      </c>
      <c r="G417" s="3" t="s">
        <v>284</v>
      </c>
      <c r="H417" s="3" t="s">
        <v>1197</v>
      </c>
      <c r="I417" s="3">
        <v>212</v>
      </c>
      <c r="J417" s="3" t="s">
        <v>181</v>
      </c>
      <c r="K417" s="3" t="s">
        <v>14</v>
      </c>
      <c r="M417" s="3">
        <v>25</v>
      </c>
    </row>
    <row r="418" customHeight="1" spans="1:13">
      <c r="A418" s="3" t="s">
        <v>2848</v>
      </c>
      <c r="D418" s="91" t="s">
        <v>10</v>
      </c>
      <c r="E418" s="91" t="s">
        <v>1660</v>
      </c>
      <c r="F418" s="3">
        <v>1975</v>
      </c>
      <c r="G418" s="3" t="s">
        <v>1661</v>
      </c>
      <c r="H418" s="3" t="s">
        <v>1662</v>
      </c>
      <c r="I418" s="3">
        <v>238</v>
      </c>
      <c r="J418" s="3" t="s">
        <v>210</v>
      </c>
      <c r="K418" s="3" t="s">
        <v>40</v>
      </c>
      <c r="M418" s="3">
        <v>100</v>
      </c>
    </row>
    <row r="419" customHeight="1" spans="1:13">
      <c r="A419" s="3" t="s">
        <v>2848</v>
      </c>
      <c r="D419" s="91" t="s">
        <v>10</v>
      </c>
      <c r="E419" s="91" t="s">
        <v>1663</v>
      </c>
      <c r="F419" s="3">
        <v>1975</v>
      </c>
      <c r="G419" s="3" t="s">
        <v>1661</v>
      </c>
      <c r="H419" s="3" t="s">
        <v>1662</v>
      </c>
      <c r="I419" s="3">
        <v>238</v>
      </c>
      <c r="J419" s="3" t="s">
        <v>210</v>
      </c>
      <c r="K419" s="3" t="s">
        <v>40</v>
      </c>
      <c r="M419" s="3">
        <v>100</v>
      </c>
    </row>
    <row r="420" customHeight="1" spans="1:13">
      <c r="A420" s="3" t="s">
        <v>2848</v>
      </c>
      <c r="D420" s="91" t="s">
        <v>10</v>
      </c>
      <c r="E420" s="91" t="s">
        <v>1664</v>
      </c>
      <c r="F420" s="3">
        <v>1975</v>
      </c>
      <c r="G420" s="3" t="s">
        <v>1661</v>
      </c>
      <c r="H420" s="3" t="s">
        <v>1662</v>
      </c>
      <c r="I420" s="3">
        <v>238</v>
      </c>
      <c r="J420" s="3" t="s">
        <v>210</v>
      </c>
      <c r="K420" s="3" t="s">
        <v>40</v>
      </c>
      <c r="M420" s="3">
        <v>100</v>
      </c>
    </row>
    <row r="421" customHeight="1" spans="1:13">
      <c r="A421" s="3" t="s">
        <v>2848</v>
      </c>
      <c r="D421" s="91" t="s">
        <v>10</v>
      </c>
      <c r="E421" s="91" t="s">
        <v>1665</v>
      </c>
      <c r="F421" s="3">
        <v>1975</v>
      </c>
      <c r="G421" s="3" t="s">
        <v>1661</v>
      </c>
      <c r="H421" s="3" t="s">
        <v>1662</v>
      </c>
      <c r="I421" s="3">
        <v>238</v>
      </c>
      <c r="J421" s="3" t="s">
        <v>210</v>
      </c>
      <c r="K421" s="3" t="s">
        <v>40</v>
      </c>
      <c r="M421" s="3">
        <v>100</v>
      </c>
    </row>
    <row r="422" customHeight="1" spans="1:13">
      <c r="A422" s="3" t="s">
        <v>2848</v>
      </c>
      <c r="D422" s="91" t="s">
        <v>10</v>
      </c>
      <c r="E422" s="91" t="s">
        <v>1666</v>
      </c>
      <c r="F422" s="3">
        <v>1976</v>
      </c>
      <c r="G422" s="3" t="s">
        <v>1661</v>
      </c>
      <c r="H422" s="3" t="s">
        <v>1662</v>
      </c>
      <c r="I422" s="3">
        <v>316</v>
      </c>
      <c r="J422" s="3" t="s">
        <v>210</v>
      </c>
      <c r="K422" s="3" t="s">
        <v>40</v>
      </c>
      <c r="M422" s="3">
        <v>100</v>
      </c>
    </row>
    <row r="423" customHeight="1" spans="1:13">
      <c r="A423" s="3" t="s">
        <v>2848</v>
      </c>
      <c r="D423" s="91" t="s">
        <v>10</v>
      </c>
      <c r="E423" s="91" t="s">
        <v>1713</v>
      </c>
      <c r="F423" s="3">
        <v>1976</v>
      </c>
      <c r="G423" s="3" t="s">
        <v>1661</v>
      </c>
      <c r="H423" s="3" t="s">
        <v>1662</v>
      </c>
      <c r="I423" s="3">
        <v>316</v>
      </c>
      <c r="J423" s="3" t="s">
        <v>210</v>
      </c>
      <c r="K423" s="3" t="s">
        <v>14</v>
      </c>
      <c r="M423" s="3">
        <v>230</v>
      </c>
    </row>
    <row r="424" customHeight="1" spans="1:13">
      <c r="A424" s="3" t="s">
        <v>2848</v>
      </c>
      <c r="D424" s="91" t="s">
        <v>10</v>
      </c>
      <c r="E424" s="91" t="s">
        <v>1714</v>
      </c>
      <c r="F424" s="3">
        <v>1976</v>
      </c>
      <c r="G424" s="3" t="s">
        <v>1661</v>
      </c>
      <c r="H424" s="3" t="s">
        <v>1662</v>
      </c>
      <c r="I424" s="3">
        <v>316</v>
      </c>
      <c r="J424" s="3" t="s">
        <v>210</v>
      </c>
      <c r="K424" s="3" t="s">
        <v>14</v>
      </c>
      <c r="M424" s="3">
        <v>230</v>
      </c>
    </row>
    <row r="425" customHeight="1" spans="1:13">
      <c r="A425" s="3" t="s">
        <v>2848</v>
      </c>
      <c r="D425" s="91" t="s">
        <v>10</v>
      </c>
      <c r="E425" s="91" t="s">
        <v>1715</v>
      </c>
      <c r="F425" s="3">
        <v>1976</v>
      </c>
      <c r="G425" s="3" t="s">
        <v>1661</v>
      </c>
      <c r="H425" s="3" t="s">
        <v>1662</v>
      </c>
      <c r="I425" s="3">
        <v>316</v>
      </c>
      <c r="J425" s="3" t="s">
        <v>210</v>
      </c>
      <c r="K425" s="3" t="s">
        <v>14</v>
      </c>
      <c r="M425" s="3">
        <v>230</v>
      </c>
    </row>
    <row r="426" customHeight="1" spans="1:13">
      <c r="A426" s="3" t="s">
        <v>2848</v>
      </c>
      <c r="D426" s="91" t="s">
        <v>10</v>
      </c>
      <c r="E426" s="91" t="s">
        <v>1716</v>
      </c>
      <c r="F426" s="3">
        <v>1976</v>
      </c>
      <c r="G426" s="3" t="s">
        <v>1661</v>
      </c>
      <c r="H426" s="3" t="s">
        <v>1662</v>
      </c>
      <c r="I426" s="3">
        <v>316</v>
      </c>
      <c r="J426" s="3" t="s">
        <v>210</v>
      </c>
      <c r="K426" s="3" t="s">
        <v>14</v>
      </c>
      <c r="M426" s="3">
        <v>230</v>
      </c>
    </row>
    <row r="427" customHeight="1" spans="1:13">
      <c r="A427" s="3" t="s">
        <v>2848</v>
      </c>
      <c r="D427" s="91" t="s">
        <v>10</v>
      </c>
      <c r="E427" s="91" t="s">
        <v>1717</v>
      </c>
      <c r="F427" s="3">
        <v>1976</v>
      </c>
      <c r="G427" s="3" t="s">
        <v>1661</v>
      </c>
      <c r="H427" s="3" t="s">
        <v>1662</v>
      </c>
      <c r="I427" s="3">
        <v>316</v>
      </c>
      <c r="J427" s="3" t="s">
        <v>210</v>
      </c>
      <c r="K427" s="3" t="s">
        <v>14</v>
      </c>
      <c r="M427" s="3">
        <v>230</v>
      </c>
    </row>
    <row r="428" customHeight="1" spans="1:13">
      <c r="A428" s="3" t="s">
        <v>2848</v>
      </c>
      <c r="D428" s="91" t="s">
        <v>10</v>
      </c>
      <c r="E428" s="91" t="s">
        <v>1718</v>
      </c>
      <c r="F428" s="3">
        <v>1976</v>
      </c>
      <c r="G428" s="3" t="s">
        <v>1661</v>
      </c>
      <c r="H428" s="3" t="s">
        <v>1662</v>
      </c>
      <c r="I428" s="3">
        <v>316</v>
      </c>
      <c r="J428" s="3" t="s">
        <v>210</v>
      </c>
      <c r="K428" s="3" t="s">
        <v>14</v>
      </c>
      <c r="M428" s="3">
        <v>230</v>
      </c>
    </row>
    <row r="429" customHeight="1" spans="1:13">
      <c r="A429" s="3" t="s">
        <v>2848</v>
      </c>
      <c r="D429" s="91" t="s">
        <v>10</v>
      </c>
      <c r="E429" s="91" t="s">
        <v>1719</v>
      </c>
      <c r="F429" s="3">
        <v>1976</v>
      </c>
      <c r="G429" s="3" t="s">
        <v>1661</v>
      </c>
      <c r="H429" s="3" t="s">
        <v>1662</v>
      </c>
      <c r="I429" s="3">
        <v>316</v>
      </c>
      <c r="J429" s="3" t="s">
        <v>210</v>
      </c>
      <c r="K429" s="3" t="s">
        <v>14</v>
      </c>
      <c r="M429" s="3">
        <v>230</v>
      </c>
    </row>
    <row r="430" customHeight="1" spans="1:13">
      <c r="A430" s="3" t="s">
        <v>2848</v>
      </c>
      <c r="D430" s="91" t="s">
        <v>10</v>
      </c>
      <c r="E430" s="91" t="s">
        <v>1720</v>
      </c>
      <c r="F430" s="3">
        <v>1976</v>
      </c>
      <c r="G430" s="3" t="s">
        <v>1661</v>
      </c>
      <c r="H430" s="3" t="s">
        <v>1662</v>
      </c>
      <c r="I430" s="3">
        <v>316</v>
      </c>
      <c r="J430" s="3" t="s">
        <v>210</v>
      </c>
      <c r="K430" s="3" t="s">
        <v>14</v>
      </c>
      <c r="M430" s="3">
        <v>230</v>
      </c>
    </row>
    <row r="431" customHeight="1" spans="1:13">
      <c r="A431" s="3" t="s">
        <v>2848</v>
      </c>
      <c r="D431" s="91" t="s">
        <v>10</v>
      </c>
      <c r="E431" s="91" t="s">
        <v>1614</v>
      </c>
      <c r="F431" s="3">
        <v>1978</v>
      </c>
      <c r="G431" s="3" t="s">
        <v>166</v>
      </c>
      <c r="H431" s="3" t="s">
        <v>1615</v>
      </c>
      <c r="I431" s="3">
        <v>707</v>
      </c>
      <c r="J431" s="3" t="s">
        <v>210</v>
      </c>
      <c r="K431" s="3" t="s">
        <v>170</v>
      </c>
      <c r="M431" s="3">
        <v>75</v>
      </c>
    </row>
    <row r="432" customHeight="1" spans="1:13">
      <c r="A432" s="3" t="s">
        <v>2848</v>
      </c>
      <c r="D432" s="91" t="s">
        <v>66</v>
      </c>
      <c r="E432" s="91" t="s">
        <v>1501</v>
      </c>
      <c r="F432" s="3">
        <v>2020</v>
      </c>
      <c r="G432" s="3" t="s">
        <v>861</v>
      </c>
      <c r="H432" s="3" t="s">
        <v>1023</v>
      </c>
      <c r="I432" s="3">
        <v>49</v>
      </c>
      <c r="J432" s="3" t="s">
        <v>1456</v>
      </c>
      <c r="K432" s="3" t="s">
        <v>277</v>
      </c>
      <c r="M432" s="3">
        <v>50</v>
      </c>
    </row>
    <row r="433" customHeight="1" spans="1:13">
      <c r="A433" s="3" t="s">
        <v>2848</v>
      </c>
      <c r="D433" s="91" t="s">
        <v>66</v>
      </c>
      <c r="E433" s="91" t="s">
        <v>1705</v>
      </c>
      <c r="F433" s="3">
        <v>2019</v>
      </c>
      <c r="G433" s="3" t="s">
        <v>1135</v>
      </c>
      <c r="H433" s="3" t="s">
        <v>1200</v>
      </c>
      <c r="I433" s="3" t="s">
        <v>1706</v>
      </c>
      <c r="J433" s="3" t="s">
        <v>1707</v>
      </c>
      <c r="K433" s="3" t="s">
        <v>277</v>
      </c>
      <c r="M433" s="3">
        <v>150</v>
      </c>
    </row>
    <row r="434" customHeight="1" spans="1:13">
      <c r="A434" s="3" t="s">
        <v>2848</v>
      </c>
      <c r="D434" s="91" t="s">
        <v>66</v>
      </c>
      <c r="E434" s="91" t="s">
        <v>1373</v>
      </c>
      <c r="F434" s="3">
        <v>2020</v>
      </c>
      <c r="G434" s="3" t="s">
        <v>861</v>
      </c>
      <c r="H434" s="3" t="s">
        <v>1026</v>
      </c>
      <c r="I434" s="3">
        <v>150</v>
      </c>
      <c r="J434" s="3" t="s">
        <v>210</v>
      </c>
      <c r="K434" s="3" t="s">
        <v>281</v>
      </c>
      <c r="M434" s="3">
        <v>35</v>
      </c>
    </row>
    <row r="435" customHeight="1" spans="1:13">
      <c r="A435" s="3" t="s">
        <v>2848</v>
      </c>
      <c r="D435" s="91" t="s">
        <v>66</v>
      </c>
      <c r="E435" s="91" t="s">
        <v>1374</v>
      </c>
      <c r="F435" s="3">
        <v>2020</v>
      </c>
      <c r="G435" s="3" t="s">
        <v>861</v>
      </c>
      <c r="H435" s="3" t="s">
        <v>1026</v>
      </c>
      <c r="I435" s="3">
        <v>150</v>
      </c>
      <c r="J435" s="3" t="s">
        <v>210</v>
      </c>
      <c r="K435" s="3" t="s">
        <v>281</v>
      </c>
      <c r="M435" s="3">
        <v>35</v>
      </c>
    </row>
    <row r="436" customHeight="1" spans="1:13">
      <c r="A436" s="3" t="s">
        <v>2848</v>
      </c>
      <c r="D436" s="91" t="s">
        <v>66</v>
      </c>
      <c r="E436" s="91" t="s">
        <v>1375</v>
      </c>
      <c r="F436" s="3">
        <v>2020</v>
      </c>
      <c r="G436" s="3" t="s">
        <v>861</v>
      </c>
      <c r="H436" s="3" t="s">
        <v>1026</v>
      </c>
      <c r="I436" s="3">
        <v>150</v>
      </c>
      <c r="J436" s="3" t="s">
        <v>210</v>
      </c>
      <c r="K436" s="3" t="s">
        <v>281</v>
      </c>
      <c r="M436" s="3">
        <v>35</v>
      </c>
    </row>
    <row r="437" customHeight="1" spans="1:13">
      <c r="A437" s="3" t="s">
        <v>2848</v>
      </c>
      <c r="D437" s="91" t="s">
        <v>10</v>
      </c>
      <c r="E437" s="91" t="s">
        <v>1443</v>
      </c>
      <c r="F437" s="3">
        <v>2019</v>
      </c>
      <c r="G437" s="3" t="s">
        <v>861</v>
      </c>
      <c r="H437" s="3" t="s">
        <v>1200</v>
      </c>
      <c r="I437" s="3">
        <v>203</v>
      </c>
      <c r="J437" s="3" t="s">
        <v>210</v>
      </c>
      <c r="K437" s="3" t="s">
        <v>14</v>
      </c>
      <c r="M437" s="3">
        <v>40</v>
      </c>
    </row>
    <row r="438" customHeight="1" spans="1:13">
      <c r="A438" s="3" t="s">
        <v>2848</v>
      </c>
      <c r="D438" s="91" t="s">
        <v>66</v>
      </c>
      <c r="E438" s="91" t="s">
        <v>1198</v>
      </c>
      <c r="F438" s="3">
        <v>2019</v>
      </c>
      <c r="G438" s="3" t="s">
        <v>1199</v>
      </c>
      <c r="H438" s="3" t="s">
        <v>1200</v>
      </c>
      <c r="I438" s="3" t="s">
        <v>1201</v>
      </c>
      <c r="J438" s="3" t="s">
        <v>210</v>
      </c>
      <c r="K438" s="3" t="s">
        <v>277</v>
      </c>
      <c r="M438" s="3">
        <v>25</v>
      </c>
    </row>
    <row r="439" customHeight="1" spans="1:13">
      <c r="A439" s="3" t="s">
        <v>2848</v>
      </c>
      <c r="D439" s="91" t="s">
        <v>66</v>
      </c>
      <c r="E439" s="91" t="s">
        <v>3646</v>
      </c>
      <c r="F439" s="3">
        <v>2020</v>
      </c>
      <c r="G439" s="3" t="s">
        <v>166</v>
      </c>
      <c r="H439" s="3" t="s">
        <v>3532</v>
      </c>
      <c r="I439" s="3">
        <v>292</v>
      </c>
      <c r="J439" s="3" t="s">
        <v>181</v>
      </c>
      <c r="K439" s="3" t="s">
        <v>281</v>
      </c>
      <c r="M439" s="3">
        <v>15</v>
      </c>
    </row>
    <row r="440" customHeight="1" spans="1:13">
      <c r="A440" s="3" t="s">
        <v>2848</v>
      </c>
      <c r="D440" s="91" t="s">
        <v>66</v>
      </c>
      <c r="E440" s="91" t="s">
        <v>3647</v>
      </c>
      <c r="F440" s="3">
        <v>2020</v>
      </c>
      <c r="G440" s="3" t="s">
        <v>166</v>
      </c>
      <c r="H440" s="3" t="s">
        <v>3532</v>
      </c>
      <c r="I440" s="3">
        <v>292</v>
      </c>
      <c r="J440" s="3" t="s">
        <v>181</v>
      </c>
      <c r="K440" s="3" t="s">
        <v>281</v>
      </c>
      <c r="M440" s="3">
        <v>15</v>
      </c>
    </row>
    <row r="441" customHeight="1" spans="1:13">
      <c r="A441" s="3" t="s">
        <v>2848</v>
      </c>
      <c r="D441" s="91" t="s">
        <v>10</v>
      </c>
      <c r="E441" s="91" t="s">
        <v>3648</v>
      </c>
      <c r="F441" s="3">
        <v>2020</v>
      </c>
      <c r="G441" s="3" t="s">
        <v>166</v>
      </c>
      <c r="H441" s="3" t="s">
        <v>3532</v>
      </c>
      <c r="I441" s="3">
        <v>292</v>
      </c>
      <c r="J441" s="3" t="s">
        <v>181</v>
      </c>
      <c r="K441" s="3" t="s">
        <v>281</v>
      </c>
      <c r="M441" s="3">
        <v>15</v>
      </c>
    </row>
    <row r="442" customHeight="1" spans="1:13">
      <c r="A442" s="3" t="s">
        <v>2848</v>
      </c>
      <c r="D442" s="91" t="s">
        <v>10</v>
      </c>
      <c r="E442" s="91" t="s">
        <v>3649</v>
      </c>
      <c r="F442" s="3">
        <v>2020</v>
      </c>
      <c r="G442" s="3" t="s">
        <v>1967</v>
      </c>
      <c r="H442" s="3" t="s">
        <v>1167</v>
      </c>
      <c r="I442" s="3">
        <v>276</v>
      </c>
      <c r="J442" s="3" t="s">
        <v>181</v>
      </c>
      <c r="K442" s="3" t="s">
        <v>40</v>
      </c>
      <c r="M442" s="3">
        <v>15</v>
      </c>
    </row>
    <row r="443" customHeight="1" spans="1:13">
      <c r="A443" s="3" t="s">
        <v>2848</v>
      </c>
      <c r="D443" s="91" t="s">
        <v>66</v>
      </c>
      <c r="E443" s="91" t="s">
        <v>3650</v>
      </c>
      <c r="F443" s="3">
        <v>2020</v>
      </c>
      <c r="G443" s="3" t="s">
        <v>1967</v>
      </c>
      <c r="H443" s="3" t="s">
        <v>1167</v>
      </c>
      <c r="I443" s="3">
        <v>276</v>
      </c>
      <c r="J443" s="3" t="s">
        <v>181</v>
      </c>
      <c r="K443" s="3" t="s">
        <v>281</v>
      </c>
      <c r="M443" s="3">
        <v>15</v>
      </c>
    </row>
    <row r="444" customHeight="1" spans="1:13">
      <c r="A444" s="3" t="s">
        <v>2848</v>
      </c>
      <c r="D444" s="91" t="s">
        <v>66</v>
      </c>
      <c r="E444" s="91" t="s">
        <v>3651</v>
      </c>
      <c r="F444" s="3">
        <v>2020</v>
      </c>
      <c r="G444" s="3" t="s">
        <v>1967</v>
      </c>
      <c r="H444" s="3" t="s">
        <v>1167</v>
      </c>
      <c r="I444" s="3">
        <v>276</v>
      </c>
      <c r="J444" s="3" t="s">
        <v>181</v>
      </c>
      <c r="K444" s="3" t="s">
        <v>281</v>
      </c>
      <c r="M444" s="3">
        <v>15</v>
      </c>
    </row>
    <row r="445" customHeight="1" spans="1:13">
      <c r="A445" s="3" t="s">
        <v>2848</v>
      </c>
      <c r="D445" s="91" t="s">
        <v>10</v>
      </c>
      <c r="E445" s="91" t="s">
        <v>1340</v>
      </c>
      <c r="F445" s="3">
        <v>2011</v>
      </c>
      <c r="G445" s="3" t="s">
        <v>1135</v>
      </c>
      <c r="H445" s="3" t="s">
        <v>1341</v>
      </c>
      <c r="I445" s="3" t="s">
        <v>1342</v>
      </c>
      <c r="J445" s="3" t="s">
        <v>1136</v>
      </c>
      <c r="K445" s="3" t="s">
        <v>14</v>
      </c>
      <c r="M445" s="3">
        <v>30</v>
      </c>
    </row>
    <row r="446" customHeight="1" spans="1:13">
      <c r="A446" s="3" t="s">
        <v>2848</v>
      </c>
      <c r="D446" s="91" t="s">
        <v>10</v>
      </c>
      <c r="E446" s="91" t="s">
        <v>1444</v>
      </c>
      <c r="F446" s="3">
        <v>2019</v>
      </c>
      <c r="G446" s="3" t="s">
        <v>1424</v>
      </c>
      <c r="H446" s="3" t="s">
        <v>1013</v>
      </c>
      <c r="I446" s="3" t="s">
        <v>1163</v>
      </c>
      <c r="J446" s="3" t="s">
        <v>181</v>
      </c>
      <c r="K446" s="3" t="s">
        <v>14</v>
      </c>
      <c r="M446" s="3">
        <v>40</v>
      </c>
    </row>
    <row r="447" customHeight="1" spans="1:13">
      <c r="A447" s="3" t="s">
        <v>2848</v>
      </c>
      <c r="D447" s="91" t="s">
        <v>10</v>
      </c>
      <c r="E447" s="91" t="s">
        <v>1085</v>
      </c>
      <c r="F447" s="3">
        <v>2020</v>
      </c>
      <c r="G447" s="3" t="s">
        <v>1086</v>
      </c>
      <c r="H447" s="3" t="s">
        <v>1023</v>
      </c>
      <c r="I447" s="3">
        <v>11</v>
      </c>
      <c r="J447" s="3" t="s">
        <v>181</v>
      </c>
      <c r="K447" s="3" t="s">
        <v>40</v>
      </c>
      <c r="M447" s="3">
        <v>20</v>
      </c>
    </row>
    <row r="448" customHeight="1" spans="1:13">
      <c r="A448" s="3" t="s">
        <v>2848</v>
      </c>
      <c r="D448" s="91" t="s">
        <v>10</v>
      </c>
      <c r="E448" s="91" t="s">
        <v>3652</v>
      </c>
      <c r="F448" s="3">
        <v>1991</v>
      </c>
      <c r="G448" s="3" t="s">
        <v>183</v>
      </c>
      <c r="H448" s="3" t="s">
        <v>1076</v>
      </c>
      <c r="I448" s="3">
        <v>671</v>
      </c>
      <c r="J448" s="3" t="s">
        <v>181</v>
      </c>
      <c r="K448" s="3" t="s">
        <v>27</v>
      </c>
      <c r="M448" s="3">
        <v>15</v>
      </c>
    </row>
    <row r="449" customHeight="1" spans="1:13">
      <c r="A449" s="3" t="s">
        <v>2848</v>
      </c>
      <c r="D449" s="91" t="s">
        <v>10</v>
      </c>
      <c r="E449" s="91" t="s">
        <v>3653</v>
      </c>
      <c r="F449" s="3">
        <v>1991</v>
      </c>
      <c r="G449" s="3" t="s">
        <v>1794</v>
      </c>
      <c r="H449" s="3" t="s">
        <v>1076</v>
      </c>
      <c r="I449" s="3">
        <v>55</v>
      </c>
      <c r="J449" s="3" t="s">
        <v>181</v>
      </c>
      <c r="K449" s="3" t="s">
        <v>14</v>
      </c>
      <c r="M449" s="3">
        <v>15</v>
      </c>
    </row>
    <row r="450" customHeight="1" spans="1:13">
      <c r="A450" s="3" t="s">
        <v>2848</v>
      </c>
      <c r="D450" s="91" t="s">
        <v>10</v>
      </c>
      <c r="E450" s="91" t="s">
        <v>3654</v>
      </c>
      <c r="F450" s="3">
        <v>1991</v>
      </c>
      <c r="G450" s="3" t="s">
        <v>1794</v>
      </c>
      <c r="H450" s="3" t="s">
        <v>1076</v>
      </c>
      <c r="I450" s="3">
        <v>55</v>
      </c>
      <c r="J450" s="3" t="s">
        <v>181</v>
      </c>
      <c r="K450" s="3" t="s">
        <v>14</v>
      </c>
      <c r="M450" s="3">
        <v>15</v>
      </c>
    </row>
    <row r="451" customHeight="1" spans="1:13">
      <c r="A451" s="3" t="s">
        <v>2848</v>
      </c>
      <c r="D451" s="91" t="s">
        <v>10</v>
      </c>
      <c r="E451" s="91" t="s">
        <v>3655</v>
      </c>
      <c r="F451" s="3">
        <v>1991</v>
      </c>
      <c r="G451" s="3" t="s">
        <v>1794</v>
      </c>
      <c r="H451" s="3" t="s">
        <v>1076</v>
      </c>
      <c r="I451" s="3">
        <v>55</v>
      </c>
      <c r="J451" s="3" t="s">
        <v>181</v>
      </c>
      <c r="K451" s="3" t="s">
        <v>14</v>
      </c>
      <c r="M451" s="3">
        <v>15</v>
      </c>
    </row>
    <row r="452" customHeight="1" spans="1:13">
      <c r="A452" s="3" t="s">
        <v>2848</v>
      </c>
      <c r="D452" s="91" t="s">
        <v>10</v>
      </c>
      <c r="E452" s="91" t="s">
        <v>3656</v>
      </c>
      <c r="F452" s="3">
        <v>1991</v>
      </c>
      <c r="G452" s="3" t="s">
        <v>1794</v>
      </c>
      <c r="H452" s="3" t="s">
        <v>1076</v>
      </c>
      <c r="I452" s="3">
        <v>55</v>
      </c>
      <c r="J452" s="3" t="s">
        <v>181</v>
      </c>
      <c r="K452" s="3" t="s">
        <v>27</v>
      </c>
      <c r="M452" s="3">
        <v>10</v>
      </c>
    </row>
    <row r="453" customHeight="1" spans="1:13">
      <c r="A453" s="3" t="s">
        <v>2848</v>
      </c>
      <c r="D453" s="91" t="s">
        <v>10</v>
      </c>
      <c r="E453" s="91" t="s">
        <v>3657</v>
      </c>
      <c r="F453" s="3">
        <v>1991</v>
      </c>
      <c r="G453" s="3" t="s">
        <v>1794</v>
      </c>
      <c r="H453" s="3" t="s">
        <v>1076</v>
      </c>
      <c r="I453" s="3">
        <v>55</v>
      </c>
      <c r="J453" s="3" t="s">
        <v>181</v>
      </c>
      <c r="K453" s="3" t="s">
        <v>27</v>
      </c>
      <c r="M453" s="3">
        <v>10</v>
      </c>
    </row>
    <row r="454" customHeight="1" spans="1:13">
      <c r="A454" s="3" t="s">
        <v>2848</v>
      </c>
      <c r="D454" s="91" t="s">
        <v>10</v>
      </c>
      <c r="E454" s="91" t="s">
        <v>1202</v>
      </c>
      <c r="F454" s="3">
        <v>1990</v>
      </c>
      <c r="G454" s="3" t="s">
        <v>166</v>
      </c>
      <c r="H454" s="3" t="s">
        <v>1061</v>
      </c>
      <c r="I454" s="3">
        <v>414</v>
      </c>
      <c r="J454" s="3" t="s">
        <v>1203</v>
      </c>
      <c r="K454" s="3" t="s">
        <v>14</v>
      </c>
      <c r="M454" s="3">
        <v>25</v>
      </c>
    </row>
    <row r="455" customHeight="1" spans="1:13">
      <c r="A455" s="3" t="s">
        <v>2848</v>
      </c>
      <c r="D455" s="220"/>
      <c r="E455" s="91" t="s">
        <v>1204</v>
      </c>
      <c r="F455" s="3">
        <v>1990</v>
      </c>
      <c r="G455" s="3" t="s">
        <v>166</v>
      </c>
      <c r="H455" s="3" t="s">
        <v>1061</v>
      </c>
      <c r="I455" s="3">
        <v>414</v>
      </c>
      <c r="J455" s="3" t="s">
        <v>1203</v>
      </c>
      <c r="K455" s="3" t="s">
        <v>14</v>
      </c>
      <c r="M455" s="3">
        <v>25</v>
      </c>
    </row>
    <row r="456" customHeight="1" spans="1:13">
      <c r="A456" s="3" t="s">
        <v>2848</v>
      </c>
      <c r="D456" s="220"/>
      <c r="E456" s="91" t="s">
        <v>1205</v>
      </c>
      <c r="F456" s="3">
        <v>1990</v>
      </c>
      <c r="G456" s="3" t="s">
        <v>166</v>
      </c>
      <c r="H456" s="3" t="s">
        <v>1061</v>
      </c>
      <c r="I456" s="3">
        <v>414</v>
      </c>
      <c r="J456" s="3" t="s">
        <v>1203</v>
      </c>
      <c r="K456" s="3" t="s">
        <v>14</v>
      </c>
      <c r="M456" s="3">
        <v>25</v>
      </c>
    </row>
    <row r="457" customHeight="1" spans="1:13">
      <c r="A457" s="3" t="s">
        <v>2848</v>
      </c>
      <c r="D457" s="220"/>
      <c r="E457" s="91" t="s">
        <v>1206</v>
      </c>
      <c r="F457" s="3">
        <v>1990</v>
      </c>
      <c r="G457" s="3" t="s">
        <v>166</v>
      </c>
      <c r="H457" s="3" t="s">
        <v>1061</v>
      </c>
      <c r="I457" s="3">
        <v>414</v>
      </c>
      <c r="J457" s="3" t="s">
        <v>1203</v>
      </c>
      <c r="K457" s="3" t="s">
        <v>14</v>
      </c>
      <c r="M457" s="3">
        <v>25</v>
      </c>
    </row>
    <row r="458" customHeight="1" spans="1:13">
      <c r="A458" s="3" t="s">
        <v>2848</v>
      </c>
      <c r="D458" s="220"/>
      <c r="E458" s="91" t="s">
        <v>3658</v>
      </c>
      <c r="F458" s="3">
        <v>1990</v>
      </c>
      <c r="G458" s="3" t="s">
        <v>166</v>
      </c>
      <c r="H458" s="3" t="s">
        <v>1061</v>
      </c>
      <c r="I458" s="3">
        <v>414</v>
      </c>
      <c r="J458" s="3" t="s">
        <v>1203</v>
      </c>
      <c r="K458" s="3" t="s">
        <v>27</v>
      </c>
      <c r="M458" s="3">
        <v>15</v>
      </c>
    </row>
    <row r="459" customHeight="1" spans="1:13">
      <c r="A459" s="3" t="s">
        <v>2848</v>
      </c>
      <c r="D459" s="220"/>
      <c r="E459" s="91" t="s">
        <v>3659</v>
      </c>
      <c r="F459" s="3">
        <v>1990</v>
      </c>
      <c r="G459" s="3" t="s">
        <v>166</v>
      </c>
      <c r="H459" s="3" t="s">
        <v>1061</v>
      </c>
      <c r="I459" s="3">
        <v>414</v>
      </c>
      <c r="J459" s="3" t="s">
        <v>1203</v>
      </c>
      <c r="K459" s="3" t="s">
        <v>27</v>
      </c>
      <c r="M459" s="3">
        <v>15</v>
      </c>
    </row>
    <row r="460" customHeight="1" spans="1:13">
      <c r="A460" s="3" t="s">
        <v>2848</v>
      </c>
      <c r="D460" s="220"/>
      <c r="E460" s="91" t="s">
        <v>3660</v>
      </c>
      <c r="F460" s="3">
        <v>1990</v>
      </c>
      <c r="G460" s="3" t="s">
        <v>166</v>
      </c>
      <c r="H460" s="3" t="s">
        <v>1061</v>
      </c>
      <c r="I460" s="3">
        <v>414</v>
      </c>
      <c r="J460" s="3" t="s">
        <v>1203</v>
      </c>
      <c r="K460" s="3" t="s">
        <v>170</v>
      </c>
      <c r="M460" s="3">
        <v>10</v>
      </c>
    </row>
    <row r="461" customHeight="1" spans="1:13">
      <c r="A461" s="3" t="s">
        <v>2848</v>
      </c>
      <c r="D461" s="220"/>
      <c r="E461" s="91" t="s">
        <v>3661</v>
      </c>
      <c r="F461" s="3">
        <v>1990</v>
      </c>
      <c r="G461" s="3" t="s">
        <v>183</v>
      </c>
      <c r="H461" s="3" t="s">
        <v>1061</v>
      </c>
      <c r="I461" s="3">
        <v>663</v>
      </c>
      <c r="J461" s="3" t="s">
        <v>181</v>
      </c>
      <c r="K461" s="3" t="s">
        <v>14</v>
      </c>
      <c r="M461" s="3">
        <v>15</v>
      </c>
    </row>
    <row r="462" customHeight="1" spans="1:13">
      <c r="A462" s="3" t="s">
        <v>2848</v>
      </c>
      <c r="D462" s="220"/>
      <c r="E462" s="91" t="s">
        <v>3662</v>
      </c>
      <c r="F462" s="3">
        <v>1990</v>
      </c>
      <c r="G462" s="3" t="s">
        <v>183</v>
      </c>
      <c r="H462" s="3" t="s">
        <v>1061</v>
      </c>
      <c r="I462" s="3">
        <v>663</v>
      </c>
      <c r="J462" s="3" t="s">
        <v>181</v>
      </c>
      <c r="K462" s="3" t="s">
        <v>14</v>
      </c>
      <c r="M462" s="3">
        <v>15</v>
      </c>
    </row>
    <row r="463" customHeight="1" spans="1:13">
      <c r="A463" s="3" t="s">
        <v>2848</v>
      </c>
      <c r="D463" s="220"/>
      <c r="E463" s="91" t="s">
        <v>3663</v>
      </c>
      <c r="F463" s="3">
        <v>1990</v>
      </c>
      <c r="G463" s="3" t="s">
        <v>183</v>
      </c>
      <c r="H463" s="3" t="s">
        <v>1061</v>
      </c>
      <c r="I463" s="3">
        <v>663</v>
      </c>
      <c r="J463" s="3" t="s">
        <v>181</v>
      </c>
      <c r="K463" s="3" t="s">
        <v>14</v>
      </c>
      <c r="M463" s="3">
        <v>15</v>
      </c>
    </row>
    <row r="464" customHeight="1" spans="1:13">
      <c r="A464" s="3" t="s">
        <v>2848</v>
      </c>
      <c r="D464" s="220"/>
      <c r="E464" s="91" t="s">
        <v>3664</v>
      </c>
      <c r="F464" s="3">
        <v>1987</v>
      </c>
      <c r="G464" s="3" t="s">
        <v>1072</v>
      </c>
      <c r="H464" s="3" t="s">
        <v>1088</v>
      </c>
      <c r="I464" s="3">
        <v>604</v>
      </c>
      <c r="J464" s="3" t="s">
        <v>181</v>
      </c>
      <c r="K464" s="3" t="s">
        <v>170</v>
      </c>
      <c r="M464" s="3">
        <v>10</v>
      </c>
    </row>
    <row r="465" customHeight="1" spans="1:13">
      <c r="A465" s="3" t="s">
        <v>2848</v>
      </c>
      <c r="D465" s="220"/>
      <c r="E465" s="91" t="s">
        <v>1207</v>
      </c>
      <c r="F465" s="3">
        <v>1990</v>
      </c>
      <c r="G465" s="3" t="s">
        <v>166</v>
      </c>
      <c r="H465" s="3" t="s">
        <v>1061</v>
      </c>
      <c r="I465" s="3">
        <v>414</v>
      </c>
      <c r="J465" s="3" t="s">
        <v>1203</v>
      </c>
      <c r="K465" s="3" t="s">
        <v>14</v>
      </c>
      <c r="M465" s="3">
        <v>25</v>
      </c>
    </row>
    <row r="466" customHeight="1" spans="1:13">
      <c r="A466" s="3" t="s">
        <v>2848</v>
      </c>
      <c r="D466" s="220"/>
      <c r="E466" s="91" t="s">
        <v>1208</v>
      </c>
      <c r="F466" s="3">
        <v>1990</v>
      </c>
      <c r="G466" s="3" t="s">
        <v>166</v>
      </c>
      <c r="H466" s="3" t="s">
        <v>1061</v>
      </c>
      <c r="I466" s="3">
        <v>414</v>
      </c>
      <c r="J466" s="3" t="s">
        <v>1203</v>
      </c>
      <c r="K466" s="3" t="s">
        <v>14</v>
      </c>
      <c r="M466" s="3">
        <v>25</v>
      </c>
    </row>
    <row r="467" customHeight="1" spans="1:13">
      <c r="A467" s="3" t="s">
        <v>2848</v>
      </c>
      <c r="D467" s="220"/>
      <c r="E467" s="91" t="s">
        <v>1209</v>
      </c>
      <c r="F467" s="3">
        <v>1990</v>
      </c>
      <c r="G467" s="3" t="s">
        <v>166</v>
      </c>
      <c r="H467" s="3" t="s">
        <v>1061</v>
      </c>
      <c r="I467" s="3">
        <v>414</v>
      </c>
      <c r="J467" s="3" t="s">
        <v>1203</v>
      </c>
      <c r="K467" s="3" t="s">
        <v>14</v>
      </c>
      <c r="M467" s="3">
        <v>25</v>
      </c>
    </row>
    <row r="468" customHeight="1" spans="1:13">
      <c r="A468" s="3" t="s">
        <v>2848</v>
      </c>
      <c r="D468" s="220"/>
      <c r="E468" s="91" t="s">
        <v>1210</v>
      </c>
      <c r="F468" s="3">
        <v>1990</v>
      </c>
      <c r="G468" s="3" t="s">
        <v>166</v>
      </c>
      <c r="H468" s="3" t="s">
        <v>1061</v>
      </c>
      <c r="I468" s="3">
        <v>414</v>
      </c>
      <c r="J468" s="3" t="s">
        <v>1203</v>
      </c>
      <c r="K468" s="3" t="s">
        <v>14</v>
      </c>
      <c r="M468" s="3">
        <v>25</v>
      </c>
    </row>
    <row r="469" customHeight="1" spans="1:13">
      <c r="A469" s="3" t="s">
        <v>2848</v>
      </c>
      <c r="D469" s="220"/>
      <c r="E469" s="91" t="s">
        <v>1211</v>
      </c>
      <c r="F469" s="3">
        <v>1990</v>
      </c>
      <c r="G469" s="3" t="s">
        <v>166</v>
      </c>
      <c r="H469" s="3" t="s">
        <v>1061</v>
      </c>
      <c r="I469" s="3">
        <v>414</v>
      </c>
      <c r="J469" s="3" t="s">
        <v>1203</v>
      </c>
      <c r="K469" s="3" t="s">
        <v>14</v>
      </c>
      <c r="M469" s="3">
        <v>25</v>
      </c>
    </row>
    <row r="470" customHeight="1" spans="1:13">
      <c r="A470" s="3" t="s">
        <v>2848</v>
      </c>
      <c r="D470" s="220"/>
      <c r="E470" s="91" t="s">
        <v>1212</v>
      </c>
      <c r="F470" s="3">
        <v>1990</v>
      </c>
      <c r="G470" s="3" t="s">
        <v>166</v>
      </c>
      <c r="H470" s="3" t="s">
        <v>1061</v>
      </c>
      <c r="I470" s="3">
        <v>414</v>
      </c>
      <c r="J470" s="3" t="s">
        <v>1203</v>
      </c>
      <c r="K470" s="3" t="s">
        <v>14</v>
      </c>
      <c r="M470" s="3">
        <v>25</v>
      </c>
    </row>
    <row r="471" customHeight="1" spans="1:13">
      <c r="A471" s="3" t="s">
        <v>2848</v>
      </c>
      <c r="D471" s="220"/>
      <c r="E471" s="91" t="s">
        <v>1213</v>
      </c>
      <c r="F471" s="3">
        <v>1990</v>
      </c>
      <c r="G471" s="3" t="s">
        <v>166</v>
      </c>
      <c r="H471" s="3" t="s">
        <v>1061</v>
      </c>
      <c r="I471" s="3">
        <v>414</v>
      </c>
      <c r="J471" s="3" t="s">
        <v>1203</v>
      </c>
      <c r="K471" s="3" t="s">
        <v>14</v>
      </c>
      <c r="M471" s="3">
        <v>25</v>
      </c>
    </row>
    <row r="472" customHeight="1" spans="1:13">
      <c r="A472" s="3" t="s">
        <v>2848</v>
      </c>
      <c r="D472" s="220"/>
      <c r="E472" s="91" t="s">
        <v>1214</v>
      </c>
      <c r="F472" s="3">
        <v>1990</v>
      </c>
      <c r="G472" s="3" t="s">
        <v>166</v>
      </c>
      <c r="H472" s="3" t="s">
        <v>1061</v>
      </c>
      <c r="I472" s="3">
        <v>414</v>
      </c>
      <c r="K472" s="3" t="s">
        <v>14</v>
      </c>
      <c r="M472" s="3">
        <v>25</v>
      </c>
    </row>
    <row r="473" customHeight="1" spans="1:13">
      <c r="A473" s="3" t="s">
        <v>2848</v>
      </c>
      <c r="D473" s="220"/>
      <c r="E473" s="91" t="s">
        <v>1215</v>
      </c>
      <c r="F473" s="3">
        <v>1990</v>
      </c>
      <c r="G473" s="3" t="s">
        <v>166</v>
      </c>
      <c r="H473" s="3" t="s">
        <v>1061</v>
      </c>
      <c r="I473" s="3">
        <v>414</v>
      </c>
      <c r="J473" s="3" t="s">
        <v>1203</v>
      </c>
      <c r="K473" s="3" t="s">
        <v>14</v>
      </c>
      <c r="M473" s="3">
        <v>25</v>
      </c>
    </row>
    <row r="474" customHeight="1" spans="1:13">
      <c r="A474" s="3" t="s">
        <v>2848</v>
      </c>
      <c r="D474" s="220"/>
      <c r="E474" s="91" t="s">
        <v>1216</v>
      </c>
      <c r="F474" s="3">
        <v>1990</v>
      </c>
      <c r="G474" s="3" t="s">
        <v>166</v>
      </c>
      <c r="H474" s="3" t="s">
        <v>1061</v>
      </c>
      <c r="I474" s="3">
        <v>414</v>
      </c>
      <c r="J474" s="3" t="s">
        <v>1203</v>
      </c>
      <c r="K474" s="3" t="s">
        <v>14</v>
      </c>
      <c r="M474" s="3">
        <v>25</v>
      </c>
    </row>
    <row r="475" customHeight="1" spans="1:13">
      <c r="A475" s="3" t="s">
        <v>2848</v>
      </c>
      <c r="D475" s="220"/>
      <c r="E475" s="91" t="s">
        <v>1217</v>
      </c>
      <c r="F475" s="3">
        <v>1990</v>
      </c>
      <c r="G475" s="3" t="s">
        <v>166</v>
      </c>
      <c r="H475" s="3" t="s">
        <v>1061</v>
      </c>
      <c r="I475" s="3">
        <v>414</v>
      </c>
      <c r="J475" s="3" t="s">
        <v>1203</v>
      </c>
      <c r="K475" s="3" t="s">
        <v>14</v>
      </c>
      <c r="M475" s="3">
        <v>25</v>
      </c>
    </row>
    <row r="476" customHeight="1" spans="1:13">
      <c r="A476" s="3" t="s">
        <v>2848</v>
      </c>
      <c r="D476" s="220"/>
      <c r="E476" s="91" t="s">
        <v>1218</v>
      </c>
      <c r="F476" s="3">
        <v>1990</v>
      </c>
      <c r="G476" s="3" t="s">
        <v>166</v>
      </c>
      <c r="H476" s="3" t="s">
        <v>1061</v>
      </c>
      <c r="I476" s="3">
        <v>414</v>
      </c>
      <c r="J476" s="3" t="s">
        <v>1203</v>
      </c>
      <c r="K476" s="3" t="s">
        <v>14</v>
      </c>
      <c r="M476" s="3">
        <v>25</v>
      </c>
    </row>
    <row r="477" customHeight="1" spans="1:13">
      <c r="A477" s="3" t="s">
        <v>2848</v>
      </c>
      <c r="D477" s="220"/>
      <c r="E477" s="91" t="s">
        <v>1219</v>
      </c>
      <c r="F477" s="3">
        <v>1990</v>
      </c>
      <c r="G477" s="3" t="s">
        <v>166</v>
      </c>
      <c r="H477" s="3" t="s">
        <v>1061</v>
      </c>
      <c r="I477" s="3">
        <v>414</v>
      </c>
      <c r="J477" s="3" t="s">
        <v>1203</v>
      </c>
      <c r="K477" s="3" t="s">
        <v>14</v>
      </c>
      <c r="M477" s="3">
        <v>25</v>
      </c>
    </row>
    <row r="478" customHeight="1" spans="1:13">
      <c r="A478" s="3" t="s">
        <v>2848</v>
      </c>
      <c r="D478" s="220"/>
      <c r="E478" s="91" t="s">
        <v>1220</v>
      </c>
      <c r="F478" s="3">
        <v>1990</v>
      </c>
      <c r="G478" s="3" t="s">
        <v>166</v>
      </c>
      <c r="H478" s="3" t="s">
        <v>1061</v>
      </c>
      <c r="I478" s="3">
        <v>414</v>
      </c>
      <c r="J478" s="3" t="s">
        <v>1203</v>
      </c>
      <c r="K478" s="3" t="s">
        <v>14</v>
      </c>
      <c r="M478" s="3">
        <v>25</v>
      </c>
    </row>
    <row r="479" customHeight="1" spans="1:13">
      <c r="A479" s="3" t="s">
        <v>2848</v>
      </c>
      <c r="D479" s="220"/>
      <c r="E479" s="91" t="s">
        <v>1221</v>
      </c>
      <c r="F479" s="3">
        <v>1990</v>
      </c>
      <c r="G479" s="3" t="s">
        <v>166</v>
      </c>
      <c r="H479" s="3" t="s">
        <v>1061</v>
      </c>
      <c r="I479" s="3">
        <v>414</v>
      </c>
      <c r="J479" s="3" t="s">
        <v>1203</v>
      </c>
      <c r="K479" s="3" t="s">
        <v>14</v>
      </c>
      <c r="M479" s="3">
        <v>25</v>
      </c>
    </row>
    <row r="480" customHeight="1" spans="1:13">
      <c r="A480" s="3" t="s">
        <v>2848</v>
      </c>
      <c r="D480" s="220"/>
      <c r="E480" s="91" t="s">
        <v>1087</v>
      </c>
      <c r="F480" s="3">
        <v>1987</v>
      </c>
      <c r="G480" s="3" t="s">
        <v>131</v>
      </c>
      <c r="H480" s="3" t="s">
        <v>1088</v>
      </c>
      <c r="I480" s="3">
        <v>361</v>
      </c>
      <c r="J480" s="3" t="s">
        <v>181</v>
      </c>
      <c r="K480" s="3" t="s">
        <v>14</v>
      </c>
      <c r="M480" s="3">
        <v>20</v>
      </c>
    </row>
    <row r="481" customHeight="1" spans="1:13">
      <c r="A481" s="3" t="s">
        <v>2848</v>
      </c>
      <c r="D481" s="220"/>
      <c r="E481" s="91" t="s">
        <v>1089</v>
      </c>
      <c r="F481" s="3">
        <v>1987</v>
      </c>
      <c r="G481" s="3" t="s">
        <v>131</v>
      </c>
      <c r="H481" s="3" t="s">
        <v>1088</v>
      </c>
      <c r="I481" s="3">
        <v>361</v>
      </c>
      <c r="J481" s="3" t="s">
        <v>181</v>
      </c>
      <c r="K481" s="3" t="s">
        <v>14</v>
      </c>
      <c r="M481" s="3">
        <v>20</v>
      </c>
    </row>
    <row r="482" customHeight="1" spans="1:13">
      <c r="A482" s="3" t="s">
        <v>2848</v>
      </c>
      <c r="D482" s="220"/>
      <c r="E482" s="91" t="s">
        <v>1090</v>
      </c>
      <c r="F482" s="3">
        <v>1989</v>
      </c>
      <c r="G482" s="3" t="s">
        <v>1091</v>
      </c>
      <c r="H482" s="3" t="s">
        <v>1092</v>
      </c>
      <c r="I482" s="3">
        <v>25</v>
      </c>
      <c r="J482" s="3" t="s">
        <v>1093</v>
      </c>
      <c r="K482" s="3" t="s">
        <v>14</v>
      </c>
      <c r="M482" s="3">
        <v>20</v>
      </c>
    </row>
    <row r="483" customHeight="1" spans="1:13">
      <c r="A483" s="3" t="s">
        <v>2848</v>
      </c>
      <c r="D483" s="220"/>
      <c r="E483" s="91" t="s">
        <v>1094</v>
      </c>
      <c r="F483" s="3">
        <v>1989</v>
      </c>
      <c r="G483" s="3" t="s">
        <v>1095</v>
      </c>
      <c r="H483" s="3" t="s">
        <v>1096</v>
      </c>
      <c r="I483" s="3">
        <v>736</v>
      </c>
      <c r="J483" s="3" t="s">
        <v>1097</v>
      </c>
      <c r="K483" s="3" t="s">
        <v>14</v>
      </c>
      <c r="M483" s="3">
        <v>20</v>
      </c>
    </row>
    <row r="484" customHeight="1" spans="1:13">
      <c r="A484" s="3" t="s">
        <v>2848</v>
      </c>
      <c r="D484" s="220"/>
      <c r="E484" s="91" t="s">
        <v>3665</v>
      </c>
      <c r="F484" s="3">
        <v>1993</v>
      </c>
      <c r="G484" s="3" t="s">
        <v>1099</v>
      </c>
      <c r="H484" s="3" t="s">
        <v>1154</v>
      </c>
      <c r="I484" s="3">
        <v>707</v>
      </c>
      <c r="J484" s="3" t="s">
        <v>181</v>
      </c>
      <c r="K484" s="3" t="s">
        <v>14</v>
      </c>
      <c r="M484" s="3">
        <v>15</v>
      </c>
    </row>
    <row r="485" customHeight="1" spans="1:13">
      <c r="A485" s="3" t="s">
        <v>2848</v>
      </c>
      <c r="D485" s="220"/>
      <c r="E485" s="91" t="s">
        <v>3666</v>
      </c>
      <c r="F485" s="3">
        <v>1993</v>
      </c>
      <c r="G485" s="3" t="s">
        <v>1099</v>
      </c>
      <c r="H485" s="3" t="s">
        <v>1154</v>
      </c>
      <c r="I485" s="3">
        <v>707</v>
      </c>
      <c r="J485" s="3" t="s">
        <v>181</v>
      </c>
      <c r="K485" s="3" t="s">
        <v>27</v>
      </c>
      <c r="M485" s="3">
        <v>10</v>
      </c>
    </row>
    <row r="486" customHeight="1" spans="1:13">
      <c r="A486" s="3" t="s">
        <v>2848</v>
      </c>
      <c r="D486" s="220"/>
      <c r="E486" s="91" t="s">
        <v>1222</v>
      </c>
      <c r="F486" s="3">
        <v>1989</v>
      </c>
      <c r="G486" s="3" t="s">
        <v>1223</v>
      </c>
      <c r="H486" s="3" t="s">
        <v>1154</v>
      </c>
      <c r="I486" s="3" t="s">
        <v>1224</v>
      </c>
      <c r="J486" s="3" t="s">
        <v>181</v>
      </c>
      <c r="K486" s="3" t="s">
        <v>14</v>
      </c>
      <c r="M486" s="3">
        <v>25</v>
      </c>
    </row>
    <row r="487" customHeight="1" spans="1:13">
      <c r="A487" s="3" t="s">
        <v>2848</v>
      </c>
      <c r="D487" s="220"/>
      <c r="E487" s="91" t="s">
        <v>1225</v>
      </c>
      <c r="F487" s="3">
        <v>1989</v>
      </c>
      <c r="G487" s="3" t="s">
        <v>1223</v>
      </c>
      <c r="H487" s="3" t="s">
        <v>1154</v>
      </c>
      <c r="I487" s="3" t="s">
        <v>1224</v>
      </c>
      <c r="J487" s="3" t="s">
        <v>181</v>
      </c>
      <c r="K487" s="3" t="s">
        <v>14</v>
      </c>
      <c r="M487" s="3">
        <v>25</v>
      </c>
    </row>
    <row r="488" customHeight="1" spans="1:13">
      <c r="A488" s="3" t="s">
        <v>2848</v>
      </c>
      <c r="D488" s="220"/>
      <c r="E488" s="91" t="s">
        <v>1226</v>
      </c>
      <c r="F488" s="3">
        <v>1989</v>
      </c>
      <c r="G488" s="3" t="s">
        <v>1223</v>
      </c>
      <c r="H488" s="3" t="s">
        <v>1154</v>
      </c>
      <c r="I488" s="3" t="s">
        <v>1224</v>
      </c>
      <c r="J488" s="3" t="s">
        <v>181</v>
      </c>
      <c r="K488" s="3" t="s">
        <v>14</v>
      </c>
      <c r="M488" s="3">
        <v>25</v>
      </c>
    </row>
    <row r="489" customHeight="1" spans="1:13">
      <c r="A489" s="3" t="s">
        <v>2848</v>
      </c>
      <c r="D489" s="220"/>
      <c r="E489" s="91" t="s">
        <v>3667</v>
      </c>
      <c r="F489" s="3">
        <v>1989</v>
      </c>
      <c r="G489" s="3" t="s">
        <v>131</v>
      </c>
      <c r="H489" s="3" t="s">
        <v>1154</v>
      </c>
      <c r="I489" s="3">
        <v>33</v>
      </c>
      <c r="J489" s="3" t="s">
        <v>181</v>
      </c>
      <c r="K489" s="3" t="s">
        <v>27</v>
      </c>
      <c r="M489" s="3">
        <v>15</v>
      </c>
    </row>
    <row r="490" customHeight="1" spans="1:13">
      <c r="A490" s="3" t="s">
        <v>2848</v>
      </c>
      <c r="D490" s="220"/>
      <c r="E490" s="91" t="s">
        <v>1667</v>
      </c>
      <c r="F490" s="3">
        <v>1994</v>
      </c>
      <c r="G490" s="3" t="s">
        <v>1244</v>
      </c>
      <c r="H490" s="3" t="s">
        <v>1245</v>
      </c>
      <c r="I490" s="3">
        <v>633</v>
      </c>
      <c r="J490" s="3" t="s">
        <v>1246</v>
      </c>
      <c r="K490" s="3" t="s">
        <v>14</v>
      </c>
      <c r="M490" s="3">
        <v>100</v>
      </c>
    </row>
    <row r="491" customHeight="1" spans="1:13">
      <c r="A491" s="3" t="s">
        <v>2848</v>
      </c>
      <c r="D491" s="220"/>
      <c r="E491" s="91" t="s">
        <v>1668</v>
      </c>
      <c r="F491" s="3">
        <v>1994</v>
      </c>
      <c r="G491" s="3" t="s">
        <v>1244</v>
      </c>
      <c r="H491" s="3" t="s">
        <v>1245</v>
      </c>
      <c r="I491" s="3">
        <v>633</v>
      </c>
      <c r="J491" s="3" t="s">
        <v>1246</v>
      </c>
      <c r="K491" s="3" t="s">
        <v>14</v>
      </c>
      <c r="M491" s="3">
        <v>100</v>
      </c>
    </row>
    <row r="492" customHeight="1" spans="1:13">
      <c r="A492" s="3" t="s">
        <v>2848</v>
      </c>
      <c r="D492" s="220"/>
      <c r="E492" s="91" t="s">
        <v>1669</v>
      </c>
      <c r="F492" s="3">
        <v>1994</v>
      </c>
      <c r="G492" s="3" t="s">
        <v>1244</v>
      </c>
      <c r="H492" s="3" t="s">
        <v>1245</v>
      </c>
      <c r="I492" s="3">
        <v>633</v>
      </c>
      <c r="J492" s="3" t="s">
        <v>1246</v>
      </c>
      <c r="K492" s="3" t="s">
        <v>14</v>
      </c>
      <c r="M492" s="3">
        <v>100</v>
      </c>
    </row>
    <row r="493" customHeight="1" spans="1:13">
      <c r="A493" s="3" t="s">
        <v>2848</v>
      </c>
      <c r="D493" s="220"/>
      <c r="E493" s="91" t="s">
        <v>1670</v>
      </c>
      <c r="F493" s="3">
        <v>1994</v>
      </c>
      <c r="G493" s="3" t="s">
        <v>1244</v>
      </c>
      <c r="H493" s="3" t="s">
        <v>1245</v>
      </c>
      <c r="I493" s="3">
        <v>633</v>
      </c>
      <c r="J493" s="3" t="s">
        <v>1246</v>
      </c>
      <c r="K493" s="3" t="s">
        <v>14</v>
      </c>
      <c r="M493" s="3">
        <v>100</v>
      </c>
    </row>
    <row r="494" customHeight="1" spans="1:13">
      <c r="A494" s="3" t="s">
        <v>2848</v>
      </c>
      <c r="D494" s="220"/>
      <c r="E494" s="91" t="s">
        <v>1671</v>
      </c>
      <c r="F494" s="3">
        <v>1994</v>
      </c>
      <c r="G494" s="3" t="s">
        <v>1244</v>
      </c>
      <c r="H494" s="3" t="s">
        <v>1245</v>
      </c>
      <c r="I494" s="3">
        <v>633</v>
      </c>
      <c r="J494" s="3" t="s">
        <v>1246</v>
      </c>
      <c r="K494" s="3" t="s">
        <v>14</v>
      </c>
      <c r="M494" s="3">
        <v>100</v>
      </c>
    </row>
    <row r="495" customHeight="1" spans="1:13">
      <c r="A495" s="3" t="s">
        <v>2848</v>
      </c>
      <c r="D495" s="220"/>
      <c r="E495" s="91" t="s">
        <v>1672</v>
      </c>
      <c r="F495" s="3">
        <v>1994</v>
      </c>
      <c r="G495" s="3" t="s">
        <v>1244</v>
      </c>
      <c r="H495" s="3" t="s">
        <v>1245</v>
      </c>
      <c r="I495" s="3">
        <v>633</v>
      </c>
      <c r="J495" s="3" t="s">
        <v>1246</v>
      </c>
      <c r="K495" s="3" t="s">
        <v>14</v>
      </c>
      <c r="M495" s="3">
        <v>100</v>
      </c>
    </row>
    <row r="496" customHeight="1" spans="1:13">
      <c r="A496" s="3" t="s">
        <v>2848</v>
      </c>
      <c r="D496" s="220"/>
      <c r="E496" s="91" t="s">
        <v>1673</v>
      </c>
      <c r="F496" s="3">
        <v>1994</v>
      </c>
      <c r="G496" s="3" t="s">
        <v>1244</v>
      </c>
      <c r="H496" s="3" t="s">
        <v>1245</v>
      </c>
      <c r="I496" s="3">
        <v>633</v>
      </c>
      <c r="J496" s="3" t="s">
        <v>1246</v>
      </c>
      <c r="K496" s="3" t="s">
        <v>14</v>
      </c>
      <c r="M496" s="3">
        <v>100</v>
      </c>
    </row>
    <row r="497" customHeight="1" spans="1:13">
      <c r="A497" s="3" t="s">
        <v>2848</v>
      </c>
      <c r="D497" s="220"/>
      <c r="E497" s="91" t="s">
        <v>1674</v>
      </c>
      <c r="F497" s="3">
        <v>1994</v>
      </c>
      <c r="G497" s="3" t="s">
        <v>1244</v>
      </c>
      <c r="H497" s="3" t="s">
        <v>1245</v>
      </c>
      <c r="I497" s="3">
        <v>633</v>
      </c>
      <c r="J497" s="3" t="s">
        <v>1246</v>
      </c>
      <c r="K497" s="3" t="s">
        <v>14</v>
      </c>
      <c r="M497" s="3">
        <v>100</v>
      </c>
    </row>
    <row r="498" customHeight="1" spans="1:13">
      <c r="A498" s="3" t="s">
        <v>2848</v>
      </c>
      <c r="D498" s="220"/>
      <c r="E498" s="91" t="s">
        <v>1675</v>
      </c>
      <c r="F498" s="3">
        <v>1994</v>
      </c>
      <c r="G498" s="3" t="s">
        <v>1244</v>
      </c>
      <c r="H498" s="3" t="s">
        <v>1245</v>
      </c>
      <c r="I498" s="3">
        <v>633</v>
      </c>
      <c r="J498" s="3" t="s">
        <v>1246</v>
      </c>
      <c r="K498" s="3" t="s">
        <v>14</v>
      </c>
      <c r="M498" s="3">
        <v>100</v>
      </c>
    </row>
    <row r="499" customHeight="1" spans="1:13">
      <c r="A499" s="3" t="s">
        <v>2848</v>
      </c>
      <c r="D499" s="220"/>
      <c r="E499" s="91" t="s">
        <v>1676</v>
      </c>
      <c r="F499" s="3">
        <v>1994</v>
      </c>
      <c r="G499" s="3" t="s">
        <v>1244</v>
      </c>
      <c r="H499" s="3" t="s">
        <v>1245</v>
      </c>
      <c r="I499" s="3">
        <v>633</v>
      </c>
      <c r="J499" s="3" t="s">
        <v>1246</v>
      </c>
      <c r="K499" s="3" t="s">
        <v>14</v>
      </c>
      <c r="M499" s="3">
        <v>100</v>
      </c>
    </row>
    <row r="500" customHeight="1" spans="1:13">
      <c r="A500" s="3" t="s">
        <v>2848</v>
      </c>
      <c r="D500" s="220"/>
      <c r="E500" s="91" t="s">
        <v>1677</v>
      </c>
      <c r="F500" s="3">
        <v>1994</v>
      </c>
      <c r="G500" s="3" t="s">
        <v>1244</v>
      </c>
      <c r="H500" s="3" t="s">
        <v>1245</v>
      </c>
      <c r="I500" s="3">
        <v>633</v>
      </c>
      <c r="J500" s="3" t="s">
        <v>1246</v>
      </c>
      <c r="K500" s="3" t="s">
        <v>14</v>
      </c>
      <c r="M500" s="3">
        <v>100</v>
      </c>
    </row>
    <row r="501" customHeight="1" spans="1:13">
      <c r="A501" s="3" t="s">
        <v>2848</v>
      </c>
      <c r="D501" s="220"/>
      <c r="E501" s="91" t="s">
        <v>1678</v>
      </c>
      <c r="F501" s="3">
        <v>1994</v>
      </c>
      <c r="G501" s="3" t="s">
        <v>1244</v>
      </c>
      <c r="H501" s="3" t="s">
        <v>1245</v>
      </c>
      <c r="I501" s="3">
        <v>633</v>
      </c>
      <c r="J501" s="3" t="s">
        <v>1246</v>
      </c>
      <c r="K501" s="3" t="s">
        <v>14</v>
      </c>
      <c r="M501" s="3">
        <v>100</v>
      </c>
    </row>
    <row r="502" customHeight="1" spans="1:13">
      <c r="A502" s="3" t="s">
        <v>2848</v>
      </c>
      <c r="D502" s="220"/>
      <c r="E502" s="91" t="s">
        <v>1679</v>
      </c>
      <c r="F502" s="3">
        <v>1994</v>
      </c>
      <c r="G502" s="3" t="s">
        <v>1244</v>
      </c>
      <c r="H502" s="3" t="s">
        <v>1245</v>
      </c>
      <c r="I502" s="3">
        <v>633</v>
      </c>
      <c r="J502" s="3" t="s">
        <v>1246</v>
      </c>
      <c r="K502" s="3" t="s">
        <v>14</v>
      </c>
      <c r="M502" s="3">
        <v>100</v>
      </c>
    </row>
    <row r="503" customHeight="1" spans="1:13">
      <c r="A503" s="3" t="s">
        <v>2848</v>
      </c>
      <c r="D503" s="220"/>
      <c r="E503" s="91" t="s">
        <v>1502</v>
      </c>
      <c r="F503" s="3">
        <v>2020</v>
      </c>
      <c r="G503" s="3" t="s">
        <v>861</v>
      </c>
      <c r="H503" s="3" t="s">
        <v>1023</v>
      </c>
      <c r="I503" s="3">
        <v>49</v>
      </c>
      <c r="J503" s="3" t="s">
        <v>1456</v>
      </c>
      <c r="K503" s="3" t="s">
        <v>14</v>
      </c>
      <c r="M503" s="3">
        <v>50</v>
      </c>
    </row>
    <row r="504" customHeight="1" spans="1:13">
      <c r="A504" s="3" t="s">
        <v>2848</v>
      </c>
      <c r="D504" s="220"/>
      <c r="E504" s="91" t="s">
        <v>1503</v>
      </c>
      <c r="F504" s="3">
        <v>1990</v>
      </c>
      <c r="G504" s="3" t="s">
        <v>183</v>
      </c>
      <c r="H504" s="3" t="s">
        <v>568</v>
      </c>
      <c r="I504" s="3">
        <v>697</v>
      </c>
      <c r="J504" s="3" t="s">
        <v>181</v>
      </c>
      <c r="K504" s="3" t="s">
        <v>14</v>
      </c>
      <c r="M504" s="3">
        <v>50</v>
      </c>
    </row>
    <row r="505" customHeight="1" spans="1:13">
      <c r="A505" s="3" t="s">
        <v>2848</v>
      </c>
      <c r="D505" s="220"/>
      <c r="E505" s="91" t="s">
        <v>1504</v>
      </c>
      <c r="F505" s="3">
        <v>1990</v>
      </c>
      <c r="G505" s="3" t="s">
        <v>183</v>
      </c>
      <c r="H505" s="3" t="s">
        <v>568</v>
      </c>
      <c r="I505" s="3">
        <v>697</v>
      </c>
      <c r="J505" s="3" t="s">
        <v>181</v>
      </c>
      <c r="K505" s="3" t="s">
        <v>14</v>
      </c>
      <c r="M505" s="3">
        <v>50</v>
      </c>
    </row>
    <row r="506" customHeight="1" spans="1:13">
      <c r="A506" s="3" t="s">
        <v>2848</v>
      </c>
      <c r="D506" s="220"/>
      <c r="E506" s="91" t="s">
        <v>1505</v>
      </c>
      <c r="F506" s="3">
        <v>1990</v>
      </c>
      <c r="G506" s="3" t="s">
        <v>183</v>
      </c>
      <c r="H506" s="3" t="s">
        <v>568</v>
      </c>
      <c r="I506" s="3">
        <v>697</v>
      </c>
      <c r="J506" s="3" t="s">
        <v>181</v>
      </c>
      <c r="K506" s="3" t="s">
        <v>14</v>
      </c>
      <c r="M506" s="3">
        <v>50</v>
      </c>
    </row>
    <row r="507" customHeight="1" spans="1:13">
      <c r="A507" s="3" t="s">
        <v>2848</v>
      </c>
      <c r="D507" s="220"/>
      <c r="E507" s="91" t="s">
        <v>1506</v>
      </c>
      <c r="F507" s="3">
        <v>1990</v>
      </c>
      <c r="G507" s="3" t="s">
        <v>183</v>
      </c>
      <c r="H507" s="3" t="s">
        <v>568</v>
      </c>
      <c r="I507" s="3">
        <v>697</v>
      </c>
      <c r="J507" s="3" t="s">
        <v>181</v>
      </c>
      <c r="K507" s="3" t="s">
        <v>14</v>
      </c>
      <c r="M507" s="3">
        <v>50</v>
      </c>
    </row>
    <row r="508" customHeight="1" spans="1:13">
      <c r="A508" s="3" t="s">
        <v>2848</v>
      </c>
      <c r="D508" s="220"/>
      <c r="E508" s="91" t="s">
        <v>1507</v>
      </c>
      <c r="F508" s="3">
        <v>1990</v>
      </c>
      <c r="G508" s="3" t="s">
        <v>183</v>
      </c>
      <c r="H508" s="3" t="s">
        <v>568</v>
      </c>
      <c r="I508" s="3">
        <v>697</v>
      </c>
      <c r="J508" s="3" t="s">
        <v>181</v>
      </c>
      <c r="K508" s="3" t="s">
        <v>14</v>
      </c>
      <c r="M508" s="3">
        <v>50</v>
      </c>
    </row>
    <row r="509" customHeight="1" spans="1:13">
      <c r="A509" s="3" t="s">
        <v>2848</v>
      </c>
      <c r="D509" s="220"/>
      <c r="E509" s="91" t="s">
        <v>1508</v>
      </c>
      <c r="F509" s="3">
        <v>1990</v>
      </c>
      <c r="G509" s="3" t="s">
        <v>183</v>
      </c>
      <c r="H509" s="3" t="s">
        <v>568</v>
      </c>
      <c r="I509" s="3">
        <v>697</v>
      </c>
      <c r="J509" s="3" t="s">
        <v>181</v>
      </c>
      <c r="K509" s="3" t="s">
        <v>14</v>
      </c>
      <c r="M509" s="3">
        <v>50</v>
      </c>
    </row>
    <row r="510" customHeight="1" spans="1:13">
      <c r="A510" s="3" t="s">
        <v>2848</v>
      </c>
      <c r="D510" s="220"/>
      <c r="E510" s="91" t="s">
        <v>1509</v>
      </c>
      <c r="F510" s="3">
        <v>1990</v>
      </c>
      <c r="G510" s="3" t="s">
        <v>183</v>
      </c>
      <c r="H510" s="3" t="s">
        <v>568</v>
      </c>
      <c r="I510" s="3">
        <v>697</v>
      </c>
      <c r="J510" s="3" t="s">
        <v>181</v>
      </c>
      <c r="K510" s="3" t="s">
        <v>14</v>
      </c>
      <c r="M510" s="3">
        <v>50</v>
      </c>
    </row>
    <row r="511" customHeight="1" spans="1:13">
      <c r="A511" s="3" t="s">
        <v>2848</v>
      </c>
      <c r="D511" s="220"/>
      <c r="E511" s="91" t="s">
        <v>1510</v>
      </c>
      <c r="F511" s="3">
        <v>1990</v>
      </c>
      <c r="G511" s="3" t="s">
        <v>183</v>
      </c>
      <c r="H511" s="3" t="s">
        <v>568</v>
      </c>
      <c r="I511" s="3">
        <v>697</v>
      </c>
      <c r="J511" s="3" t="s">
        <v>181</v>
      </c>
      <c r="K511" s="3" t="s">
        <v>14</v>
      </c>
      <c r="M511" s="3">
        <v>50</v>
      </c>
    </row>
    <row r="512" customHeight="1" spans="1:13">
      <c r="A512" s="3" t="s">
        <v>2848</v>
      </c>
      <c r="D512" s="220"/>
      <c r="E512" s="91" t="s">
        <v>1511</v>
      </c>
      <c r="F512" s="3">
        <v>1990</v>
      </c>
      <c r="G512" s="3" t="s">
        <v>183</v>
      </c>
      <c r="H512" s="3" t="s">
        <v>568</v>
      </c>
      <c r="I512" s="3">
        <v>697</v>
      </c>
      <c r="J512" s="3" t="s">
        <v>181</v>
      </c>
      <c r="K512" s="3" t="s">
        <v>14</v>
      </c>
      <c r="M512" s="3">
        <v>50</v>
      </c>
    </row>
    <row r="513" customHeight="1" spans="1:13">
      <c r="A513" s="3" t="s">
        <v>2848</v>
      </c>
      <c r="D513" s="220"/>
      <c r="E513" s="91" t="s">
        <v>1512</v>
      </c>
      <c r="F513" s="3">
        <v>1990</v>
      </c>
      <c r="G513" s="3" t="s">
        <v>183</v>
      </c>
      <c r="H513" s="3" t="s">
        <v>568</v>
      </c>
      <c r="I513" s="3">
        <v>697</v>
      </c>
      <c r="J513" s="3" t="s">
        <v>181</v>
      </c>
      <c r="K513" s="3" t="s">
        <v>14</v>
      </c>
      <c r="M513" s="3">
        <v>50</v>
      </c>
    </row>
    <row r="514" customHeight="1" spans="1:13">
      <c r="A514" s="3" t="s">
        <v>2848</v>
      </c>
      <c r="D514" s="220"/>
      <c r="E514" s="91" t="s">
        <v>1513</v>
      </c>
      <c r="F514" s="3">
        <v>1990</v>
      </c>
      <c r="G514" s="3" t="s">
        <v>183</v>
      </c>
      <c r="H514" s="3" t="s">
        <v>568</v>
      </c>
      <c r="I514" s="3">
        <v>697</v>
      </c>
      <c r="J514" s="3" t="s">
        <v>181</v>
      </c>
      <c r="K514" s="3" t="s">
        <v>14</v>
      </c>
      <c r="M514" s="3">
        <v>50</v>
      </c>
    </row>
    <row r="515" customHeight="1" spans="1:13">
      <c r="A515" s="3" t="s">
        <v>2848</v>
      </c>
      <c r="D515" s="220"/>
      <c r="E515" s="91" t="s">
        <v>1514</v>
      </c>
      <c r="F515" s="3">
        <v>1990</v>
      </c>
      <c r="G515" s="3" t="s">
        <v>183</v>
      </c>
      <c r="H515" s="3" t="s">
        <v>568</v>
      </c>
      <c r="I515" s="3">
        <v>697</v>
      </c>
      <c r="J515" s="3" t="s">
        <v>181</v>
      </c>
      <c r="K515" s="3" t="s">
        <v>14</v>
      </c>
      <c r="M515" s="3">
        <v>50</v>
      </c>
    </row>
    <row r="516" customHeight="1" spans="1:13">
      <c r="A516" s="3" t="s">
        <v>2848</v>
      </c>
      <c r="D516" s="220"/>
      <c r="E516" s="91" t="s">
        <v>1515</v>
      </c>
      <c r="F516" s="3">
        <v>1990</v>
      </c>
      <c r="G516" s="3" t="s">
        <v>183</v>
      </c>
      <c r="H516" s="3" t="s">
        <v>568</v>
      </c>
      <c r="I516" s="3">
        <v>697</v>
      </c>
      <c r="J516" s="3" t="s">
        <v>181</v>
      </c>
      <c r="K516" s="3" t="s">
        <v>14</v>
      </c>
      <c r="M516" s="3">
        <v>50</v>
      </c>
    </row>
    <row r="517" customHeight="1" spans="1:13">
      <c r="A517" s="3" t="s">
        <v>2848</v>
      </c>
      <c r="D517" s="220"/>
      <c r="E517" s="91" t="s">
        <v>1516</v>
      </c>
      <c r="F517" s="3">
        <v>1990</v>
      </c>
      <c r="G517" s="3" t="s">
        <v>183</v>
      </c>
      <c r="H517" s="3" t="s">
        <v>568</v>
      </c>
      <c r="I517" s="3">
        <v>697</v>
      </c>
      <c r="J517" s="3" t="s">
        <v>181</v>
      </c>
      <c r="K517" s="3" t="s">
        <v>14</v>
      </c>
      <c r="M517" s="3">
        <v>50</v>
      </c>
    </row>
    <row r="518" customHeight="1" spans="1:13">
      <c r="A518" s="3" t="s">
        <v>2848</v>
      </c>
      <c r="D518" s="220"/>
      <c r="E518" s="91" t="s">
        <v>1517</v>
      </c>
      <c r="F518" s="3">
        <v>1990</v>
      </c>
      <c r="G518" s="3" t="s">
        <v>183</v>
      </c>
      <c r="H518" s="3" t="s">
        <v>568</v>
      </c>
      <c r="I518" s="3">
        <v>697</v>
      </c>
      <c r="J518" s="3" t="s">
        <v>181</v>
      </c>
      <c r="K518" s="3" t="s">
        <v>14</v>
      </c>
      <c r="M518" s="3">
        <v>50</v>
      </c>
    </row>
    <row r="519" customHeight="1" spans="1:13">
      <c r="A519" s="3" t="s">
        <v>2848</v>
      </c>
      <c r="D519" s="220"/>
      <c r="E519" s="91" t="s">
        <v>1518</v>
      </c>
      <c r="F519" s="3">
        <v>1990</v>
      </c>
      <c r="G519" s="3" t="s">
        <v>183</v>
      </c>
      <c r="H519" s="3" t="s">
        <v>568</v>
      </c>
      <c r="I519" s="3">
        <v>697</v>
      </c>
      <c r="J519" s="3" t="s">
        <v>181</v>
      </c>
      <c r="K519" s="3" t="s">
        <v>14</v>
      </c>
      <c r="M519" s="3">
        <v>50</v>
      </c>
    </row>
    <row r="520" customHeight="1" spans="1:13">
      <c r="A520" s="3" t="s">
        <v>2848</v>
      </c>
      <c r="D520" s="220"/>
      <c r="E520" s="91" t="s">
        <v>1519</v>
      </c>
      <c r="F520" s="3">
        <v>1990</v>
      </c>
      <c r="G520" s="3" t="s">
        <v>183</v>
      </c>
      <c r="H520" s="3" t="s">
        <v>568</v>
      </c>
      <c r="I520" s="3">
        <v>697</v>
      </c>
      <c r="J520" s="3" t="s">
        <v>181</v>
      </c>
      <c r="K520" s="3" t="s">
        <v>14</v>
      </c>
      <c r="M520" s="3">
        <v>50</v>
      </c>
    </row>
    <row r="521" customHeight="1" spans="1:13">
      <c r="A521" s="3" t="s">
        <v>2848</v>
      </c>
      <c r="D521" s="220"/>
      <c r="E521" s="91" t="s">
        <v>1520</v>
      </c>
      <c r="F521" s="3">
        <v>1990</v>
      </c>
      <c r="G521" s="3" t="s">
        <v>183</v>
      </c>
      <c r="H521" s="3" t="s">
        <v>568</v>
      </c>
      <c r="I521" s="3">
        <v>697</v>
      </c>
      <c r="J521" s="3" t="s">
        <v>181</v>
      </c>
      <c r="K521" s="3" t="s">
        <v>14</v>
      </c>
      <c r="M521" s="3">
        <v>50</v>
      </c>
    </row>
    <row r="522" customHeight="1" spans="1:13">
      <c r="A522" s="3" t="s">
        <v>2848</v>
      </c>
      <c r="D522" s="220"/>
      <c r="E522" s="91" t="s">
        <v>1521</v>
      </c>
      <c r="F522" s="3">
        <v>1990</v>
      </c>
      <c r="G522" s="3" t="s">
        <v>183</v>
      </c>
      <c r="H522" s="3" t="s">
        <v>568</v>
      </c>
      <c r="I522" s="3">
        <v>697</v>
      </c>
      <c r="J522" s="3" t="s">
        <v>181</v>
      </c>
      <c r="K522" s="3" t="s">
        <v>14</v>
      </c>
      <c r="M522" s="3">
        <v>50</v>
      </c>
    </row>
    <row r="523" customHeight="1" spans="1:13">
      <c r="A523" s="3" t="s">
        <v>2848</v>
      </c>
      <c r="D523" s="220"/>
      <c r="E523" s="91" t="s">
        <v>1522</v>
      </c>
      <c r="F523" s="3">
        <v>1990</v>
      </c>
      <c r="G523" s="3" t="s">
        <v>183</v>
      </c>
      <c r="H523" s="3" t="s">
        <v>568</v>
      </c>
      <c r="I523" s="3">
        <v>697</v>
      </c>
      <c r="J523" s="3" t="s">
        <v>181</v>
      </c>
      <c r="K523" s="3" t="s">
        <v>14</v>
      </c>
      <c r="M523" s="3">
        <v>50</v>
      </c>
    </row>
    <row r="524" customHeight="1" spans="1:13">
      <c r="A524" s="3" t="s">
        <v>2848</v>
      </c>
      <c r="D524" s="220"/>
      <c r="E524" s="91" t="s">
        <v>1523</v>
      </c>
      <c r="F524" s="3">
        <v>1990</v>
      </c>
      <c r="G524" s="3" t="s">
        <v>183</v>
      </c>
      <c r="H524" s="3" t="s">
        <v>568</v>
      </c>
      <c r="I524" s="3">
        <v>697</v>
      </c>
      <c r="J524" s="3" t="s">
        <v>181</v>
      </c>
      <c r="K524" s="3" t="s">
        <v>14</v>
      </c>
      <c r="M524" s="3">
        <v>50</v>
      </c>
    </row>
    <row r="525" customHeight="1" spans="1:13">
      <c r="A525" s="3" t="s">
        <v>2848</v>
      </c>
      <c r="D525" s="220"/>
      <c r="E525" s="91" t="s">
        <v>1524</v>
      </c>
      <c r="F525" s="3">
        <v>1990</v>
      </c>
      <c r="G525" s="3" t="s">
        <v>183</v>
      </c>
      <c r="H525" s="3" t="s">
        <v>568</v>
      </c>
      <c r="I525" s="3">
        <v>697</v>
      </c>
      <c r="J525" s="3" t="s">
        <v>181</v>
      </c>
      <c r="K525" s="3" t="s">
        <v>14</v>
      </c>
      <c r="M525" s="3">
        <v>50</v>
      </c>
    </row>
    <row r="526" customHeight="1" spans="1:13">
      <c r="A526" s="3" t="s">
        <v>2848</v>
      </c>
      <c r="D526" s="220"/>
      <c r="E526" s="91" t="s">
        <v>1525</v>
      </c>
      <c r="F526" s="3">
        <v>1990</v>
      </c>
      <c r="G526" s="3" t="s">
        <v>183</v>
      </c>
      <c r="H526" s="3" t="s">
        <v>568</v>
      </c>
      <c r="I526" s="3">
        <v>697</v>
      </c>
      <c r="J526" s="3" t="s">
        <v>181</v>
      </c>
      <c r="K526" s="3" t="s">
        <v>14</v>
      </c>
      <c r="M526" s="3">
        <v>50</v>
      </c>
    </row>
    <row r="527" customHeight="1" spans="1:13">
      <c r="A527" s="3" t="s">
        <v>2848</v>
      </c>
      <c r="D527" s="220"/>
      <c r="E527" s="91" t="s">
        <v>1526</v>
      </c>
      <c r="F527" s="3">
        <v>1990</v>
      </c>
      <c r="G527" s="3" t="s">
        <v>183</v>
      </c>
      <c r="H527" s="3" t="s">
        <v>568</v>
      </c>
      <c r="I527" s="3">
        <v>697</v>
      </c>
      <c r="J527" s="3" t="s">
        <v>181</v>
      </c>
      <c r="K527" s="3" t="s">
        <v>14</v>
      </c>
      <c r="M527" s="3">
        <v>50</v>
      </c>
    </row>
    <row r="528" customHeight="1" spans="1:13">
      <c r="A528" s="3" t="s">
        <v>2848</v>
      </c>
      <c r="D528" s="220"/>
      <c r="E528" s="91" t="s">
        <v>1527</v>
      </c>
      <c r="F528" s="3">
        <v>1990</v>
      </c>
      <c r="G528" s="3" t="s">
        <v>183</v>
      </c>
      <c r="H528" s="3" t="s">
        <v>568</v>
      </c>
      <c r="I528" s="3">
        <v>697</v>
      </c>
      <c r="J528" s="3" t="s">
        <v>181</v>
      </c>
      <c r="K528" s="3" t="s">
        <v>14</v>
      </c>
      <c r="M528" s="3">
        <v>50</v>
      </c>
    </row>
    <row r="529" customHeight="1" spans="1:13">
      <c r="A529" s="3" t="s">
        <v>2848</v>
      </c>
      <c r="D529" s="220"/>
      <c r="E529" s="91" t="s">
        <v>1528</v>
      </c>
      <c r="F529" s="3">
        <v>1990</v>
      </c>
      <c r="G529" s="3" t="s">
        <v>183</v>
      </c>
      <c r="H529" s="3" t="s">
        <v>568</v>
      </c>
      <c r="I529" s="3">
        <v>697</v>
      </c>
      <c r="J529" s="3" t="s">
        <v>181</v>
      </c>
      <c r="K529" s="3" t="s">
        <v>14</v>
      </c>
      <c r="M529" s="3">
        <v>50</v>
      </c>
    </row>
    <row r="530" customHeight="1" spans="1:13">
      <c r="A530" s="3" t="s">
        <v>2848</v>
      </c>
      <c r="D530" s="220"/>
      <c r="E530" s="91" t="s">
        <v>1529</v>
      </c>
      <c r="F530" s="3">
        <v>1990</v>
      </c>
      <c r="G530" s="3" t="s">
        <v>183</v>
      </c>
      <c r="H530" s="3" t="s">
        <v>568</v>
      </c>
      <c r="I530" s="3">
        <v>697</v>
      </c>
      <c r="J530" s="3" t="s">
        <v>181</v>
      </c>
      <c r="K530" s="3" t="s">
        <v>14</v>
      </c>
      <c r="M530" s="3">
        <v>50</v>
      </c>
    </row>
    <row r="531" customHeight="1" spans="1:13">
      <c r="A531" s="3" t="s">
        <v>2848</v>
      </c>
      <c r="D531" s="220"/>
      <c r="E531" s="91" t="s">
        <v>1530</v>
      </c>
      <c r="F531" s="3">
        <v>1990</v>
      </c>
      <c r="G531" s="3" t="s">
        <v>183</v>
      </c>
      <c r="H531" s="3" t="s">
        <v>568</v>
      </c>
      <c r="I531" s="3">
        <v>697</v>
      </c>
      <c r="J531" s="3" t="s">
        <v>181</v>
      </c>
      <c r="K531" s="3" t="s">
        <v>14</v>
      </c>
      <c r="M531" s="3">
        <v>50</v>
      </c>
    </row>
    <row r="532" customHeight="1" spans="1:13">
      <c r="A532" s="3" t="s">
        <v>2848</v>
      </c>
      <c r="D532" s="220"/>
      <c r="E532" s="91" t="s">
        <v>1503</v>
      </c>
      <c r="F532" s="3">
        <v>1990</v>
      </c>
      <c r="G532" s="3" t="s">
        <v>183</v>
      </c>
      <c r="H532" s="3" t="s">
        <v>568</v>
      </c>
      <c r="I532" s="3">
        <v>697</v>
      </c>
      <c r="J532" s="3" t="s">
        <v>181</v>
      </c>
      <c r="K532" s="3" t="s">
        <v>14</v>
      </c>
      <c r="M532" s="3">
        <v>50</v>
      </c>
    </row>
    <row r="533" customHeight="1" spans="1:13">
      <c r="A533" s="3" t="s">
        <v>2848</v>
      </c>
      <c r="D533" s="220"/>
      <c r="E533" s="91" t="s">
        <v>1503</v>
      </c>
      <c r="F533" s="3">
        <v>1990</v>
      </c>
      <c r="G533" s="3" t="s">
        <v>183</v>
      </c>
      <c r="H533" s="3" t="s">
        <v>568</v>
      </c>
      <c r="I533" s="3">
        <v>697</v>
      </c>
      <c r="J533" s="3" t="s">
        <v>181</v>
      </c>
      <c r="K533" s="3" t="s">
        <v>14</v>
      </c>
      <c r="M533" s="3">
        <v>50</v>
      </c>
    </row>
    <row r="534" customHeight="1" spans="1:13">
      <c r="A534" s="3" t="s">
        <v>2848</v>
      </c>
      <c r="D534" s="220"/>
      <c r="E534" s="91" t="s">
        <v>1227</v>
      </c>
      <c r="F534" s="3">
        <v>2020</v>
      </c>
      <c r="G534" s="3" t="s">
        <v>1034</v>
      </c>
      <c r="H534" s="3" t="s">
        <v>1023</v>
      </c>
      <c r="I534" s="3">
        <v>229</v>
      </c>
      <c r="J534" s="3" t="s">
        <v>1228</v>
      </c>
      <c r="K534" s="3" t="s">
        <v>40</v>
      </c>
      <c r="M534" s="3">
        <v>25</v>
      </c>
    </row>
    <row r="535" customHeight="1" spans="1:13">
      <c r="A535" s="3" t="s">
        <v>2848</v>
      </c>
      <c r="D535" s="220"/>
      <c r="E535" s="91" t="s">
        <v>3668</v>
      </c>
      <c r="F535" s="3">
        <v>2020</v>
      </c>
      <c r="G535" s="3" t="s">
        <v>970</v>
      </c>
      <c r="H535" s="3" t="s">
        <v>1023</v>
      </c>
      <c r="I535" s="3">
        <v>11</v>
      </c>
      <c r="J535" s="3" t="s">
        <v>181</v>
      </c>
      <c r="K535" s="3" t="s">
        <v>14</v>
      </c>
      <c r="M535" s="3">
        <v>15</v>
      </c>
    </row>
    <row r="536" customHeight="1" spans="1:13">
      <c r="A536" s="3" t="s">
        <v>2848</v>
      </c>
      <c r="D536" s="220"/>
      <c r="E536" s="91" t="s">
        <v>1098</v>
      </c>
      <c r="F536" s="3">
        <v>2020</v>
      </c>
      <c r="G536" s="3" t="s">
        <v>1099</v>
      </c>
      <c r="H536" s="3" t="s">
        <v>1023</v>
      </c>
      <c r="I536" s="3">
        <v>299</v>
      </c>
      <c r="J536" s="3" t="s">
        <v>181</v>
      </c>
      <c r="K536" s="3" t="s">
        <v>14</v>
      </c>
      <c r="M536" s="3">
        <v>20</v>
      </c>
    </row>
    <row r="537" customHeight="1" spans="1:13">
      <c r="A537" s="3" t="s">
        <v>2848</v>
      </c>
      <c r="D537" s="220"/>
      <c r="E537" s="91" t="s">
        <v>1100</v>
      </c>
      <c r="F537" s="3">
        <v>2020</v>
      </c>
      <c r="G537" s="3" t="s">
        <v>1034</v>
      </c>
      <c r="H537" s="3" t="s">
        <v>1026</v>
      </c>
      <c r="I537" s="3">
        <v>78</v>
      </c>
      <c r="J537" s="3" t="s">
        <v>181</v>
      </c>
      <c r="K537" s="3" t="s">
        <v>40</v>
      </c>
      <c r="M537" s="3">
        <v>20</v>
      </c>
    </row>
    <row r="538" customHeight="1" spans="1:13">
      <c r="A538" s="3" t="s">
        <v>2848</v>
      </c>
      <c r="D538" s="220"/>
      <c r="E538" s="91" t="s">
        <v>1229</v>
      </c>
      <c r="F538" s="3">
        <v>2020</v>
      </c>
      <c r="G538" s="3" t="s">
        <v>166</v>
      </c>
      <c r="H538" s="3" t="s">
        <v>1230</v>
      </c>
      <c r="I538" s="3">
        <v>78</v>
      </c>
      <c r="J538" s="3" t="s">
        <v>181</v>
      </c>
      <c r="K538" s="3" t="s">
        <v>40</v>
      </c>
      <c r="M538" s="3">
        <v>25</v>
      </c>
    </row>
    <row r="539" customHeight="1" spans="1:13">
      <c r="A539" s="3" t="s">
        <v>2848</v>
      </c>
      <c r="D539" s="220"/>
      <c r="E539" s="91" t="s">
        <v>1101</v>
      </c>
      <c r="F539" s="3">
        <v>1992</v>
      </c>
      <c r="G539" s="3" t="s">
        <v>1102</v>
      </c>
      <c r="H539" s="3" t="s">
        <v>1076</v>
      </c>
      <c r="I539" s="3">
        <v>2</v>
      </c>
      <c r="J539" s="3" t="s">
        <v>181</v>
      </c>
      <c r="K539" s="3" t="s">
        <v>14</v>
      </c>
      <c r="M539" s="3">
        <v>20</v>
      </c>
    </row>
    <row r="540" customHeight="1" spans="1:13">
      <c r="A540" s="3" t="s">
        <v>2848</v>
      </c>
      <c r="D540" s="220"/>
      <c r="E540" s="91" t="s">
        <v>1103</v>
      </c>
      <c r="F540" s="3">
        <v>1992</v>
      </c>
      <c r="G540" s="3" t="s">
        <v>1102</v>
      </c>
      <c r="H540" s="3" t="s">
        <v>1076</v>
      </c>
      <c r="I540" s="3">
        <v>2</v>
      </c>
      <c r="J540" s="3" t="s">
        <v>181</v>
      </c>
      <c r="K540" s="3" t="s">
        <v>14</v>
      </c>
      <c r="M540" s="3">
        <v>20</v>
      </c>
    </row>
    <row r="541" customHeight="1" spans="1:13">
      <c r="A541" s="3" t="s">
        <v>2848</v>
      </c>
      <c r="D541" s="220"/>
      <c r="E541" s="91" t="s">
        <v>1101</v>
      </c>
      <c r="F541" s="3">
        <v>1992</v>
      </c>
      <c r="G541" s="3" t="s">
        <v>1102</v>
      </c>
      <c r="H541" s="3" t="s">
        <v>1076</v>
      </c>
      <c r="I541" s="3">
        <v>2</v>
      </c>
      <c r="J541" s="3" t="s">
        <v>181</v>
      </c>
      <c r="K541" s="3" t="s">
        <v>14</v>
      </c>
      <c r="M541" s="3">
        <v>20</v>
      </c>
    </row>
    <row r="542" customHeight="1" spans="1:13">
      <c r="A542" s="3" t="s">
        <v>2848</v>
      </c>
      <c r="B542" s="3" t="s">
        <v>3669</v>
      </c>
      <c r="D542" s="220"/>
      <c r="E542" s="91" t="s">
        <v>1104</v>
      </c>
      <c r="F542" s="3">
        <v>1992</v>
      </c>
      <c r="G542" s="3" t="s">
        <v>1102</v>
      </c>
      <c r="H542" s="3" t="s">
        <v>1076</v>
      </c>
      <c r="I542" s="3">
        <v>2</v>
      </c>
      <c r="J542" s="3" t="s">
        <v>181</v>
      </c>
      <c r="K542" s="3" t="s">
        <v>14</v>
      </c>
      <c r="M542" s="3">
        <v>20</v>
      </c>
    </row>
    <row r="543" customHeight="1" spans="1:13">
      <c r="A543" s="3" t="s">
        <v>2848</v>
      </c>
      <c r="D543" s="220"/>
      <c r="E543" s="91" t="s">
        <v>1105</v>
      </c>
      <c r="F543" s="3">
        <v>1992</v>
      </c>
      <c r="G543" s="3" t="s">
        <v>1102</v>
      </c>
      <c r="H543" s="3" t="s">
        <v>1076</v>
      </c>
      <c r="I543" s="3">
        <v>2</v>
      </c>
      <c r="J543" s="3" t="s">
        <v>181</v>
      </c>
      <c r="K543" s="3" t="s">
        <v>14</v>
      </c>
      <c r="M543" s="3">
        <v>20</v>
      </c>
    </row>
    <row r="544" customHeight="1" spans="1:13">
      <c r="A544" s="3" t="s">
        <v>2848</v>
      </c>
      <c r="D544" s="220"/>
      <c r="E544" s="91" t="s">
        <v>1106</v>
      </c>
      <c r="F544" s="3">
        <v>1992</v>
      </c>
      <c r="G544" s="3" t="s">
        <v>1102</v>
      </c>
      <c r="H544" s="3" t="s">
        <v>1076</v>
      </c>
      <c r="I544" s="3">
        <v>2</v>
      </c>
      <c r="J544" s="3" t="s">
        <v>181</v>
      </c>
      <c r="K544" s="3" t="s">
        <v>14</v>
      </c>
      <c r="M544" s="3">
        <v>20</v>
      </c>
    </row>
    <row r="545" customHeight="1" spans="1:13">
      <c r="A545" s="3" t="s">
        <v>2848</v>
      </c>
      <c r="D545" s="220"/>
      <c r="E545" s="91" t="s">
        <v>1107</v>
      </c>
      <c r="F545" s="3">
        <v>1992</v>
      </c>
      <c r="G545" s="3" t="s">
        <v>1102</v>
      </c>
      <c r="H545" s="3" t="s">
        <v>1076</v>
      </c>
      <c r="I545" s="3">
        <v>2</v>
      </c>
      <c r="J545" s="3" t="s">
        <v>181</v>
      </c>
      <c r="K545" s="3" t="s">
        <v>14</v>
      </c>
      <c r="M545" s="3">
        <v>20</v>
      </c>
    </row>
    <row r="546" customHeight="1" spans="1:13">
      <c r="A546" s="3" t="s">
        <v>2848</v>
      </c>
      <c r="D546" s="220"/>
      <c r="E546" s="91" t="s">
        <v>1108</v>
      </c>
      <c r="F546" s="3">
        <v>1992</v>
      </c>
      <c r="G546" s="3" t="s">
        <v>1102</v>
      </c>
      <c r="H546" s="3" t="s">
        <v>1076</v>
      </c>
      <c r="I546" s="3">
        <v>2</v>
      </c>
      <c r="J546" s="3" t="s">
        <v>181</v>
      </c>
      <c r="K546" s="3" t="s">
        <v>14</v>
      </c>
      <c r="M546" s="3">
        <v>20</v>
      </c>
    </row>
    <row r="547" customHeight="1" spans="1:13">
      <c r="A547" s="3" t="s">
        <v>2848</v>
      </c>
      <c r="D547" s="220"/>
      <c r="E547" s="91" t="s">
        <v>1109</v>
      </c>
      <c r="F547" s="3">
        <v>1992</v>
      </c>
      <c r="G547" s="3" t="s">
        <v>1102</v>
      </c>
      <c r="H547" s="3" t="s">
        <v>1076</v>
      </c>
      <c r="I547" s="3">
        <v>2</v>
      </c>
      <c r="J547" s="3" t="s">
        <v>181</v>
      </c>
      <c r="K547" s="3" t="s">
        <v>14</v>
      </c>
      <c r="M547" s="3">
        <v>20</v>
      </c>
    </row>
    <row r="548" customHeight="1" spans="1:13">
      <c r="A548" s="3" t="s">
        <v>2848</v>
      </c>
      <c r="D548" s="91" t="s">
        <v>10</v>
      </c>
      <c r="E548" s="91" t="s">
        <v>1376</v>
      </c>
      <c r="F548" s="3">
        <v>2015</v>
      </c>
      <c r="G548" s="3" t="s">
        <v>1046</v>
      </c>
      <c r="H548" s="3" t="s">
        <v>1377</v>
      </c>
      <c r="I548" s="3" t="s">
        <v>1378</v>
      </c>
      <c r="J548" s="3" t="s">
        <v>181</v>
      </c>
      <c r="K548" s="3" t="s">
        <v>40</v>
      </c>
      <c r="M548" s="3">
        <v>35</v>
      </c>
    </row>
    <row r="549" customHeight="1" spans="1:13">
      <c r="A549" s="3" t="s">
        <v>2848</v>
      </c>
      <c r="D549" s="91" t="s">
        <v>10</v>
      </c>
      <c r="E549" s="91" t="s">
        <v>1379</v>
      </c>
      <c r="F549" s="3">
        <v>2015</v>
      </c>
      <c r="G549" s="3" t="s">
        <v>1046</v>
      </c>
      <c r="H549" s="3" t="s">
        <v>1377</v>
      </c>
      <c r="I549" s="3" t="s">
        <v>1378</v>
      </c>
      <c r="J549" s="3" t="s">
        <v>181</v>
      </c>
      <c r="K549" s="3" t="s">
        <v>40</v>
      </c>
      <c r="M549" s="3">
        <v>35</v>
      </c>
    </row>
    <row r="550" customHeight="1" spans="1:13">
      <c r="A550" s="3" t="s">
        <v>2848</v>
      </c>
      <c r="D550" s="91" t="s">
        <v>10</v>
      </c>
      <c r="E550" s="91" t="s">
        <v>1380</v>
      </c>
      <c r="F550" s="3">
        <v>2015</v>
      </c>
      <c r="G550" s="3" t="s">
        <v>1046</v>
      </c>
      <c r="H550" s="3" t="s">
        <v>1377</v>
      </c>
      <c r="I550" s="3" t="s">
        <v>1378</v>
      </c>
      <c r="J550" s="3" t="s">
        <v>181</v>
      </c>
      <c r="K550" s="3" t="s">
        <v>40</v>
      </c>
      <c r="M550" s="3">
        <v>35</v>
      </c>
    </row>
    <row r="551" customHeight="1" spans="1:13">
      <c r="A551" s="3" t="s">
        <v>2848</v>
      </c>
      <c r="D551" s="91" t="s">
        <v>10</v>
      </c>
      <c r="E551" s="91" t="s">
        <v>1381</v>
      </c>
      <c r="F551" s="3">
        <v>2015</v>
      </c>
      <c r="G551" s="3" t="s">
        <v>1046</v>
      </c>
      <c r="H551" s="3" t="s">
        <v>1377</v>
      </c>
      <c r="I551" s="3" t="s">
        <v>1378</v>
      </c>
      <c r="J551" s="3" t="s">
        <v>181</v>
      </c>
      <c r="K551" s="3" t="s">
        <v>40</v>
      </c>
      <c r="M551" s="3">
        <v>35</v>
      </c>
    </row>
    <row r="552" customHeight="1" spans="1:13">
      <c r="A552" s="3" t="s">
        <v>2848</v>
      </c>
      <c r="D552" s="91" t="s">
        <v>10</v>
      </c>
      <c r="E552" s="91" t="s">
        <v>1382</v>
      </c>
      <c r="F552" s="3">
        <v>2015</v>
      </c>
      <c r="G552" s="3" t="s">
        <v>1046</v>
      </c>
      <c r="H552" s="3" t="s">
        <v>1377</v>
      </c>
      <c r="I552" s="3" t="s">
        <v>1378</v>
      </c>
      <c r="J552" s="3" t="s">
        <v>181</v>
      </c>
      <c r="K552" s="3" t="s">
        <v>40</v>
      </c>
      <c r="M552" s="3">
        <v>35</v>
      </c>
    </row>
    <row r="553" customHeight="1" spans="1:13">
      <c r="A553" s="3" t="s">
        <v>2848</v>
      </c>
      <c r="D553" s="91" t="s">
        <v>10</v>
      </c>
      <c r="E553" s="91" t="s">
        <v>1383</v>
      </c>
      <c r="F553" s="3">
        <v>2015</v>
      </c>
      <c r="G553" s="3" t="s">
        <v>1046</v>
      </c>
      <c r="H553" s="3" t="s">
        <v>1377</v>
      </c>
      <c r="I553" s="3" t="s">
        <v>1378</v>
      </c>
      <c r="J553" s="3" t="s">
        <v>181</v>
      </c>
      <c r="K553" s="3" t="s">
        <v>40</v>
      </c>
      <c r="M553" s="3">
        <v>35</v>
      </c>
    </row>
    <row r="554" customHeight="1" spans="1:13">
      <c r="A554" s="3" t="s">
        <v>2848</v>
      </c>
      <c r="D554" s="91" t="s">
        <v>10</v>
      </c>
      <c r="E554" s="91" t="s">
        <v>1384</v>
      </c>
      <c r="F554" s="3">
        <v>2015</v>
      </c>
      <c r="G554" s="3" t="s">
        <v>1046</v>
      </c>
      <c r="H554" s="3" t="s">
        <v>1377</v>
      </c>
      <c r="I554" s="3" t="s">
        <v>1378</v>
      </c>
      <c r="J554" s="3" t="s">
        <v>181</v>
      </c>
      <c r="K554" s="3" t="s">
        <v>40</v>
      </c>
      <c r="M554" s="3">
        <v>35</v>
      </c>
    </row>
    <row r="555" customHeight="1" spans="1:13">
      <c r="A555" s="3" t="s">
        <v>2848</v>
      </c>
      <c r="D555" s="91" t="s">
        <v>10</v>
      </c>
      <c r="E555" s="91" t="s">
        <v>1385</v>
      </c>
      <c r="F555" s="3">
        <v>2015</v>
      </c>
      <c r="G555" s="3" t="s">
        <v>1046</v>
      </c>
      <c r="H555" s="3" t="s">
        <v>1377</v>
      </c>
      <c r="I555" s="3" t="s">
        <v>1378</v>
      </c>
      <c r="J555" s="3" t="s">
        <v>181</v>
      </c>
      <c r="K555" s="3" t="s">
        <v>40</v>
      </c>
      <c r="M555" s="3">
        <v>35</v>
      </c>
    </row>
    <row r="556" customHeight="1" spans="1:13">
      <c r="A556" s="3" t="s">
        <v>2848</v>
      </c>
      <c r="D556" s="91" t="s">
        <v>10</v>
      </c>
      <c r="E556" s="91" t="s">
        <v>1386</v>
      </c>
      <c r="F556" s="3">
        <v>2015</v>
      </c>
      <c r="G556" s="3" t="s">
        <v>1046</v>
      </c>
      <c r="H556" s="3" t="s">
        <v>1377</v>
      </c>
      <c r="I556" s="3" t="s">
        <v>1378</v>
      </c>
      <c r="J556" s="3" t="s">
        <v>181</v>
      </c>
      <c r="K556" s="3" t="s">
        <v>40</v>
      </c>
      <c r="M556" s="3">
        <v>35</v>
      </c>
    </row>
    <row r="557" customHeight="1" spans="1:13">
      <c r="A557" s="3" t="s">
        <v>2848</v>
      </c>
      <c r="D557" s="91" t="s">
        <v>10</v>
      </c>
      <c r="E557" s="91" t="s">
        <v>1387</v>
      </c>
      <c r="F557" s="3">
        <v>2015</v>
      </c>
      <c r="G557" s="3" t="s">
        <v>1046</v>
      </c>
      <c r="H557" s="3" t="s">
        <v>1377</v>
      </c>
      <c r="I557" s="3" t="s">
        <v>1378</v>
      </c>
      <c r="J557" s="3" t="s">
        <v>181</v>
      </c>
      <c r="K557" s="3" t="s">
        <v>40</v>
      </c>
      <c r="M557" s="3">
        <v>35</v>
      </c>
    </row>
    <row r="558" customHeight="1" spans="1:13">
      <c r="A558" s="3" t="s">
        <v>2848</v>
      </c>
      <c r="D558" s="91" t="s">
        <v>10</v>
      </c>
      <c r="E558" s="91" t="s">
        <v>1388</v>
      </c>
      <c r="F558" s="3">
        <v>2015</v>
      </c>
      <c r="G558" s="3" t="s">
        <v>1046</v>
      </c>
      <c r="H558" s="3" t="s">
        <v>1377</v>
      </c>
      <c r="I558" s="3" t="s">
        <v>1378</v>
      </c>
      <c r="J558" s="3" t="s">
        <v>181</v>
      </c>
      <c r="K558" s="3" t="s">
        <v>40</v>
      </c>
      <c r="M558" s="3">
        <v>35</v>
      </c>
    </row>
    <row r="559" customHeight="1" spans="1:13">
      <c r="A559" s="3" t="s">
        <v>2848</v>
      </c>
      <c r="D559" s="91" t="s">
        <v>10</v>
      </c>
      <c r="E559" s="91" t="s">
        <v>1389</v>
      </c>
      <c r="F559" s="3">
        <v>2015</v>
      </c>
      <c r="G559" s="3" t="s">
        <v>1046</v>
      </c>
      <c r="H559" s="3" t="s">
        <v>1377</v>
      </c>
      <c r="I559" s="3" t="s">
        <v>1378</v>
      </c>
      <c r="J559" s="3" t="s">
        <v>181</v>
      </c>
      <c r="K559" s="3" t="s">
        <v>40</v>
      </c>
      <c r="M559" s="3">
        <v>35</v>
      </c>
    </row>
    <row r="560" customHeight="1" spans="1:13">
      <c r="A560" s="3" t="s">
        <v>2848</v>
      </c>
      <c r="D560" s="91" t="s">
        <v>10</v>
      </c>
      <c r="E560" s="91" t="s">
        <v>1390</v>
      </c>
      <c r="F560" s="3">
        <v>2015</v>
      </c>
      <c r="G560" s="3" t="s">
        <v>1046</v>
      </c>
      <c r="H560" s="3" t="s">
        <v>1377</v>
      </c>
      <c r="I560" s="3" t="s">
        <v>1378</v>
      </c>
      <c r="J560" s="3" t="s">
        <v>181</v>
      </c>
      <c r="K560" s="3" t="s">
        <v>40</v>
      </c>
      <c r="M560" s="3">
        <v>35</v>
      </c>
    </row>
    <row r="561" customHeight="1" spans="1:13">
      <c r="A561" s="3" t="s">
        <v>2848</v>
      </c>
      <c r="D561" s="91" t="s">
        <v>10</v>
      </c>
      <c r="E561" s="91" t="s">
        <v>1391</v>
      </c>
      <c r="F561" s="3">
        <v>2015</v>
      </c>
      <c r="G561" s="3" t="s">
        <v>1046</v>
      </c>
      <c r="H561" s="3" t="s">
        <v>1377</v>
      </c>
      <c r="I561" s="3" t="s">
        <v>1378</v>
      </c>
      <c r="J561" s="3" t="s">
        <v>181</v>
      </c>
      <c r="K561" s="3" t="s">
        <v>40</v>
      </c>
      <c r="M561" s="3">
        <v>35</v>
      </c>
    </row>
    <row r="562" customHeight="1" spans="1:13">
      <c r="A562" s="3" t="s">
        <v>2848</v>
      </c>
      <c r="D562" s="91" t="s">
        <v>10</v>
      </c>
      <c r="E562" s="91" t="s">
        <v>1392</v>
      </c>
      <c r="F562" s="3">
        <v>2015</v>
      </c>
      <c r="G562" s="3" t="s">
        <v>1046</v>
      </c>
      <c r="H562" s="3" t="s">
        <v>1377</v>
      </c>
      <c r="I562" s="3" t="s">
        <v>1378</v>
      </c>
      <c r="J562" s="3" t="s">
        <v>181</v>
      </c>
      <c r="K562" s="3" t="s">
        <v>40</v>
      </c>
      <c r="M562" s="3">
        <v>35</v>
      </c>
    </row>
    <row r="563" customHeight="1" spans="1:13">
      <c r="A563" s="3" t="s">
        <v>2848</v>
      </c>
      <c r="D563" s="91" t="s">
        <v>10</v>
      </c>
      <c r="E563" s="91" t="s">
        <v>1393</v>
      </c>
      <c r="F563" s="3">
        <v>2015</v>
      </c>
      <c r="G563" s="3" t="s">
        <v>1046</v>
      </c>
      <c r="H563" s="3" t="s">
        <v>1377</v>
      </c>
      <c r="I563" s="3" t="s">
        <v>1378</v>
      </c>
      <c r="J563" s="3" t="s">
        <v>181</v>
      </c>
      <c r="K563" s="3" t="s">
        <v>40</v>
      </c>
      <c r="M563" s="3">
        <v>35</v>
      </c>
    </row>
    <row r="564" customHeight="1" spans="1:13">
      <c r="A564" s="3" t="s">
        <v>2848</v>
      </c>
      <c r="D564" s="220"/>
      <c r="E564" s="91" t="s">
        <v>3670</v>
      </c>
      <c r="F564" s="3">
        <v>2001</v>
      </c>
      <c r="G564" s="3" t="s">
        <v>166</v>
      </c>
      <c r="H564" s="3" t="s">
        <v>3671</v>
      </c>
      <c r="I564" s="3">
        <v>146</v>
      </c>
      <c r="J564" s="3" t="s">
        <v>3672</v>
      </c>
      <c r="K564" s="3" t="s">
        <v>27</v>
      </c>
      <c r="M564" s="3">
        <v>10</v>
      </c>
    </row>
    <row r="565" customHeight="1" spans="1:13">
      <c r="A565" s="3" t="s">
        <v>2848</v>
      </c>
      <c r="D565" s="220"/>
      <c r="E565" s="91" t="s">
        <v>1394</v>
      </c>
      <c r="F565" s="3">
        <v>1987</v>
      </c>
      <c r="G565" s="3" t="s">
        <v>131</v>
      </c>
      <c r="H565" s="3" t="s">
        <v>568</v>
      </c>
      <c r="I565" s="3">
        <v>35</v>
      </c>
      <c r="J565" s="3" t="s">
        <v>181</v>
      </c>
      <c r="K565" s="3" t="s">
        <v>14</v>
      </c>
      <c r="M565" s="3">
        <v>35</v>
      </c>
    </row>
    <row r="566" customHeight="1" spans="1:13">
      <c r="A566" s="3" t="s">
        <v>2848</v>
      </c>
      <c r="D566" s="220"/>
      <c r="E566" s="91" t="s">
        <v>1395</v>
      </c>
      <c r="F566" s="3">
        <v>1987</v>
      </c>
      <c r="G566" s="3" t="s">
        <v>131</v>
      </c>
      <c r="H566" s="3" t="s">
        <v>568</v>
      </c>
      <c r="I566" s="3">
        <v>35</v>
      </c>
      <c r="J566" s="3" t="s">
        <v>181</v>
      </c>
      <c r="K566" s="3" t="s">
        <v>14</v>
      </c>
      <c r="M566" s="3">
        <v>35</v>
      </c>
    </row>
    <row r="567" customHeight="1" spans="1:13">
      <c r="A567" s="3" t="s">
        <v>2848</v>
      </c>
      <c r="D567" s="220"/>
      <c r="E567" s="91" t="s">
        <v>1396</v>
      </c>
      <c r="F567" s="3">
        <v>1987</v>
      </c>
      <c r="G567" s="3" t="s">
        <v>131</v>
      </c>
      <c r="H567" s="3" t="s">
        <v>568</v>
      </c>
      <c r="I567" s="3">
        <v>35</v>
      </c>
      <c r="J567" s="3" t="s">
        <v>181</v>
      </c>
      <c r="K567" s="3" t="s">
        <v>14</v>
      </c>
      <c r="M567" s="3">
        <v>35</v>
      </c>
    </row>
    <row r="568" customHeight="1" spans="1:13">
      <c r="A568" s="3" t="s">
        <v>2848</v>
      </c>
      <c r="D568" s="220"/>
      <c r="E568" s="91" t="s">
        <v>1397</v>
      </c>
      <c r="F568" s="3">
        <v>1987</v>
      </c>
      <c r="G568" s="3" t="s">
        <v>131</v>
      </c>
      <c r="H568" s="3" t="s">
        <v>568</v>
      </c>
      <c r="I568" s="3">
        <v>35</v>
      </c>
      <c r="J568" s="3" t="s">
        <v>181</v>
      </c>
      <c r="K568" s="3" t="s">
        <v>14</v>
      </c>
      <c r="M568" s="3">
        <v>35</v>
      </c>
    </row>
    <row r="569" customHeight="1" spans="1:13">
      <c r="A569" s="3" t="s">
        <v>2848</v>
      </c>
      <c r="D569" s="220"/>
      <c r="E569" s="91" t="s">
        <v>1398</v>
      </c>
      <c r="F569" s="3">
        <v>1987</v>
      </c>
      <c r="G569" s="3" t="s">
        <v>131</v>
      </c>
      <c r="H569" s="3" t="s">
        <v>568</v>
      </c>
      <c r="I569" s="3">
        <v>35</v>
      </c>
      <c r="J569" s="3" t="s">
        <v>181</v>
      </c>
      <c r="K569" s="3" t="s">
        <v>14</v>
      </c>
      <c r="M569" s="3">
        <v>35</v>
      </c>
    </row>
    <row r="570" customHeight="1" spans="1:13">
      <c r="A570" s="3" t="s">
        <v>2848</v>
      </c>
      <c r="D570" s="220"/>
      <c r="E570" s="91" t="s">
        <v>1399</v>
      </c>
      <c r="F570" s="3">
        <v>1987</v>
      </c>
      <c r="G570" s="3" t="s">
        <v>131</v>
      </c>
      <c r="H570" s="3" t="s">
        <v>568</v>
      </c>
      <c r="I570" s="3">
        <v>35</v>
      </c>
      <c r="J570" s="3" t="s">
        <v>181</v>
      </c>
      <c r="K570" s="3" t="s">
        <v>14</v>
      </c>
      <c r="M570" s="3">
        <v>35</v>
      </c>
    </row>
    <row r="571" customHeight="1" spans="1:13">
      <c r="A571" s="3" t="s">
        <v>2848</v>
      </c>
      <c r="D571" s="220"/>
      <c r="E571" s="91" t="s">
        <v>1400</v>
      </c>
      <c r="F571" s="3">
        <v>1987</v>
      </c>
      <c r="G571" s="3" t="s">
        <v>131</v>
      </c>
      <c r="H571" s="3" t="s">
        <v>568</v>
      </c>
      <c r="I571" s="3">
        <v>35</v>
      </c>
      <c r="J571" s="3" t="s">
        <v>181</v>
      </c>
      <c r="K571" s="3" t="s">
        <v>14</v>
      </c>
      <c r="M571" s="3">
        <v>35</v>
      </c>
    </row>
    <row r="572" customHeight="1" spans="1:13">
      <c r="A572" s="3" t="s">
        <v>2848</v>
      </c>
      <c r="D572" s="220"/>
      <c r="E572" s="91" t="s">
        <v>1401</v>
      </c>
      <c r="F572" s="3">
        <v>1987</v>
      </c>
      <c r="G572" s="3" t="s">
        <v>131</v>
      </c>
      <c r="H572" s="3" t="s">
        <v>568</v>
      </c>
      <c r="I572" s="3">
        <v>35</v>
      </c>
      <c r="J572" s="3" t="s">
        <v>181</v>
      </c>
      <c r="K572" s="3" t="s">
        <v>14</v>
      </c>
      <c r="M572" s="3">
        <v>35</v>
      </c>
    </row>
    <row r="573" customHeight="1" spans="1:13">
      <c r="A573" s="3" t="s">
        <v>2848</v>
      </c>
      <c r="D573" s="220"/>
      <c r="E573" s="91" t="s">
        <v>1402</v>
      </c>
      <c r="F573" s="3">
        <v>1987</v>
      </c>
      <c r="G573" s="3" t="s">
        <v>131</v>
      </c>
      <c r="H573" s="3" t="s">
        <v>568</v>
      </c>
      <c r="I573" s="3">
        <v>35</v>
      </c>
      <c r="J573" s="3" t="s">
        <v>181</v>
      </c>
      <c r="K573" s="3" t="s">
        <v>14</v>
      </c>
      <c r="M573" s="3">
        <v>35</v>
      </c>
    </row>
    <row r="574" customHeight="1" spans="1:13">
      <c r="A574" s="3" t="s">
        <v>2848</v>
      </c>
      <c r="D574" s="220"/>
      <c r="E574" s="91" t="s">
        <v>1403</v>
      </c>
      <c r="F574" s="3">
        <v>1987</v>
      </c>
      <c r="G574" s="3" t="s">
        <v>131</v>
      </c>
      <c r="H574" s="3" t="s">
        <v>568</v>
      </c>
      <c r="I574" s="3">
        <v>35</v>
      </c>
      <c r="J574" s="3" t="s">
        <v>181</v>
      </c>
      <c r="K574" s="3" t="s">
        <v>14</v>
      </c>
      <c r="M574" s="3">
        <v>35</v>
      </c>
    </row>
    <row r="575" customHeight="1" spans="1:13">
      <c r="A575" s="3" t="s">
        <v>2848</v>
      </c>
      <c r="D575" s="220"/>
      <c r="E575" s="91" t="s">
        <v>1404</v>
      </c>
      <c r="F575" s="3">
        <v>1987</v>
      </c>
      <c r="G575" s="3" t="s">
        <v>131</v>
      </c>
      <c r="H575" s="3" t="s">
        <v>568</v>
      </c>
      <c r="I575" s="3">
        <v>35</v>
      </c>
      <c r="J575" s="3" t="s">
        <v>181</v>
      </c>
      <c r="K575" s="3" t="s">
        <v>14</v>
      </c>
      <c r="M575" s="3">
        <v>35</v>
      </c>
    </row>
    <row r="576" customHeight="1" spans="1:13">
      <c r="A576" s="3" t="s">
        <v>2848</v>
      </c>
      <c r="D576" s="220"/>
      <c r="E576" s="91" t="s">
        <v>1405</v>
      </c>
      <c r="F576" s="3">
        <v>1987</v>
      </c>
      <c r="G576" s="3" t="s">
        <v>131</v>
      </c>
      <c r="H576" s="3" t="s">
        <v>568</v>
      </c>
      <c r="I576" s="3">
        <v>35</v>
      </c>
      <c r="J576" s="3" t="s">
        <v>181</v>
      </c>
      <c r="K576" s="3" t="s">
        <v>14</v>
      </c>
      <c r="M576" s="3">
        <v>35</v>
      </c>
    </row>
    <row r="577" customHeight="1" spans="1:13">
      <c r="A577" s="3" t="s">
        <v>2848</v>
      </c>
      <c r="D577" s="220"/>
      <c r="E577" s="91" t="s">
        <v>1406</v>
      </c>
      <c r="F577" s="3">
        <v>1987</v>
      </c>
      <c r="G577" s="3" t="s">
        <v>131</v>
      </c>
      <c r="H577" s="3" t="s">
        <v>568</v>
      </c>
      <c r="I577" s="3">
        <v>35</v>
      </c>
      <c r="J577" s="3" t="s">
        <v>181</v>
      </c>
      <c r="K577" s="3" t="s">
        <v>14</v>
      </c>
      <c r="M577" s="3">
        <v>35</v>
      </c>
    </row>
    <row r="578" customHeight="1" spans="1:13">
      <c r="A578" s="3" t="s">
        <v>2848</v>
      </c>
      <c r="D578" s="220"/>
      <c r="E578" s="91" t="s">
        <v>1407</v>
      </c>
      <c r="F578" s="3">
        <v>1987</v>
      </c>
      <c r="G578" s="3" t="s">
        <v>131</v>
      </c>
      <c r="H578" s="3" t="s">
        <v>568</v>
      </c>
      <c r="I578" s="3">
        <v>35</v>
      </c>
      <c r="J578" s="3" t="s">
        <v>181</v>
      </c>
      <c r="K578" s="3" t="s">
        <v>14</v>
      </c>
      <c r="M578" s="3">
        <v>35</v>
      </c>
    </row>
    <row r="579" customHeight="1" spans="1:13">
      <c r="A579" s="3" t="s">
        <v>2848</v>
      </c>
      <c r="D579" s="220"/>
      <c r="E579" s="91" t="s">
        <v>1408</v>
      </c>
      <c r="F579" s="3">
        <v>1987</v>
      </c>
      <c r="G579" s="3" t="s">
        <v>131</v>
      </c>
      <c r="H579" s="3" t="s">
        <v>568</v>
      </c>
      <c r="I579" s="3">
        <v>35</v>
      </c>
      <c r="J579" s="3" t="s">
        <v>181</v>
      </c>
      <c r="K579" s="3" t="s">
        <v>14</v>
      </c>
      <c r="M579" s="3">
        <v>35</v>
      </c>
    </row>
    <row r="580" customHeight="1" spans="1:13">
      <c r="A580" s="3" t="s">
        <v>2848</v>
      </c>
      <c r="D580" s="220"/>
      <c r="E580" s="91" t="s">
        <v>1409</v>
      </c>
      <c r="F580" s="3">
        <v>1987</v>
      </c>
      <c r="G580" s="3" t="s">
        <v>131</v>
      </c>
      <c r="H580" s="3" t="s">
        <v>568</v>
      </c>
      <c r="I580" s="3">
        <v>35</v>
      </c>
      <c r="J580" s="3" t="s">
        <v>181</v>
      </c>
      <c r="K580" s="3" t="s">
        <v>14</v>
      </c>
      <c r="M580" s="3">
        <v>35</v>
      </c>
    </row>
    <row r="581" customHeight="1" spans="1:13">
      <c r="A581" s="3" t="s">
        <v>2848</v>
      </c>
      <c r="D581" s="220"/>
      <c r="E581" s="91" t="s">
        <v>1410</v>
      </c>
      <c r="F581" s="3">
        <v>1987</v>
      </c>
      <c r="G581" s="3" t="s">
        <v>131</v>
      </c>
      <c r="H581" s="3" t="s">
        <v>568</v>
      </c>
      <c r="I581" s="3">
        <v>35</v>
      </c>
      <c r="J581" s="3" t="s">
        <v>181</v>
      </c>
      <c r="K581" s="3" t="s">
        <v>14</v>
      </c>
      <c r="M581" s="3">
        <v>35</v>
      </c>
    </row>
    <row r="582" customHeight="1" spans="1:13">
      <c r="A582" s="3" t="s">
        <v>2848</v>
      </c>
      <c r="D582" s="220"/>
      <c r="E582" s="91" t="s">
        <v>1411</v>
      </c>
      <c r="F582" s="3">
        <v>1987</v>
      </c>
      <c r="G582" s="3" t="s">
        <v>131</v>
      </c>
      <c r="H582" s="3" t="s">
        <v>568</v>
      </c>
      <c r="I582" s="3">
        <v>35</v>
      </c>
      <c r="J582" s="3" t="s">
        <v>181</v>
      </c>
      <c r="K582" s="3" t="s">
        <v>14</v>
      </c>
      <c r="M582" s="3">
        <v>35</v>
      </c>
    </row>
    <row r="583" customHeight="1" spans="1:13">
      <c r="A583" s="3" t="s">
        <v>2848</v>
      </c>
      <c r="D583" s="220"/>
      <c r="E583" s="91" t="s">
        <v>1412</v>
      </c>
      <c r="F583" s="3">
        <v>1987</v>
      </c>
      <c r="G583" s="3" t="s">
        <v>131</v>
      </c>
      <c r="H583" s="3" t="s">
        <v>568</v>
      </c>
      <c r="I583" s="3">
        <v>35</v>
      </c>
      <c r="J583" s="3" t="s">
        <v>181</v>
      </c>
      <c r="K583" s="3" t="s">
        <v>14</v>
      </c>
      <c r="M583" s="3">
        <v>35</v>
      </c>
    </row>
    <row r="584" customHeight="1" spans="1:13">
      <c r="A584" s="3" t="s">
        <v>2848</v>
      </c>
      <c r="D584" s="220"/>
      <c r="E584" s="91" t="s">
        <v>1413</v>
      </c>
      <c r="F584" s="3">
        <v>1987</v>
      </c>
      <c r="G584" s="3" t="s">
        <v>131</v>
      </c>
      <c r="H584" s="3" t="s">
        <v>568</v>
      </c>
      <c r="I584" s="3">
        <v>35</v>
      </c>
      <c r="J584" s="3" t="s">
        <v>181</v>
      </c>
      <c r="K584" s="3" t="s">
        <v>14</v>
      </c>
      <c r="M584" s="3">
        <v>35</v>
      </c>
    </row>
    <row r="585" customHeight="1" spans="1:13">
      <c r="A585" s="3" t="s">
        <v>2848</v>
      </c>
      <c r="D585" s="220"/>
      <c r="E585" s="91" t="s">
        <v>1110</v>
      </c>
      <c r="F585" s="3">
        <v>1987</v>
      </c>
      <c r="G585" s="3" t="s">
        <v>131</v>
      </c>
      <c r="H585" s="3" t="s">
        <v>1088</v>
      </c>
      <c r="I585" s="3">
        <v>361</v>
      </c>
      <c r="J585" s="3" t="s">
        <v>181</v>
      </c>
      <c r="K585" s="3" t="s">
        <v>14</v>
      </c>
      <c r="M585" s="3">
        <v>20</v>
      </c>
    </row>
    <row r="586" customHeight="1" spans="1:13">
      <c r="A586" s="3" t="s">
        <v>2848</v>
      </c>
      <c r="D586" s="220"/>
      <c r="E586" s="91" t="s">
        <v>1531</v>
      </c>
      <c r="F586" s="3">
        <v>1986</v>
      </c>
      <c r="G586" s="3" t="s">
        <v>1532</v>
      </c>
      <c r="H586" s="3" t="s">
        <v>568</v>
      </c>
      <c r="I586" s="3">
        <v>38</v>
      </c>
      <c r="J586" s="3" t="s">
        <v>181</v>
      </c>
      <c r="K586" s="3" t="s">
        <v>14</v>
      </c>
      <c r="M586" s="3">
        <v>50</v>
      </c>
    </row>
    <row r="587" customHeight="1" spans="1:13">
      <c r="A587" s="3" t="s">
        <v>2848</v>
      </c>
      <c r="D587" s="220"/>
      <c r="E587" s="91" t="s">
        <v>1533</v>
      </c>
      <c r="F587" s="3">
        <v>1986</v>
      </c>
      <c r="G587" s="3" t="s">
        <v>1532</v>
      </c>
      <c r="H587" s="3" t="s">
        <v>568</v>
      </c>
      <c r="I587" s="3">
        <v>38</v>
      </c>
      <c r="J587" s="3" t="s">
        <v>181</v>
      </c>
      <c r="K587" s="3" t="s">
        <v>14</v>
      </c>
      <c r="M587" s="3">
        <v>50</v>
      </c>
    </row>
    <row r="588" customHeight="1" spans="1:13">
      <c r="A588" s="3" t="s">
        <v>2848</v>
      </c>
      <c r="D588" s="220"/>
      <c r="E588" s="91" t="s">
        <v>1534</v>
      </c>
      <c r="F588" s="3">
        <v>1986</v>
      </c>
      <c r="G588" s="3" t="s">
        <v>1532</v>
      </c>
      <c r="H588" s="3" t="s">
        <v>568</v>
      </c>
      <c r="I588" s="3">
        <v>38</v>
      </c>
      <c r="J588" s="3" t="s">
        <v>181</v>
      </c>
      <c r="K588" s="3" t="s">
        <v>14</v>
      </c>
      <c r="M588" s="3">
        <v>50</v>
      </c>
    </row>
    <row r="589" customHeight="1" spans="1:13">
      <c r="A589" s="3" t="s">
        <v>2848</v>
      </c>
      <c r="D589" s="220"/>
      <c r="E589" s="91" t="s">
        <v>1535</v>
      </c>
      <c r="F589" s="3">
        <v>1986</v>
      </c>
      <c r="G589" s="3" t="s">
        <v>1532</v>
      </c>
      <c r="H589" s="3" t="s">
        <v>568</v>
      </c>
      <c r="I589" s="3">
        <v>38</v>
      </c>
      <c r="J589" s="3" t="s">
        <v>181</v>
      </c>
      <c r="K589" s="3" t="s">
        <v>14</v>
      </c>
      <c r="M589" s="3">
        <v>50</v>
      </c>
    </row>
    <row r="590" customHeight="1" spans="1:13">
      <c r="A590" s="3" t="s">
        <v>2848</v>
      </c>
      <c r="D590" s="220"/>
      <c r="E590" s="91" t="s">
        <v>3673</v>
      </c>
      <c r="F590" s="3">
        <v>1986</v>
      </c>
      <c r="G590" s="3" t="s">
        <v>1532</v>
      </c>
      <c r="H590" s="3" t="s">
        <v>568</v>
      </c>
      <c r="I590" s="3">
        <v>38</v>
      </c>
      <c r="J590" s="3" t="s">
        <v>181</v>
      </c>
      <c r="K590" s="3" t="s">
        <v>27</v>
      </c>
      <c r="M590" s="3">
        <v>15</v>
      </c>
    </row>
    <row r="591" customHeight="1" spans="1:13">
      <c r="A591" s="3" t="s">
        <v>2848</v>
      </c>
      <c r="D591" s="220"/>
      <c r="E591" s="91" t="s">
        <v>3674</v>
      </c>
      <c r="F591" s="3">
        <v>1986</v>
      </c>
      <c r="G591" s="3" t="s">
        <v>1532</v>
      </c>
      <c r="H591" s="3" t="s">
        <v>568</v>
      </c>
      <c r="I591" s="3">
        <v>38</v>
      </c>
      <c r="J591" s="3" t="s">
        <v>181</v>
      </c>
      <c r="K591" s="3" t="s">
        <v>27</v>
      </c>
      <c r="M591" s="3">
        <v>15</v>
      </c>
    </row>
    <row r="592" customHeight="1" spans="1:13">
      <c r="A592" s="3" t="s">
        <v>2848</v>
      </c>
      <c r="D592" s="220"/>
      <c r="E592" s="91" t="s">
        <v>3675</v>
      </c>
      <c r="F592" s="3">
        <v>1986</v>
      </c>
      <c r="G592" s="3" t="s">
        <v>1532</v>
      </c>
      <c r="H592" s="3" t="s">
        <v>568</v>
      </c>
      <c r="I592" s="3">
        <v>38</v>
      </c>
      <c r="J592" s="3" t="s">
        <v>181</v>
      </c>
      <c r="K592" s="3" t="s">
        <v>27</v>
      </c>
      <c r="M592" s="3">
        <v>15</v>
      </c>
    </row>
    <row r="593" customHeight="1" spans="1:13">
      <c r="A593" s="3" t="s">
        <v>2848</v>
      </c>
      <c r="B593" s="3" t="s">
        <v>3676</v>
      </c>
      <c r="D593" s="220"/>
      <c r="E593" s="91" t="s">
        <v>3677</v>
      </c>
      <c r="F593" s="3">
        <v>2012</v>
      </c>
      <c r="G593" s="3" t="s">
        <v>166</v>
      </c>
      <c r="H593" s="3" t="s">
        <v>1122</v>
      </c>
      <c r="I593" s="3">
        <v>129</v>
      </c>
      <c r="J593" s="3" t="s">
        <v>3678</v>
      </c>
      <c r="K593" s="3" t="s">
        <v>40</v>
      </c>
      <c r="M593" s="3">
        <v>10</v>
      </c>
    </row>
    <row r="594" customHeight="1" spans="1:13">
      <c r="A594" s="3" t="s">
        <v>2848</v>
      </c>
      <c r="D594" s="220"/>
      <c r="E594" s="91" t="s">
        <v>3679</v>
      </c>
      <c r="F594" s="3">
        <v>2012</v>
      </c>
      <c r="G594" s="3" t="s">
        <v>166</v>
      </c>
      <c r="H594" s="3" t="s">
        <v>3680</v>
      </c>
      <c r="I594" s="3">
        <v>396</v>
      </c>
      <c r="J594" s="3" t="s">
        <v>3681</v>
      </c>
      <c r="K594" s="3" t="s">
        <v>40</v>
      </c>
      <c r="M594" s="3">
        <v>10</v>
      </c>
    </row>
    <row r="595" customHeight="1" spans="1:13">
      <c r="A595" s="3" t="s">
        <v>2848</v>
      </c>
      <c r="D595" s="220"/>
      <c r="E595" s="91" t="s">
        <v>3682</v>
      </c>
      <c r="F595" s="3">
        <v>2012</v>
      </c>
      <c r="G595" s="3" t="s">
        <v>166</v>
      </c>
      <c r="H595" s="3" t="s">
        <v>3683</v>
      </c>
      <c r="I595" s="3">
        <v>462</v>
      </c>
      <c r="J595" s="3" t="s">
        <v>3684</v>
      </c>
      <c r="K595" s="3" t="s">
        <v>40</v>
      </c>
      <c r="M595" s="3">
        <v>10</v>
      </c>
    </row>
    <row r="596" customHeight="1" spans="1:13">
      <c r="A596" s="3" t="s">
        <v>2848</v>
      </c>
      <c r="D596" s="220"/>
      <c r="E596" s="91" t="s">
        <v>3685</v>
      </c>
      <c r="F596" s="3">
        <v>2012</v>
      </c>
      <c r="G596" s="3" t="s">
        <v>166</v>
      </c>
      <c r="H596" s="3" t="s">
        <v>3686</v>
      </c>
      <c r="I596" s="3">
        <v>660</v>
      </c>
      <c r="J596" s="3" t="s">
        <v>3687</v>
      </c>
      <c r="K596" s="3" t="s">
        <v>40</v>
      </c>
      <c r="M596" s="3">
        <v>10</v>
      </c>
    </row>
    <row r="597" customHeight="1" spans="1:13">
      <c r="A597" s="3" t="s">
        <v>2848</v>
      </c>
      <c r="D597" s="220"/>
      <c r="E597" s="91" t="s">
        <v>1111</v>
      </c>
      <c r="F597" s="3">
        <v>1994</v>
      </c>
      <c r="G597" s="3" t="s">
        <v>1112</v>
      </c>
      <c r="H597" s="3" t="s">
        <v>1113</v>
      </c>
      <c r="I597" s="3">
        <v>124</v>
      </c>
      <c r="J597" s="3" t="s">
        <v>181</v>
      </c>
      <c r="K597" s="3" t="s">
        <v>14</v>
      </c>
      <c r="M597" s="3">
        <v>20</v>
      </c>
    </row>
    <row r="598" customHeight="1" spans="1:13">
      <c r="A598" s="3" t="s">
        <v>2848</v>
      </c>
      <c r="D598" s="220"/>
      <c r="E598" s="91" t="s">
        <v>1114</v>
      </c>
      <c r="F598" s="3">
        <v>1994</v>
      </c>
      <c r="G598" s="3" t="s">
        <v>1112</v>
      </c>
      <c r="H598" s="3" t="s">
        <v>1113</v>
      </c>
      <c r="I598" s="3">
        <v>124</v>
      </c>
      <c r="J598" s="3" t="s">
        <v>181</v>
      </c>
      <c r="K598" s="3" t="s">
        <v>14</v>
      </c>
      <c r="M598" s="3">
        <v>20</v>
      </c>
    </row>
    <row r="599" customHeight="1" spans="1:13">
      <c r="A599" s="3" t="s">
        <v>2848</v>
      </c>
      <c r="D599" s="220"/>
      <c r="E599" s="91" t="s">
        <v>1115</v>
      </c>
      <c r="F599" s="3">
        <v>1994</v>
      </c>
      <c r="G599" s="3" t="s">
        <v>1112</v>
      </c>
      <c r="H599" s="3" t="s">
        <v>1113</v>
      </c>
      <c r="I599" s="3">
        <v>124</v>
      </c>
      <c r="J599" s="3" t="s">
        <v>181</v>
      </c>
      <c r="K599" s="3" t="s">
        <v>14</v>
      </c>
      <c r="M599" s="3">
        <v>20</v>
      </c>
    </row>
    <row r="600" customHeight="1" spans="1:13">
      <c r="A600" s="3" t="s">
        <v>2848</v>
      </c>
      <c r="D600" s="220"/>
      <c r="E600" s="91" t="s">
        <v>1116</v>
      </c>
      <c r="F600" s="3">
        <v>1994</v>
      </c>
      <c r="G600" s="3" t="s">
        <v>1112</v>
      </c>
      <c r="H600" s="3" t="s">
        <v>1113</v>
      </c>
      <c r="I600" s="3">
        <v>124</v>
      </c>
      <c r="J600" s="3" t="s">
        <v>181</v>
      </c>
      <c r="K600" s="3" t="s">
        <v>14</v>
      </c>
      <c r="M600" s="3">
        <v>20</v>
      </c>
    </row>
    <row r="601" customHeight="1" spans="1:13">
      <c r="A601" s="3" t="s">
        <v>2848</v>
      </c>
      <c r="D601" s="91" t="s">
        <v>10</v>
      </c>
      <c r="E601" s="91" t="s">
        <v>3688</v>
      </c>
      <c r="F601" s="3">
        <v>2020</v>
      </c>
      <c r="G601" s="3" t="s">
        <v>166</v>
      </c>
      <c r="H601" s="3" t="s">
        <v>1026</v>
      </c>
      <c r="I601" s="3">
        <v>78</v>
      </c>
      <c r="J601" s="3" t="s">
        <v>181</v>
      </c>
      <c r="K601" s="3" t="s">
        <v>14</v>
      </c>
      <c r="M601" s="3">
        <v>15</v>
      </c>
    </row>
    <row r="602" customHeight="1" spans="1:13">
      <c r="A602" s="3" t="s">
        <v>2848</v>
      </c>
      <c r="D602" s="91" t="s">
        <v>10</v>
      </c>
      <c r="E602" s="91" t="s">
        <v>3689</v>
      </c>
      <c r="F602" s="3">
        <v>2020</v>
      </c>
      <c r="G602" s="3" t="s">
        <v>166</v>
      </c>
      <c r="H602" s="3" t="s">
        <v>1026</v>
      </c>
      <c r="I602" s="3">
        <v>78</v>
      </c>
      <c r="J602" s="3" t="s">
        <v>181</v>
      </c>
      <c r="K602" s="3" t="s">
        <v>14</v>
      </c>
      <c r="M602" s="3">
        <v>15</v>
      </c>
    </row>
    <row r="603" customHeight="1" spans="1:13">
      <c r="A603" s="3" t="s">
        <v>2848</v>
      </c>
      <c r="D603" s="91" t="s">
        <v>10</v>
      </c>
      <c r="E603" s="91" t="s">
        <v>3690</v>
      </c>
      <c r="F603" s="3">
        <v>2020</v>
      </c>
      <c r="G603" s="3" t="s">
        <v>166</v>
      </c>
      <c r="H603" s="3" t="s">
        <v>1026</v>
      </c>
      <c r="I603" s="3">
        <v>78</v>
      </c>
      <c r="J603" s="3" t="s">
        <v>181</v>
      </c>
      <c r="K603" s="3" t="s">
        <v>14</v>
      </c>
      <c r="M603" s="3">
        <v>15</v>
      </c>
    </row>
    <row r="604" customHeight="1" spans="1:13">
      <c r="A604" s="3" t="s">
        <v>2848</v>
      </c>
      <c r="D604" s="91" t="s">
        <v>10</v>
      </c>
      <c r="E604" s="91" t="s">
        <v>3691</v>
      </c>
      <c r="F604" s="3">
        <v>2020</v>
      </c>
      <c r="G604" s="3" t="s">
        <v>166</v>
      </c>
      <c r="H604" s="3" t="s">
        <v>1026</v>
      </c>
      <c r="I604" s="3">
        <v>78</v>
      </c>
      <c r="J604" s="3" t="s">
        <v>181</v>
      </c>
      <c r="K604" s="3" t="s">
        <v>14</v>
      </c>
      <c r="M604" s="3">
        <v>15</v>
      </c>
    </row>
    <row r="605" customHeight="1" spans="1:13">
      <c r="A605" s="3" t="s">
        <v>2848</v>
      </c>
      <c r="D605" s="91" t="s">
        <v>10</v>
      </c>
      <c r="E605" s="91" t="s">
        <v>3692</v>
      </c>
      <c r="F605" s="3">
        <v>2019</v>
      </c>
      <c r="G605" s="3" t="s">
        <v>1199</v>
      </c>
      <c r="H605" s="3" t="s">
        <v>1052</v>
      </c>
      <c r="I605" s="3">
        <v>71</v>
      </c>
      <c r="J605" s="3" t="s">
        <v>181</v>
      </c>
      <c r="K605" s="3" t="s">
        <v>27</v>
      </c>
      <c r="M605" s="3">
        <v>10</v>
      </c>
    </row>
    <row r="606" customHeight="1" spans="1:13">
      <c r="A606" s="3" t="s">
        <v>2848</v>
      </c>
      <c r="D606" s="91" t="s">
        <v>10</v>
      </c>
      <c r="E606" s="91" t="s">
        <v>3693</v>
      </c>
      <c r="F606" s="3">
        <v>2019</v>
      </c>
      <c r="G606" s="3" t="s">
        <v>1199</v>
      </c>
      <c r="H606" s="3" t="s">
        <v>1052</v>
      </c>
      <c r="I606" s="3">
        <v>71</v>
      </c>
      <c r="J606" s="3" t="s">
        <v>181</v>
      </c>
      <c r="K606" s="3" t="s">
        <v>27</v>
      </c>
      <c r="M606" s="3">
        <v>10</v>
      </c>
    </row>
    <row r="607" customHeight="1" spans="1:13">
      <c r="A607" s="3" t="s">
        <v>2848</v>
      </c>
      <c r="D607" s="91" t="s">
        <v>10</v>
      </c>
      <c r="E607" s="91" t="s">
        <v>3694</v>
      </c>
      <c r="F607" s="3">
        <v>2019</v>
      </c>
      <c r="G607" s="3" t="s">
        <v>1199</v>
      </c>
      <c r="H607" s="3" t="s">
        <v>1052</v>
      </c>
      <c r="I607" s="3">
        <v>71</v>
      </c>
      <c r="J607" s="3" t="s">
        <v>210</v>
      </c>
      <c r="K607" s="3" t="s">
        <v>27</v>
      </c>
      <c r="M607" s="3">
        <v>10</v>
      </c>
    </row>
    <row r="608" customHeight="1" spans="1:13">
      <c r="A608" s="3" t="s">
        <v>2848</v>
      </c>
      <c r="D608" s="91" t="s">
        <v>10</v>
      </c>
      <c r="E608" s="91" t="s">
        <v>3695</v>
      </c>
      <c r="F608" s="3">
        <v>2019</v>
      </c>
      <c r="G608" s="3" t="s">
        <v>1199</v>
      </c>
      <c r="H608" s="3" t="s">
        <v>1052</v>
      </c>
      <c r="I608" s="3">
        <v>71</v>
      </c>
      <c r="J608" s="3" t="s">
        <v>210</v>
      </c>
      <c r="K608" s="3" t="s">
        <v>27</v>
      </c>
      <c r="M608" s="3">
        <v>10</v>
      </c>
    </row>
    <row r="609" customHeight="1" spans="1:13">
      <c r="A609" s="3" t="s">
        <v>2848</v>
      </c>
      <c r="D609" s="91" t="s">
        <v>10</v>
      </c>
      <c r="E609" s="91" t="s">
        <v>3696</v>
      </c>
      <c r="F609" s="3">
        <v>2019</v>
      </c>
      <c r="G609" s="3" t="s">
        <v>1199</v>
      </c>
      <c r="H609" s="3" t="s">
        <v>1052</v>
      </c>
      <c r="I609" s="3">
        <v>71</v>
      </c>
      <c r="J609" s="3" t="s">
        <v>210</v>
      </c>
      <c r="K609" s="3" t="s">
        <v>27</v>
      </c>
      <c r="M609" s="3">
        <v>10</v>
      </c>
    </row>
    <row r="610" customHeight="1" spans="1:13">
      <c r="A610" s="3" t="s">
        <v>2848</v>
      </c>
      <c r="D610" s="91" t="s">
        <v>10</v>
      </c>
      <c r="E610" s="91" t="s">
        <v>3697</v>
      </c>
      <c r="F610" s="3">
        <v>2019</v>
      </c>
      <c r="G610" s="3" t="s">
        <v>1199</v>
      </c>
      <c r="H610" s="3" t="s">
        <v>1052</v>
      </c>
      <c r="I610" s="3">
        <v>71</v>
      </c>
      <c r="J610" s="3" t="s">
        <v>210</v>
      </c>
      <c r="K610" s="3" t="s">
        <v>27</v>
      </c>
      <c r="M610" s="3">
        <v>10</v>
      </c>
    </row>
    <row r="611" customHeight="1" spans="1:13">
      <c r="A611" s="3" t="s">
        <v>2848</v>
      </c>
      <c r="D611" s="91" t="s">
        <v>10</v>
      </c>
      <c r="E611" s="91" t="s">
        <v>3698</v>
      </c>
      <c r="F611" s="3">
        <v>2019</v>
      </c>
      <c r="G611" s="3" t="s">
        <v>1199</v>
      </c>
      <c r="H611" s="3" t="s">
        <v>1052</v>
      </c>
      <c r="I611" s="3">
        <v>71</v>
      </c>
      <c r="J611" s="3" t="s">
        <v>210</v>
      </c>
      <c r="K611" s="3" t="s">
        <v>27</v>
      </c>
      <c r="M611" s="3">
        <v>10</v>
      </c>
    </row>
    <row r="612" customHeight="1" spans="1:13">
      <c r="A612" s="3" t="s">
        <v>2848</v>
      </c>
      <c r="D612" s="91" t="s">
        <v>10</v>
      </c>
      <c r="E612" s="91" t="s">
        <v>3699</v>
      </c>
      <c r="F612" s="3">
        <v>2019</v>
      </c>
      <c r="G612" s="3" t="s">
        <v>861</v>
      </c>
      <c r="H612" s="3" t="s">
        <v>1052</v>
      </c>
      <c r="I612" s="3">
        <v>204</v>
      </c>
      <c r="J612" s="3" t="s">
        <v>181</v>
      </c>
      <c r="K612" s="3" t="s">
        <v>14</v>
      </c>
      <c r="M612" s="3">
        <v>15</v>
      </c>
    </row>
    <row r="613" customHeight="1" spans="1:13">
      <c r="A613" s="3" t="s">
        <v>2848</v>
      </c>
      <c r="D613" s="91" t="s">
        <v>10</v>
      </c>
      <c r="E613" s="91" t="s">
        <v>3700</v>
      </c>
      <c r="F613" s="3">
        <v>2020</v>
      </c>
      <c r="G613" s="3" t="s">
        <v>166</v>
      </c>
      <c r="H613" s="3" t="s">
        <v>1026</v>
      </c>
      <c r="I613" s="3">
        <v>78</v>
      </c>
      <c r="J613" s="3" t="s">
        <v>181</v>
      </c>
      <c r="K613" s="3" t="s">
        <v>14</v>
      </c>
      <c r="M613" s="3">
        <v>15</v>
      </c>
    </row>
    <row r="614" customHeight="1" spans="1:13">
      <c r="A614" s="3" t="s">
        <v>2848</v>
      </c>
      <c r="D614" s="91" t="s">
        <v>10</v>
      </c>
      <c r="E614" s="91" t="s">
        <v>3701</v>
      </c>
      <c r="F614" s="3">
        <v>2020</v>
      </c>
      <c r="G614" s="3" t="s">
        <v>166</v>
      </c>
      <c r="H614" s="3" t="s">
        <v>1026</v>
      </c>
      <c r="I614" s="3">
        <v>78</v>
      </c>
      <c r="J614" s="3" t="s">
        <v>181</v>
      </c>
      <c r="K614" s="3" t="s">
        <v>14</v>
      </c>
      <c r="M614" s="3">
        <v>15</v>
      </c>
    </row>
    <row r="615" customHeight="1" spans="1:13">
      <c r="A615" s="3" t="s">
        <v>2848</v>
      </c>
      <c r="D615" s="91" t="s">
        <v>10</v>
      </c>
      <c r="E615" s="91" t="s">
        <v>3702</v>
      </c>
      <c r="F615" s="3">
        <v>2020</v>
      </c>
      <c r="G615" s="3" t="s">
        <v>166</v>
      </c>
      <c r="H615" s="3" t="s">
        <v>1026</v>
      </c>
      <c r="I615" s="3">
        <v>78</v>
      </c>
      <c r="J615" s="3" t="s">
        <v>181</v>
      </c>
      <c r="K615" s="3" t="s">
        <v>14</v>
      </c>
      <c r="M615" s="3">
        <v>15</v>
      </c>
    </row>
    <row r="616" customHeight="1" spans="1:13">
      <c r="A616" s="3" t="s">
        <v>2848</v>
      </c>
      <c r="D616" s="91" t="s">
        <v>10</v>
      </c>
      <c r="E616" s="91" t="s">
        <v>3703</v>
      </c>
      <c r="F616" s="3">
        <v>1978</v>
      </c>
      <c r="G616" s="3" t="s">
        <v>166</v>
      </c>
      <c r="H616" s="3" t="s">
        <v>3704</v>
      </c>
      <c r="I616" s="3">
        <v>540</v>
      </c>
      <c r="J616" s="3" t="s">
        <v>181</v>
      </c>
      <c r="K616" s="3" t="s">
        <v>170</v>
      </c>
      <c r="M616" s="3">
        <v>10</v>
      </c>
    </row>
    <row r="617" customHeight="1" spans="1:13">
      <c r="A617" s="3" t="s">
        <v>2848</v>
      </c>
      <c r="D617" s="91" t="s">
        <v>10</v>
      </c>
      <c r="E617" s="91" t="s">
        <v>1445</v>
      </c>
      <c r="F617" s="3">
        <v>1978</v>
      </c>
      <c r="G617" s="3" t="s">
        <v>166</v>
      </c>
      <c r="H617" s="3" t="s">
        <v>1446</v>
      </c>
      <c r="I617" s="3">
        <v>72</v>
      </c>
      <c r="J617" s="3" t="s">
        <v>181</v>
      </c>
      <c r="K617" s="3" t="s">
        <v>27</v>
      </c>
      <c r="M617" s="3">
        <v>40</v>
      </c>
    </row>
    <row r="618" customHeight="1" spans="1:13">
      <c r="A618" s="3" t="s">
        <v>2848</v>
      </c>
      <c r="D618" s="91" t="s">
        <v>10</v>
      </c>
      <c r="E618" s="91" t="s">
        <v>1447</v>
      </c>
      <c r="F618" s="3">
        <v>1978</v>
      </c>
      <c r="G618" s="3" t="s">
        <v>166</v>
      </c>
      <c r="H618" s="3" t="s">
        <v>1446</v>
      </c>
      <c r="I618" s="3">
        <v>72</v>
      </c>
      <c r="J618" s="3" t="s">
        <v>181</v>
      </c>
      <c r="K618" s="3" t="s">
        <v>27</v>
      </c>
      <c r="M618" s="3">
        <v>40</v>
      </c>
    </row>
    <row r="619" customHeight="1" spans="1:13">
      <c r="A619" s="3" t="s">
        <v>2848</v>
      </c>
      <c r="D619" s="91" t="s">
        <v>10</v>
      </c>
      <c r="E619" s="91" t="s">
        <v>3705</v>
      </c>
      <c r="F619" s="3">
        <v>1978</v>
      </c>
      <c r="G619" s="3" t="s">
        <v>166</v>
      </c>
      <c r="H619" s="3" t="s">
        <v>3706</v>
      </c>
      <c r="I619" s="3">
        <v>135</v>
      </c>
      <c r="J619" s="3" t="s">
        <v>181</v>
      </c>
      <c r="K619" s="3" t="s">
        <v>27</v>
      </c>
      <c r="M619" s="3">
        <v>10</v>
      </c>
    </row>
    <row r="620" customHeight="1" spans="1:13">
      <c r="A620" s="3" t="s">
        <v>2848</v>
      </c>
      <c r="D620" s="91" t="s">
        <v>10</v>
      </c>
      <c r="E620" s="91" t="s">
        <v>1343</v>
      </c>
      <c r="F620" s="3">
        <v>1978</v>
      </c>
      <c r="G620" s="3" t="s">
        <v>166</v>
      </c>
      <c r="H620" s="3" t="s">
        <v>1344</v>
      </c>
      <c r="I620" s="3">
        <v>160</v>
      </c>
      <c r="J620" s="3" t="s">
        <v>181</v>
      </c>
      <c r="K620" s="3" t="s">
        <v>27</v>
      </c>
      <c r="M620" s="3">
        <v>30</v>
      </c>
    </row>
    <row r="621" customHeight="1" spans="1:13">
      <c r="A621" s="3" t="s">
        <v>2848</v>
      </c>
      <c r="D621" s="91" t="s">
        <v>10</v>
      </c>
      <c r="E621" s="91" t="s">
        <v>3707</v>
      </c>
      <c r="F621" s="3">
        <v>2019</v>
      </c>
      <c r="G621" s="3" t="s">
        <v>1199</v>
      </c>
      <c r="H621" s="3" t="s">
        <v>1052</v>
      </c>
      <c r="I621" s="3">
        <v>71</v>
      </c>
      <c r="J621" s="3" t="s">
        <v>181</v>
      </c>
      <c r="K621" s="3" t="s">
        <v>27</v>
      </c>
      <c r="M621" s="3">
        <v>10</v>
      </c>
    </row>
    <row r="622" customHeight="1" spans="1:13">
      <c r="A622" s="3" t="s">
        <v>2848</v>
      </c>
      <c r="D622" s="91" t="s">
        <v>10</v>
      </c>
      <c r="E622" s="91" t="s">
        <v>3708</v>
      </c>
      <c r="F622" s="3">
        <v>2019</v>
      </c>
      <c r="G622" s="3" t="s">
        <v>1199</v>
      </c>
      <c r="H622" s="3" t="s">
        <v>1052</v>
      </c>
      <c r="I622" s="3">
        <v>71</v>
      </c>
      <c r="J622" s="3" t="s">
        <v>181</v>
      </c>
      <c r="K622" s="3" t="s">
        <v>27</v>
      </c>
      <c r="M622" s="3">
        <v>10</v>
      </c>
    </row>
    <row r="623" customHeight="1" spans="1:13">
      <c r="A623" s="3" t="s">
        <v>2848</v>
      </c>
      <c r="D623" s="91" t="s">
        <v>10</v>
      </c>
      <c r="E623" s="91" t="s">
        <v>1231</v>
      </c>
      <c r="F623" s="3">
        <v>2011</v>
      </c>
      <c r="G623" s="3" t="s">
        <v>970</v>
      </c>
      <c r="H623" s="3" t="s">
        <v>1232</v>
      </c>
      <c r="I623" s="3">
        <v>199</v>
      </c>
      <c r="J623" s="3" t="s">
        <v>1233</v>
      </c>
      <c r="K623" s="3" t="s">
        <v>40</v>
      </c>
      <c r="M623" s="3">
        <v>25</v>
      </c>
    </row>
    <row r="624" customHeight="1" spans="1:13">
      <c r="A624" s="3" t="s">
        <v>2848</v>
      </c>
      <c r="D624" s="91" t="s">
        <v>10</v>
      </c>
      <c r="E624" s="91" t="s">
        <v>3709</v>
      </c>
      <c r="F624" s="3">
        <v>2009</v>
      </c>
      <c r="G624" s="3" t="s">
        <v>3710</v>
      </c>
      <c r="H624" s="3" t="s">
        <v>1232</v>
      </c>
      <c r="I624" s="3"/>
      <c r="J624" s="3" t="s">
        <v>3711</v>
      </c>
      <c r="K624" s="3" t="s">
        <v>3712</v>
      </c>
      <c r="M624" s="3">
        <v>10</v>
      </c>
    </row>
    <row r="625" customHeight="1" spans="1:13">
      <c r="A625" s="3" t="s">
        <v>2848</v>
      </c>
      <c r="D625" s="91" t="s">
        <v>10</v>
      </c>
      <c r="E625" s="91" t="s">
        <v>1234</v>
      </c>
      <c r="F625" s="3">
        <v>2011</v>
      </c>
      <c r="G625" s="3" t="s">
        <v>970</v>
      </c>
      <c r="H625" s="3" t="s">
        <v>1232</v>
      </c>
      <c r="I625" s="3">
        <v>199</v>
      </c>
      <c r="J625" s="3" t="s">
        <v>1233</v>
      </c>
      <c r="K625" s="3" t="s">
        <v>40</v>
      </c>
      <c r="M625" s="3">
        <v>25</v>
      </c>
    </row>
    <row r="626" customHeight="1" spans="1:13">
      <c r="A626" s="3" t="s">
        <v>2848</v>
      </c>
      <c r="D626" s="91" t="s">
        <v>10</v>
      </c>
      <c r="E626" s="91" t="s">
        <v>1235</v>
      </c>
      <c r="F626" s="3">
        <v>1978</v>
      </c>
      <c r="G626" s="3" t="s">
        <v>166</v>
      </c>
      <c r="H626" s="3" t="s">
        <v>1236</v>
      </c>
      <c r="I626" s="3">
        <v>450</v>
      </c>
      <c r="J626" s="3" t="s">
        <v>181</v>
      </c>
      <c r="K626" s="3" t="s">
        <v>27</v>
      </c>
      <c r="M626" s="3">
        <v>25</v>
      </c>
    </row>
    <row r="627" customHeight="1" spans="1:13">
      <c r="A627" s="3" t="s">
        <v>2848</v>
      </c>
      <c r="D627" s="91" t="s">
        <v>10</v>
      </c>
      <c r="E627" s="91" t="s">
        <v>3713</v>
      </c>
      <c r="F627" s="3">
        <v>1978</v>
      </c>
      <c r="G627" s="3" t="s">
        <v>166</v>
      </c>
      <c r="H627" s="3" t="s">
        <v>3714</v>
      </c>
      <c r="I627" s="3">
        <v>460</v>
      </c>
      <c r="J627" s="3" t="s">
        <v>181</v>
      </c>
      <c r="K627" s="3" t="s">
        <v>27</v>
      </c>
      <c r="M627" s="3">
        <v>15</v>
      </c>
    </row>
    <row r="628" customHeight="1" spans="1:13">
      <c r="A628" s="3" t="s">
        <v>2848</v>
      </c>
      <c r="D628" s="91" t="s">
        <v>10</v>
      </c>
      <c r="E628" s="91" t="s">
        <v>1588</v>
      </c>
      <c r="F628" s="3">
        <v>1978</v>
      </c>
      <c r="G628" s="3" t="s">
        <v>166</v>
      </c>
      <c r="H628" s="3" t="s">
        <v>1589</v>
      </c>
      <c r="I628" s="3">
        <v>60</v>
      </c>
      <c r="J628" s="3" t="s">
        <v>181</v>
      </c>
      <c r="K628" s="3" t="s">
        <v>27</v>
      </c>
      <c r="M628" s="3">
        <v>65</v>
      </c>
    </row>
    <row r="629" customHeight="1" spans="1:13">
      <c r="A629" s="3" t="s">
        <v>2848</v>
      </c>
      <c r="D629" s="91" t="s">
        <v>10</v>
      </c>
      <c r="E629" s="91" t="s">
        <v>3715</v>
      </c>
      <c r="F629" s="3">
        <v>1978</v>
      </c>
      <c r="G629" s="3" t="s">
        <v>166</v>
      </c>
      <c r="H629" s="3" t="s">
        <v>1469</v>
      </c>
      <c r="I629" s="3">
        <v>530</v>
      </c>
      <c r="J629" s="3" t="s">
        <v>181</v>
      </c>
      <c r="K629" s="3" t="s">
        <v>170</v>
      </c>
      <c r="M629" s="3">
        <v>10</v>
      </c>
    </row>
    <row r="630" customHeight="1" spans="1:13">
      <c r="A630" s="3" t="s">
        <v>2848</v>
      </c>
      <c r="D630" s="91" t="s">
        <v>10</v>
      </c>
      <c r="E630" s="91" t="s">
        <v>1237</v>
      </c>
      <c r="F630" s="3">
        <v>1978</v>
      </c>
      <c r="G630" s="3" t="s">
        <v>166</v>
      </c>
      <c r="H630" s="3" t="s">
        <v>1236</v>
      </c>
      <c r="I630" s="3">
        <v>450</v>
      </c>
      <c r="J630" s="3" t="s">
        <v>181</v>
      </c>
      <c r="K630" s="3" t="s">
        <v>27</v>
      </c>
      <c r="M630" s="3">
        <v>25</v>
      </c>
    </row>
    <row r="631" customHeight="1" spans="1:13">
      <c r="A631" s="3" t="s">
        <v>2848</v>
      </c>
      <c r="D631" s="91" t="s">
        <v>545</v>
      </c>
      <c r="E631" s="91" t="s">
        <v>1117</v>
      </c>
      <c r="F631" s="3">
        <v>2013</v>
      </c>
      <c r="G631" s="3" t="s">
        <v>970</v>
      </c>
      <c r="H631" s="3" t="s">
        <v>1118</v>
      </c>
      <c r="I631" s="3" t="s">
        <v>1119</v>
      </c>
      <c r="J631" s="3" t="s">
        <v>1120</v>
      </c>
      <c r="K631" s="3" t="s">
        <v>548</v>
      </c>
      <c r="M631" s="3">
        <v>20</v>
      </c>
    </row>
    <row r="632" customHeight="1" spans="1:13">
      <c r="A632" s="3" t="s">
        <v>2848</v>
      </c>
      <c r="D632" s="91" t="s">
        <v>10</v>
      </c>
      <c r="E632" s="91" t="s">
        <v>1121</v>
      </c>
      <c r="F632" s="3">
        <v>2012</v>
      </c>
      <c r="G632" s="3" t="s">
        <v>861</v>
      </c>
      <c r="H632" s="3" t="s">
        <v>1122</v>
      </c>
      <c r="I632" s="3">
        <v>160</v>
      </c>
      <c r="J632" s="3" t="s">
        <v>1120</v>
      </c>
      <c r="K632" s="3" t="s">
        <v>40</v>
      </c>
      <c r="M632" s="3">
        <v>20</v>
      </c>
    </row>
    <row r="633" customHeight="1" spans="1:13">
      <c r="A633" s="3" t="s">
        <v>2848</v>
      </c>
      <c r="D633" s="91" t="s">
        <v>10</v>
      </c>
      <c r="E633" s="91" t="s">
        <v>1123</v>
      </c>
      <c r="F633" s="3">
        <v>2011</v>
      </c>
      <c r="G633" s="3" t="s">
        <v>970</v>
      </c>
      <c r="H633" s="3" t="s">
        <v>1122</v>
      </c>
      <c r="I633" s="3" t="s">
        <v>1124</v>
      </c>
      <c r="J633" s="3" t="s">
        <v>1125</v>
      </c>
      <c r="K633" s="3" t="s">
        <v>14</v>
      </c>
      <c r="M633" s="3">
        <v>20</v>
      </c>
    </row>
    <row r="634" customHeight="1" spans="1:13">
      <c r="A634" s="3" t="s">
        <v>2848</v>
      </c>
      <c r="D634" s="91" t="s">
        <v>19</v>
      </c>
      <c r="E634" s="91" t="s">
        <v>1126</v>
      </c>
      <c r="F634" s="3">
        <v>2010</v>
      </c>
      <c r="G634" s="3" t="s">
        <v>1127</v>
      </c>
      <c r="H634" s="3" t="s">
        <v>1128</v>
      </c>
      <c r="I634" s="3" t="s">
        <v>1129</v>
      </c>
      <c r="J634" s="3" t="s">
        <v>1120</v>
      </c>
      <c r="K634" s="3" t="s">
        <v>40</v>
      </c>
      <c r="M634" s="3">
        <v>20</v>
      </c>
    </row>
    <row r="635" customHeight="1" spans="1:13">
      <c r="A635" s="3" t="s">
        <v>2848</v>
      </c>
      <c r="D635" s="91" t="s">
        <v>10</v>
      </c>
      <c r="E635" s="91" t="s">
        <v>1130</v>
      </c>
      <c r="F635" s="3">
        <v>2009</v>
      </c>
      <c r="G635" s="3" t="s">
        <v>1131</v>
      </c>
      <c r="H635" s="3" t="s">
        <v>1132</v>
      </c>
      <c r="I635" s="3">
        <v>121</v>
      </c>
      <c r="J635" s="3" t="s">
        <v>124</v>
      </c>
      <c r="K635" s="3" t="s">
        <v>27</v>
      </c>
      <c r="M635" s="3">
        <v>20</v>
      </c>
    </row>
    <row r="636" customHeight="1" spans="1:13">
      <c r="A636" s="3" t="s">
        <v>2848</v>
      </c>
      <c r="D636" s="91" t="s">
        <v>10</v>
      </c>
      <c r="E636" s="91" t="s">
        <v>3716</v>
      </c>
      <c r="F636" s="3">
        <v>2015</v>
      </c>
      <c r="G636" s="3" t="s">
        <v>970</v>
      </c>
      <c r="H636" s="3" t="s">
        <v>3717</v>
      </c>
      <c r="I636" s="3" t="s">
        <v>3718</v>
      </c>
      <c r="J636" s="3" t="s">
        <v>124</v>
      </c>
      <c r="K636" s="3" t="s">
        <v>14</v>
      </c>
      <c r="M636" s="3">
        <v>10</v>
      </c>
    </row>
    <row r="637" customHeight="1" spans="1:13">
      <c r="A637" s="3" t="s">
        <v>2848</v>
      </c>
      <c r="D637" s="91" t="s">
        <v>10</v>
      </c>
      <c r="E637" s="91" t="s">
        <v>1345</v>
      </c>
      <c r="F637" s="3">
        <v>2011</v>
      </c>
      <c r="G637" s="3" t="s">
        <v>970</v>
      </c>
      <c r="H637" s="3" t="s">
        <v>1346</v>
      </c>
      <c r="I637" s="3" t="s">
        <v>1347</v>
      </c>
      <c r="J637" s="3" t="s">
        <v>1125</v>
      </c>
      <c r="K637" s="3" t="s">
        <v>14</v>
      </c>
      <c r="M637" s="3">
        <v>30</v>
      </c>
    </row>
    <row r="638" customHeight="1" spans="1:13">
      <c r="A638" s="3" t="s">
        <v>2848</v>
      </c>
      <c r="D638" s="91" t="s">
        <v>10</v>
      </c>
      <c r="E638" s="91" t="s">
        <v>1348</v>
      </c>
      <c r="F638" s="3">
        <v>2010</v>
      </c>
      <c r="G638" s="3" t="s">
        <v>1127</v>
      </c>
      <c r="H638" s="3" t="s">
        <v>1349</v>
      </c>
      <c r="I638" s="3" t="s">
        <v>1350</v>
      </c>
      <c r="J638" s="3" t="s">
        <v>1120</v>
      </c>
      <c r="K638" s="3" t="s">
        <v>14</v>
      </c>
      <c r="M638" s="3">
        <v>30</v>
      </c>
    </row>
    <row r="639" customHeight="1" spans="1:13">
      <c r="A639" s="3" t="s">
        <v>2848</v>
      </c>
      <c r="D639" s="91" t="s">
        <v>10</v>
      </c>
      <c r="E639" s="91" t="s">
        <v>1238</v>
      </c>
      <c r="F639" s="3">
        <v>2006</v>
      </c>
      <c r="G639" s="3" t="s">
        <v>970</v>
      </c>
      <c r="H639" s="3" t="s">
        <v>1132</v>
      </c>
      <c r="I639" s="3" t="s">
        <v>1239</v>
      </c>
      <c r="J639" s="3" t="s">
        <v>1240</v>
      </c>
      <c r="K639" s="3" t="s">
        <v>27</v>
      </c>
      <c r="M639" s="3">
        <v>25</v>
      </c>
    </row>
    <row r="640" customHeight="1" spans="1:13">
      <c r="A640" s="3" t="s">
        <v>2848</v>
      </c>
      <c r="B640" s="3" t="s">
        <v>3060</v>
      </c>
      <c r="D640" s="91" t="s">
        <v>10</v>
      </c>
      <c r="E640" s="91" t="s">
        <v>1133</v>
      </c>
      <c r="F640" s="3">
        <v>2012</v>
      </c>
      <c r="G640" s="3" t="s">
        <v>861</v>
      </c>
      <c r="H640" s="3" t="s">
        <v>1122</v>
      </c>
      <c r="I640" s="3">
        <v>160</v>
      </c>
      <c r="J640" s="3" t="s">
        <v>1120</v>
      </c>
      <c r="K640" s="3" t="s">
        <v>40</v>
      </c>
      <c r="M640" s="3">
        <v>20</v>
      </c>
    </row>
    <row r="641" customHeight="1" spans="1:13">
      <c r="A641" s="3" t="s">
        <v>2848</v>
      </c>
      <c r="D641" s="91" t="s">
        <v>10</v>
      </c>
      <c r="E641" s="91" t="s">
        <v>1134</v>
      </c>
      <c r="F641" s="3">
        <v>2011</v>
      </c>
      <c r="G641" s="3" t="s">
        <v>1135</v>
      </c>
      <c r="H641" s="3" t="s">
        <v>1122</v>
      </c>
      <c r="I641" s="3" t="s">
        <v>1124</v>
      </c>
      <c r="J641" s="3" t="s">
        <v>1136</v>
      </c>
      <c r="K641" s="3" t="s">
        <v>14</v>
      </c>
      <c r="M641" s="3">
        <v>20</v>
      </c>
    </row>
    <row r="642" customHeight="1" spans="1:13">
      <c r="A642" s="3" t="s">
        <v>2848</v>
      </c>
      <c r="D642" s="91" t="s">
        <v>10</v>
      </c>
      <c r="E642" s="91" t="s">
        <v>3719</v>
      </c>
      <c r="F642" s="3">
        <v>2010</v>
      </c>
      <c r="G642" s="3" t="s">
        <v>1054</v>
      </c>
      <c r="H642" s="3" t="s">
        <v>3720</v>
      </c>
      <c r="I642" s="3" t="s">
        <v>3721</v>
      </c>
      <c r="J642" s="3" t="s">
        <v>3722</v>
      </c>
      <c r="K642" s="3" t="s">
        <v>40</v>
      </c>
      <c r="M642" s="3">
        <v>15</v>
      </c>
    </row>
    <row r="643" customHeight="1" spans="1:13">
      <c r="A643" s="3" t="s">
        <v>2848</v>
      </c>
      <c r="D643" s="91" t="s">
        <v>545</v>
      </c>
      <c r="E643" s="91" t="s">
        <v>1137</v>
      </c>
      <c r="F643" s="3">
        <v>2012</v>
      </c>
      <c r="G643" s="3" t="s">
        <v>1138</v>
      </c>
      <c r="H643" s="3" t="s">
        <v>1122</v>
      </c>
      <c r="I643" s="3" t="s">
        <v>937</v>
      </c>
      <c r="J643" s="3" t="s">
        <v>1139</v>
      </c>
      <c r="K643" s="3" t="s">
        <v>1140</v>
      </c>
      <c r="M643" s="3">
        <v>20</v>
      </c>
    </row>
    <row r="644" customHeight="1" spans="1:13">
      <c r="A644" s="3" t="s">
        <v>2848</v>
      </c>
      <c r="D644" s="91" t="s">
        <v>10</v>
      </c>
      <c r="E644" s="91" t="s">
        <v>1241</v>
      </c>
      <c r="F644" s="3">
        <v>2011</v>
      </c>
      <c r="G644" s="3" t="s">
        <v>970</v>
      </c>
      <c r="H644" s="3" t="s">
        <v>1232</v>
      </c>
      <c r="I644" s="3">
        <v>199</v>
      </c>
      <c r="J644" s="3" t="s">
        <v>1120</v>
      </c>
      <c r="K644" s="3" t="s">
        <v>40</v>
      </c>
      <c r="M644" s="3">
        <v>25</v>
      </c>
    </row>
    <row r="645" customHeight="1" spans="1:13">
      <c r="A645" s="3" t="s">
        <v>2848</v>
      </c>
      <c r="D645" s="91" t="s">
        <v>10</v>
      </c>
      <c r="E645" s="91" t="s">
        <v>1242</v>
      </c>
      <c r="F645" s="3">
        <v>2011</v>
      </c>
      <c r="G645" s="3" t="s">
        <v>970</v>
      </c>
      <c r="H645" s="3" t="s">
        <v>1232</v>
      </c>
      <c r="I645" s="3">
        <v>199</v>
      </c>
      <c r="J645" s="3" t="s">
        <v>1120</v>
      </c>
      <c r="K645" s="3" t="s">
        <v>40</v>
      </c>
      <c r="M645" s="3">
        <v>25</v>
      </c>
    </row>
    <row r="646" customHeight="1" spans="1:13">
      <c r="A646" s="3" t="s">
        <v>2848</v>
      </c>
      <c r="D646" s="91" t="s">
        <v>10</v>
      </c>
      <c r="E646" s="91" t="s">
        <v>1680</v>
      </c>
      <c r="F646" s="3">
        <v>1994</v>
      </c>
      <c r="G646" s="3" t="s">
        <v>1244</v>
      </c>
      <c r="H646" s="3" t="s">
        <v>1245</v>
      </c>
      <c r="I646" s="3">
        <v>633</v>
      </c>
      <c r="J646" s="3" t="s">
        <v>1246</v>
      </c>
      <c r="K646" s="3" t="s">
        <v>14</v>
      </c>
      <c r="M646" s="3">
        <v>100</v>
      </c>
    </row>
    <row r="647" customHeight="1" spans="1:13">
      <c r="A647" s="3" t="s">
        <v>2848</v>
      </c>
      <c r="D647" s="91" t="s">
        <v>10</v>
      </c>
      <c r="E647" s="91" t="s">
        <v>1681</v>
      </c>
      <c r="F647" s="3">
        <v>1994</v>
      </c>
      <c r="G647" s="3" t="s">
        <v>1244</v>
      </c>
      <c r="H647" s="3" t="s">
        <v>1245</v>
      </c>
      <c r="I647" s="3">
        <v>633</v>
      </c>
      <c r="J647" s="3" t="s">
        <v>1246</v>
      </c>
      <c r="K647" s="3" t="s">
        <v>14</v>
      </c>
      <c r="M647" s="3">
        <v>100</v>
      </c>
    </row>
    <row r="648" customHeight="1" spans="1:13">
      <c r="A648" s="3" t="s">
        <v>2848</v>
      </c>
      <c r="D648" s="91" t="s">
        <v>10</v>
      </c>
      <c r="E648" s="91" t="s">
        <v>1682</v>
      </c>
      <c r="F648" s="3">
        <v>1994</v>
      </c>
      <c r="G648" s="3" t="s">
        <v>1244</v>
      </c>
      <c r="H648" s="3" t="s">
        <v>1245</v>
      </c>
      <c r="I648" s="3">
        <v>633</v>
      </c>
      <c r="J648" s="3" t="s">
        <v>1246</v>
      </c>
      <c r="K648" s="3" t="s">
        <v>14</v>
      </c>
      <c r="M648" s="3">
        <v>100</v>
      </c>
    </row>
    <row r="649" customHeight="1" spans="1:13">
      <c r="A649" s="3" t="s">
        <v>2848</v>
      </c>
      <c r="D649" s="91" t="s">
        <v>10</v>
      </c>
      <c r="E649" s="91" t="s">
        <v>1683</v>
      </c>
      <c r="F649" s="3">
        <v>1994</v>
      </c>
      <c r="G649" s="3" t="s">
        <v>1244</v>
      </c>
      <c r="H649" s="3" t="s">
        <v>1245</v>
      </c>
      <c r="I649" s="3">
        <v>633</v>
      </c>
      <c r="J649" s="3" t="s">
        <v>1246</v>
      </c>
      <c r="K649" s="3" t="s">
        <v>14</v>
      </c>
      <c r="M649" s="3">
        <v>100</v>
      </c>
    </row>
    <row r="650" customHeight="1" spans="1:13">
      <c r="A650" s="3" t="s">
        <v>2848</v>
      </c>
      <c r="D650" s="91" t="s">
        <v>10</v>
      </c>
      <c r="E650" s="91" t="s">
        <v>1684</v>
      </c>
      <c r="F650" s="3">
        <v>1994</v>
      </c>
      <c r="G650" s="3" t="s">
        <v>1244</v>
      </c>
      <c r="H650" s="3" t="s">
        <v>1245</v>
      </c>
      <c r="I650" s="3">
        <v>633</v>
      </c>
      <c r="J650" s="3" t="s">
        <v>1246</v>
      </c>
      <c r="K650" s="3" t="s">
        <v>14</v>
      </c>
      <c r="M650" s="3">
        <v>100</v>
      </c>
    </row>
    <row r="651" customHeight="1" spans="1:13">
      <c r="A651" s="3" t="s">
        <v>2848</v>
      </c>
      <c r="D651" s="91" t="s">
        <v>10</v>
      </c>
      <c r="E651" s="91" t="s">
        <v>1685</v>
      </c>
      <c r="F651" s="3">
        <v>1994</v>
      </c>
      <c r="G651" s="3" t="s">
        <v>1244</v>
      </c>
      <c r="H651" s="3" t="s">
        <v>1245</v>
      </c>
      <c r="I651" s="3">
        <v>633</v>
      </c>
      <c r="J651" s="3" t="s">
        <v>1246</v>
      </c>
      <c r="K651" s="3" t="s">
        <v>14</v>
      </c>
      <c r="M651" s="3">
        <v>100</v>
      </c>
    </row>
    <row r="652" customHeight="1" spans="1:13">
      <c r="A652" s="3" t="s">
        <v>2848</v>
      </c>
      <c r="D652" s="91" t="s">
        <v>10</v>
      </c>
      <c r="E652" s="91" t="s">
        <v>1686</v>
      </c>
      <c r="F652" s="3">
        <v>1994</v>
      </c>
      <c r="G652" s="3" t="s">
        <v>1244</v>
      </c>
      <c r="H652" s="3" t="s">
        <v>1245</v>
      </c>
      <c r="I652" s="3">
        <v>633</v>
      </c>
      <c r="J652" s="3" t="s">
        <v>1246</v>
      </c>
      <c r="K652" s="3" t="s">
        <v>14</v>
      </c>
      <c r="M652" s="3">
        <v>100</v>
      </c>
    </row>
    <row r="653" customHeight="1" spans="1:13">
      <c r="A653" s="3" t="s">
        <v>2848</v>
      </c>
      <c r="D653" s="91" t="s">
        <v>10</v>
      </c>
      <c r="E653" s="91" t="s">
        <v>1448</v>
      </c>
      <c r="F653" s="3">
        <v>1994</v>
      </c>
      <c r="G653" s="3" t="s">
        <v>1244</v>
      </c>
      <c r="H653" s="3" t="s">
        <v>1245</v>
      </c>
      <c r="I653" s="3">
        <v>633</v>
      </c>
      <c r="J653" s="3" t="s">
        <v>1246</v>
      </c>
      <c r="K653" s="3" t="s">
        <v>984</v>
      </c>
      <c r="M653" s="3">
        <v>40</v>
      </c>
    </row>
    <row r="654" customHeight="1" spans="1:13">
      <c r="A654" s="3" t="s">
        <v>2848</v>
      </c>
      <c r="D654" s="91" t="s">
        <v>10</v>
      </c>
      <c r="E654" s="91" t="s">
        <v>1243</v>
      </c>
      <c r="F654" s="3">
        <v>1994</v>
      </c>
      <c r="G654" s="3" t="s">
        <v>1244</v>
      </c>
      <c r="H654" s="3" t="s">
        <v>1245</v>
      </c>
      <c r="I654" s="3">
        <v>633</v>
      </c>
      <c r="J654" s="3" t="s">
        <v>1246</v>
      </c>
      <c r="K654" s="3" t="s">
        <v>27</v>
      </c>
      <c r="M654" s="3">
        <v>25</v>
      </c>
    </row>
    <row r="655" customHeight="1" spans="1:13">
      <c r="A655" s="3" t="s">
        <v>2848</v>
      </c>
      <c r="D655" s="91" t="s">
        <v>10</v>
      </c>
      <c r="E655" s="91" t="s">
        <v>1247</v>
      </c>
      <c r="F655" s="3">
        <v>1994</v>
      </c>
      <c r="G655" s="3" t="s">
        <v>1244</v>
      </c>
      <c r="H655" s="3" t="s">
        <v>1245</v>
      </c>
      <c r="I655" s="3">
        <v>633</v>
      </c>
      <c r="J655" s="3" t="s">
        <v>1246</v>
      </c>
      <c r="K655" s="3" t="s">
        <v>27</v>
      </c>
      <c r="M655" s="3">
        <v>25</v>
      </c>
    </row>
    <row r="656" customHeight="1" spans="1:13">
      <c r="A656" s="3" t="s">
        <v>2848</v>
      </c>
      <c r="D656" s="91" t="s">
        <v>10</v>
      </c>
      <c r="E656" s="91" t="s">
        <v>3723</v>
      </c>
      <c r="F656" s="3">
        <v>1990</v>
      </c>
      <c r="G656" s="3" t="s">
        <v>166</v>
      </c>
      <c r="H656" s="3" t="s">
        <v>1061</v>
      </c>
      <c r="I656" s="3">
        <v>414</v>
      </c>
      <c r="J656" s="3" t="s">
        <v>1203</v>
      </c>
      <c r="K656" s="3" t="s">
        <v>1789</v>
      </c>
      <c r="M656" s="3">
        <v>10</v>
      </c>
    </row>
    <row r="657" customHeight="1" spans="1:13">
      <c r="A657" s="3" t="s">
        <v>2848</v>
      </c>
      <c r="D657" s="91" t="s">
        <v>10</v>
      </c>
      <c r="E657" s="91" t="s">
        <v>3724</v>
      </c>
      <c r="F657" s="3">
        <v>1990</v>
      </c>
      <c r="G657" s="3" t="s">
        <v>166</v>
      </c>
      <c r="H657" s="3" t="s">
        <v>1061</v>
      </c>
      <c r="I657" s="3">
        <v>414</v>
      </c>
      <c r="J657" s="3" t="s">
        <v>1203</v>
      </c>
      <c r="K657" s="3" t="s">
        <v>27</v>
      </c>
      <c r="M657" s="3">
        <v>15</v>
      </c>
    </row>
    <row r="658" customHeight="1" spans="1:13">
      <c r="A658" s="3" t="s">
        <v>2848</v>
      </c>
      <c r="D658" s="91" t="s">
        <v>10</v>
      </c>
      <c r="E658" s="91" t="s">
        <v>1687</v>
      </c>
      <c r="F658" s="3">
        <v>1994</v>
      </c>
      <c r="G658" s="3" t="s">
        <v>1244</v>
      </c>
      <c r="H658" s="3" t="s">
        <v>1245</v>
      </c>
      <c r="I658" s="3">
        <v>633</v>
      </c>
      <c r="J658" s="3" t="s">
        <v>1246</v>
      </c>
      <c r="K658" s="3" t="s">
        <v>14</v>
      </c>
      <c r="M658" s="3">
        <v>100</v>
      </c>
    </row>
    <row r="659" customHeight="1" spans="1:13">
      <c r="A659" s="3" t="s">
        <v>2848</v>
      </c>
      <c r="D659" s="91" t="s">
        <v>66</v>
      </c>
      <c r="E659" s="91" t="s">
        <v>3725</v>
      </c>
      <c r="F659" s="3">
        <v>1991</v>
      </c>
      <c r="G659" s="3" t="s">
        <v>3726</v>
      </c>
      <c r="H659" s="3" t="s">
        <v>3727</v>
      </c>
      <c r="I659" s="3" t="s">
        <v>3728</v>
      </c>
      <c r="J659" s="3" t="s">
        <v>3729</v>
      </c>
      <c r="K659" s="3" t="s">
        <v>146</v>
      </c>
      <c r="M659" s="3">
        <v>10</v>
      </c>
    </row>
    <row r="660" customHeight="1" spans="1:13">
      <c r="A660" s="3" t="s">
        <v>2848</v>
      </c>
      <c r="D660" s="91" t="s">
        <v>66</v>
      </c>
      <c r="E660" s="91" t="s">
        <v>3730</v>
      </c>
      <c r="F660" s="3">
        <v>1991</v>
      </c>
      <c r="G660" s="3" t="s">
        <v>3726</v>
      </c>
      <c r="H660" s="3" t="s">
        <v>3727</v>
      </c>
      <c r="I660" s="3" t="s">
        <v>3728</v>
      </c>
      <c r="J660" s="3" t="s">
        <v>3729</v>
      </c>
      <c r="K660" s="3" t="s">
        <v>146</v>
      </c>
      <c r="M660" s="3">
        <v>10</v>
      </c>
    </row>
    <row r="661" customHeight="1" spans="1:13">
      <c r="A661" s="3" t="s">
        <v>2848</v>
      </c>
      <c r="D661" s="91" t="s">
        <v>66</v>
      </c>
      <c r="E661" s="91" t="s">
        <v>3731</v>
      </c>
      <c r="F661" s="3">
        <v>1991</v>
      </c>
      <c r="G661" s="3" t="s">
        <v>3726</v>
      </c>
      <c r="H661" s="3" t="s">
        <v>3727</v>
      </c>
      <c r="I661" s="3" t="s">
        <v>3728</v>
      </c>
      <c r="J661" s="3" t="s">
        <v>3729</v>
      </c>
      <c r="K661" s="3" t="s">
        <v>146</v>
      </c>
      <c r="M661" s="3">
        <v>10</v>
      </c>
    </row>
    <row r="662" customHeight="1" spans="1:13">
      <c r="A662" s="3" t="s">
        <v>2848</v>
      </c>
      <c r="D662" s="203" t="s">
        <v>66</v>
      </c>
      <c r="E662" s="203" t="s">
        <v>3732</v>
      </c>
      <c r="F662" s="65">
        <v>1991</v>
      </c>
      <c r="G662" s="45" t="s">
        <v>3726</v>
      </c>
      <c r="H662" s="45" t="s">
        <v>3727</v>
      </c>
      <c r="I662" s="45" t="s">
        <v>3728</v>
      </c>
      <c r="J662" s="45" t="s">
        <v>3729</v>
      </c>
      <c r="K662" s="45" t="s">
        <v>146</v>
      </c>
      <c r="M662" s="3">
        <v>10</v>
      </c>
    </row>
    <row r="663" customHeight="1" spans="1:13">
      <c r="A663" s="3" t="s">
        <v>2848</v>
      </c>
      <c r="D663" s="203" t="s">
        <v>66</v>
      </c>
      <c r="E663" s="203" t="s">
        <v>3733</v>
      </c>
      <c r="F663" s="65">
        <v>1991</v>
      </c>
      <c r="G663" s="45" t="s">
        <v>3726</v>
      </c>
      <c r="H663" s="45" t="s">
        <v>3727</v>
      </c>
      <c r="I663" s="45" t="s">
        <v>3728</v>
      </c>
      <c r="J663" s="45" t="s">
        <v>3729</v>
      </c>
      <c r="K663" s="45" t="s">
        <v>146</v>
      </c>
      <c r="M663" s="3">
        <v>10</v>
      </c>
    </row>
    <row r="664" customHeight="1" spans="1:13">
      <c r="A664" s="3" t="s">
        <v>2848</v>
      </c>
      <c r="D664" s="203" t="s">
        <v>66</v>
      </c>
      <c r="E664" s="203" t="s">
        <v>3734</v>
      </c>
      <c r="F664" s="65">
        <v>1991</v>
      </c>
      <c r="G664" s="45" t="s">
        <v>3726</v>
      </c>
      <c r="H664" s="45" t="s">
        <v>3727</v>
      </c>
      <c r="I664" s="45" t="s">
        <v>3728</v>
      </c>
      <c r="J664" s="45" t="s">
        <v>3729</v>
      </c>
      <c r="K664" s="45" t="s">
        <v>146</v>
      </c>
      <c r="M664" s="3">
        <v>10</v>
      </c>
    </row>
    <row r="665" customHeight="1" spans="1:13">
      <c r="A665" s="3" t="s">
        <v>2848</v>
      </c>
      <c r="D665" s="203" t="s">
        <v>66</v>
      </c>
      <c r="E665" s="203" t="s">
        <v>3735</v>
      </c>
      <c r="F665" s="65">
        <v>1991</v>
      </c>
      <c r="G665" s="45" t="s">
        <v>3726</v>
      </c>
      <c r="H665" s="45" t="s">
        <v>3727</v>
      </c>
      <c r="I665" s="45" t="s">
        <v>3728</v>
      </c>
      <c r="J665" s="45" t="s">
        <v>3729</v>
      </c>
      <c r="K665" s="45" t="s">
        <v>146</v>
      </c>
      <c r="M665" s="3">
        <v>10</v>
      </c>
    </row>
    <row r="666" customHeight="1" spans="1:13">
      <c r="A666" s="3" t="s">
        <v>2848</v>
      </c>
      <c r="D666" s="203" t="s">
        <v>66</v>
      </c>
      <c r="E666" s="203" t="s">
        <v>3736</v>
      </c>
      <c r="F666" s="65">
        <v>1991</v>
      </c>
      <c r="G666" s="45" t="s">
        <v>3726</v>
      </c>
      <c r="H666" s="45" t="s">
        <v>3727</v>
      </c>
      <c r="I666" s="45" t="s">
        <v>3728</v>
      </c>
      <c r="J666" s="45" t="s">
        <v>3729</v>
      </c>
      <c r="K666" s="45" t="s">
        <v>146</v>
      </c>
      <c r="M666" s="3">
        <v>10</v>
      </c>
    </row>
    <row r="667" customHeight="1" spans="1:13">
      <c r="A667" s="3" t="s">
        <v>2848</v>
      </c>
      <c r="D667" s="203" t="s">
        <v>66</v>
      </c>
      <c r="E667" s="203" t="s">
        <v>3737</v>
      </c>
      <c r="F667" s="65">
        <v>1991</v>
      </c>
      <c r="G667" s="45" t="s">
        <v>3726</v>
      </c>
      <c r="H667" s="45" t="s">
        <v>3727</v>
      </c>
      <c r="I667" s="45" t="s">
        <v>3728</v>
      </c>
      <c r="J667" s="45" t="s">
        <v>3729</v>
      </c>
      <c r="K667" s="45" t="s">
        <v>146</v>
      </c>
      <c r="M667" s="3">
        <v>10</v>
      </c>
    </row>
    <row r="668" customHeight="1" spans="1:13">
      <c r="A668" s="3" t="s">
        <v>2848</v>
      </c>
      <c r="D668" s="203" t="s">
        <v>66</v>
      </c>
      <c r="E668" s="203" t="s">
        <v>3738</v>
      </c>
      <c r="F668" s="65">
        <v>1991</v>
      </c>
      <c r="G668" s="45" t="s">
        <v>3726</v>
      </c>
      <c r="H668" s="45" t="s">
        <v>3727</v>
      </c>
      <c r="I668" s="45" t="s">
        <v>3728</v>
      </c>
      <c r="J668" s="45" t="s">
        <v>3729</v>
      </c>
      <c r="K668" s="45" t="s">
        <v>146</v>
      </c>
      <c r="M668" s="3">
        <v>10</v>
      </c>
    </row>
    <row r="669" customHeight="1" spans="1:13">
      <c r="A669" s="3" t="s">
        <v>2848</v>
      </c>
      <c r="D669" s="203" t="s">
        <v>66</v>
      </c>
      <c r="E669" s="203" t="s">
        <v>3739</v>
      </c>
      <c r="F669" s="65">
        <v>1991</v>
      </c>
      <c r="G669" s="45" t="s">
        <v>3726</v>
      </c>
      <c r="H669" s="45" t="s">
        <v>3727</v>
      </c>
      <c r="I669" s="45" t="s">
        <v>3728</v>
      </c>
      <c r="J669" s="45" t="s">
        <v>3729</v>
      </c>
      <c r="K669" s="45" t="s">
        <v>146</v>
      </c>
      <c r="M669" s="3">
        <v>10</v>
      </c>
    </row>
    <row r="670" customHeight="1" spans="1:13">
      <c r="A670" s="3" t="s">
        <v>2848</v>
      </c>
      <c r="D670" s="203" t="s">
        <v>66</v>
      </c>
      <c r="E670" s="203" t="s">
        <v>3740</v>
      </c>
      <c r="F670" s="65">
        <v>1991</v>
      </c>
      <c r="G670" s="45" t="s">
        <v>3726</v>
      </c>
      <c r="H670" s="45" t="s">
        <v>3727</v>
      </c>
      <c r="I670" s="45" t="s">
        <v>3728</v>
      </c>
      <c r="J670" s="45" t="s">
        <v>3729</v>
      </c>
      <c r="K670" s="45" t="s">
        <v>146</v>
      </c>
      <c r="M670" s="3">
        <v>10</v>
      </c>
    </row>
    <row r="671" customHeight="1" spans="1:13">
      <c r="A671" s="3" t="s">
        <v>2848</v>
      </c>
      <c r="D671" s="203" t="s">
        <v>66</v>
      </c>
      <c r="E671" s="203" t="s">
        <v>3741</v>
      </c>
      <c r="F671" s="65">
        <v>1991</v>
      </c>
      <c r="G671" s="45" t="s">
        <v>3726</v>
      </c>
      <c r="H671" s="45" t="s">
        <v>3727</v>
      </c>
      <c r="I671" s="45" t="s">
        <v>3728</v>
      </c>
      <c r="J671" s="45" t="s">
        <v>3729</v>
      </c>
      <c r="K671" s="45" t="s">
        <v>146</v>
      </c>
      <c r="M671" s="3">
        <v>10</v>
      </c>
    </row>
    <row r="672" customHeight="1" spans="1:13">
      <c r="A672" s="3" t="s">
        <v>2848</v>
      </c>
      <c r="D672" s="203" t="s">
        <v>66</v>
      </c>
      <c r="E672" s="203" t="s">
        <v>3742</v>
      </c>
      <c r="F672" s="65">
        <v>1991</v>
      </c>
      <c r="G672" s="45" t="s">
        <v>3726</v>
      </c>
      <c r="H672" s="45" t="s">
        <v>3727</v>
      </c>
      <c r="I672" s="45" t="s">
        <v>3728</v>
      </c>
      <c r="J672" s="45" t="s">
        <v>3729</v>
      </c>
      <c r="K672" s="45" t="s">
        <v>146</v>
      </c>
      <c r="M672" s="3">
        <v>10</v>
      </c>
    </row>
    <row r="673" customHeight="1" spans="1:13">
      <c r="A673" s="3" t="s">
        <v>2848</v>
      </c>
      <c r="D673" s="203" t="s">
        <v>66</v>
      </c>
      <c r="E673" s="203" t="s">
        <v>3743</v>
      </c>
      <c r="F673" s="65">
        <v>1991</v>
      </c>
      <c r="G673" s="45" t="s">
        <v>3726</v>
      </c>
      <c r="H673" s="45" t="s">
        <v>3727</v>
      </c>
      <c r="I673" s="45" t="s">
        <v>3728</v>
      </c>
      <c r="J673" s="45" t="s">
        <v>3729</v>
      </c>
      <c r="K673" s="45" t="s">
        <v>146</v>
      </c>
      <c r="M673" s="3">
        <v>10</v>
      </c>
    </row>
    <row r="674" customHeight="1" spans="1:13">
      <c r="A674" s="3" t="s">
        <v>2848</v>
      </c>
      <c r="D674" s="203" t="s">
        <v>66</v>
      </c>
      <c r="E674" s="203" t="s">
        <v>3744</v>
      </c>
      <c r="F674" s="65">
        <v>1991</v>
      </c>
      <c r="G674" s="45" t="s">
        <v>3726</v>
      </c>
      <c r="H674" s="45" t="s">
        <v>3727</v>
      </c>
      <c r="I674" s="45" t="s">
        <v>3728</v>
      </c>
      <c r="J674" s="45" t="s">
        <v>3729</v>
      </c>
      <c r="K674" s="45" t="s">
        <v>146</v>
      </c>
      <c r="M674" s="3">
        <v>10</v>
      </c>
    </row>
    <row r="675" customHeight="1" spans="1:13">
      <c r="A675" s="3" t="s">
        <v>2848</v>
      </c>
      <c r="D675" s="203" t="s">
        <v>66</v>
      </c>
      <c r="E675" s="203" t="s">
        <v>3745</v>
      </c>
      <c r="F675" s="65">
        <v>1991</v>
      </c>
      <c r="G675" s="45" t="s">
        <v>3726</v>
      </c>
      <c r="H675" s="45" t="s">
        <v>3727</v>
      </c>
      <c r="I675" s="45" t="s">
        <v>3728</v>
      </c>
      <c r="J675" s="45" t="s">
        <v>3729</v>
      </c>
      <c r="K675" s="45" t="s">
        <v>146</v>
      </c>
      <c r="M675" s="3">
        <v>10</v>
      </c>
    </row>
    <row r="676" customHeight="1" spans="1:13">
      <c r="A676" s="3" t="s">
        <v>2848</v>
      </c>
      <c r="D676" s="203" t="s">
        <v>66</v>
      </c>
      <c r="E676" s="203" t="s">
        <v>3746</v>
      </c>
      <c r="F676" s="65">
        <v>1991</v>
      </c>
      <c r="G676" s="45" t="s">
        <v>3726</v>
      </c>
      <c r="H676" s="45" t="s">
        <v>3727</v>
      </c>
      <c r="I676" s="45" t="s">
        <v>3728</v>
      </c>
      <c r="J676" s="45" t="s">
        <v>3729</v>
      </c>
      <c r="K676" s="45" t="s">
        <v>146</v>
      </c>
      <c r="M676" s="3">
        <v>10</v>
      </c>
    </row>
    <row r="677" customHeight="1" spans="1:13">
      <c r="A677" s="3" t="s">
        <v>2848</v>
      </c>
      <c r="D677" s="203" t="s">
        <v>66</v>
      </c>
      <c r="E677" s="203" t="s">
        <v>3747</v>
      </c>
      <c r="F677" s="65">
        <v>1991</v>
      </c>
      <c r="G677" s="45" t="s">
        <v>3726</v>
      </c>
      <c r="H677" s="45" t="s">
        <v>3727</v>
      </c>
      <c r="I677" s="45" t="s">
        <v>3728</v>
      </c>
      <c r="J677" s="45" t="s">
        <v>3729</v>
      </c>
      <c r="K677" s="45" t="s">
        <v>146</v>
      </c>
      <c r="M677" s="3">
        <v>10</v>
      </c>
    </row>
    <row r="678" customHeight="1" spans="1:13">
      <c r="A678" s="3" t="s">
        <v>2848</v>
      </c>
      <c r="D678" s="203" t="s">
        <v>66</v>
      </c>
      <c r="E678" s="203" t="s">
        <v>3748</v>
      </c>
      <c r="F678" s="65">
        <v>1991</v>
      </c>
      <c r="G678" s="45" t="s">
        <v>3726</v>
      </c>
      <c r="H678" s="45" t="s">
        <v>3727</v>
      </c>
      <c r="I678" s="45" t="s">
        <v>3728</v>
      </c>
      <c r="J678" s="45" t="s">
        <v>3729</v>
      </c>
      <c r="K678" s="45" t="s">
        <v>146</v>
      </c>
      <c r="M678" s="3">
        <v>10</v>
      </c>
    </row>
    <row r="679" customHeight="1" spans="1:13">
      <c r="A679" s="3" t="s">
        <v>2848</v>
      </c>
      <c r="D679" s="91" t="s">
        <v>66</v>
      </c>
      <c r="E679" s="91" t="s">
        <v>3749</v>
      </c>
      <c r="F679" s="65">
        <v>1991</v>
      </c>
      <c r="G679" s="45" t="s">
        <v>3726</v>
      </c>
      <c r="H679" s="45" t="s">
        <v>3727</v>
      </c>
      <c r="I679" s="45" t="s">
        <v>3728</v>
      </c>
      <c r="J679" s="45" t="s">
        <v>3729</v>
      </c>
      <c r="K679" s="45" t="s">
        <v>146</v>
      </c>
      <c r="M679" s="3">
        <v>10</v>
      </c>
    </row>
    <row r="680" customHeight="1" spans="1:13">
      <c r="A680" s="3" t="s">
        <v>2848</v>
      </c>
      <c r="D680" s="91" t="s">
        <v>66</v>
      </c>
      <c r="E680" s="91" t="s">
        <v>3750</v>
      </c>
      <c r="F680" s="65">
        <v>1991</v>
      </c>
      <c r="G680" s="45" t="s">
        <v>3726</v>
      </c>
      <c r="H680" s="45" t="s">
        <v>3727</v>
      </c>
      <c r="I680" s="45" t="s">
        <v>3728</v>
      </c>
      <c r="J680" s="45" t="s">
        <v>3729</v>
      </c>
      <c r="K680" s="45" t="s">
        <v>146</v>
      </c>
      <c r="M680" s="3">
        <v>10</v>
      </c>
    </row>
    <row r="681" customHeight="1" spans="1:13">
      <c r="A681" s="3" t="s">
        <v>2848</v>
      </c>
      <c r="D681" s="91" t="s">
        <v>66</v>
      </c>
      <c r="E681" s="91" t="s">
        <v>3751</v>
      </c>
      <c r="F681" s="65">
        <v>1991</v>
      </c>
      <c r="G681" s="45" t="s">
        <v>3726</v>
      </c>
      <c r="H681" s="45" t="s">
        <v>3727</v>
      </c>
      <c r="I681" s="45" t="s">
        <v>3728</v>
      </c>
      <c r="J681" s="45" t="s">
        <v>3729</v>
      </c>
      <c r="K681" s="45" t="s">
        <v>146</v>
      </c>
      <c r="M681" s="3">
        <v>10</v>
      </c>
    </row>
    <row r="682" customHeight="1" spans="1:13">
      <c r="A682" s="3" t="s">
        <v>2848</v>
      </c>
      <c r="D682" s="91" t="s">
        <v>66</v>
      </c>
      <c r="E682" s="91" t="s">
        <v>3752</v>
      </c>
      <c r="F682" s="65">
        <v>1991</v>
      </c>
      <c r="G682" s="45" t="s">
        <v>3726</v>
      </c>
      <c r="H682" s="45" t="s">
        <v>3727</v>
      </c>
      <c r="I682" s="45" t="s">
        <v>3728</v>
      </c>
      <c r="J682" s="45" t="s">
        <v>3729</v>
      </c>
      <c r="K682" s="45" t="s">
        <v>146</v>
      </c>
      <c r="M682" s="3">
        <v>10</v>
      </c>
    </row>
    <row r="683" customHeight="1" spans="1:13">
      <c r="A683" s="3" t="s">
        <v>2848</v>
      </c>
      <c r="D683" s="91" t="s">
        <v>66</v>
      </c>
      <c r="E683" s="91" t="s">
        <v>3753</v>
      </c>
      <c r="F683" s="65">
        <v>1991</v>
      </c>
      <c r="G683" s="45" t="s">
        <v>3726</v>
      </c>
      <c r="H683" s="45" t="s">
        <v>3727</v>
      </c>
      <c r="I683" s="45" t="s">
        <v>3728</v>
      </c>
      <c r="J683" s="45" t="s">
        <v>3729</v>
      </c>
      <c r="K683" s="45" t="s">
        <v>146</v>
      </c>
      <c r="M683" s="3">
        <v>10</v>
      </c>
    </row>
    <row r="684" customHeight="1" spans="1:13">
      <c r="A684" s="3" t="s">
        <v>2848</v>
      </c>
      <c r="D684" s="91" t="s">
        <v>10</v>
      </c>
      <c r="E684" s="91" t="s">
        <v>1141</v>
      </c>
      <c r="F684" s="3">
        <v>2020</v>
      </c>
      <c r="G684" s="3" t="s">
        <v>861</v>
      </c>
      <c r="H684" s="3" t="s">
        <v>1023</v>
      </c>
      <c r="I684" s="3">
        <v>49</v>
      </c>
      <c r="J684" s="3" t="s">
        <v>1142</v>
      </c>
      <c r="K684" s="3" t="s">
        <v>14</v>
      </c>
      <c r="M684" s="3">
        <v>20</v>
      </c>
    </row>
    <row r="685" customHeight="1" spans="1:13">
      <c r="A685" s="3" t="s">
        <v>2848</v>
      </c>
      <c r="D685" s="220"/>
      <c r="E685" s="91" t="s">
        <v>3754</v>
      </c>
      <c r="F685" s="3">
        <v>1991</v>
      </c>
      <c r="G685" s="3" t="s">
        <v>183</v>
      </c>
      <c r="H685" s="3" t="s">
        <v>1076</v>
      </c>
      <c r="I685" s="3">
        <v>671</v>
      </c>
      <c r="J685" s="3" t="s">
        <v>181</v>
      </c>
      <c r="K685" s="3" t="s">
        <v>27</v>
      </c>
      <c r="M685" s="3">
        <v>15</v>
      </c>
    </row>
    <row r="686" customHeight="1" spans="1:13">
      <c r="A686" s="3" t="s">
        <v>2848</v>
      </c>
      <c r="D686" s="220"/>
      <c r="E686" s="91" t="s">
        <v>3755</v>
      </c>
      <c r="F686" s="3">
        <v>1991</v>
      </c>
      <c r="G686" s="3" t="s">
        <v>183</v>
      </c>
      <c r="H686" s="3" t="s">
        <v>1076</v>
      </c>
      <c r="I686" s="3">
        <v>671</v>
      </c>
      <c r="J686" s="3" t="s">
        <v>181</v>
      </c>
      <c r="K686" s="3" t="s">
        <v>27</v>
      </c>
      <c r="M686" s="3">
        <v>15</v>
      </c>
    </row>
    <row r="687" customHeight="1" spans="1:13">
      <c r="A687" s="3" t="s">
        <v>2848</v>
      </c>
      <c r="D687" s="220"/>
      <c r="E687" s="91" t="s">
        <v>3756</v>
      </c>
      <c r="F687" s="3">
        <v>1991</v>
      </c>
      <c r="G687" s="3" t="s">
        <v>183</v>
      </c>
      <c r="H687" s="3" t="s">
        <v>1076</v>
      </c>
      <c r="I687" s="3">
        <v>671</v>
      </c>
      <c r="J687" s="3" t="s">
        <v>181</v>
      </c>
      <c r="K687" s="3" t="s">
        <v>27</v>
      </c>
      <c r="M687" s="3">
        <v>15</v>
      </c>
    </row>
    <row r="688" customHeight="1" spans="1:13">
      <c r="A688" s="3" t="s">
        <v>2848</v>
      </c>
      <c r="D688" s="220"/>
      <c r="E688" s="91" t="s">
        <v>3757</v>
      </c>
      <c r="F688" s="3">
        <v>1991</v>
      </c>
      <c r="G688" s="3" t="s">
        <v>183</v>
      </c>
      <c r="H688" s="3" t="s">
        <v>1076</v>
      </c>
      <c r="I688" s="3">
        <v>671</v>
      </c>
      <c r="J688" s="3" t="s">
        <v>181</v>
      </c>
      <c r="K688" s="3" t="s">
        <v>27</v>
      </c>
      <c r="M688" s="3">
        <v>15</v>
      </c>
    </row>
    <row r="689" customHeight="1" spans="1:13">
      <c r="A689" s="3" t="s">
        <v>2848</v>
      </c>
      <c r="D689" s="220"/>
      <c r="E689" s="91" t="s">
        <v>3758</v>
      </c>
      <c r="F689" s="3">
        <v>1991</v>
      </c>
      <c r="G689" s="3" t="s">
        <v>183</v>
      </c>
      <c r="H689" s="3" t="s">
        <v>1076</v>
      </c>
      <c r="I689" s="3">
        <v>671</v>
      </c>
      <c r="J689" s="3" t="s">
        <v>181</v>
      </c>
      <c r="K689" s="3" t="s">
        <v>27</v>
      </c>
      <c r="M689" s="3">
        <v>15</v>
      </c>
    </row>
    <row r="690" customHeight="1" spans="1:13">
      <c r="A690" s="3" t="s">
        <v>2848</v>
      </c>
      <c r="D690" s="220"/>
      <c r="E690" s="91" t="s">
        <v>3759</v>
      </c>
      <c r="F690" s="3">
        <v>1991</v>
      </c>
      <c r="G690" s="3" t="s">
        <v>183</v>
      </c>
      <c r="H690" s="3" t="s">
        <v>1076</v>
      </c>
      <c r="I690" s="3">
        <v>671</v>
      </c>
      <c r="J690" s="3" t="s">
        <v>181</v>
      </c>
      <c r="K690" s="3" t="s">
        <v>27</v>
      </c>
      <c r="M690" s="3">
        <v>15</v>
      </c>
    </row>
    <row r="691" customHeight="1" spans="1:13">
      <c r="A691" s="3" t="s">
        <v>2848</v>
      </c>
      <c r="D691" s="220"/>
      <c r="E691" s="91" t="s">
        <v>3760</v>
      </c>
      <c r="F691" s="3">
        <v>1991</v>
      </c>
      <c r="G691" s="3" t="s">
        <v>183</v>
      </c>
      <c r="H691" s="3" t="s">
        <v>1076</v>
      </c>
      <c r="I691" s="3">
        <v>671</v>
      </c>
      <c r="J691" s="3" t="s">
        <v>181</v>
      </c>
      <c r="K691" s="3" t="s">
        <v>27</v>
      </c>
      <c r="M691" s="3">
        <v>15</v>
      </c>
    </row>
    <row r="692" customHeight="1" spans="1:13">
      <c r="A692" s="3" t="s">
        <v>2848</v>
      </c>
      <c r="D692" s="220"/>
      <c r="E692" s="91" t="s">
        <v>3761</v>
      </c>
      <c r="F692" s="3">
        <v>1991</v>
      </c>
      <c r="G692" s="3" t="s">
        <v>183</v>
      </c>
      <c r="H692" s="3" t="s">
        <v>1076</v>
      </c>
      <c r="I692" s="3">
        <v>671</v>
      </c>
      <c r="J692" s="3" t="s">
        <v>181</v>
      </c>
      <c r="K692" s="3" t="s">
        <v>27</v>
      </c>
      <c r="M692" s="3">
        <v>15</v>
      </c>
    </row>
    <row r="693" customHeight="1" spans="1:13">
      <c r="A693" s="3" t="s">
        <v>2848</v>
      </c>
      <c r="D693" s="220"/>
      <c r="E693" s="91" t="s">
        <v>3762</v>
      </c>
      <c r="F693" s="3">
        <v>1991</v>
      </c>
      <c r="G693" s="3" t="s">
        <v>183</v>
      </c>
      <c r="H693" s="3" t="s">
        <v>1076</v>
      </c>
      <c r="I693" s="3">
        <v>671</v>
      </c>
      <c r="J693" s="3" t="s">
        <v>181</v>
      </c>
      <c r="K693" s="3" t="s">
        <v>27</v>
      </c>
      <c r="M693" s="3">
        <v>15</v>
      </c>
    </row>
    <row r="694" customHeight="1" spans="1:13">
      <c r="A694" s="3" t="s">
        <v>2848</v>
      </c>
      <c r="D694" s="220"/>
      <c r="E694" s="91" t="s">
        <v>1248</v>
      </c>
      <c r="F694" s="3">
        <v>1987</v>
      </c>
      <c r="G694" s="3" t="s">
        <v>166</v>
      </c>
      <c r="H694" s="3" t="s">
        <v>1088</v>
      </c>
      <c r="I694" s="3">
        <v>320</v>
      </c>
      <c r="J694" s="3" t="s">
        <v>181</v>
      </c>
      <c r="K694" s="3" t="s">
        <v>14</v>
      </c>
      <c r="M694" s="3">
        <v>25</v>
      </c>
    </row>
    <row r="695" customHeight="1" spans="1:13">
      <c r="A695" s="3" t="s">
        <v>2848</v>
      </c>
      <c r="D695" s="220"/>
      <c r="E695" s="91" t="s">
        <v>3763</v>
      </c>
      <c r="F695" s="3">
        <v>1987</v>
      </c>
      <c r="G695" s="3" t="s">
        <v>166</v>
      </c>
      <c r="H695" s="3" t="s">
        <v>3764</v>
      </c>
      <c r="I695" s="3">
        <v>757</v>
      </c>
      <c r="J695" s="3" t="s">
        <v>181</v>
      </c>
      <c r="K695" s="3" t="s">
        <v>27</v>
      </c>
      <c r="M695" s="3">
        <v>15</v>
      </c>
    </row>
    <row r="696" customHeight="1" spans="1:13">
      <c r="A696" s="3" t="s">
        <v>2848</v>
      </c>
      <c r="D696" s="220"/>
      <c r="E696" s="91" t="s">
        <v>3765</v>
      </c>
      <c r="F696" s="3">
        <v>1988</v>
      </c>
      <c r="G696" s="3" t="s">
        <v>1072</v>
      </c>
      <c r="H696" s="3" t="s">
        <v>3671</v>
      </c>
      <c r="I696" s="3">
        <v>539</v>
      </c>
      <c r="J696" s="3" t="s">
        <v>181</v>
      </c>
      <c r="K696" s="3" t="s">
        <v>14</v>
      </c>
      <c r="M696" s="3">
        <v>10</v>
      </c>
    </row>
    <row r="697" customHeight="1" spans="1:13">
      <c r="A697" s="3" t="s">
        <v>2848</v>
      </c>
      <c r="D697" s="220"/>
      <c r="E697" s="91" t="s">
        <v>3766</v>
      </c>
      <c r="F697" s="3">
        <v>1987</v>
      </c>
      <c r="G697" s="3" t="s">
        <v>166</v>
      </c>
      <c r="H697" s="3" t="s">
        <v>568</v>
      </c>
      <c r="I697" s="3">
        <v>170</v>
      </c>
      <c r="J697" s="3" t="s">
        <v>1352</v>
      </c>
      <c r="K697" s="3" t="s">
        <v>27</v>
      </c>
      <c r="M697" s="3">
        <v>15</v>
      </c>
    </row>
    <row r="698" customHeight="1" spans="1:13">
      <c r="A698" s="3" t="s">
        <v>2848</v>
      </c>
      <c r="D698" s="220"/>
      <c r="E698" s="91" t="s">
        <v>1351</v>
      </c>
      <c r="F698" s="3">
        <v>1987</v>
      </c>
      <c r="G698" s="3" t="s">
        <v>166</v>
      </c>
      <c r="H698" s="3" t="s">
        <v>568</v>
      </c>
      <c r="I698" s="3">
        <v>170</v>
      </c>
      <c r="J698" s="3" t="s">
        <v>1352</v>
      </c>
      <c r="K698" s="3" t="s">
        <v>14</v>
      </c>
      <c r="M698" s="3">
        <v>30</v>
      </c>
    </row>
    <row r="699" customHeight="1" spans="1:13">
      <c r="A699" s="3" t="s">
        <v>2848</v>
      </c>
      <c r="D699" s="220"/>
      <c r="E699" s="91" t="s">
        <v>1353</v>
      </c>
      <c r="F699" s="3">
        <v>1993</v>
      </c>
      <c r="G699" s="3" t="s">
        <v>166</v>
      </c>
      <c r="H699" s="3" t="s">
        <v>1113</v>
      </c>
      <c r="I699" s="3">
        <v>98</v>
      </c>
      <c r="J699" s="3" t="s">
        <v>181</v>
      </c>
      <c r="K699" s="3" t="s">
        <v>27</v>
      </c>
      <c r="M699" s="3">
        <v>30</v>
      </c>
    </row>
    <row r="700" customHeight="1" spans="1:13">
      <c r="A700" s="3" t="s">
        <v>2848</v>
      </c>
      <c r="D700" s="220"/>
      <c r="E700" s="91" t="s">
        <v>1354</v>
      </c>
      <c r="F700" s="3">
        <v>1993</v>
      </c>
      <c r="G700" s="3" t="s">
        <v>166</v>
      </c>
      <c r="H700" s="3" t="s">
        <v>1113</v>
      </c>
      <c r="I700" s="3">
        <v>98</v>
      </c>
      <c r="J700" s="3" t="s">
        <v>181</v>
      </c>
      <c r="K700" s="3" t="s">
        <v>27</v>
      </c>
      <c r="M700" s="3">
        <v>30</v>
      </c>
    </row>
    <row r="701" customHeight="1" spans="1:13">
      <c r="A701" s="3" t="s">
        <v>2848</v>
      </c>
      <c r="D701" s="220"/>
      <c r="E701" s="91" t="s">
        <v>1355</v>
      </c>
      <c r="F701" s="3">
        <v>1993</v>
      </c>
      <c r="G701" s="3" t="s">
        <v>166</v>
      </c>
      <c r="H701" s="3" t="s">
        <v>1113</v>
      </c>
      <c r="I701" s="3">
        <v>98</v>
      </c>
      <c r="J701" s="3" t="s">
        <v>181</v>
      </c>
      <c r="K701" s="3" t="s">
        <v>27</v>
      </c>
      <c r="M701" s="3">
        <v>30</v>
      </c>
    </row>
    <row r="702" customHeight="1" spans="1:13">
      <c r="A702" s="3" t="s">
        <v>2848</v>
      </c>
      <c r="D702" s="220"/>
      <c r="E702" s="91" t="s">
        <v>1356</v>
      </c>
      <c r="F702" s="3">
        <v>1993</v>
      </c>
      <c r="G702" s="3" t="s">
        <v>166</v>
      </c>
      <c r="H702" s="3" t="s">
        <v>1113</v>
      </c>
      <c r="I702" s="3">
        <v>98</v>
      </c>
      <c r="J702" s="3" t="s">
        <v>181</v>
      </c>
      <c r="K702" s="3" t="s">
        <v>27</v>
      </c>
      <c r="M702" s="3">
        <v>30</v>
      </c>
    </row>
    <row r="703" customHeight="1" spans="1:13">
      <c r="A703" s="3" t="s">
        <v>2848</v>
      </c>
      <c r="D703" s="220"/>
      <c r="E703" s="91" t="s">
        <v>1357</v>
      </c>
      <c r="F703" s="3">
        <v>1993</v>
      </c>
      <c r="G703" s="3" t="s">
        <v>166</v>
      </c>
      <c r="H703" s="3" t="s">
        <v>1113</v>
      </c>
      <c r="I703" s="3">
        <v>98</v>
      </c>
      <c r="J703" s="3" t="s">
        <v>181</v>
      </c>
      <c r="K703" s="3" t="s">
        <v>27</v>
      </c>
      <c r="M703" s="3">
        <v>30</v>
      </c>
    </row>
    <row r="704" customHeight="1" spans="1:13">
      <c r="A704" s="3" t="s">
        <v>2848</v>
      </c>
      <c r="D704" s="220"/>
      <c r="E704" s="91" t="s">
        <v>1358</v>
      </c>
      <c r="F704" s="3">
        <v>1993</v>
      </c>
      <c r="G704" s="3" t="s">
        <v>166</v>
      </c>
      <c r="H704" s="3" t="s">
        <v>1113</v>
      </c>
      <c r="I704" s="3">
        <v>98</v>
      </c>
      <c r="J704" s="3" t="s">
        <v>181</v>
      </c>
      <c r="K704" s="3" t="s">
        <v>27</v>
      </c>
      <c r="M704" s="3">
        <v>30</v>
      </c>
    </row>
    <row r="705" customHeight="1" spans="1:13">
      <c r="A705" s="3" t="s">
        <v>2848</v>
      </c>
      <c r="D705" s="220"/>
      <c r="E705" s="91" t="s">
        <v>1359</v>
      </c>
      <c r="F705" s="3">
        <v>1993</v>
      </c>
      <c r="G705" s="3" t="s">
        <v>166</v>
      </c>
      <c r="H705" s="3" t="s">
        <v>1113</v>
      </c>
      <c r="I705" s="3">
        <v>98</v>
      </c>
      <c r="J705" s="3" t="s">
        <v>181</v>
      </c>
      <c r="K705" s="3" t="s">
        <v>27</v>
      </c>
      <c r="M705" s="3">
        <v>30</v>
      </c>
    </row>
    <row r="706" customHeight="1" spans="1:13">
      <c r="A706" s="3" t="s">
        <v>2848</v>
      </c>
      <c r="D706" s="220"/>
      <c r="E706" s="91" t="s">
        <v>1616</v>
      </c>
      <c r="F706" s="3">
        <v>2007</v>
      </c>
      <c r="G706" s="3" t="s">
        <v>166</v>
      </c>
      <c r="H706" s="3" t="s">
        <v>1113</v>
      </c>
      <c r="I706" s="3">
        <v>40</v>
      </c>
      <c r="J706" s="3" t="s">
        <v>1450</v>
      </c>
      <c r="K706" s="3" t="s">
        <v>14</v>
      </c>
      <c r="M706" s="3">
        <v>75</v>
      </c>
    </row>
    <row r="707" customHeight="1" spans="1:13">
      <c r="A707" s="3" t="s">
        <v>2848</v>
      </c>
      <c r="D707" s="220"/>
      <c r="E707" s="91" t="s">
        <v>1617</v>
      </c>
      <c r="F707" s="3">
        <v>2007</v>
      </c>
      <c r="G707" s="3" t="s">
        <v>166</v>
      </c>
      <c r="H707" s="3" t="s">
        <v>1113</v>
      </c>
      <c r="I707" s="3">
        <v>40</v>
      </c>
      <c r="J707" s="3" t="s">
        <v>1450</v>
      </c>
      <c r="K707" s="3" t="s">
        <v>14</v>
      </c>
      <c r="M707" s="3">
        <v>75</v>
      </c>
    </row>
    <row r="708" customHeight="1" spans="1:13">
      <c r="A708" s="3" t="s">
        <v>2848</v>
      </c>
      <c r="D708" s="220"/>
      <c r="E708" s="203" t="s">
        <v>1618</v>
      </c>
      <c r="F708" s="65">
        <v>2007</v>
      </c>
      <c r="G708" s="45" t="s">
        <v>166</v>
      </c>
      <c r="H708" s="45" t="s">
        <v>1113</v>
      </c>
      <c r="I708" s="65">
        <v>40</v>
      </c>
      <c r="J708" s="45" t="s">
        <v>1450</v>
      </c>
      <c r="K708" s="45" t="s">
        <v>14</v>
      </c>
      <c r="M708" s="3">
        <v>75</v>
      </c>
    </row>
    <row r="709" customHeight="1" spans="1:13">
      <c r="A709" s="3" t="s">
        <v>2848</v>
      </c>
      <c r="D709" s="220"/>
      <c r="E709" s="203" t="s">
        <v>1619</v>
      </c>
      <c r="F709" s="65">
        <v>2007</v>
      </c>
      <c r="G709" s="45" t="s">
        <v>166</v>
      </c>
      <c r="H709" s="45" t="s">
        <v>1113</v>
      </c>
      <c r="I709" s="65">
        <v>40</v>
      </c>
      <c r="J709" s="45" t="s">
        <v>1450</v>
      </c>
      <c r="K709" s="45" t="s">
        <v>14</v>
      </c>
      <c r="M709" s="3">
        <v>75</v>
      </c>
    </row>
    <row r="710" customHeight="1" spans="1:13">
      <c r="A710" s="3" t="s">
        <v>2848</v>
      </c>
      <c r="D710" s="220"/>
      <c r="E710" s="203" t="s">
        <v>1620</v>
      </c>
      <c r="F710" s="65">
        <v>2007</v>
      </c>
      <c r="G710" s="45" t="s">
        <v>166</v>
      </c>
      <c r="H710" s="45" t="s">
        <v>1113</v>
      </c>
      <c r="I710" s="65">
        <v>40</v>
      </c>
      <c r="J710" s="45" t="s">
        <v>1450</v>
      </c>
      <c r="K710" s="45" t="s">
        <v>14</v>
      </c>
      <c r="M710" s="3">
        <v>75</v>
      </c>
    </row>
    <row r="711" customHeight="1" spans="1:13">
      <c r="A711" s="3" t="s">
        <v>2848</v>
      </c>
      <c r="D711" s="220"/>
      <c r="E711" s="203" t="s">
        <v>1621</v>
      </c>
      <c r="F711" s="65">
        <v>2007</v>
      </c>
      <c r="G711" s="45" t="s">
        <v>166</v>
      </c>
      <c r="H711" s="45" t="s">
        <v>1113</v>
      </c>
      <c r="I711" s="65">
        <v>40</v>
      </c>
      <c r="J711" s="45" t="s">
        <v>1450</v>
      </c>
      <c r="K711" s="45" t="s">
        <v>14</v>
      </c>
      <c r="M711" s="3">
        <v>75</v>
      </c>
    </row>
    <row r="712" customHeight="1" spans="1:13">
      <c r="A712" s="3" t="s">
        <v>2848</v>
      </c>
      <c r="D712" s="220"/>
      <c r="E712" s="203" t="s">
        <v>1449</v>
      </c>
      <c r="F712" s="65">
        <v>2007</v>
      </c>
      <c r="G712" s="45" t="s">
        <v>166</v>
      </c>
      <c r="H712" s="45" t="s">
        <v>1113</v>
      </c>
      <c r="I712" s="65">
        <v>40</v>
      </c>
      <c r="J712" s="45" t="s">
        <v>1450</v>
      </c>
      <c r="K712" s="45" t="s">
        <v>27</v>
      </c>
      <c r="M712" s="3">
        <v>40</v>
      </c>
    </row>
    <row r="713" customHeight="1" spans="1:13">
      <c r="A713" s="3" t="s">
        <v>2848</v>
      </c>
      <c r="D713" s="220"/>
      <c r="E713" s="203" t="s">
        <v>1451</v>
      </c>
      <c r="F713" s="65">
        <v>2007</v>
      </c>
      <c r="G713" s="45" t="s">
        <v>166</v>
      </c>
      <c r="H713" s="45" t="s">
        <v>1113</v>
      </c>
      <c r="I713" s="65">
        <v>40</v>
      </c>
      <c r="J713" s="45" t="s">
        <v>1450</v>
      </c>
      <c r="K713" s="45" t="s">
        <v>27</v>
      </c>
      <c r="M713" s="3">
        <v>40</v>
      </c>
    </row>
    <row r="714" customHeight="1" spans="1:13">
      <c r="A714" s="3" t="s">
        <v>2848</v>
      </c>
      <c r="D714" s="220"/>
      <c r="E714" s="203" t="s">
        <v>1452</v>
      </c>
      <c r="F714" s="65">
        <v>2007</v>
      </c>
      <c r="G714" s="45" t="s">
        <v>166</v>
      </c>
      <c r="H714" s="45" t="s">
        <v>1113</v>
      </c>
      <c r="I714" s="65">
        <v>40</v>
      </c>
      <c r="J714" s="45" t="s">
        <v>1453</v>
      </c>
      <c r="K714" s="45" t="s">
        <v>27</v>
      </c>
      <c r="M714" s="3">
        <v>40</v>
      </c>
    </row>
    <row r="715" customHeight="1" spans="1:13">
      <c r="A715" s="3" t="s">
        <v>2848</v>
      </c>
      <c r="D715" s="220"/>
      <c r="E715" s="91" t="s">
        <v>1576</v>
      </c>
      <c r="F715" s="3">
        <v>1993</v>
      </c>
      <c r="G715" s="3" t="s">
        <v>166</v>
      </c>
      <c r="H715" s="3" t="s">
        <v>1113</v>
      </c>
      <c r="I715" s="3">
        <v>98</v>
      </c>
      <c r="J715" s="3" t="s">
        <v>181</v>
      </c>
      <c r="K715" s="3" t="s">
        <v>14</v>
      </c>
      <c r="M715" s="3">
        <v>60</v>
      </c>
    </row>
    <row r="716" customHeight="1" spans="1:13">
      <c r="A716" s="3" t="s">
        <v>2848</v>
      </c>
      <c r="D716" s="220"/>
      <c r="E716" s="91" t="s">
        <v>1577</v>
      </c>
      <c r="F716" s="3">
        <v>1993</v>
      </c>
      <c r="G716" s="3" t="s">
        <v>166</v>
      </c>
      <c r="H716" s="3" t="s">
        <v>1113</v>
      </c>
      <c r="I716" s="3">
        <v>98</v>
      </c>
      <c r="J716" s="3" t="s">
        <v>181</v>
      </c>
      <c r="K716" s="3" t="s">
        <v>14</v>
      </c>
      <c r="M716" s="3">
        <v>60</v>
      </c>
    </row>
    <row r="717" customHeight="1" spans="1:13">
      <c r="A717" s="3" t="s">
        <v>2848</v>
      </c>
      <c r="D717" s="91" t="s">
        <v>66</v>
      </c>
      <c r="E717" s="91" t="s">
        <v>1536</v>
      </c>
      <c r="F717" s="3">
        <v>1993</v>
      </c>
      <c r="G717" s="3" t="s">
        <v>166</v>
      </c>
      <c r="H717" s="3" t="s">
        <v>1113</v>
      </c>
      <c r="I717" s="3">
        <v>98</v>
      </c>
      <c r="J717" s="3" t="s">
        <v>181</v>
      </c>
      <c r="K717" s="3" t="s">
        <v>146</v>
      </c>
      <c r="M717" s="3">
        <v>50</v>
      </c>
    </row>
    <row r="718" customHeight="1" spans="1:13">
      <c r="A718" s="3" t="s">
        <v>2848</v>
      </c>
      <c r="D718" s="91" t="s">
        <v>66</v>
      </c>
      <c r="E718" s="91" t="s">
        <v>1414</v>
      </c>
      <c r="F718" s="3">
        <v>1993</v>
      </c>
      <c r="G718" s="3" t="s">
        <v>166</v>
      </c>
      <c r="H718" s="3" t="s">
        <v>1113</v>
      </c>
      <c r="I718" s="3">
        <v>98</v>
      </c>
      <c r="J718" s="3" t="s">
        <v>181</v>
      </c>
      <c r="K718" s="3" t="s">
        <v>147</v>
      </c>
      <c r="M718" s="3">
        <v>35</v>
      </c>
    </row>
    <row r="719" customHeight="1" spans="1:13">
      <c r="A719" s="3" t="s">
        <v>2848</v>
      </c>
      <c r="D719" s="91" t="s">
        <v>10</v>
      </c>
      <c r="E719" s="91" t="s">
        <v>1578</v>
      </c>
      <c r="F719" s="3">
        <v>1993</v>
      </c>
      <c r="G719" s="3" t="s">
        <v>166</v>
      </c>
      <c r="H719" s="3" t="s">
        <v>1113</v>
      </c>
      <c r="I719" s="3">
        <v>98</v>
      </c>
      <c r="J719" s="3" t="s">
        <v>181</v>
      </c>
      <c r="K719" s="3" t="s">
        <v>14</v>
      </c>
      <c r="M719" s="3">
        <v>60</v>
      </c>
    </row>
    <row r="720" customHeight="1" spans="1:13">
      <c r="A720" s="3" t="s">
        <v>2848</v>
      </c>
      <c r="D720" s="91" t="s">
        <v>10</v>
      </c>
      <c r="E720" s="91" t="s">
        <v>1579</v>
      </c>
      <c r="F720" s="3">
        <v>1993</v>
      </c>
      <c r="G720" s="3" t="s">
        <v>166</v>
      </c>
      <c r="H720" s="3" t="s">
        <v>1113</v>
      </c>
      <c r="I720" s="3">
        <v>98</v>
      </c>
      <c r="J720" s="3" t="s">
        <v>181</v>
      </c>
      <c r="K720" s="3" t="s">
        <v>14</v>
      </c>
      <c r="M720" s="3">
        <v>60</v>
      </c>
    </row>
    <row r="721" customHeight="1" spans="1:13">
      <c r="A721" s="3" t="s">
        <v>2848</v>
      </c>
      <c r="D721" s="91" t="s">
        <v>10</v>
      </c>
      <c r="E721" s="91" t="s">
        <v>1580</v>
      </c>
      <c r="F721" s="3">
        <v>1993</v>
      </c>
      <c r="G721" s="3" t="s">
        <v>166</v>
      </c>
      <c r="H721" s="3" t="s">
        <v>1113</v>
      </c>
      <c r="I721" s="3">
        <v>98</v>
      </c>
      <c r="J721" s="3" t="s">
        <v>181</v>
      </c>
      <c r="K721" s="3" t="s">
        <v>14</v>
      </c>
      <c r="M721" s="3">
        <v>60</v>
      </c>
    </row>
    <row r="722" customHeight="1" spans="1:13">
      <c r="A722" s="3" t="s">
        <v>2848</v>
      </c>
      <c r="D722" s="91" t="s">
        <v>10</v>
      </c>
      <c r="E722" s="91" t="s">
        <v>1581</v>
      </c>
      <c r="F722" s="3">
        <v>1993</v>
      </c>
      <c r="G722" s="3" t="s">
        <v>166</v>
      </c>
      <c r="H722" s="3" t="s">
        <v>1113</v>
      </c>
      <c r="I722" s="3">
        <v>98</v>
      </c>
      <c r="J722" s="3" t="s">
        <v>181</v>
      </c>
      <c r="K722" s="3" t="s">
        <v>14</v>
      </c>
      <c r="M722" s="3">
        <v>60</v>
      </c>
    </row>
    <row r="723" customHeight="1" spans="1:13">
      <c r="A723" s="3" t="s">
        <v>2848</v>
      </c>
      <c r="D723" s="91" t="s">
        <v>10</v>
      </c>
      <c r="E723" s="91" t="s">
        <v>1582</v>
      </c>
      <c r="F723" s="3">
        <v>1993</v>
      </c>
      <c r="G723" s="3" t="s">
        <v>166</v>
      </c>
      <c r="H723" s="3" t="s">
        <v>1113</v>
      </c>
      <c r="I723" s="3">
        <v>98</v>
      </c>
      <c r="J723" s="3" t="s">
        <v>181</v>
      </c>
      <c r="K723" s="3" t="s">
        <v>14</v>
      </c>
      <c r="M723" s="3">
        <v>60</v>
      </c>
    </row>
    <row r="724" customHeight="1" spans="1:13">
      <c r="A724" s="3" t="s">
        <v>2848</v>
      </c>
      <c r="D724" s="91" t="s">
        <v>10</v>
      </c>
      <c r="E724" s="91" t="s">
        <v>1583</v>
      </c>
      <c r="F724" s="3">
        <v>1993</v>
      </c>
      <c r="G724" s="3" t="s">
        <v>166</v>
      </c>
      <c r="H724" s="3" t="s">
        <v>1113</v>
      </c>
      <c r="I724" s="3">
        <v>98</v>
      </c>
      <c r="J724" s="3" t="s">
        <v>181</v>
      </c>
      <c r="K724" s="3" t="s">
        <v>14</v>
      </c>
      <c r="M724" s="3">
        <v>60</v>
      </c>
    </row>
    <row r="725" customHeight="1" spans="1:13">
      <c r="A725" s="3" t="s">
        <v>2848</v>
      </c>
      <c r="D725" s="91" t="s">
        <v>10</v>
      </c>
      <c r="E725" s="91" t="s">
        <v>1584</v>
      </c>
      <c r="F725" s="3">
        <v>1993</v>
      </c>
      <c r="G725" s="3" t="s">
        <v>166</v>
      </c>
      <c r="H725" s="3" t="s">
        <v>1113</v>
      </c>
      <c r="I725" s="3">
        <v>98</v>
      </c>
      <c r="J725" s="3" t="s">
        <v>181</v>
      </c>
      <c r="K725" s="3" t="s">
        <v>14</v>
      </c>
      <c r="M725" s="3">
        <v>60</v>
      </c>
    </row>
    <row r="726" customHeight="1" spans="1:13">
      <c r="A726" s="3" t="s">
        <v>2848</v>
      </c>
      <c r="D726" s="91" t="s">
        <v>66</v>
      </c>
      <c r="E726" s="91" t="s">
        <v>1711</v>
      </c>
      <c r="F726" s="3">
        <v>2018</v>
      </c>
      <c r="G726" s="3" t="s">
        <v>1368</v>
      </c>
      <c r="H726" s="3" t="s">
        <v>1361</v>
      </c>
      <c r="I726" s="3" t="s">
        <v>1628</v>
      </c>
      <c r="J726" s="3" t="s">
        <v>1011</v>
      </c>
      <c r="K726" s="3" t="s">
        <v>281</v>
      </c>
      <c r="M726" s="3">
        <v>200</v>
      </c>
    </row>
    <row r="727" customHeight="1" spans="1:13">
      <c r="A727" s="3" t="s">
        <v>2848</v>
      </c>
      <c r="D727" s="91" t="s">
        <v>66</v>
      </c>
      <c r="E727" s="91" t="s">
        <v>1457</v>
      </c>
      <c r="F727" s="3">
        <v>2018</v>
      </c>
      <c r="G727" s="3" t="s">
        <v>1046</v>
      </c>
      <c r="H727" s="3" t="s">
        <v>1361</v>
      </c>
      <c r="I727" s="3" t="s">
        <v>1458</v>
      </c>
      <c r="J727" s="3" t="s">
        <v>181</v>
      </c>
      <c r="K727" s="3" t="s">
        <v>281</v>
      </c>
      <c r="M727" s="3">
        <v>45</v>
      </c>
    </row>
    <row r="728" customHeight="1" spans="1:13">
      <c r="A728" s="3" t="s">
        <v>2848</v>
      </c>
      <c r="D728" s="91" t="s">
        <v>66</v>
      </c>
      <c r="E728" s="91" t="s">
        <v>1627</v>
      </c>
      <c r="F728" s="3">
        <v>2018</v>
      </c>
      <c r="G728" s="3" t="s">
        <v>1368</v>
      </c>
      <c r="H728" s="3" t="s">
        <v>1361</v>
      </c>
      <c r="I728" s="3" t="s">
        <v>1628</v>
      </c>
      <c r="J728" s="3" t="s">
        <v>1011</v>
      </c>
      <c r="K728" s="3" t="s">
        <v>277</v>
      </c>
      <c r="M728" s="3">
        <v>80</v>
      </c>
    </row>
    <row r="729" customHeight="1" spans="1:13">
      <c r="A729" s="3" t="s">
        <v>2848</v>
      </c>
      <c r="D729" s="91" t="s">
        <v>10</v>
      </c>
      <c r="E729" s="91" t="s">
        <v>1632</v>
      </c>
      <c r="F729" s="3">
        <v>2018</v>
      </c>
      <c r="G729" s="3" t="s">
        <v>1494</v>
      </c>
      <c r="H729" s="3" t="s">
        <v>1361</v>
      </c>
      <c r="I729" s="3">
        <v>502</v>
      </c>
      <c r="J729" s="3" t="s">
        <v>181</v>
      </c>
      <c r="K729" s="3" t="s">
        <v>40</v>
      </c>
      <c r="M729" s="3">
        <v>85</v>
      </c>
    </row>
    <row r="730" customHeight="1" spans="1:13">
      <c r="A730" s="3" t="s">
        <v>2848</v>
      </c>
      <c r="D730" s="91" t="s">
        <v>545</v>
      </c>
      <c r="E730" s="91" t="s">
        <v>1708</v>
      </c>
      <c r="F730" s="3">
        <v>1993</v>
      </c>
      <c r="G730" s="3" t="s">
        <v>166</v>
      </c>
      <c r="H730" s="3" t="s">
        <v>1113</v>
      </c>
      <c r="I730" s="3">
        <v>98</v>
      </c>
      <c r="J730" s="3" t="s">
        <v>181</v>
      </c>
      <c r="K730" s="3" t="s">
        <v>548</v>
      </c>
      <c r="M730" s="3">
        <v>150</v>
      </c>
    </row>
    <row r="731" customHeight="1" spans="1:13">
      <c r="A731" s="3" t="s">
        <v>2848</v>
      </c>
      <c r="D731" s="91" t="s">
        <v>10</v>
      </c>
      <c r="E731" s="91" t="s">
        <v>1585</v>
      </c>
      <c r="F731" s="3">
        <v>1993</v>
      </c>
      <c r="G731" s="3" t="s">
        <v>166</v>
      </c>
      <c r="H731" s="3" t="s">
        <v>1113</v>
      </c>
      <c r="I731" s="3">
        <v>98</v>
      </c>
      <c r="J731" s="3" t="s">
        <v>181</v>
      </c>
      <c r="K731" s="3" t="s">
        <v>14</v>
      </c>
      <c r="M731" s="3">
        <v>60</v>
      </c>
    </row>
    <row r="732" customHeight="1" spans="1:13">
      <c r="A732" s="3" t="s">
        <v>2848</v>
      </c>
      <c r="D732" s="91" t="s">
        <v>10</v>
      </c>
      <c r="E732" s="91" t="s">
        <v>1586</v>
      </c>
      <c r="F732" s="3">
        <v>1993</v>
      </c>
      <c r="G732" s="3" t="s">
        <v>166</v>
      </c>
      <c r="H732" s="3" t="s">
        <v>1113</v>
      </c>
      <c r="I732" s="3">
        <v>98</v>
      </c>
      <c r="J732" s="3" t="s">
        <v>181</v>
      </c>
      <c r="K732" s="3" t="s">
        <v>14</v>
      </c>
      <c r="M732" s="3">
        <v>60</v>
      </c>
    </row>
    <row r="733" customHeight="1" spans="1:13">
      <c r="A733" s="3" t="s">
        <v>2848</v>
      </c>
      <c r="D733" s="91" t="s">
        <v>10</v>
      </c>
      <c r="E733" s="91" t="s">
        <v>1587</v>
      </c>
      <c r="F733" s="3">
        <v>1993</v>
      </c>
      <c r="G733" s="3" t="s">
        <v>166</v>
      </c>
      <c r="H733" s="3" t="s">
        <v>1113</v>
      </c>
      <c r="I733" s="3">
        <v>98</v>
      </c>
      <c r="J733" s="3" t="s">
        <v>181</v>
      </c>
      <c r="K733" s="3" t="s">
        <v>14</v>
      </c>
      <c r="M733" s="3">
        <v>60</v>
      </c>
    </row>
    <row r="734" customHeight="1" spans="1:13">
      <c r="A734" s="3" t="s">
        <v>2848</v>
      </c>
      <c r="D734" s="91" t="s">
        <v>545</v>
      </c>
      <c r="E734" s="91" t="s">
        <v>1537</v>
      </c>
      <c r="F734" s="3">
        <v>2001</v>
      </c>
      <c r="G734" s="3" t="s">
        <v>1538</v>
      </c>
      <c r="H734" s="3" t="s">
        <v>1539</v>
      </c>
      <c r="I734" s="3">
        <v>564</v>
      </c>
      <c r="J734" s="3" t="s">
        <v>181</v>
      </c>
      <c r="K734" s="3" t="s">
        <v>548</v>
      </c>
      <c r="M734" s="3">
        <v>50</v>
      </c>
    </row>
    <row r="735" customHeight="1" spans="1:13">
      <c r="A735" s="3" t="s">
        <v>2848</v>
      </c>
      <c r="D735" s="91" t="s">
        <v>545</v>
      </c>
      <c r="E735" s="91" t="s">
        <v>1540</v>
      </c>
      <c r="F735" s="3">
        <v>2001</v>
      </c>
      <c r="G735" s="3" t="s">
        <v>1538</v>
      </c>
      <c r="H735" s="3" t="s">
        <v>1539</v>
      </c>
      <c r="I735" s="3">
        <v>564</v>
      </c>
      <c r="J735" s="3" t="s">
        <v>181</v>
      </c>
      <c r="K735" s="3" t="s">
        <v>548</v>
      </c>
      <c r="M735" s="3">
        <v>50</v>
      </c>
    </row>
    <row r="736" customHeight="1" spans="1:13">
      <c r="A736" s="3" t="s">
        <v>2848</v>
      </c>
      <c r="D736" s="91" t="s">
        <v>545</v>
      </c>
      <c r="E736" s="91" t="s">
        <v>1541</v>
      </c>
      <c r="F736" s="3">
        <v>2001</v>
      </c>
      <c r="G736" s="3" t="s">
        <v>1538</v>
      </c>
      <c r="H736" s="3" t="s">
        <v>1539</v>
      </c>
      <c r="I736" s="3">
        <v>564</v>
      </c>
      <c r="J736" s="3" t="s">
        <v>181</v>
      </c>
      <c r="K736" s="3" t="s">
        <v>548</v>
      </c>
      <c r="M736" s="3">
        <v>50</v>
      </c>
    </row>
    <row r="737" customHeight="1" spans="1:13">
      <c r="A737" s="3" t="s">
        <v>2848</v>
      </c>
      <c r="B737" s="3" t="s">
        <v>3767</v>
      </c>
      <c r="D737" s="91" t="s">
        <v>545</v>
      </c>
      <c r="E737" s="91" t="s">
        <v>1542</v>
      </c>
      <c r="F737" s="3">
        <v>2001</v>
      </c>
      <c r="G737" s="3" t="s">
        <v>1538</v>
      </c>
      <c r="H737" s="3" t="s">
        <v>1539</v>
      </c>
      <c r="I737" s="3">
        <v>564</v>
      </c>
      <c r="J737" s="3" t="s">
        <v>181</v>
      </c>
      <c r="K737" s="3" t="s">
        <v>548</v>
      </c>
      <c r="M737" s="3">
        <v>50</v>
      </c>
    </row>
    <row r="738" customHeight="1" spans="1:13">
      <c r="A738" s="3" t="s">
        <v>2848</v>
      </c>
      <c r="D738" s="91" t="s">
        <v>545</v>
      </c>
      <c r="E738" s="91" t="s">
        <v>1543</v>
      </c>
      <c r="F738" s="3">
        <v>2001</v>
      </c>
      <c r="G738" s="3" t="s">
        <v>1538</v>
      </c>
      <c r="H738" s="3" t="s">
        <v>1539</v>
      </c>
      <c r="I738" s="3">
        <v>564</v>
      </c>
      <c r="J738" s="3" t="s">
        <v>181</v>
      </c>
      <c r="K738" s="3" t="s">
        <v>548</v>
      </c>
      <c r="M738" s="3">
        <v>50</v>
      </c>
    </row>
    <row r="739" customHeight="1" spans="1:13">
      <c r="A739" s="3" t="s">
        <v>2848</v>
      </c>
      <c r="D739" s="91" t="s">
        <v>545</v>
      </c>
      <c r="E739" s="91" t="s">
        <v>1544</v>
      </c>
      <c r="F739" s="3">
        <v>2001</v>
      </c>
      <c r="G739" s="3" t="s">
        <v>1538</v>
      </c>
      <c r="H739" s="3" t="s">
        <v>1539</v>
      </c>
      <c r="I739" s="3">
        <v>564</v>
      </c>
      <c r="J739" s="3" t="s">
        <v>181</v>
      </c>
      <c r="K739" s="3" t="s">
        <v>548</v>
      </c>
      <c r="M739" s="3">
        <v>50</v>
      </c>
    </row>
    <row r="740" customHeight="1" spans="1:13">
      <c r="A740" s="3" t="s">
        <v>2848</v>
      </c>
      <c r="D740" s="91" t="s">
        <v>545</v>
      </c>
      <c r="E740" s="91" t="s">
        <v>1545</v>
      </c>
      <c r="F740" s="3">
        <v>2001</v>
      </c>
      <c r="G740" s="3" t="s">
        <v>1538</v>
      </c>
      <c r="H740" s="3" t="s">
        <v>1539</v>
      </c>
      <c r="I740" s="3">
        <v>564</v>
      </c>
      <c r="J740" s="3" t="s">
        <v>181</v>
      </c>
      <c r="K740" s="3" t="s">
        <v>548</v>
      </c>
      <c r="M740" s="3">
        <v>50</v>
      </c>
    </row>
    <row r="741" customHeight="1" spans="1:13">
      <c r="A741" s="3" t="s">
        <v>2848</v>
      </c>
      <c r="D741" s="91" t="s">
        <v>10</v>
      </c>
      <c r="E741" s="91" t="s">
        <v>1546</v>
      </c>
      <c r="F741" s="3">
        <v>1992</v>
      </c>
      <c r="G741" s="3" t="s">
        <v>1102</v>
      </c>
      <c r="H741" s="3" t="s">
        <v>1076</v>
      </c>
      <c r="I741" s="3">
        <v>2</v>
      </c>
      <c r="J741" s="3" t="s">
        <v>181</v>
      </c>
      <c r="K741" s="3" t="s">
        <v>40</v>
      </c>
      <c r="M741" s="3">
        <v>50</v>
      </c>
    </row>
    <row r="742" customHeight="1" spans="1:13">
      <c r="A742" s="3" t="s">
        <v>2848</v>
      </c>
      <c r="D742" s="91" t="s">
        <v>10</v>
      </c>
      <c r="E742" s="91" t="s">
        <v>1547</v>
      </c>
      <c r="F742" s="3">
        <v>1992</v>
      </c>
      <c r="G742" s="3" t="s">
        <v>1102</v>
      </c>
      <c r="H742" s="3" t="s">
        <v>1076</v>
      </c>
      <c r="I742" s="3">
        <v>2</v>
      </c>
      <c r="J742" s="3" t="s">
        <v>181</v>
      </c>
      <c r="K742" s="3" t="s">
        <v>40</v>
      </c>
      <c r="M742" s="3">
        <v>50</v>
      </c>
    </row>
    <row r="743" customHeight="1" spans="1:13">
      <c r="A743" s="3" t="s">
        <v>2848</v>
      </c>
      <c r="D743" s="91" t="s">
        <v>10</v>
      </c>
      <c r="E743" s="91" t="s">
        <v>1548</v>
      </c>
      <c r="F743" s="3">
        <v>1992</v>
      </c>
      <c r="G743" s="3" t="s">
        <v>1102</v>
      </c>
      <c r="H743" s="3" t="s">
        <v>1076</v>
      </c>
      <c r="I743" s="3">
        <v>2</v>
      </c>
      <c r="J743" s="3" t="s">
        <v>181</v>
      </c>
      <c r="K743" s="3" t="s">
        <v>40</v>
      </c>
      <c r="M743" s="3">
        <v>50</v>
      </c>
    </row>
    <row r="744" customHeight="1" spans="1:13">
      <c r="A744" s="3" t="s">
        <v>2848</v>
      </c>
      <c r="D744" s="91" t="s">
        <v>10</v>
      </c>
      <c r="E744" s="91" t="s">
        <v>3768</v>
      </c>
      <c r="F744" s="3">
        <v>1994</v>
      </c>
      <c r="G744" s="3" t="s">
        <v>1112</v>
      </c>
      <c r="H744" s="3" t="s">
        <v>1113</v>
      </c>
      <c r="I744" s="3">
        <v>124</v>
      </c>
      <c r="J744" s="3" t="s">
        <v>181</v>
      </c>
      <c r="K744" s="3" t="s">
        <v>27</v>
      </c>
      <c r="M744" s="3">
        <v>10</v>
      </c>
    </row>
    <row r="745" customHeight="1" spans="1:13">
      <c r="A745" s="3" t="s">
        <v>2848</v>
      </c>
      <c r="D745" s="91" t="s">
        <v>10</v>
      </c>
      <c r="E745" s="91" t="s">
        <v>1143</v>
      </c>
      <c r="F745" s="3">
        <v>1994</v>
      </c>
      <c r="G745" s="3" t="s">
        <v>1112</v>
      </c>
      <c r="H745" s="3" t="s">
        <v>1113</v>
      </c>
      <c r="I745" s="3">
        <v>124</v>
      </c>
      <c r="J745" s="3" t="s">
        <v>181</v>
      </c>
      <c r="K745" s="3" t="s">
        <v>14</v>
      </c>
      <c r="M745" s="3">
        <v>20</v>
      </c>
    </row>
    <row r="746" customHeight="1" spans="1:13">
      <c r="A746" s="3" t="s">
        <v>2848</v>
      </c>
      <c r="D746" s="91" t="s">
        <v>10</v>
      </c>
      <c r="E746" s="91" t="s">
        <v>1144</v>
      </c>
      <c r="F746" s="3">
        <v>1994</v>
      </c>
      <c r="G746" s="3" t="s">
        <v>1112</v>
      </c>
      <c r="H746" s="3" t="s">
        <v>1113</v>
      </c>
      <c r="I746" s="3">
        <v>124</v>
      </c>
      <c r="J746" s="3" t="s">
        <v>181</v>
      </c>
      <c r="K746" s="3" t="s">
        <v>14</v>
      </c>
      <c r="M746" s="3">
        <v>20</v>
      </c>
    </row>
    <row r="747" customHeight="1" spans="1:13">
      <c r="A747" s="3" t="s">
        <v>2848</v>
      </c>
      <c r="D747" s="91" t="s">
        <v>10</v>
      </c>
      <c r="E747" s="91" t="s">
        <v>1145</v>
      </c>
      <c r="F747" s="3">
        <v>1994</v>
      </c>
      <c r="G747" s="3" t="s">
        <v>1112</v>
      </c>
      <c r="H747" s="3" t="s">
        <v>1113</v>
      </c>
      <c r="I747" s="3">
        <v>124</v>
      </c>
      <c r="J747" s="3" t="s">
        <v>181</v>
      </c>
      <c r="K747" s="3" t="s">
        <v>14</v>
      </c>
      <c r="M747" s="3">
        <v>20</v>
      </c>
    </row>
    <row r="748" customHeight="1" spans="1:13">
      <c r="A748" s="3" t="s">
        <v>2848</v>
      </c>
      <c r="D748" s="91" t="s">
        <v>10</v>
      </c>
      <c r="E748" s="91" t="s">
        <v>1146</v>
      </c>
      <c r="F748" s="3">
        <v>1994</v>
      </c>
      <c r="G748" s="3" t="s">
        <v>1112</v>
      </c>
      <c r="H748" s="3" t="s">
        <v>1113</v>
      </c>
      <c r="I748" s="3">
        <v>124</v>
      </c>
      <c r="J748" s="3" t="s">
        <v>181</v>
      </c>
      <c r="K748" s="3" t="s">
        <v>14</v>
      </c>
      <c r="M748" s="3">
        <v>20</v>
      </c>
    </row>
    <row r="749" customHeight="1" spans="1:13">
      <c r="A749" s="3" t="s">
        <v>2848</v>
      </c>
      <c r="D749" s="91" t="s">
        <v>10</v>
      </c>
      <c r="E749" s="91" t="s">
        <v>1147</v>
      </c>
      <c r="F749" s="3">
        <v>1994</v>
      </c>
      <c r="G749" s="3" t="s">
        <v>1112</v>
      </c>
      <c r="H749" s="3" t="s">
        <v>1113</v>
      </c>
      <c r="I749" s="3">
        <v>124</v>
      </c>
      <c r="J749" s="3" t="s">
        <v>181</v>
      </c>
      <c r="K749" s="3" t="s">
        <v>14</v>
      </c>
      <c r="M749" s="3">
        <v>20</v>
      </c>
    </row>
    <row r="750" customHeight="1" spans="1:13">
      <c r="A750" s="3" t="s">
        <v>2848</v>
      </c>
      <c r="D750" s="91" t="s">
        <v>10</v>
      </c>
      <c r="E750" s="91" t="s">
        <v>1148</v>
      </c>
      <c r="F750" s="3">
        <v>1994</v>
      </c>
      <c r="G750" s="3" t="s">
        <v>1112</v>
      </c>
      <c r="H750" s="3" t="s">
        <v>1113</v>
      </c>
      <c r="I750" s="3">
        <v>124</v>
      </c>
      <c r="J750" s="3" t="s">
        <v>181</v>
      </c>
      <c r="K750" s="3" t="s">
        <v>14</v>
      </c>
      <c r="M750" s="3">
        <v>20</v>
      </c>
    </row>
    <row r="751" customHeight="1" spans="1:13">
      <c r="A751" s="3" t="s">
        <v>2848</v>
      </c>
      <c r="D751" s="91" t="s">
        <v>10</v>
      </c>
      <c r="E751" s="91" t="s">
        <v>1149</v>
      </c>
      <c r="F751" s="3">
        <v>1994</v>
      </c>
      <c r="G751" s="3" t="s">
        <v>1112</v>
      </c>
      <c r="H751" s="3" t="s">
        <v>1113</v>
      </c>
      <c r="I751" s="3">
        <v>124</v>
      </c>
      <c r="J751" s="3" t="s">
        <v>181</v>
      </c>
      <c r="K751" s="3" t="s">
        <v>14</v>
      </c>
      <c r="M751" s="3">
        <v>20</v>
      </c>
    </row>
    <row r="752" customHeight="1" spans="1:13">
      <c r="A752" s="3" t="s">
        <v>2848</v>
      </c>
      <c r="D752" s="91" t="s">
        <v>10</v>
      </c>
      <c r="E752" s="91" t="s">
        <v>1549</v>
      </c>
      <c r="F752" s="3">
        <v>1994</v>
      </c>
      <c r="G752" s="3" t="s">
        <v>1112</v>
      </c>
      <c r="H752" s="3" t="s">
        <v>1113</v>
      </c>
      <c r="I752" s="3">
        <v>124</v>
      </c>
      <c r="J752" s="3" t="s">
        <v>181</v>
      </c>
      <c r="K752" s="3" t="s">
        <v>40</v>
      </c>
      <c r="M752" s="3">
        <v>50</v>
      </c>
    </row>
    <row r="753" customHeight="1" spans="1:13">
      <c r="A753" s="3" t="s">
        <v>2848</v>
      </c>
      <c r="D753" s="91" t="s">
        <v>10</v>
      </c>
      <c r="E753" s="91" t="s">
        <v>1550</v>
      </c>
      <c r="F753" s="3">
        <v>1994</v>
      </c>
      <c r="G753" s="3" t="s">
        <v>1112</v>
      </c>
      <c r="H753" s="3" t="s">
        <v>1113</v>
      </c>
      <c r="I753" s="3">
        <v>124</v>
      </c>
      <c r="J753" s="3" t="s">
        <v>181</v>
      </c>
      <c r="K753" s="3" t="s">
        <v>40</v>
      </c>
      <c r="M753" s="3">
        <v>50</v>
      </c>
    </row>
    <row r="754" customHeight="1" spans="1:13">
      <c r="A754" s="3" t="s">
        <v>2848</v>
      </c>
      <c r="D754" s="91" t="s">
        <v>10</v>
      </c>
      <c r="E754" s="91" t="s">
        <v>1551</v>
      </c>
      <c r="F754" s="3">
        <v>1994</v>
      </c>
      <c r="G754" s="3" t="s">
        <v>1112</v>
      </c>
      <c r="H754" s="3" t="s">
        <v>1113</v>
      </c>
      <c r="I754" s="3">
        <v>124</v>
      </c>
      <c r="J754" s="3" t="s">
        <v>181</v>
      </c>
      <c r="K754" s="3" t="s">
        <v>40</v>
      </c>
      <c r="M754" s="3">
        <v>50</v>
      </c>
    </row>
    <row r="755" customHeight="1" spans="1:13">
      <c r="A755" s="3" t="s">
        <v>2848</v>
      </c>
      <c r="D755" s="91" t="s">
        <v>10</v>
      </c>
      <c r="E755" s="91" t="s">
        <v>1552</v>
      </c>
      <c r="F755" s="3">
        <v>1994</v>
      </c>
      <c r="G755" s="3" t="s">
        <v>1112</v>
      </c>
      <c r="H755" s="3" t="s">
        <v>1113</v>
      </c>
      <c r="I755" s="3">
        <v>124</v>
      </c>
      <c r="J755" s="3" t="s">
        <v>181</v>
      </c>
      <c r="K755" s="3" t="s">
        <v>40</v>
      </c>
      <c r="M755" s="3">
        <v>50</v>
      </c>
    </row>
    <row r="756" customHeight="1" spans="1:13">
      <c r="A756" s="3" t="s">
        <v>2848</v>
      </c>
      <c r="D756" s="91" t="s">
        <v>10</v>
      </c>
      <c r="E756" s="91" t="s">
        <v>1553</v>
      </c>
      <c r="F756" s="3">
        <v>1994</v>
      </c>
      <c r="G756" s="3" t="s">
        <v>1112</v>
      </c>
      <c r="H756" s="3" t="s">
        <v>1113</v>
      </c>
      <c r="I756" s="3">
        <v>124</v>
      </c>
      <c r="J756" s="3" t="s">
        <v>181</v>
      </c>
      <c r="K756" s="3" t="s">
        <v>40</v>
      </c>
      <c r="M756" s="3">
        <v>50</v>
      </c>
    </row>
  </sheetData>
  <conditionalFormatting sqref="K371:K383">
    <cfRule type="containsText" dxfId="0" priority="1" operator="between" text="football">
      <formula>NOT(ISERROR(SEARCH("football",K371)))</formula>
    </cfRule>
    <cfRule type="containsText" dxfId="1" priority="2" operator="between" text="baseball">
      <formula>NOT(ISERROR(SEARCH("baseball",K371)))</formula>
    </cfRule>
    <cfRule type="containsText" dxfId="2" priority="3" operator="between" text="basketball">
      <formula>NOT(ISERROR(SEARCH("basketball",K371)))</formula>
    </cfRule>
    <cfRule type="containsText" dxfId="3" priority="4" operator="between" text="pokemon">
      <formula>NOT(ISERROR(SEARCH("pokemon",K371)))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D1:L206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4:12">
      <c r="D1" s="3" t="s">
        <v>3769</v>
      </c>
      <c r="F1" s="3">
        <v>2020</v>
      </c>
      <c r="G1" s="3" t="s">
        <v>68</v>
      </c>
      <c r="H1" s="3" t="s">
        <v>954</v>
      </c>
      <c r="I1" s="3">
        <v>263</v>
      </c>
      <c r="J1" s="3" t="s">
        <v>40</v>
      </c>
      <c r="L1" s="3">
        <v>60</v>
      </c>
    </row>
    <row r="2" customHeight="1" spans="6:12">
      <c r="F2" s="3">
        <v>2020</v>
      </c>
      <c r="G2" s="3" t="s">
        <v>68</v>
      </c>
      <c r="H2" s="3" t="s">
        <v>954</v>
      </c>
      <c r="I2" s="3">
        <v>263</v>
      </c>
      <c r="J2" s="3" t="s">
        <v>40</v>
      </c>
      <c r="K2" s="3" t="s">
        <v>955</v>
      </c>
      <c r="L2" s="3">
        <v>175</v>
      </c>
    </row>
    <row r="3" customHeight="1" spans="6:12">
      <c r="F3" s="3">
        <v>2020</v>
      </c>
      <c r="G3" s="3" t="s">
        <v>956</v>
      </c>
      <c r="H3" s="3" t="s">
        <v>957</v>
      </c>
      <c r="I3" s="3">
        <v>301</v>
      </c>
      <c r="J3" s="3" t="s">
        <v>281</v>
      </c>
      <c r="L3" s="3">
        <v>60</v>
      </c>
    </row>
    <row r="4" customHeight="1" spans="6:12">
      <c r="F4" s="3">
        <v>2020</v>
      </c>
      <c r="G4" s="3" t="s">
        <v>72</v>
      </c>
      <c r="H4" s="3" t="s">
        <v>957</v>
      </c>
      <c r="I4" s="3">
        <v>307</v>
      </c>
      <c r="J4" s="3" t="s">
        <v>14</v>
      </c>
      <c r="K4" s="3" t="s">
        <v>26</v>
      </c>
      <c r="L4" s="3">
        <v>115</v>
      </c>
    </row>
    <row r="5" customHeight="1" spans="6:12">
      <c r="F5" s="3">
        <v>2020</v>
      </c>
      <c r="G5" s="3" t="s">
        <v>303</v>
      </c>
      <c r="H5" s="3" t="s">
        <v>957</v>
      </c>
      <c r="I5" s="3" t="s">
        <v>958</v>
      </c>
      <c r="J5" s="3" t="s">
        <v>14</v>
      </c>
      <c r="K5" s="3" t="s">
        <v>959</v>
      </c>
      <c r="L5" s="3">
        <v>80</v>
      </c>
    </row>
    <row r="6" customHeight="1" spans="6:12">
      <c r="F6" s="3">
        <v>2020</v>
      </c>
      <c r="G6" s="3" t="s">
        <v>72</v>
      </c>
      <c r="H6" s="3" t="s">
        <v>957</v>
      </c>
      <c r="I6" s="3">
        <v>1</v>
      </c>
      <c r="J6" s="3" t="s">
        <v>281</v>
      </c>
      <c r="K6" s="3" t="s">
        <v>960</v>
      </c>
      <c r="L6" s="3">
        <v>300</v>
      </c>
    </row>
    <row r="7" customHeight="1" spans="6:12">
      <c r="F7" s="3">
        <v>2020</v>
      </c>
      <c r="G7" s="3" t="s">
        <v>148</v>
      </c>
      <c r="H7" s="3" t="s">
        <v>957</v>
      </c>
      <c r="I7" s="3">
        <v>46</v>
      </c>
      <c r="J7" s="3" t="s">
        <v>281</v>
      </c>
      <c r="K7" s="3" t="s">
        <v>961</v>
      </c>
      <c r="L7" s="3">
        <v>150</v>
      </c>
    </row>
    <row r="8" customHeight="1" spans="6:12">
      <c r="F8" s="3">
        <v>2020</v>
      </c>
      <c r="G8" s="3" t="s">
        <v>148</v>
      </c>
      <c r="H8" s="3" t="s">
        <v>957</v>
      </c>
      <c r="I8" s="3">
        <v>46</v>
      </c>
      <c r="J8" s="3" t="s">
        <v>281</v>
      </c>
      <c r="K8" s="3" t="s">
        <v>961</v>
      </c>
      <c r="L8" s="3">
        <v>150</v>
      </c>
    </row>
    <row r="9" customHeight="1" spans="6:12">
      <c r="F9" s="3">
        <v>2020</v>
      </c>
      <c r="G9" s="3" t="s">
        <v>148</v>
      </c>
      <c r="H9" s="3" t="s">
        <v>957</v>
      </c>
      <c r="I9" s="3">
        <v>46</v>
      </c>
      <c r="J9" s="3" t="s">
        <v>281</v>
      </c>
      <c r="K9" s="3" t="s">
        <v>757</v>
      </c>
      <c r="L9" s="3">
        <v>150</v>
      </c>
    </row>
    <row r="10" customHeight="1" spans="6:12">
      <c r="F10" s="3">
        <v>2020</v>
      </c>
      <c r="G10" s="3" t="s">
        <v>148</v>
      </c>
      <c r="H10" s="3" t="s">
        <v>957</v>
      </c>
      <c r="I10" s="3">
        <v>46</v>
      </c>
      <c r="J10" s="3" t="s">
        <v>281</v>
      </c>
      <c r="K10" s="3" t="s">
        <v>757</v>
      </c>
      <c r="L10" s="3">
        <v>80</v>
      </c>
    </row>
    <row r="11" customHeight="1" spans="6:12">
      <c r="F11" s="3">
        <v>2020</v>
      </c>
      <c r="G11" s="3" t="s">
        <v>148</v>
      </c>
      <c r="H11" s="3" t="s">
        <v>962</v>
      </c>
      <c r="I11" s="3">
        <v>101</v>
      </c>
      <c r="J11" s="3" t="s">
        <v>147</v>
      </c>
      <c r="K11" s="3" t="s">
        <v>963</v>
      </c>
      <c r="L11" s="3">
        <v>100</v>
      </c>
    </row>
    <row r="12" customHeight="1" spans="6:12">
      <c r="F12" s="3">
        <v>2020</v>
      </c>
      <c r="G12" s="3" t="s">
        <v>148</v>
      </c>
      <c r="H12" s="3" t="s">
        <v>962</v>
      </c>
      <c r="I12" s="3">
        <v>1</v>
      </c>
      <c r="J12" s="3" t="s">
        <v>277</v>
      </c>
      <c r="K12" s="3" t="s">
        <v>757</v>
      </c>
      <c r="L12" s="3">
        <v>80</v>
      </c>
    </row>
    <row r="13" customHeight="1" spans="6:12">
      <c r="F13" s="3">
        <v>2021</v>
      </c>
      <c r="G13" s="3" t="s">
        <v>964</v>
      </c>
      <c r="H13" s="3" t="s">
        <v>965</v>
      </c>
      <c r="I13" s="3" t="s">
        <v>966</v>
      </c>
      <c r="J13" s="3" t="s">
        <v>281</v>
      </c>
      <c r="L13" s="3">
        <v>60</v>
      </c>
    </row>
    <row r="14" customHeight="1" spans="6:12">
      <c r="F14" s="3">
        <v>2021</v>
      </c>
      <c r="G14" s="3" t="s">
        <v>131</v>
      </c>
      <c r="H14" s="3" t="s">
        <v>136</v>
      </c>
      <c r="I14" s="3">
        <v>255</v>
      </c>
      <c r="J14" s="3" t="s">
        <v>277</v>
      </c>
      <c r="K14" s="3" t="s">
        <v>276</v>
      </c>
      <c r="L14" s="3">
        <v>150</v>
      </c>
    </row>
    <row r="15" customHeight="1" spans="6:12">
      <c r="F15" s="3">
        <v>2021</v>
      </c>
      <c r="G15" s="3" t="s">
        <v>131</v>
      </c>
      <c r="H15" s="3" t="s">
        <v>962</v>
      </c>
      <c r="I15" s="3">
        <v>1</v>
      </c>
      <c r="J15" s="3" t="s">
        <v>277</v>
      </c>
      <c r="K15" s="3" t="s">
        <v>276</v>
      </c>
      <c r="L15" s="3">
        <v>75</v>
      </c>
    </row>
    <row r="16" customHeight="1" spans="6:12">
      <c r="F16" s="3">
        <v>2021</v>
      </c>
      <c r="G16" s="3" t="s">
        <v>967</v>
      </c>
      <c r="H16" s="3" t="s">
        <v>968</v>
      </c>
      <c r="I16" s="3">
        <v>121</v>
      </c>
      <c r="J16" s="3" t="s">
        <v>281</v>
      </c>
      <c r="K16" s="3" t="s">
        <v>969</v>
      </c>
      <c r="L16" s="3">
        <v>100</v>
      </c>
    </row>
    <row r="17" customHeight="1" spans="6:12">
      <c r="F17" s="3">
        <v>1998</v>
      </c>
      <c r="G17" s="3" t="s">
        <v>970</v>
      </c>
      <c r="H17" s="3" t="s">
        <v>971</v>
      </c>
      <c r="I17" s="3">
        <v>182</v>
      </c>
      <c r="J17" s="3" t="s">
        <v>14</v>
      </c>
      <c r="K17" s="3" t="s">
        <v>972</v>
      </c>
      <c r="L17" s="3">
        <v>100</v>
      </c>
    </row>
    <row r="18" customHeight="1" spans="6:12">
      <c r="F18" s="3">
        <v>2017</v>
      </c>
      <c r="G18" s="3" t="s">
        <v>153</v>
      </c>
      <c r="H18" s="3" t="s">
        <v>973</v>
      </c>
      <c r="I18" s="3" t="s">
        <v>974</v>
      </c>
      <c r="J18" s="3" t="s">
        <v>147</v>
      </c>
      <c r="L18" s="3">
        <v>80</v>
      </c>
    </row>
    <row r="19" customHeight="1" spans="6:12">
      <c r="F19" s="3">
        <v>2020</v>
      </c>
      <c r="G19" s="3" t="s">
        <v>68</v>
      </c>
      <c r="H19" s="3" t="s">
        <v>957</v>
      </c>
      <c r="I19" s="3">
        <v>201</v>
      </c>
      <c r="J19" s="3" t="s">
        <v>27</v>
      </c>
      <c r="K19" s="3" t="s">
        <v>39</v>
      </c>
      <c r="L19" s="3">
        <v>75</v>
      </c>
    </row>
    <row r="20" customHeight="1" spans="6:12">
      <c r="F20" s="3">
        <v>2020</v>
      </c>
      <c r="G20" s="3" t="s">
        <v>652</v>
      </c>
      <c r="H20" s="3" t="s">
        <v>957</v>
      </c>
      <c r="I20" s="3">
        <v>101</v>
      </c>
      <c r="J20" s="3" t="s">
        <v>14</v>
      </c>
      <c r="K20" s="3" t="s">
        <v>975</v>
      </c>
      <c r="L20" s="3">
        <v>150</v>
      </c>
    </row>
    <row r="21" customHeight="1" spans="6:12">
      <c r="F21" s="3">
        <v>1986</v>
      </c>
      <c r="G21" s="3" t="s">
        <v>166</v>
      </c>
      <c r="H21" s="3" t="s">
        <v>976</v>
      </c>
      <c r="I21" s="3">
        <v>161</v>
      </c>
      <c r="J21" s="3" t="s">
        <v>977</v>
      </c>
      <c r="L21" s="3">
        <v>100</v>
      </c>
    </row>
    <row r="22" customHeight="1" spans="6:12">
      <c r="F22" s="3">
        <v>1984</v>
      </c>
      <c r="G22" s="3" t="s">
        <v>166</v>
      </c>
      <c r="H22" s="3" t="s">
        <v>978</v>
      </c>
      <c r="I22" s="3">
        <v>123</v>
      </c>
      <c r="J22" s="3" t="s">
        <v>147</v>
      </c>
      <c r="L22" s="3">
        <v>150</v>
      </c>
    </row>
    <row r="23" customHeight="1" spans="6:12">
      <c r="F23" s="3">
        <v>2002</v>
      </c>
      <c r="G23" s="3" t="s">
        <v>166</v>
      </c>
      <c r="H23" s="3" t="s">
        <v>962</v>
      </c>
      <c r="I23" s="3">
        <v>295</v>
      </c>
      <c r="J23" s="3" t="s">
        <v>27</v>
      </c>
      <c r="L23" s="3">
        <v>150</v>
      </c>
    </row>
    <row r="24" customHeight="1" spans="6:12">
      <c r="F24" s="3">
        <v>2002</v>
      </c>
      <c r="G24" s="3" t="s">
        <v>166</v>
      </c>
      <c r="H24" s="3" t="s">
        <v>962</v>
      </c>
      <c r="I24" s="3">
        <v>295</v>
      </c>
      <c r="J24" s="3" t="s">
        <v>146</v>
      </c>
      <c r="L24" s="3">
        <v>150</v>
      </c>
    </row>
    <row r="25" customHeight="1" spans="6:12">
      <c r="F25" s="3">
        <v>2002</v>
      </c>
      <c r="G25" s="3" t="s">
        <v>979</v>
      </c>
      <c r="H25" s="3" t="s">
        <v>962</v>
      </c>
      <c r="I25" s="3">
        <v>15</v>
      </c>
      <c r="J25" s="3" t="s">
        <v>277</v>
      </c>
      <c r="L25" s="3">
        <v>150</v>
      </c>
    </row>
    <row r="26" customHeight="1" spans="6:12">
      <c r="F26" s="3">
        <v>2021</v>
      </c>
      <c r="G26" s="3" t="s">
        <v>131</v>
      </c>
      <c r="H26" s="3" t="s">
        <v>968</v>
      </c>
      <c r="I26" s="3">
        <v>262</v>
      </c>
      <c r="J26" s="3" t="s">
        <v>277</v>
      </c>
      <c r="L26" s="3">
        <v>125</v>
      </c>
    </row>
    <row r="27" customHeight="1" spans="6:12">
      <c r="F27" s="3">
        <v>2002</v>
      </c>
      <c r="G27" s="3" t="s">
        <v>166</v>
      </c>
      <c r="H27" s="3" t="s">
        <v>962</v>
      </c>
      <c r="I27" s="3">
        <v>248</v>
      </c>
      <c r="J27" s="3" t="s">
        <v>170</v>
      </c>
      <c r="L27" s="3">
        <v>80</v>
      </c>
    </row>
    <row r="28" customHeight="1" spans="6:12">
      <c r="F28" s="3">
        <v>2002</v>
      </c>
      <c r="G28" s="3" t="s">
        <v>166</v>
      </c>
      <c r="H28" s="3" t="s">
        <v>962</v>
      </c>
      <c r="I28" s="3">
        <v>248</v>
      </c>
      <c r="J28" s="3" t="s">
        <v>152</v>
      </c>
      <c r="L28" s="3">
        <v>80</v>
      </c>
    </row>
    <row r="29" customHeight="1" spans="6:12">
      <c r="F29" s="3">
        <v>1990</v>
      </c>
      <c r="G29" s="3" t="s">
        <v>196</v>
      </c>
      <c r="H29" s="3" t="s">
        <v>420</v>
      </c>
      <c r="I29" s="3">
        <v>800</v>
      </c>
      <c r="J29" s="3" t="s">
        <v>980</v>
      </c>
      <c r="L29" s="3">
        <v>140</v>
      </c>
    </row>
    <row r="30" customHeight="1" spans="6:12">
      <c r="F30" s="3">
        <v>1991</v>
      </c>
      <c r="G30" s="3" t="s">
        <v>981</v>
      </c>
      <c r="H30" s="3" t="s">
        <v>420</v>
      </c>
      <c r="I30" s="3">
        <v>2</v>
      </c>
      <c r="J30" s="3" t="s">
        <v>980</v>
      </c>
      <c r="L30" s="3">
        <v>100</v>
      </c>
    </row>
    <row r="31" customHeight="1" spans="6:12">
      <c r="F31" s="3">
        <v>1990</v>
      </c>
      <c r="G31" s="3" t="s">
        <v>196</v>
      </c>
      <c r="H31" s="3" t="s">
        <v>420</v>
      </c>
      <c r="I31" s="3">
        <v>800</v>
      </c>
      <c r="J31" s="3" t="s">
        <v>980</v>
      </c>
      <c r="L31" s="3">
        <v>140</v>
      </c>
    </row>
    <row r="32" customHeight="1" spans="6:12">
      <c r="F32" s="3">
        <v>1990</v>
      </c>
      <c r="G32" s="3" t="s">
        <v>196</v>
      </c>
      <c r="H32" s="3" t="s">
        <v>420</v>
      </c>
      <c r="I32" s="3">
        <v>685</v>
      </c>
      <c r="J32" s="3" t="s">
        <v>40</v>
      </c>
      <c r="L32" s="3">
        <v>150</v>
      </c>
    </row>
    <row r="33" customHeight="1" spans="6:12">
      <c r="F33" s="3">
        <v>2018</v>
      </c>
      <c r="G33" s="3" t="s">
        <v>131</v>
      </c>
      <c r="H33" s="3" t="s">
        <v>291</v>
      </c>
      <c r="I33" s="3">
        <v>317</v>
      </c>
      <c r="J33" s="3" t="s">
        <v>281</v>
      </c>
      <c r="L33" s="3">
        <v>90</v>
      </c>
    </row>
    <row r="34" customHeight="1" spans="6:12">
      <c r="F34" s="3">
        <v>1986</v>
      </c>
      <c r="G34" s="3" t="s">
        <v>166</v>
      </c>
      <c r="H34" s="3" t="s">
        <v>982</v>
      </c>
      <c r="I34" s="3">
        <v>112</v>
      </c>
      <c r="J34" s="3" t="s">
        <v>14</v>
      </c>
      <c r="L34" s="3">
        <v>90</v>
      </c>
    </row>
    <row r="35" customHeight="1" spans="6:12">
      <c r="F35" s="3">
        <v>1986</v>
      </c>
      <c r="G35" s="3" t="s">
        <v>166</v>
      </c>
      <c r="H35" s="3" t="s">
        <v>978</v>
      </c>
      <c r="I35" s="3">
        <v>45</v>
      </c>
      <c r="J35" s="3" t="s">
        <v>14</v>
      </c>
      <c r="L35" s="3">
        <v>70</v>
      </c>
    </row>
    <row r="36" customHeight="1" spans="6:12">
      <c r="F36" s="3">
        <v>1989</v>
      </c>
      <c r="G36" s="3" t="s">
        <v>183</v>
      </c>
      <c r="H36" s="3" t="s">
        <v>983</v>
      </c>
      <c r="I36" s="3">
        <v>257</v>
      </c>
      <c r="J36" s="3" t="s">
        <v>984</v>
      </c>
      <c r="L36" s="3">
        <v>75</v>
      </c>
    </row>
    <row r="37" customHeight="1" spans="6:12">
      <c r="F37" s="3">
        <v>1984</v>
      </c>
      <c r="G37" s="3" t="s">
        <v>166</v>
      </c>
      <c r="H37" s="3" t="s">
        <v>985</v>
      </c>
      <c r="I37" s="3">
        <v>280</v>
      </c>
      <c r="J37" s="3" t="s">
        <v>14</v>
      </c>
      <c r="L37" s="3">
        <v>150</v>
      </c>
    </row>
    <row r="38" customHeight="1" spans="6:12">
      <c r="F38" s="3">
        <v>1989</v>
      </c>
      <c r="G38" s="3" t="s">
        <v>183</v>
      </c>
      <c r="H38" s="3" t="s">
        <v>983</v>
      </c>
      <c r="I38" s="3">
        <v>257</v>
      </c>
      <c r="J38" s="3" t="s">
        <v>14</v>
      </c>
      <c r="L38" s="3">
        <v>150</v>
      </c>
    </row>
    <row r="39" customHeight="1" spans="6:12">
      <c r="F39" s="3">
        <v>1989</v>
      </c>
      <c r="G39" s="3" t="s">
        <v>183</v>
      </c>
      <c r="H39" s="3" t="s">
        <v>983</v>
      </c>
      <c r="I39" s="3">
        <v>257</v>
      </c>
      <c r="J39" s="3" t="s">
        <v>14</v>
      </c>
      <c r="L39" s="3">
        <v>150</v>
      </c>
    </row>
    <row r="40" customHeight="1" spans="6:12">
      <c r="F40" s="3">
        <v>1989</v>
      </c>
      <c r="G40" s="3" t="s">
        <v>183</v>
      </c>
      <c r="H40" s="3" t="s">
        <v>983</v>
      </c>
      <c r="I40" s="3">
        <v>257</v>
      </c>
      <c r="J40" s="3" t="s">
        <v>14</v>
      </c>
      <c r="L40" s="3">
        <v>150</v>
      </c>
    </row>
    <row r="41" customHeight="1" spans="6:12">
      <c r="F41" s="3">
        <v>1989</v>
      </c>
      <c r="G41" s="3" t="s">
        <v>183</v>
      </c>
      <c r="H41" s="3" t="s">
        <v>983</v>
      </c>
      <c r="I41" s="3">
        <v>257</v>
      </c>
      <c r="J41" s="3" t="s">
        <v>14</v>
      </c>
      <c r="L41" s="3">
        <v>150</v>
      </c>
    </row>
    <row r="42" customHeight="1" spans="6:12">
      <c r="F42" s="3">
        <v>1989</v>
      </c>
      <c r="G42" s="3" t="s">
        <v>183</v>
      </c>
      <c r="H42" s="3" t="s">
        <v>983</v>
      </c>
      <c r="I42" s="3">
        <v>257</v>
      </c>
      <c r="J42" s="3" t="s">
        <v>14</v>
      </c>
      <c r="L42" s="3">
        <v>150</v>
      </c>
    </row>
    <row r="43" customHeight="1" spans="6:12">
      <c r="F43" s="3">
        <v>1986</v>
      </c>
      <c r="G43" s="3" t="s">
        <v>166</v>
      </c>
      <c r="H43" s="3" t="s">
        <v>976</v>
      </c>
      <c r="I43" s="3">
        <v>161</v>
      </c>
      <c r="J43" s="3" t="s">
        <v>184</v>
      </c>
      <c r="L43" s="3">
        <v>150</v>
      </c>
    </row>
    <row r="44" customHeight="1" spans="6:12">
      <c r="F44" s="3">
        <v>1986</v>
      </c>
      <c r="G44" s="3" t="s">
        <v>183</v>
      </c>
      <c r="H44" s="3" t="s">
        <v>197</v>
      </c>
      <c r="I44" s="3">
        <v>246</v>
      </c>
      <c r="J44" s="3" t="s">
        <v>14</v>
      </c>
      <c r="L44" s="3">
        <v>75</v>
      </c>
    </row>
    <row r="45" customHeight="1" spans="6:12">
      <c r="F45" s="3">
        <v>1989</v>
      </c>
      <c r="G45" s="3" t="s">
        <v>183</v>
      </c>
      <c r="H45" s="3" t="s">
        <v>983</v>
      </c>
      <c r="I45" s="3">
        <v>257</v>
      </c>
      <c r="J45" s="3" t="s">
        <v>146</v>
      </c>
      <c r="L45" s="3">
        <v>125</v>
      </c>
    </row>
    <row r="46" customHeight="1" spans="6:12">
      <c r="F46" s="3">
        <v>2018</v>
      </c>
      <c r="G46" s="3" t="s">
        <v>398</v>
      </c>
      <c r="H46" s="3" t="s">
        <v>973</v>
      </c>
      <c r="I46" s="3">
        <v>49</v>
      </c>
      <c r="J46" s="3" t="s">
        <v>14</v>
      </c>
      <c r="K46" s="3" t="s">
        <v>986</v>
      </c>
      <c r="L46" s="3">
        <v>100</v>
      </c>
    </row>
    <row r="47" customHeight="1" spans="6:12">
      <c r="F47" s="3">
        <v>2020</v>
      </c>
      <c r="G47" s="3" t="s">
        <v>68</v>
      </c>
      <c r="H47" s="3" t="s">
        <v>957</v>
      </c>
      <c r="I47" s="3">
        <v>201</v>
      </c>
      <c r="J47" s="3" t="s">
        <v>14</v>
      </c>
      <c r="K47" s="3" t="s">
        <v>955</v>
      </c>
      <c r="L47" s="3">
        <v>125</v>
      </c>
    </row>
    <row r="48" customHeight="1" spans="6:12">
      <c r="F48" s="3">
        <v>2020</v>
      </c>
      <c r="G48" s="3" t="s">
        <v>72</v>
      </c>
      <c r="H48" s="3" t="s">
        <v>962</v>
      </c>
      <c r="I48" s="3">
        <v>255</v>
      </c>
      <c r="J48" s="3" t="s">
        <v>277</v>
      </c>
      <c r="L48" s="3">
        <v>75</v>
      </c>
    </row>
    <row r="49" customHeight="1" spans="6:12">
      <c r="F49" s="3">
        <v>2020</v>
      </c>
      <c r="G49" s="3" t="s">
        <v>68</v>
      </c>
      <c r="H49" s="3" t="s">
        <v>962</v>
      </c>
      <c r="I49" s="3" t="s">
        <v>987</v>
      </c>
      <c r="J49" s="3" t="s">
        <v>40</v>
      </c>
      <c r="K49" s="3" t="s">
        <v>108</v>
      </c>
      <c r="L49" s="3">
        <v>100</v>
      </c>
    </row>
    <row r="50" customHeight="1" spans="6:12">
      <c r="F50" s="3">
        <v>1981</v>
      </c>
      <c r="G50" s="3" t="s">
        <v>166</v>
      </c>
      <c r="H50" s="3" t="s">
        <v>988</v>
      </c>
      <c r="I50" s="3">
        <v>216</v>
      </c>
      <c r="J50" s="3" t="s">
        <v>977</v>
      </c>
      <c r="L50" s="3">
        <v>150</v>
      </c>
    </row>
    <row r="51" customHeight="1" spans="6:12">
      <c r="F51" s="3">
        <v>2003</v>
      </c>
      <c r="G51" s="3" t="s">
        <v>989</v>
      </c>
      <c r="H51" s="3" t="s">
        <v>990</v>
      </c>
      <c r="I51" s="3">
        <v>43</v>
      </c>
      <c r="J51" s="3" t="s">
        <v>14</v>
      </c>
      <c r="K51" s="3" t="s">
        <v>991</v>
      </c>
      <c r="L51" s="3">
        <v>100</v>
      </c>
    </row>
    <row r="53" customHeight="1" spans="4:12">
      <c r="D53" s="3" t="s">
        <v>3770</v>
      </c>
      <c r="F53" s="65">
        <v>2018</v>
      </c>
      <c r="G53" s="45" t="s">
        <v>861</v>
      </c>
      <c r="H53" s="45" t="s">
        <v>1763</v>
      </c>
      <c r="I53" s="45" t="s">
        <v>1764</v>
      </c>
      <c r="J53" s="45" t="s">
        <v>281</v>
      </c>
      <c r="K53" s="45"/>
      <c r="L53" s="65">
        <v>130</v>
      </c>
    </row>
    <row r="54" customHeight="1" spans="6:12">
      <c r="F54" s="65">
        <v>2018</v>
      </c>
      <c r="G54" s="45" t="s">
        <v>1046</v>
      </c>
      <c r="H54" s="45" t="s">
        <v>1763</v>
      </c>
      <c r="I54" s="45" t="s">
        <v>1765</v>
      </c>
      <c r="J54" s="45" t="s">
        <v>281</v>
      </c>
      <c r="K54" s="45"/>
      <c r="L54" s="65">
        <v>115</v>
      </c>
    </row>
    <row r="55" customHeight="1" spans="6:12">
      <c r="F55" s="65">
        <v>2018</v>
      </c>
      <c r="G55" s="45" t="s">
        <v>1046</v>
      </c>
      <c r="H55" s="45" t="s">
        <v>1763</v>
      </c>
      <c r="I55" s="45" t="s">
        <v>1482</v>
      </c>
      <c r="J55" s="45" t="s">
        <v>281</v>
      </c>
      <c r="K55" s="45"/>
      <c r="L55" s="65">
        <v>100</v>
      </c>
    </row>
    <row r="56" customHeight="1" spans="6:12">
      <c r="F56" s="3">
        <v>2019</v>
      </c>
      <c r="G56" s="3" t="s">
        <v>1016</v>
      </c>
      <c r="H56" s="3" t="s">
        <v>1766</v>
      </c>
      <c r="I56" s="3">
        <v>1</v>
      </c>
      <c r="J56" s="3" t="s">
        <v>14</v>
      </c>
      <c r="K56" s="3" t="s">
        <v>1767</v>
      </c>
      <c r="L56" s="3">
        <v>150</v>
      </c>
    </row>
    <row r="57" customHeight="1" spans="6:12">
      <c r="F57" s="65">
        <v>2018</v>
      </c>
      <c r="G57" s="45" t="s">
        <v>861</v>
      </c>
      <c r="H57" s="45" t="s">
        <v>1763</v>
      </c>
      <c r="I57" s="45">
        <v>150</v>
      </c>
      <c r="J57" s="45" t="s">
        <v>281</v>
      </c>
      <c r="L57" s="3">
        <v>150</v>
      </c>
    </row>
    <row r="58" customHeight="1" spans="6:12">
      <c r="F58" s="65">
        <v>2018</v>
      </c>
      <c r="G58" s="45" t="s">
        <v>1046</v>
      </c>
      <c r="H58" s="45" t="s">
        <v>1763</v>
      </c>
      <c r="I58" s="45" t="s">
        <v>1482</v>
      </c>
      <c r="J58" s="45" t="s">
        <v>281</v>
      </c>
      <c r="K58" s="45"/>
      <c r="L58" s="65">
        <v>100</v>
      </c>
    </row>
    <row r="59" customHeight="1" spans="6:12">
      <c r="F59" s="3">
        <v>2001</v>
      </c>
      <c r="G59" s="3" t="s">
        <v>1072</v>
      </c>
      <c r="H59" s="3" t="s">
        <v>1768</v>
      </c>
      <c r="I59" s="3">
        <v>451</v>
      </c>
      <c r="J59" s="3" t="s">
        <v>984</v>
      </c>
      <c r="L59" s="3">
        <v>75</v>
      </c>
    </row>
    <row r="60" customHeight="1" spans="6:12">
      <c r="F60" s="3">
        <v>2019</v>
      </c>
      <c r="G60" s="3" t="s">
        <v>1769</v>
      </c>
      <c r="H60" s="3" t="s">
        <v>1766</v>
      </c>
      <c r="I60" s="3">
        <v>504</v>
      </c>
      <c r="J60" s="3" t="s">
        <v>40</v>
      </c>
      <c r="L60" s="3">
        <v>80</v>
      </c>
    </row>
    <row r="61" customHeight="1" spans="6:12">
      <c r="F61" s="3">
        <v>2019</v>
      </c>
      <c r="G61" s="3" t="s">
        <v>1769</v>
      </c>
      <c r="H61" s="3" t="s">
        <v>1766</v>
      </c>
      <c r="I61" s="3">
        <v>504</v>
      </c>
      <c r="J61" s="3" t="s">
        <v>40</v>
      </c>
      <c r="L61" s="3">
        <v>80</v>
      </c>
    </row>
    <row r="62" customHeight="1" spans="6:12">
      <c r="F62" s="3">
        <v>2019</v>
      </c>
      <c r="G62" s="3" t="s">
        <v>1769</v>
      </c>
      <c r="H62" s="3" t="s">
        <v>1766</v>
      </c>
      <c r="I62" s="3">
        <v>504</v>
      </c>
      <c r="J62" s="3" t="s">
        <v>40</v>
      </c>
      <c r="L62" s="3">
        <v>80</v>
      </c>
    </row>
    <row r="63" customHeight="1" spans="6:12">
      <c r="F63" s="3">
        <v>2019</v>
      </c>
      <c r="G63" s="3" t="s">
        <v>1769</v>
      </c>
      <c r="H63" s="3" t="s">
        <v>1766</v>
      </c>
      <c r="I63" s="3">
        <v>504</v>
      </c>
      <c r="J63" s="3" t="s">
        <v>40</v>
      </c>
      <c r="L63" s="3">
        <v>80</v>
      </c>
    </row>
    <row r="64" customHeight="1" spans="6:12">
      <c r="F64" s="3">
        <v>2019</v>
      </c>
      <c r="G64" s="3" t="s">
        <v>1769</v>
      </c>
      <c r="H64" s="3" t="s">
        <v>1766</v>
      </c>
      <c r="I64" s="3">
        <v>504</v>
      </c>
      <c r="J64" s="3" t="s">
        <v>40</v>
      </c>
      <c r="L64" s="3">
        <v>80</v>
      </c>
    </row>
    <row r="65" customHeight="1" spans="6:12">
      <c r="F65" s="3">
        <v>2019</v>
      </c>
      <c r="G65" s="3" t="s">
        <v>1769</v>
      </c>
      <c r="H65" s="3" t="s">
        <v>1766</v>
      </c>
      <c r="I65" s="3">
        <v>504</v>
      </c>
      <c r="J65" s="3" t="s">
        <v>40</v>
      </c>
      <c r="L65" s="3">
        <v>80</v>
      </c>
    </row>
    <row r="66" customHeight="1" spans="6:12">
      <c r="F66" s="3">
        <v>2018</v>
      </c>
      <c r="G66" s="3" t="s">
        <v>166</v>
      </c>
      <c r="H66" s="3" t="s">
        <v>1763</v>
      </c>
      <c r="I66" s="3">
        <v>700</v>
      </c>
      <c r="J66" s="3" t="s">
        <v>14</v>
      </c>
      <c r="K66" s="3" t="s">
        <v>1770</v>
      </c>
      <c r="L66" s="3">
        <v>75</v>
      </c>
    </row>
    <row r="67" customHeight="1" spans="6:12">
      <c r="F67" s="3">
        <v>2018</v>
      </c>
      <c r="G67" s="3" t="s">
        <v>1046</v>
      </c>
      <c r="H67" s="3" t="s">
        <v>1763</v>
      </c>
      <c r="I67" s="3">
        <v>285</v>
      </c>
      <c r="J67" s="3" t="s">
        <v>277</v>
      </c>
      <c r="L67" s="3">
        <v>60</v>
      </c>
    </row>
    <row r="68" customHeight="1" spans="6:12">
      <c r="F68" s="3">
        <v>2018</v>
      </c>
      <c r="G68" s="3" t="s">
        <v>1760</v>
      </c>
      <c r="H68" s="3" t="s">
        <v>1763</v>
      </c>
      <c r="I68" s="3">
        <v>53</v>
      </c>
      <c r="J68" s="3" t="s">
        <v>40</v>
      </c>
      <c r="L68" s="3">
        <v>120</v>
      </c>
    </row>
    <row r="69" customHeight="1" spans="6:12">
      <c r="F69" s="3">
        <v>2018</v>
      </c>
      <c r="G69" s="3" t="s">
        <v>1760</v>
      </c>
      <c r="H69" s="3" t="s">
        <v>1763</v>
      </c>
      <c r="I69" s="3">
        <v>53</v>
      </c>
      <c r="J69" s="3" t="s">
        <v>40</v>
      </c>
      <c r="L69" s="3">
        <v>120</v>
      </c>
    </row>
    <row r="70" customHeight="1" spans="6:12">
      <c r="F70" s="3">
        <v>2018</v>
      </c>
      <c r="G70" s="3" t="s">
        <v>1760</v>
      </c>
      <c r="H70" s="3" t="s">
        <v>1763</v>
      </c>
      <c r="I70" s="3">
        <v>53</v>
      </c>
      <c r="J70" s="3" t="s">
        <v>40</v>
      </c>
      <c r="L70" s="3">
        <v>120</v>
      </c>
    </row>
    <row r="71" customHeight="1" spans="6:12">
      <c r="F71" s="3">
        <v>2018</v>
      </c>
      <c r="G71" s="3" t="s">
        <v>1760</v>
      </c>
      <c r="H71" s="3" t="s">
        <v>1763</v>
      </c>
      <c r="I71" s="3">
        <v>53</v>
      </c>
      <c r="J71" s="3" t="s">
        <v>40</v>
      </c>
      <c r="L71" s="3">
        <v>120</v>
      </c>
    </row>
    <row r="72" customHeight="1" spans="6:12">
      <c r="F72" s="3">
        <v>2018</v>
      </c>
      <c r="G72" s="3" t="s">
        <v>1760</v>
      </c>
      <c r="H72" s="3" t="s">
        <v>1763</v>
      </c>
      <c r="I72" s="3">
        <v>53</v>
      </c>
      <c r="J72" s="3" t="s">
        <v>40</v>
      </c>
      <c r="L72" s="3">
        <v>120</v>
      </c>
    </row>
    <row r="78" customHeight="1" spans="4:12">
      <c r="D78" s="3" t="s">
        <v>3771</v>
      </c>
      <c r="F78" s="3">
        <v>1984</v>
      </c>
      <c r="G78" s="3" t="s">
        <v>166</v>
      </c>
      <c r="H78" s="3" t="s">
        <v>3772</v>
      </c>
      <c r="I78" s="3">
        <v>51</v>
      </c>
      <c r="J78" s="3" t="s">
        <v>14</v>
      </c>
      <c r="L78" s="3">
        <v>120</v>
      </c>
    </row>
    <row r="79" customHeight="1" spans="6:12">
      <c r="F79" s="3">
        <v>1984</v>
      </c>
      <c r="G79" s="3" t="s">
        <v>166</v>
      </c>
      <c r="H79" s="3" t="s">
        <v>3772</v>
      </c>
      <c r="I79" s="3">
        <v>51</v>
      </c>
      <c r="J79" s="3" t="s">
        <v>14</v>
      </c>
      <c r="L79" s="3">
        <v>120</v>
      </c>
    </row>
    <row r="80" customHeight="1" spans="6:12">
      <c r="F80" s="3">
        <v>1984</v>
      </c>
      <c r="G80" s="3" t="s">
        <v>166</v>
      </c>
      <c r="H80" s="3" t="s">
        <v>3772</v>
      </c>
      <c r="I80" s="3">
        <v>51</v>
      </c>
      <c r="J80" s="3" t="s">
        <v>27</v>
      </c>
      <c r="L80" s="3">
        <v>120</v>
      </c>
    </row>
    <row r="81" customHeight="1" spans="6:12">
      <c r="F81" s="3">
        <v>1984</v>
      </c>
      <c r="G81" s="3" t="s">
        <v>166</v>
      </c>
      <c r="H81" s="3" t="s">
        <v>3772</v>
      </c>
      <c r="I81" s="3">
        <v>51</v>
      </c>
      <c r="J81" s="3" t="s">
        <v>27</v>
      </c>
      <c r="L81" s="3">
        <v>70</v>
      </c>
    </row>
    <row r="82" customHeight="1" spans="6:12">
      <c r="F82" s="3">
        <v>1984</v>
      </c>
      <c r="G82" s="3" t="s">
        <v>166</v>
      </c>
      <c r="H82" s="3" t="s">
        <v>3772</v>
      </c>
      <c r="I82" s="3">
        <v>51</v>
      </c>
      <c r="J82" s="3" t="s">
        <v>27</v>
      </c>
      <c r="L82" s="3">
        <v>70</v>
      </c>
    </row>
    <row r="83" customHeight="1" spans="6:12">
      <c r="F83" s="3">
        <v>1984</v>
      </c>
      <c r="G83" s="3" t="s">
        <v>166</v>
      </c>
      <c r="H83" s="3" t="s">
        <v>3772</v>
      </c>
      <c r="I83" s="3">
        <v>51</v>
      </c>
      <c r="J83" s="3" t="s">
        <v>27</v>
      </c>
      <c r="L83" s="3">
        <v>70</v>
      </c>
    </row>
    <row r="84" customHeight="1" spans="6:12">
      <c r="F84" s="3">
        <v>1984</v>
      </c>
      <c r="G84" s="3" t="s">
        <v>166</v>
      </c>
      <c r="H84" s="3" t="s">
        <v>3772</v>
      </c>
      <c r="I84" s="3">
        <v>51</v>
      </c>
      <c r="J84" s="3" t="s">
        <v>27</v>
      </c>
      <c r="L84" s="3">
        <v>70</v>
      </c>
    </row>
    <row r="85" customHeight="1" spans="6:12">
      <c r="F85" s="3">
        <v>1984</v>
      </c>
      <c r="G85" s="3" t="s">
        <v>166</v>
      </c>
      <c r="H85" s="3" t="s">
        <v>3772</v>
      </c>
      <c r="I85" s="3">
        <v>51</v>
      </c>
      <c r="J85" s="3" t="s">
        <v>27</v>
      </c>
      <c r="L85" s="3">
        <v>70</v>
      </c>
    </row>
    <row r="86" customHeight="1" spans="6:12">
      <c r="F86" s="3">
        <v>1984</v>
      </c>
      <c r="G86" s="3" t="s">
        <v>166</v>
      </c>
      <c r="H86" s="3" t="s">
        <v>3772</v>
      </c>
      <c r="I86" s="3">
        <v>51</v>
      </c>
      <c r="J86" s="3" t="s">
        <v>27</v>
      </c>
      <c r="L86" s="3">
        <v>70</v>
      </c>
    </row>
    <row r="87" customHeight="1" spans="6:12">
      <c r="F87" s="3">
        <v>1984</v>
      </c>
      <c r="G87" s="3" t="s">
        <v>166</v>
      </c>
      <c r="H87" s="3" t="s">
        <v>3772</v>
      </c>
      <c r="I87" s="3">
        <v>51</v>
      </c>
      <c r="J87" s="3" t="s">
        <v>27</v>
      </c>
      <c r="L87" s="3">
        <v>70</v>
      </c>
    </row>
    <row r="88" customHeight="1" spans="6:12">
      <c r="F88" s="3">
        <v>2015</v>
      </c>
      <c r="G88" s="3" t="s">
        <v>1794</v>
      </c>
      <c r="H88" s="3" t="s">
        <v>3773</v>
      </c>
      <c r="I88" s="3">
        <v>1</v>
      </c>
      <c r="J88" s="3" t="s">
        <v>14</v>
      </c>
      <c r="L88" s="3">
        <v>125</v>
      </c>
    </row>
    <row r="89" customHeight="1" spans="6:12">
      <c r="F89" s="3">
        <v>2016</v>
      </c>
      <c r="G89" s="3" t="s">
        <v>3774</v>
      </c>
      <c r="H89" s="3" t="s">
        <v>3775</v>
      </c>
      <c r="I89" s="3">
        <v>118</v>
      </c>
      <c r="J89" s="3" t="s">
        <v>170</v>
      </c>
      <c r="K89" s="3" t="s">
        <v>3711</v>
      </c>
      <c r="L89" s="3">
        <v>100</v>
      </c>
    </row>
    <row r="90" customHeight="1" spans="6:12">
      <c r="F90" s="3">
        <v>2016</v>
      </c>
      <c r="G90" s="3" t="s">
        <v>3776</v>
      </c>
      <c r="H90" s="3" t="s">
        <v>3775</v>
      </c>
      <c r="I90" s="3" t="s">
        <v>3777</v>
      </c>
      <c r="J90" s="3" t="s">
        <v>14</v>
      </c>
      <c r="K90" s="3" t="s">
        <v>3778</v>
      </c>
      <c r="L90" s="3">
        <v>250</v>
      </c>
    </row>
    <row r="91" customHeight="1" spans="6:12">
      <c r="F91" s="3">
        <v>2013</v>
      </c>
      <c r="G91" s="3" t="s">
        <v>1794</v>
      </c>
      <c r="H91" s="3" t="s">
        <v>942</v>
      </c>
      <c r="I91" s="3" t="s">
        <v>3779</v>
      </c>
      <c r="J91" s="3" t="s">
        <v>3780</v>
      </c>
      <c r="K91" s="3" t="s">
        <v>145</v>
      </c>
      <c r="L91" s="3">
        <v>100</v>
      </c>
    </row>
    <row r="92" customHeight="1" spans="6:12">
      <c r="F92" s="3">
        <v>2013</v>
      </c>
      <c r="G92" s="3" t="s">
        <v>93</v>
      </c>
      <c r="H92" s="3" t="s">
        <v>3781</v>
      </c>
      <c r="I92" s="3">
        <v>93</v>
      </c>
      <c r="J92" s="3" t="s">
        <v>40</v>
      </c>
      <c r="K92" s="3" t="s">
        <v>3782</v>
      </c>
      <c r="L92" s="3">
        <v>150</v>
      </c>
    </row>
    <row r="93" customHeight="1" spans="6:12">
      <c r="F93" s="3">
        <v>2008</v>
      </c>
      <c r="G93" s="3" t="s">
        <v>1794</v>
      </c>
      <c r="H93" s="3" t="s">
        <v>3781</v>
      </c>
      <c r="I93" s="3" t="s">
        <v>3783</v>
      </c>
      <c r="J93" s="3" t="s">
        <v>14</v>
      </c>
      <c r="K93" s="3" t="s">
        <v>3784</v>
      </c>
      <c r="L93" s="3">
        <v>75</v>
      </c>
    </row>
    <row r="94" customHeight="1" spans="6:12">
      <c r="F94" s="3">
        <v>2008</v>
      </c>
      <c r="G94" s="3" t="s">
        <v>1794</v>
      </c>
      <c r="H94" s="3" t="s">
        <v>3781</v>
      </c>
      <c r="I94" s="3" t="s">
        <v>3783</v>
      </c>
      <c r="J94" s="3" t="s">
        <v>14</v>
      </c>
      <c r="K94" s="3" t="s">
        <v>3784</v>
      </c>
      <c r="L94" s="3">
        <v>75</v>
      </c>
    </row>
    <row r="95" customHeight="1" spans="6:12">
      <c r="F95" s="3">
        <v>2008</v>
      </c>
      <c r="G95" s="3" t="s">
        <v>1794</v>
      </c>
      <c r="H95" s="3" t="s">
        <v>3781</v>
      </c>
      <c r="I95" s="3" t="s">
        <v>3783</v>
      </c>
      <c r="J95" s="3" t="s">
        <v>14</v>
      </c>
      <c r="K95" s="3" t="s">
        <v>3784</v>
      </c>
      <c r="L95" s="3">
        <v>75</v>
      </c>
    </row>
    <row r="96" customHeight="1" spans="6:12">
      <c r="F96" s="3">
        <v>2008</v>
      </c>
      <c r="G96" s="3" t="s">
        <v>1794</v>
      </c>
      <c r="H96" s="3" t="s">
        <v>3781</v>
      </c>
      <c r="I96" s="3" t="s">
        <v>3783</v>
      </c>
      <c r="J96" s="3" t="s">
        <v>14</v>
      </c>
      <c r="K96" s="3" t="s">
        <v>3784</v>
      </c>
      <c r="L96" s="3">
        <v>75</v>
      </c>
    </row>
    <row r="97" customHeight="1" spans="6:12">
      <c r="F97" s="3">
        <v>2008</v>
      </c>
      <c r="G97" s="3" t="s">
        <v>1794</v>
      </c>
      <c r="H97" s="3" t="s">
        <v>3781</v>
      </c>
      <c r="I97" s="3" t="s">
        <v>3783</v>
      </c>
      <c r="J97" s="3" t="s">
        <v>14</v>
      </c>
      <c r="K97" s="3" t="s">
        <v>3784</v>
      </c>
      <c r="L97" s="3">
        <v>75</v>
      </c>
    </row>
    <row r="98" customHeight="1" spans="6:12">
      <c r="F98" s="3">
        <v>2008</v>
      </c>
      <c r="G98" s="3" t="s">
        <v>1794</v>
      </c>
      <c r="H98" s="3" t="s">
        <v>3781</v>
      </c>
      <c r="I98" s="3" t="s">
        <v>3783</v>
      </c>
      <c r="J98" s="3" t="s">
        <v>14</v>
      </c>
      <c r="K98" s="3" t="s">
        <v>3784</v>
      </c>
      <c r="L98" s="3">
        <v>75</v>
      </c>
    </row>
    <row r="99" customHeight="1" spans="6:12">
      <c r="F99" s="3">
        <v>1990</v>
      </c>
      <c r="G99" s="3" t="s">
        <v>3785</v>
      </c>
      <c r="H99" s="3" t="s">
        <v>3786</v>
      </c>
      <c r="I99" s="3">
        <v>100</v>
      </c>
      <c r="J99" s="3" t="s">
        <v>14</v>
      </c>
      <c r="L99" s="3">
        <v>20</v>
      </c>
    </row>
    <row r="100" customHeight="1" spans="6:12">
      <c r="F100" s="3">
        <v>1990</v>
      </c>
      <c r="G100" s="3" t="s">
        <v>3785</v>
      </c>
      <c r="H100" s="3" t="s">
        <v>3787</v>
      </c>
      <c r="I100" s="3">
        <v>30</v>
      </c>
      <c r="J100" s="3" t="s">
        <v>14</v>
      </c>
      <c r="L100" s="3">
        <v>40</v>
      </c>
    </row>
    <row r="101" customHeight="1" spans="6:12">
      <c r="F101" s="3">
        <v>1977</v>
      </c>
      <c r="G101" s="3" t="s">
        <v>166</v>
      </c>
      <c r="H101" s="3" t="s">
        <v>3788</v>
      </c>
      <c r="I101" s="3">
        <v>251</v>
      </c>
      <c r="J101" s="3" t="s">
        <v>170</v>
      </c>
      <c r="L101" s="3">
        <v>60</v>
      </c>
    </row>
    <row r="102" customHeight="1" spans="6:12">
      <c r="F102" s="3">
        <v>1990</v>
      </c>
      <c r="G102" s="3" t="s">
        <v>1794</v>
      </c>
      <c r="H102" s="3" t="s">
        <v>3789</v>
      </c>
      <c r="I102" s="3">
        <v>356</v>
      </c>
      <c r="J102" s="3" t="s">
        <v>27</v>
      </c>
      <c r="L102" s="3">
        <v>20</v>
      </c>
    </row>
    <row r="103" customHeight="1" spans="6:12">
      <c r="F103" s="3">
        <v>1990</v>
      </c>
      <c r="G103" s="3" t="s">
        <v>1794</v>
      </c>
      <c r="H103" s="3" t="s">
        <v>3789</v>
      </c>
      <c r="I103" s="3">
        <v>356</v>
      </c>
      <c r="J103" s="3" t="s">
        <v>27</v>
      </c>
      <c r="L103" s="3">
        <v>20</v>
      </c>
    </row>
    <row r="104" customHeight="1" spans="6:12">
      <c r="F104" s="3">
        <v>1990</v>
      </c>
      <c r="G104" s="3" t="s">
        <v>183</v>
      </c>
      <c r="H104" s="3" t="s">
        <v>3789</v>
      </c>
      <c r="I104" s="3">
        <v>428</v>
      </c>
      <c r="J104" s="3" t="s">
        <v>27</v>
      </c>
      <c r="L104" s="3">
        <v>15</v>
      </c>
    </row>
    <row r="105" customHeight="1" spans="6:12">
      <c r="F105" s="3">
        <v>1990</v>
      </c>
      <c r="G105" s="3" t="s">
        <v>183</v>
      </c>
      <c r="H105" s="3" t="s">
        <v>3789</v>
      </c>
      <c r="I105" s="3">
        <v>428</v>
      </c>
      <c r="J105" s="3" t="s">
        <v>27</v>
      </c>
      <c r="L105" s="3">
        <v>15</v>
      </c>
    </row>
    <row r="106" customHeight="1" spans="6:12">
      <c r="F106" s="3">
        <v>1990</v>
      </c>
      <c r="G106" s="3" t="s">
        <v>3790</v>
      </c>
      <c r="H106" s="3" t="s">
        <v>3789</v>
      </c>
      <c r="I106" s="3">
        <v>50</v>
      </c>
      <c r="J106" s="3" t="s">
        <v>27</v>
      </c>
      <c r="L106" s="3">
        <v>25</v>
      </c>
    </row>
    <row r="107" customHeight="1" spans="6:12">
      <c r="F107" s="3">
        <v>1984</v>
      </c>
      <c r="G107" s="3" t="s">
        <v>166</v>
      </c>
      <c r="H107" s="3" t="s">
        <v>3772</v>
      </c>
      <c r="I107" s="3">
        <v>51</v>
      </c>
      <c r="J107" s="3" t="s">
        <v>27</v>
      </c>
      <c r="L107" s="3">
        <v>70</v>
      </c>
    </row>
    <row r="108" customHeight="1" spans="6:12">
      <c r="F108" s="3">
        <v>1984</v>
      </c>
      <c r="G108" s="3" t="s">
        <v>166</v>
      </c>
      <c r="H108" s="3" t="s">
        <v>3772</v>
      </c>
      <c r="I108" s="3">
        <v>51</v>
      </c>
      <c r="J108" s="3" t="s">
        <v>27</v>
      </c>
      <c r="L108" s="3">
        <v>70</v>
      </c>
    </row>
    <row r="109" customHeight="1" spans="6:12">
      <c r="F109" s="3">
        <v>1984</v>
      </c>
      <c r="G109" s="3" t="s">
        <v>166</v>
      </c>
      <c r="H109" s="3" t="s">
        <v>3772</v>
      </c>
      <c r="I109" s="3">
        <v>51</v>
      </c>
      <c r="J109" s="3" t="s">
        <v>27</v>
      </c>
      <c r="L109" s="3">
        <v>70</v>
      </c>
    </row>
    <row r="110" customHeight="1" spans="6:12">
      <c r="F110" s="3">
        <v>1984</v>
      </c>
      <c r="G110" s="3" t="s">
        <v>166</v>
      </c>
      <c r="H110" s="3" t="s">
        <v>3772</v>
      </c>
      <c r="I110" s="3">
        <v>51</v>
      </c>
      <c r="J110" s="3" t="s">
        <v>27</v>
      </c>
      <c r="L110" s="3">
        <v>70</v>
      </c>
    </row>
    <row r="111" customHeight="1" spans="6:12">
      <c r="F111" s="3">
        <v>1984</v>
      </c>
      <c r="G111" s="3" t="s">
        <v>166</v>
      </c>
      <c r="H111" s="3" t="s">
        <v>3772</v>
      </c>
      <c r="I111" s="3">
        <v>51</v>
      </c>
      <c r="J111" s="3" t="s">
        <v>27</v>
      </c>
      <c r="L111" s="3">
        <v>70</v>
      </c>
    </row>
    <row r="112" customHeight="1" spans="6:12">
      <c r="F112" s="3">
        <v>1984</v>
      </c>
      <c r="G112" s="3" t="s">
        <v>166</v>
      </c>
      <c r="H112" s="3" t="s">
        <v>3772</v>
      </c>
      <c r="I112" s="3">
        <v>51</v>
      </c>
      <c r="J112" s="3" t="s">
        <v>27</v>
      </c>
      <c r="L112" s="3">
        <v>70</v>
      </c>
    </row>
    <row r="113" customHeight="1" spans="6:12">
      <c r="F113" s="3">
        <v>1984</v>
      </c>
      <c r="G113" s="3" t="s">
        <v>166</v>
      </c>
      <c r="H113" s="3" t="s">
        <v>3772</v>
      </c>
      <c r="I113" s="3">
        <v>51</v>
      </c>
      <c r="J113" s="3" t="s">
        <v>27</v>
      </c>
      <c r="L113" s="3">
        <v>70</v>
      </c>
    </row>
    <row r="114" customHeight="1" spans="6:12">
      <c r="F114" s="3">
        <v>1984</v>
      </c>
      <c r="G114" s="3" t="s">
        <v>166</v>
      </c>
      <c r="H114" s="3" t="s">
        <v>3772</v>
      </c>
      <c r="I114" s="3">
        <v>51</v>
      </c>
      <c r="J114" s="3" t="s">
        <v>27</v>
      </c>
      <c r="L114" s="3">
        <v>70</v>
      </c>
    </row>
    <row r="115" customHeight="1" spans="6:12">
      <c r="F115" s="3">
        <v>1984</v>
      </c>
      <c r="G115" s="3" t="s">
        <v>166</v>
      </c>
      <c r="H115" s="3" t="s">
        <v>3772</v>
      </c>
      <c r="I115" s="3">
        <v>51</v>
      </c>
      <c r="J115" s="3" t="s">
        <v>14</v>
      </c>
      <c r="L115" s="3">
        <v>120</v>
      </c>
    </row>
    <row r="116" customHeight="1" spans="6:12">
      <c r="F116" s="3">
        <v>1984</v>
      </c>
      <c r="G116" s="3" t="s">
        <v>166</v>
      </c>
      <c r="H116" s="3" t="s">
        <v>3791</v>
      </c>
      <c r="I116" s="3">
        <v>49</v>
      </c>
      <c r="J116" s="3" t="s">
        <v>27</v>
      </c>
      <c r="L116" s="3">
        <v>75</v>
      </c>
    </row>
    <row r="117" customHeight="1" spans="6:12">
      <c r="F117" s="3">
        <v>1984</v>
      </c>
      <c r="G117" s="3" t="s">
        <v>166</v>
      </c>
      <c r="H117" s="3" t="s">
        <v>3791</v>
      </c>
      <c r="I117" s="3">
        <v>49</v>
      </c>
      <c r="J117" s="3" t="s">
        <v>170</v>
      </c>
      <c r="L117" s="3">
        <v>40</v>
      </c>
    </row>
    <row r="118" customHeight="1" spans="6:12">
      <c r="F118" s="3">
        <v>1990</v>
      </c>
      <c r="G118" s="3" t="s">
        <v>3790</v>
      </c>
      <c r="H118" s="3" t="s">
        <v>3789</v>
      </c>
      <c r="I118" s="3">
        <v>50</v>
      </c>
      <c r="J118" s="3" t="s">
        <v>40</v>
      </c>
      <c r="L118" s="3">
        <v>400</v>
      </c>
    </row>
    <row r="119" customHeight="1" spans="6:12">
      <c r="F119" s="3">
        <v>1986</v>
      </c>
      <c r="G119" s="3" t="s">
        <v>3790</v>
      </c>
      <c r="H119" s="3" t="s">
        <v>3792</v>
      </c>
      <c r="I119" s="3">
        <v>53</v>
      </c>
      <c r="J119" s="3" t="s">
        <v>14</v>
      </c>
      <c r="L119" s="3">
        <v>1900</v>
      </c>
    </row>
    <row r="120" customHeight="1" spans="6:12">
      <c r="F120" s="3">
        <v>1979</v>
      </c>
      <c r="G120" s="3" t="s">
        <v>3790</v>
      </c>
      <c r="H120" s="3" t="s">
        <v>3772</v>
      </c>
      <c r="I120" s="3">
        <v>18</v>
      </c>
      <c r="J120" s="3" t="s">
        <v>3793</v>
      </c>
      <c r="L120" s="3">
        <v>1500</v>
      </c>
    </row>
    <row r="121" customHeight="1" spans="6:12">
      <c r="F121" s="3">
        <v>1980</v>
      </c>
      <c r="G121" s="3" t="s">
        <v>3790</v>
      </c>
      <c r="H121" s="3" t="s">
        <v>3794</v>
      </c>
      <c r="I121" s="3">
        <v>140</v>
      </c>
      <c r="J121" s="3" t="s">
        <v>977</v>
      </c>
      <c r="L121" s="3">
        <v>150</v>
      </c>
    </row>
    <row r="122" customHeight="1" spans="6:12">
      <c r="F122" s="3">
        <v>1981</v>
      </c>
      <c r="G122" s="3" t="s">
        <v>166</v>
      </c>
      <c r="H122" s="3" t="s">
        <v>3795</v>
      </c>
      <c r="I122" s="3">
        <v>18</v>
      </c>
      <c r="J122" s="3" t="s">
        <v>14</v>
      </c>
      <c r="L122" s="3">
        <v>75</v>
      </c>
    </row>
    <row r="123" customHeight="1" spans="6:12">
      <c r="F123" s="3">
        <v>1981</v>
      </c>
      <c r="G123" s="3" t="s">
        <v>166</v>
      </c>
      <c r="H123" s="3" t="s">
        <v>3795</v>
      </c>
      <c r="I123" s="3">
        <v>18</v>
      </c>
      <c r="J123" s="3" t="s">
        <v>14</v>
      </c>
      <c r="L123" s="3">
        <v>75</v>
      </c>
    </row>
    <row r="124" customHeight="1" spans="6:12">
      <c r="F124" s="3">
        <v>1981</v>
      </c>
      <c r="G124" s="3" t="s">
        <v>166</v>
      </c>
      <c r="H124" s="3" t="s">
        <v>3795</v>
      </c>
      <c r="I124" s="3">
        <v>18</v>
      </c>
      <c r="J124" s="3" t="s">
        <v>14</v>
      </c>
      <c r="L124" s="3">
        <v>75</v>
      </c>
    </row>
    <row r="125" customHeight="1" spans="6:12">
      <c r="F125" s="3">
        <v>1982</v>
      </c>
      <c r="G125" s="3" t="s">
        <v>3790</v>
      </c>
      <c r="H125" s="3" t="s">
        <v>3772</v>
      </c>
      <c r="I125" s="3">
        <v>107</v>
      </c>
      <c r="J125" s="3" t="s">
        <v>152</v>
      </c>
      <c r="L125" s="3">
        <v>100</v>
      </c>
    </row>
    <row r="126" customHeight="1" spans="6:12">
      <c r="F126" s="3">
        <v>1984</v>
      </c>
      <c r="G126" s="3" t="s">
        <v>3790</v>
      </c>
      <c r="H126" s="3" t="s">
        <v>3796</v>
      </c>
      <c r="I126" s="3">
        <v>129</v>
      </c>
      <c r="J126" s="3" t="s">
        <v>170</v>
      </c>
      <c r="L126" s="3">
        <v>40</v>
      </c>
    </row>
    <row r="127" customHeight="1" spans="6:12">
      <c r="F127" s="3">
        <v>1984</v>
      </c>
      <c r="G127" s="3" t="s">
        <v>3790</v>
      </c>
      <c r="H127" s="3" t="s">
        <v>3796</v>
      </c>
      <c r="I127" s="3">
        <v>96</v>
      </c>
      <c r="J127" s="3" t="s">
        <v>170</v>
      </c>
      <c r="L127" s="3">
        <v>15</v>
      </c>
    </row>
    <row r="128" customHeight="1" spans="6:12">
      <c r="F128" s="3">
        <v>1980</v>
      </c>
      <c r="G128" s="3" t="s">
        <v>3790</v>
      </c>
      <c r="H128" s="3" t="s">
        <v>3772</v>
      </c>
      <c r="I128" s="3">
        <v>87</v>
      </c>
      <c r="J128" s="3" t="s">
        <v>3797</v>
      </c>
      <c r="L128" s="3">
        <v>100</v>
      </c>
    </row>
    <row r="129" customHeight="1" spans="6:12">
      <c r="F129" s="3">
        <v>1981</v>
      </c>
      <c r="G129" s="3" t="s">
        <v>3790</v>
      </c>
      <c r="H129" s="3" t="s">
        <v>3798</v>
      </c>
      <c r="I129" s="3">
        <v>380</v>
      </c>
      <c r="J129" s="3" t="s">
        <v>27</v>
      </c>
      <c r="L129" s="3">
        <v>15</v>
      </c>
    </row>
    <row r="130" customHeight="1" spans="6:10">
      <c r="F130" s="3">
        <v>1982</v>
      </c>
      <c r="G130" s="3" t="s">
        <v>3790</v>
      </c>
      <c r="H130" s="3" t="s">
        <v>3799</v>
      </c>
      <c r="I130" s="3">
        <v>363</v>
      </c>
      <c r="J130" s="3" t="s">
        <v>14</v>
      </c>
    </row>
    <row r="131" customHeight="1" spans="6:10">
      <c r="F131" s="3">
        <v>1986</v>
      </c>
      <c r="G131" s="3" t="s">
        <v>3790</v>
      </c>
      <c r="H131" s="3" t="s">
        <v>3800</v>
      </c>
      <c r="I131" s="3">
        <v>149</v>
      </c>
      <c r="J131" s="3" t="s">
        <v>170</v>
      </c>
    </row>
    <row r="132" customHeight="1" spans="6:12">
      <c r="F132" s="3">
        <v>1986</v>
      </c>
      <c r="G132" s="3" t="s">
        <v>166</v>
      </c>
      <c r="H132" s="3" t="s">
        <v>3792</v>
      </c>
      <c r="I132" s="3">
        <v>53</v>
      </c>
      <c r="J132" s="3" t="s">
        <v>170</v>
      </c>
      <c r="L132" s="3">
        <v>180</v>
      </c>
    </row>
    <row r="133" customHeight="1" spans="6:12">
      <c r="F133" s="3">
        <v>1988</v>
      </c>
      <c r="G133" s="3" t="s">
        <v>166</v>
      </c>
      <c r="H133" s="3" t="s">
        <v>3801</v>
      </c>
      <c r="I133" s="3">
        <v>66</v>
      </c>
      <c r="J133" s="3" t="s">
        <v>1140</v>
      </c>
      <c r="L133" s="3">
        <v>75</v>
      </c>
    </row>
    <row r="134" customHeight="1" spans="6:12">
      <c r="F134" s="3">
        <v>1988</v>
      </c>
      <c r="G134" s="3" t="s">
        <v>166</v>
      </c>
      <c r="H134" s="3" t="s">
        <v>3801</v>
      </c>
      <c r="I134" s="3">
        <v>66</v>
      </c>
      <c r="J134" s="3" t="s">
        <v>14</v>
      </c>
      <c r="L134" s="3">
        <v>150</v>
      </c>
    </row>
    <row r="135" customHeight="1" spans="6:12">
      <c r="F135" s="3">
        <v>1979</v>
      </c>
      <c r="G135" s="3" t="s">
        <v>3790</v>
      </c>
      <c r="H135" s="3" t="s">
        <v>3801</v>
      </c>
      <c r="I135" s="3">
        <v>185</v>
      </c>
      <c r="J135" s="3" t="s">
        <v>27</v>
      </c>
      <c r="L135" s="3">
        <v>90</v>
      </c>
    </row>
    <row r="136" customHeight="1" spans="6:12">
      <c r="F136" s="3">
        <v>1988</v>
      </c>
      <c r="G136" s="3" t="s">
        <v>3790</v>
      </c>
      <c r="H136" s="3" t="s">
        <v>3802</v>
      </c>
      <c r="I136" s="3">
        <v>122</v>
      </c>
      <c r="J136" s="3" t="s">
        <v>27</v>
      </c>
      <c r="L136" s="3">
        <v>50</v>
      </c>
    </row>
    <row r="137" customHeight="1" spans="6:12">
      <c r="F137" s="3">
        <v>1988</v>
      </c>
      <c r="G137" s="3" t="s">
        <v>3790</v>
      </c>
      <c r="H137" s="3" t="s">
        <v>3802</v>
      </c>
      <c r="I137" s="3">
        <v>122</v>
      </c>
      <c r="J137" s="3" t="s">
        <v>152</v>
      </c>
      <c r="L137" s="3">
        <v>35</v>
      </c>
    </row>
    <row r="138" customHeight="1" spans="6:12">
      <c r="F138" s="3">
        <v>1988</v>
      </c>
      <c r="G138" s="3" t="s">
        <v>166</v>
      </c>
      <c r="H138" s="3" t="s">
        <v>3801</v>
      </c>
      <c r="I138" s="3">
        <v>66</v>
      </c>
      <c r="J138" s="3" t="s">
        <v>27</v>
      </c>
      <c r="L138" s="3">
        <v>40</v>
      </c>
    </row>
    <row r="139" customHeight="1" spans="6:12">
      <c r="F139" s="3">
        <v>1989</v>
      </c>
      <c r="G139" s="3" t="s">
        <v>3790</v>
      </c>
      <c r="H139" s="3" t="s">
        <v>3803</v>
      </c>
      <c r="I139" s="3">
        <v>113</v>
      </c>
      <c r="J139" s="3" t="s">
        <v>14</v>
      </c>
      <c r="L139" s="3">
        <v>60</v>
      </c>
    </row>
    <row r="140" customHeight="1" spans="6:12">
      <c r="F140" s="3">
        <v>1990</v>
      </c>
      <c r="G140" s="3" t="s">
        <v>3804</v>
      </c>
      <c r="H140" s="3" t="s">
        <v>3789</v>
      </c>
      <c r="I140" s="3">
        <v>632</v>
      </c>
      <c r="J140" s="3" t="s">
        <v>146</v>
      </c>
      <c r="K140" s="3" t="s">
        <v>3805</v>
      </c>
      <c r="L140" s="3">
        <v>125</v>
      </c>
    </row>
    <row r="141" customHeight="1" spans="6:12">
      <c r="F141" s="3">
        <v>1990</v>
      </c>
      <c r="G141" s="3" t="s">
        <v>3790</v>
      </c>
      <c r="H141" s="3" t="s">
        <v>3806</v>
      </c>
      <c r="I141" s="3">
        <v>74</v>
      </c>
      <c r="J141" s="3" t="s">
        <v>40</v>
      </c>
      <c r="L141" s="3">
        <v>100</v>
      </c>
    </row>
    <row r="142" customHeight="1" spans="6:12">
      <c r="F142" s="3">
        <v>1990</v>
      </c>
      <c r="G142" s="3" t="s">
        <v>3785</v>
      </c>
      <c r="H142" s="3" t="s">
        <v>3787</v>
      </c>
      <c r="I142" s="3">
        <v>30</v>
      </c>
      <c r="J142" s="3" t="s">
        <v>14</v>
      </c>
      <c r="L142" s="3">
        <v>40</v>
      </c>
    </row>
    <row r="143" customHeight="1" spans="6:12">
      <c r="F143" s="3">
        <v>1990</v>
      </c>
      <c r="G143" s="3" t="s">
        <v>1794</v>
      </c>
      <c r="H143" s="3" t="s">
        <v>3806</v>
      </c>
      <c r="I143" s="3">
        <v>46</v>
      </c>
      <c r="J143" s="3" t="s">
        <v>152</v>
      </c>
      <c r="L143" s="3">
        <v>15</v>
      </c>
    </row>
    <row r="144" customHeight="1" spans="6:12">
      <c r="F144" s="3">
        <v>2005</v>
      </c>
      <c r="G144" s="3" t="s">
        <v>1794</v>
      </c>
      <c r="H144" s="3" t="s">
        <v>3807</v>
      </c>
      <c r="I144" s="3" t="s">
        <v>3808</v>
      </c>
      <c r="J144" s="3" t="s">
        <v>548</v>
      </c>
      <c r="L144" s="3">
        <v>350</v>
      </c>
    </row>
    <row r="145" customHeight="1" spans="6:12">
      <c r="F145" s="3">
        <v>2008</v>
      </c>
      <c r="G145" s="3" t="s">
        <v>1794</v>
      </c>
      <c r="H145" s="3" t="s">
        <v>3781</v>
      </c>
      <c r="I145" s="3" t="s">
        <v>3783</v>
      </c>
      <c r="J145" s="3" t="s">
        <v>14</v>
      </c>
      <c r="K145" s="3" t="s">
        <v>3784</v>
      </c>
      <c r="L145" s="3">
        <v>50</v>
      </c>
    </row>
    <row r="146" customHeight="1" spans="6:12">
      <c r="F146" s="3">
        <v>2008</v>
      </c>
      <c r="G146" s="3" t="s">
        <v>1794</v>
      </c>
      <c r="H146" s="3" t="s">
        <v>3781</v>
      </c>
      <c r="I146" s="3" t="s">
        <v>3783</v>
      </c>
      <c r="J146" s="3" t="s">
        <v>40</v>
      </c>
      <c r="K146" s="3" t="s">
        <v>3784</v>
      </c>
      <c r="L146" s="3">
        <v>200</v>
      </c>
    </row>
    <row r="147" customHeight="1" spans="6:12">
      <c r="F147" s="3">
        <v>2008</v>
      </c>
      <c r="G147" s="3" t="s">
        <v>3809</v>
      </c>
      <c r="H147" s="3" t="s">
        <v>3781</v>
      </c>
      <c r="I147" s="3">
        <v>59</v>
      </c>
      <c r="J147" s="3" t="s">
        <v>40</v>
      </c>
      <c r="L147" s="3">
        <v>50</v>
      </c>
    </row>
    <row r="148" customHeight="1" spans="6:12">
      <c r="F148" s="3">
        <v>2008</v>
      </c>
      <c r="G148" s="3" t="s">
        <v>1794</v>
      </c>
      <c r="H148" s="3" t="s">
        <v>3781</v>
      </c>
      <c r="I148" s="3">
        <v>245</v>
      </c>
      <c r="J148" s="3" t="s">
        <v>548</v>
      </c>
      <c r="K148" s="3" t="s">
        <v>3810</v>
      </c>
      <c r="L148" s="3">
        <v>400</v>
      </c>
    </row>
    <row r="149" customHeight="1" spans="6:12">
      <c r="F149" s="3">
        <v>2008</v>
      </c>
      <c r="G149" s="3" t="s">
        <v>1729</v>
      </c>
      <c r="H149" s="3" t="s">
        <v>3781</v>
      </c>
      <c r="I149" s="3" t="s">
        <v>3811</v>
      </c>
      <c r="J149" s="3" t="s">
        <v>548</v>
      </c>
      <c r="K149" s="3" t="s">
        <v>1136</v>
      </c>
      <c r="L149" s="3">
        <v>1000</v>
      </c>
    </row>
    <row r="150" customHeight="1" spans="6:12">
      <c r="F150" s="3">
        <v>2009</v>
      </c>
      <c r="G150" s="3" t="s">
        <v>3812</v>
      </c>
      <c r="H150" s="3" t="s">
        <v>3781</v>
      </c>
      <c r="I150" s="3" t="s">
        <v>3813</v>
      </c>
      <c r="J150" s="3" t="s">
        <v>3814</v>
      </c>
      <c r="L150" s="3">
        <v>200</v>
      </c>
    </row>
    <row r="151" customHeight="1" spans="6:12">
      <c r="F151" s="3">
        <v>2015</v>
      </c>
      <c r="G151" s="3" t="s">
        <v>1794</v>
      </c>
      <c r="H151" s="3" t="s">
        <v>3773</v>
      </c>
      <c r="I151" s="3">
        <v>1</v>
      </c>
      <c r="J151" s="3" t="s">
        <v>40</v>
      </c>
      <c r="L151" s="3">
        <v>400</v>
      </c>
    </row>
    <row r="152" customHeight="1" spans="6:12">
      <c r="F152" s="3">
        <v>2015</v>
      </c>
      <c r="G152" s="3" t="s">
        <v>1794</v>
      </c>
      <c r="H152" s="3" t="s">
        <v>3773</v>
      </c>
      <c r="I152" s="3">
        <v>1</v>
      </c>
      <c r="J152" s="3" t="s">
        <v>40</v>
      </c>
      <c r="L152" s="3">
        <v>400</v>
      </c>
    </row>
    <row r="153" customHeight="1" spans="6:12">
      <c r="F153" s="3">
        <v>2015</v>
      </c>
      <c r="G153" s="3" t="s">
        <v>1794</v>
      </c>
      <c r="H153" s="3" t="s">
        <v>3773</v>
      </c>
      <c r="I153" s="3">
        <v>1</v>
      </c>
      <c r="J153" s="3" t="s">
        <v>40</v>
      </c>
      <c r="L153" s="3">
        <v>400</v>
      </c>
    </row>
    <row r="154" customHeight="1" spans="6:12">
      <c r="F154" s="3">
        <v>2015</v>
      </c>
      <c r="G154" s="3" t="s">
        <v>1794</v>
      </c>
      <c r="H154" s="3" t="s">
        <v>3773</v>
      </c>
      <c r="I154" s="3">
        <v>1</v>
      </c>
      <c r="J154" s="3" t="s">
        <v>40</v>
      </c>
      <c r="L154" s="3">
        <v>400</v>
      </c>
    </row>
    <row r="155" customHeight="1" spans="6:12">
      <c r="F155" s="3">
        <v>2014</v>
      </c>
      <c r="G155" s="3" t="s">
        <v>3809</v>
      </c>
      <c r="H155" s="3" t="s">
        <v>3773</v>
      </c>
      <c r="I155" s="3">
        <v>1</v>
      </c>
      <c r="J155" s="3" t="s">
        <v>40</v>
      </c>
      <c r="L155" s="3">
        <v>125</v>
      </c>
    </row>
    <row r="156" customHeight="1" spans="6:12">
      <c r="F156" s="3">
        <v>2014</v>
      </c>
      <c r="G156" s="3" t="s">
        <v>3809</v>
      </c>
      <c r="H156" s="3" t="s">
        <v>3773</v>
      </c>
      <c r="I156" s="3">
        <v>1</v>
      </c>
      <c r="J156" s="3" t="s">
        <v>548</v>
      </c>
      <c r="K156" s="3" t="s">
        <v>3815</v>
      </c>
      <c r="L156" s="3">
        <v>400</v>
      </c>
    </row>
    <row r="157" customHeight="1" spans="6:12">
      <c r="F157" s="3">
        <v>2016</v>
      </c>
      <c r="G157" s="3" t="s">
        <v>1794</v>
      </c>
      <c r="H157" s="3" t="s">
        <v>3775</v>
      </c>
      <c r="I157" s="3">
        <v>205</v>
      </c>
      <c r="J157" s="3" t="s">
        <v>40</v>
      </c>
      <c r="K157" s="3" t="s">
        <v>3810</v>
      </c>
      <c r="L157" s="3">
        <v>250</v>
      </c>
    </row>
    <row r="158" customHeight="1" spans="6:12">
      <c r="F158" s="3">
        <v>2016</v>
      </c>
      <c r="G158" s="3" t="s">
        <v>1794</v>
      </c>
      <c r="H158" s="3" t="s">
        <v>3775</v>
      </c>
      <c r="I158" s="3">
        <v>205</v>
      </c>
      <c r="J158" s="3" t="s">
        <v>1140</v>
      </c>
      <c r="K158" s="3" t="s">
        <v>3810</v>
      </c>
      <c r="L158" s="3">
        <v>100</v>
      </c>
    </row>
    <row r="159" customHeight="1" spans="6:12">
      <c r="F159" s="3">
        <v>2016</v>
      </c>
      <c r="G159" s="3" t="s">
        <v>1729</v>
      </c>
      <c r="H159" s="3" t="s">
        <v>3775</v>
      </c>
      <c r="I159" s="3" t="s">
        <v>3816</v>
      </c>
      <c r="J159" s="3" t="s">
        <v>548</v>
      </c>
      <c r="K159" s="3" t="s">
        <v>3817</v>
      </c>
      <c r="L159" s="3">
        <v>300</v>
      </c>
    </row>
    <row r="160" customHeight="1" spans="6:12">
      <c r="F160" s="3">
        <v>1988</v>
      </c>
      <c r="G160" s="3" t="s">
        <v>166</v>
      </c>
      <c r="H160" s="3" t="s">
        <v>3801</v>
      </c>
      <c r="I160" s="3">
        <v>66</v>
      </c>
      <c r="J160" s="3" t="s">
        <v>27</v>
      </c>
      <c r="L160" s="3">
        <v>40</v>
      </c>
    </row>
    <row r="161" customHeight="1" spans="6:12">
      <c r="F161" s="3">
        <v>1988</v>
      </c>
      <c r="G161" s="3" t="s">
        <v>166</v>
      </c>
      <c r="H161" s="3" t="s">
        <v>3801</v>
      </c>
      <c r="I161" s="3">
        <v>66</v>
      </c>
      <c r="J161" s="3" t="s">
        <v>27</v>
      </c>
      <c r="L161" s="3">
        <v>40</v>
      </c>
    </row>
    <row r="162" customHeight="1" spans="6:12">
      <c r="F162" s="3">
        <v>1988</v>
      </c>
      <c r="G162" s="3" t="s">
        <v>166</v>
      </c>
      <c r="H162" s="3" t="s">
        <v>3801</v>
      </c>
      <c r="I162" s="3">
        <v>66</v>
      </c>
      <c r="J162" s="3" t="s">
        <v>27</v>
      </c>
      <c r="L162" s="3">
        <v>40</v>
      </c>
    </row>
    <row r="163" customHeight="1" spans="6:12">
      <c r="F163" s="3">
        <v>1988</v>
      </c>
      <c r="G163" s="3" t="s">
        <v>3790</v>
      </c>
      <c r="H163" s="3" t="s">
        <v>3801</v>
      </c>
      <c r="I163" s="3">
        <v>66</v>
      </c>
      <c r="J163" s="3" t="s">
        <v>27</v>
      </c>
      <c r="L163" s="3">
        <v>70</v>
      </c>
    </row>
    <row r="164" customHeight="1" spans="6:12">
      <c r="F164" s="3">
        <v>1993</v>
      </c>
      <c r="G164" s="3" t="s">
        <v>800</v>
      </c>
      <c r="H164" s="3" t="s">
        <v>3772</v>
      </c>
      <c r="I164" s="3">
        <v>10</v>
      </c>
      <c r="J164" s="3" t="s">
        <v>977</v>
      </c>
      <c r="K164" s="3" t="s">
        <v>3818</v>
      </c>
      <c r="L164" s="3">
        <v>25</v>
      </c>
    </row>
    <row r="165" customHeight="1" spans="6:12">
      <c r="F165" s="3">
        <v>1989</v>
      </c>
      <c r="G165" s="3" t="s">
        <v>3790</v>
      </c>
      <c r="H165" s="3" t="s">
        <v>3803</v>
      </c>
      <c r="I165" s="3">
        <v>113</v>
      </c>
      <c r="J165" s="3" t="s">
        <v>27</v>
      </c>
      <c r="L165" s="3">
        <v>40</v>
      </c>
    </row>
    <row r="166" customHeight="1" spans="6:12">
      <c r="F166" s="3">
        <v>1989</v>
      </c>
      <c r="G166" s="3" t="s">
        <v>3790</v>
      </c>
      <c r="H166" s="3" t="s">
        <v>3803</v>
      </c>
      <c r="I166" s="3">
        <v>113</v>
      </c>
      <c r="J166" s="3" t="s">
        <v>27</v>
      </c>
      <c r="L166" s="3">
        <v>40</v>
      </c>
    </row>
    <row r="167" customHeight="1" spans="6:12">
      <c r="F167" s="3">
        <v>1989</v>
      </c>
      <c r="G167" s="3" t="s">
        <v>3790</v>
      </c>
      <c r="H167" s="3" t="s">
        <v>3803</v>
      </c>
      <c r="I167" s="3">
        <v>113</v>
      </c>
      <c r="J167" s="3" t="s">
        <v>27</v>
      </c>
      <c r="L167" s="3">
        <v>40</v>
      </c>
    </row>
    <row r="168" customHeight="1" spans="6:12">
      <c r="F168" s="3">
        <v>1989</v>
      </c>
      <c r="G168" s="3" t="s">
        <v>166</v>
      </c>
      <c r="H168" s="3" t="s">
        <v>3803</v>
      </c>
      <c r="I168" s="3">
        <v>113</v>
      </c>
      <c r="J168" s="3" t="s">
        <v>1742</v>
      </c>
      <c r="L168" s="3">
        <v>40</v>
      </c>
    </row>
    <row r="169" customHeight="1" spans="6:12">
      <c r="F169" s="3">
        <v>1990</v>
      </c>
      <c r="G169" s="3" t="s">
        <v>3790</v>
      </c>
      <c r="H169" s="3" t="s">
        <v>3789</v>
      </c>
      <c r="I169" s="3">
        <v>50</v>
      </c>
      <c r="J169" s="3" t="s">
        <v>40</v>
      </c>
      <c r="L169" s="3">
        <v>400</v>
      </c>
    </row>
    <row r="170" customHeight="1" spans="6:12">
      <c r="F170" s="3">
        <v>1990</v>
      </c>
      <c r="G170" s="3" t="s">
        <v>183</v>
      </c>
      <c r="H170" s="3" t="s">
        <v>3789</v>
      </c>
      <c r="I170" s="3">
        <v>428</v>
      </c>
      <c r="J170" s="3" t="s">
        <v>14</v>
      </c>
      <c r="K170" s="3" t="s">
        <v>3819</v>
      </c>
      <c r="L170" s="3">
        <v>20</v>
      </c>
    </row>
    <row r="171" customHeight="1" spans="6:12">
      <c r="F171" s="3">
        <v>1990</v>
      </c>
      <c r="G171" s="3" t="s">
        <v>183</v>
      </c>
      <c r="H171" s="3" t="s">
        <v>3789</v>
      </c>
      <c r="I171" s="3">
        <v>428</v>
      </c>
      <c r="J171" s="3" t="s">
        <v>14</v>
      </c>
      <c r="K171" s="3" t="s">
        <v>3819</v>
      </c>
      <c r="L171" s="3">
        <v>20</v>
      </c>
    </row>
    <row r="172" customHeight="1" spans="6:12">
      <c r="F172" s="3">
        <v>1990</v>
      </c>
      <c r="G172" s="3" t="s">
        <v>183</v>
      </c>
      <c r="H172" s="3" t="s">
        <v>3789</v>
      </c>
      <c r="I172" s="3">
        <v>428</v>
      </c>
      <c r="J172" s="3" t="s">
        <v>14</v>
      </c>
      <c r="K172" s="3" t="s">
        <v>3819</v>
      </c>
      <c r="L172" s="3">
        <v>20</v>
      </c>
    </row>
    <row r="173" customHeight="1" spans="6:12">
      <c r="F173" s="3">
        <v>1990</v>
      </c>
      <c r="G173" s="3" t="s">
        <v>183</v>
      </c>
      <c r="H173" s="3" t="s">
        <v>3789</v>
      </c>
      <c r="I173" s="3">
        <v>428</v>
      </c>
      <c r="J173" s="3" t="s">
        <v>14</v>
      </c>
      <c r="K173" s="3" t="s">
        <v>3819</v>
      </c>
      <c r="L173" s="3">
        <v>20</v>
      </c>
    </row>
    <row r="174" customHeight="1" spans="6:12">
      <c r="F174" s="3">
        <v>1990</v>
      </c>
      <c r="G174" s="3" t="s">
        <v>183</v>
      </c>
      <c r="H174" s="3" t="s">
        <v>3789</v>
      </c>
      <c r="I174" s="3">
        <v>428</v>
      </c>
      <c r="J174" s="3" t="s">
        <v>14</v>
      </c>
      <c r="K174" s="3" t="s">
        <v>3819</v>
      </c>
      <c r="L174" s="3">
        <v>20</v>
      </c>
    </row>
    <row r="175" customHeight="1" spans="6:12">
      <c r="F175" s="3">
        <v>1990</v>
      </c>
      <c r="G175" s="3" t="s">
        <v>183</v>
      </c>
      <c r="H175" s="3" t="s">
        <v>3789</v>
      </c>
      <c r="I175" s="3">
        <v>428</v>
      </c>
      <c r="J175" s="3" t="s">
        <v>14</v>
      </c>
      <c r="K175" s="3"/>
      <c r="L175" s="3">
        <v>20</v>
      </c>
    </row>
    <row r="176" customHeight="1" spans="6:12">
      <c r="F176" s="3">
        <v>2003</v>
      </c>
      <c r="G176" s="3" t="s">
        <v>3820</v>
      </c>
      <c r="H176" s="3" t="s">
        <v>3821</v>
      </c>
      <c r="I176" s="3">
        <v>11</v>
      </c>
      <c r="J176" s="3" t="s">
        <v>14</v>
      </c>
      <c r="K176" s="3" t="s">
        <v>950</v>
      </c>
      <c r="L176" s="3">
        <v>250</v>
      </c>
    </row>
    <row r="177" customHeight="1" spans="6:12">
      <c r="F177" s="3">
        <v>2015</v>
      </c>
      <c r="G177" s="3" t="s">
        <v>1794</v>
      </c>
      <c r="H177" s="3" t="s">
        <v>3773</v>
      </c>
      <c r="I177" s="3" t="s">
        <v>3822</v>
      </c>
      <c r="J177" s="3" t="s">
        <v>3823</v>
      </c>
      <c r="K177" s="3" t="s">
        <v>3824</v>
      </c>
      <c r="L177" s="3">
        <v>150</v>
      </c>
    </row>
    <row r="178" customHeight="1" spans="6:12">
      <c r="F178" s="3">
        <v>2015</v>
      </c>
      <c r="G178" s="3" t="s">
        <v>1794</v>
      </c>
      <c r="H178" s="3" t="s">
        <v>3773</v>
      </c>
      <c r="I178" s="3">
        <v>1</v>
      </c>
      <c r="J178" s="3" t="s">
        <v>14</v>
      </c>
      <c r="L178" s="3">
        <v>125</v>
      </c>
    </row>
    <row r="179" customHeight="1" spans="6:12">
      <c r="F179" s="3">
        <v>1985</v>
      </c>
      <c r="G179" s="3" t="s">
        <v>166</v>
      </c>
      <c r="H179" s="3" t="s">
        <v>3825</v>
      </c>
      <c r="I179" s="3">
        <v>9</v>
      </c>
      <c r="J179" s="3" t="s">
        <v>1912</v>
      </c>
      <c r="L179" s="3">
        <v>300</v>
      </c>
    </row>
    <row r="180" customHeight="1" spans="6:12">
      <c r="F180" s="3">
        <v>1985</v>
      </c>
      <c r="G180" s="3" t="s">
        <v>3790</v>
      </c>
      <c r="H180" s="3" t="s">
        <v>3825</v>
      </c>
      <c r="I180" s="3">
        <v>9</v>
      </c>
      <c r="J180" s="3" t="s">
        <v>952</v>
      </c>
      <c r="L180" s="3">
        <v>400</v>
      </c>
    </row>
    <row r="181" customHeight="1" spans="6:12">
      <c r="F181" s="3">
        <v>1971</v>
      </c>
      <c r="G181" s="3" t="s">
        <v>166</v>
      </c>
      <c r="H181" s="3" t="s">
        <v>3826</v>
      </c>
      <c r="I181" s="3">
        <v>90</v>
      </c>
      <c r="J181" s="3" t="s">
        <v>1759</v>
      </c>
      <c r="L181" s="3">
        <v>250</v>
      </c>
    </row>
    <row r="182" customHeight="1" spans="6:12">
      <c r="F182" s="3">
        <v>1977</v>
      </c>
      <c r="G182" s="3" t="s">
        <v>166</v>
      </c>
      <c r="H182" s="3" t="s">
        <v>3788</v>
      </c>
      <c r="I182" s="3">
        <v>251</v>
      </c>
      <c r="J182" s="3" t="s">
        <v>170</v>
      </c>
      <c r="L182" s="3">
        <v>60</v>
      </c>
    </row>
    <row r="183" customHeight="1" spans="6:12">
      <c r="F183" s="3">
        <v>1980</v>
      </c>
      <c r="G183" s="3" t="s">
        <v>3790</v>
      </c>
      <c r="H183" s="3" t="s">
        <v>3772</v>
      </c>
      <c r="I183" s="3">
        <v>87</v>
      </c>
      <c r="J183" s="3" t="s">
        <v>27</v>
      </c>
      <c r="L183" s="3">
        <v>250</v>
      </c>
    </row>
    <row r="184" customHeight="1" spans="6:12">
      <c r="F184" s="3">
        <v>1980</v>
      </c>
      <c r="G184" s="3" t="s">
        <v>166</v>
      </c>
      <c r="H184" s="3" t="s">
        <v>3772</v>
      </c>
      <c r="I184" s="3">
        <v>162</v>
      </c>
      <c r="J184" s="3" t="s">
        <v>27</v>
      </c>
      <c r="L184" s="3">
        <v>125</v>
      </c>
    </row>
    <row r="185" customHeight="1" spans="6:12">
      <c r="F185" s="3">
        <v>1980</v>
      </c>
      <c r="G185" s="3" t="s">
        <v>3790</v>
      </c>
      <c r="H185" s="3" t="s">
        <v>3827</v>
      </c>
      <c r="I185" s="3">
        <v>289</v>
      </c>
      <c r="J185" s="3" t="s">
        <v>3828</v>
      </c>
      <c r="L185" s="3">
        <v>100</v>
      </c>
    </row>
    <row r="186" customHeight="1" spans="6:12">
      <c r="F186" s="3">
        <v>1982</v>
      </c>
      <c r="G186" s="3" t="s">
        <v>3790</v>
      </c>
      <c r="H186" s="3" t="s">
        <v>3772</v>
      </c>
      <c r="I186" s="3">
        <v>243</v>
      </c>
      <c r="J186" s="3" t="s">
        <v>14</v>
      </c>
      <c r="L186" s="3">
        <v>130</v>
      </c>
    </row>
    <row r="187" customHeight="1" spans="6:12">
      <c r="F187" s="3">
        <v>1983</v>
      </c>
      <c r="G187" s="3" t="s">
        <v>3790</v>
      </c>
      <c r="H187" s="3" t="s">
        <v>3772</v>
      </c>
      <c r="I187" s="3">
        <v>217</v>
      </c>
      <c r="J187" s="3" t="s">
        <v>27</v>
      </c>
      <c r="L187" s="3">
        <v>40</v>
      </c>
    </row>
    <row r="188" customHeight="1" spans="6:12">
      <c r="F188" s="3">
        <v>1983</v>
      </c>
      <c r="G188" s="3" t="s">
        <v>3790</v>
      </c>
      <c r="H188" s="3" t="s">
        <v>3772</v>
      </c>
      <c r="I188" s="3">
        <v>215</v>
      </c>
      <c r="J188" s="3" t="s">
        <v>14</v>
      </c>
      <c r="L188" s="3">
        <v>100</v>
      </c>
    </row>
    <row r="189" customHeight="1" spans="6:12">
      <c r="F189" s="3">
        <v>1984</v>
      </c>
      <c r="G189" s="3" t="s">
        <v>3790</v>
      </c>
      <c r="H189" s="3" t="s">
        <v>3791</v>
      </c>
      <c r="I189" s="3">
        <v>385</v>
      </c>
      <c r="J189" s="3" t="s">
        <v>14</v>
      </c>
      <c r="L189" s="3">
        <v>125</v>
      </c>
    </row>
    <row r="190" customHeight="1" spans="6:12">
      <c r="F190" s="3">
        <v>1985</v>
      </c>
      <c r="G190" s="3" t="s">
        <v>166</v>
      </c>
      <c r="H190" s="3" t="s">
        <v>3791</v>
      </c>
      <c r="I190" s="3">
        <v>29</v>
      </c>
      <c r="J190" s="3" t="s">
        <v>14</v>
      </c>
      <c r="L190" s="3">
        <v>50</v>
      </c>
    </row>
    <row r="191" customHeight="1" spans="6:12">
      <c r="F191" s="3">
        <v>1982</v>
      </c>
      <c r="G191" s="3" t="s">
        <v>3790</v>
      </c>
      <c r="H191" s="3" t="s">
        <v>3829</v>
      </c>
      <c r="I191" s="3">
        <v>380</v>
      </c>
      <c r="J191" s="3" t="s">
        <v>27</v>
      </c>
      <c r="L191" s="3">
        <v>60</v>
      </c>
    </row>
    <row r="192" customHeight="1" spans="6:12">
      <c r="F192" s="3">
        <v>1990</v>
      </c>
      <c r="G192" s="3" t="s">
        <v>1794</v>
      </c>
      <c r="H192" s="3" t="s">
        <v>3789</v>
      </c>
      <c r="I192" s="3">
        <v>356</v>
      </c>
      <c r="J192" s="3" t="s">
        <v>27</v>
      </c>
      <c r="L192" s="3">
        <v>20</v>
      </c>
    </row>
    <row r="193" customHeight="1" spans="6:12">
      <c r="F193" s="3">
        <v>1990</v>
      </c>
      <c r="G193" s="3" t="s">
        <v>1794</v>
      </c>
      <c r="H193" s="3" t="s">
        <v>3789</v>
      </c>
      <c r="I193" s="3">
        <v>356</v>
      </c>
      <c r="J193" s="3" t="s">
        <v>27</v>
      </c>
      <c r="L193" s="3">
        <v>20</v>
      </c>
    </row>
    <row r="194" customHeight="1" spans="6:12">
      <c r="F194" s="3">
        <v>1990</v>
      </c>
      <c r="G194" s="3" t="s">
        <v>1794</v>
      </c>
      <c r="H194" s="3" t="s">
        <v>3772</v>
      </c>
      <c r="I194" s="3">
        <v>54</v>
      </c>
      <c r="J194" s="3" t="s">
        <v>40</v>
      </c>
      <c r="L194" s="3">
        <v>175</v>
      </c>
    </row>
    <row r="195" customHeight="1" spans="6:12">
      <c r="F195" s="3">
        <v>1990</v>
      </c>
      <c r="G195" s="3" t="s">
        <v>3790</v>
      </c>
      <c r="H195" s="3" t="s">
        <v>3772</v>
      </c>
      <c r="I195" s="3">
        <v>38</v>
      </c>
      <c r="J195" s="3" t="s">
        <v>40</v>
      </c>
      <c r="L195" s="3">
        <v>150</v>
      </c>
    </row>
    <row r="196" customHeight="1" spans="6:12">
      <c r="F196" s="3">
        <v>1990</v>
      </c>
      <c r="G196" s="3" t="s">
        <v>3790</v>
      </c>
      <c r="H196" s="3" t="s">
        <v>3825</v>
      </c>
      <c r="I196" s="3">
        <v>63</v>
      </c>
      <c r="J196" s="3" t="s">
        <v>40</v>
      </c>
      <c r="L196" s="3">
        <v>115</v>
      </c>
    </row>
    <row r="197" customHeight="1" spans="6:12">
      <c r="F197" s="3">
        <v>1990</v>
      </c>
      <c r="G197" s="3" t="s">
        <v>3790</v>
      </c>
      <c r="H197" s="3" t="s">
        <v>3825</v>
      </c>
      <c r="I197" s="3">
        <v>63</v>
      </c>
      <c r="J197" s="3" t="s">
        <v>40</v>
      </c>
      <c r="L197" s="3">
        <v>115</v>
      </c>
    </row>
    <row r="198" customHeight="1" spans="6:12">
      <c r="F198" s="3">
        <v>1990</v>
      </c>
      <c r="G198" s="3" t="s">
        <v>3790</v>
      </c>
      <c r="H198" s="3" t="s">
        <v>3827</v>
      </c>
      <c r="I198" s="3">
        <v>71</v>
      </c>
      <c r="J198" s="3" t="s">
        <v>40</v>
      </c>
      <c r="L198" s="3">
        <v>100</v>
      </c>
    </row>
    <row r="199" customHeight="1" spans="6:12">
      <c r="F199" s="3">
        <v>1990</v>
      </c>
      <c r="G199" s="3" t="s">
        <v>3790</v>
      </c>
      <c r="H199" s="3" t="s">
        <v>3792</v>
      </c>
      <c r="I199" s="3">
        <v>101</v>
      </c>
      <c r="J199" s="3" t="s">
        <v>40</v>
      </c>
      <c r="L199" s="3">
        <v>100</v>
      </c>
    </row>
    <row r="200" customHeight="1" spans="6:12">
      <c r="F200" s="3">
        <v>1990</v>
      </c>
      <c r="G200" s="3" t="s">
        <v>3790</v>
      </c>
      <c r="H200" s="3" t="s">
        <v>3792</v>
      </c>
      <c r="I200" s="3">
        <v>101</v>
      </c>
      <c r="J200" s="3" t="s">
        <v>40</v>
      </c>
      <c r="L200" s="3">
        <v>100</v>
      </c>
    </row>
    <row r="201" customHeight="1" spans="6:12">
      <c r="F201" s="3">
        <v>1990</v>
      </c>
      <c r="G201" s="3" t="s">
        <v>3790</v>
      </c>
      <c r="H201" s="3" t="s">
        <v>3772</v>
      </c>
      <c r="I201" s="3">
        <v>38</v>
      </c>
      <c r="J201" s="3" t="s">
        <v>14</v>
      </c>
      <c r="L201" s="3">
        <v>75</v>
      </c>
    </row>
    <row r="202" customHeight="1" spans="6:12">
      <c r="F202" s="3">
        <v>1984</v>
      </c>
      <c r="G202" s="3" t="s">
        <v>166</v>
      </c>
      <c r="H202" s="3" t="s">
        <v>3772</v>
      </c>
      <c r="I202" s="3">
        <v>51</v>
      </c>
      <c r="J202" s="3" t="s">
        <v>14</v>
      </c>
      <c r="L202" s="3">
        <v>120</v>
      </c>
    </row>
    <row r="203" customHeight="1" spans="6:12">
      <c r="F203" s="3">
        <v>1990</v>
      </c>
      <c r="G203" s="3" t="s">
        <v>3790</v>
      </c>
      <c r="H203" s="3" t="s">
        <v>3772</v>
      </c>
      <c r="I203" s="3">
        <v>38</v>
      </c>
      <c r="J203" s="3" t="s">
        <v>14</v>
      </c>
      <c r="L203" s="3">
        <v>75</v>
      </c>
    </row>
    <row r="204" customHeight="1" spans="6:12">
      <c r="F204" s="3">
        <v>2015</v>
      </c>
      <c r="G204" s="3" t="s">
        <v>3830</v>
      </c>
      <c r="H204" s="3" t="s">
        <v>3773</v>
      </c>
      <c r="I204" s="3">
        <v>21</v>
      </c>
      <c r="J204" s="3" t="s">
        <v>40</v>
      </c>
      <c r="L204" s="3">
        <v>100</v>
      </c>
    </row>
    <row r="205" customHeight="1" spans="6:12">
      <c r="F205" s="3">
        <v>2015</v>
      </c>
      <c r="G205" s="3" t="s">
        <v>3830</v>
      </c>
      <c r="H205" s="3" t="s">
        <v>3773</v>
      </c>
      <c r="I205" s="3">
        <v>21</v>
      </c>
      <c r="J205" s="3" t="s">
        <v>40</v>
      </c>
      <c r="L205" s="3">
        <v>100</v>
      </c>
    </row>
    <row r="206" customHeight="1" spans="6:12">
      <c r="F206" s="3">
        <v>2015</v>
      </c>
      <c r="G206" s="3" t="s">
        <v>3830</v>
      </c>
      <c r="H206" s="3" t="s">
        <v>3773</v>
      </c>
      <c r="I206" s="3">
        <v>1</v>
      </c>
      <c r="J206" s="3" t="s">
        <v>40</v>
      </c>
      <c r="L206" s="3">
        <v>125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F9000"/>
    <outlinePr summaryBelow="0" summaryRight="0"/>
  </sheetPr>
  <dimension ref="A1:R476"/>
  <sheetViews>
    <sheetView workbookViewId="0">
      <selection activeCell="A1" sqref="A1"/>
    </sheetView>
  </sheetViews>
  <sheetFormatPr defaultColWidth="12.6285714285714" defaultRowHeight="15.75" customHeight="1"/>
  <cols>
    <col min="7" max="7" width="20.752380952381" customWidth="1"/>
    <col min="8" max="8" width="19.8761904761905" customWidth="1"/>
    <col min="18" max="18" width="15.3809523809524" customWidth="1"/>
  </cols>
  <sheetData>
    <row r="1" customHeight="1" spans="1:18">
      <c r="A1" s="52" t="s">
        <v>995</v>
      </c>
      <c r="B1" s="52"/>
      <c r="C1" s="52" t="s">
        <v>3063</v>
      </c>
      <c r="D1" s="153" t="s">
        <v>996</v>
      </c>
      <c r="E1" s="153" t="s">
        <v>997</v>
      </c>
      <c r="F1" s="52" t="s">
        <v>1</v>
      </c>
      <c r="G1" s="52" t="s">
        <v>2</v>
      </c>
      <c r="H1" s="52" t="s">
        <v>3</v>
      </c>
      <c r="I1" s="52" t="s">
        <v>4</v>
      </c>
      <c r="J1" s="52" t="s">
        <v>5</v>
      </c>
      <c r="K1" s="52" t="s">
        <v>6</v>
      </c>
      <c r="M1" s="3" t="s">
        <v>998</v>
      </c>
      <c r="N1" s="3" t="s">
        <v>1771</v>
      </c>
      <c r="O1" s="11" t="s">
        <v>1772</v>
      </c>
      <c r="P1" s="22" t="s">
        <v>1773</v>
      </c>
      <c r="Q1" s="12" t="s">
        <v>1774</v>
      </c>
      <c r="R1" s="1" t="s">
        <v>1775</v>
      </c>
    </row>
    <row r="2" customHeight="1" spans="15:17">
      <c r="O2" s="96">
        <f>COUNTA(A3:A999)</f>
        <v>470</v>
      </c>
      <c r="P2" s="272">
        <f>SUM(M3:M999)</f>
        <v>23320</v>
      </c>
      <c r="Q2" s="57"/>
    </row>
    <row r="3" customHeight="1" spans="1:13">
      <c r="A3" s="154">
        <v>10971</v>
      </c>
      <c r="B3" s="3"/>
      <c r="C3" s="3"/>
      <c r="D3" s="91" t="s">
        <v>66</v>
      </c>
      <c r="E3" s="3">
        <v>5847147</v>
      </c>
      <c r="F3" s="3">
        <v>2016</v>
      </c>
      <c r="G3" s="3" t="s">
        <v>3831</v>
      </c>
      <c r="H3" s="3" t="s">
        <v>3832</v>
      </c>
      <c r="K3" s="3" t="s">
        <v>146</v>
      </c>
      <c r="M3" s="3">
        <v>70</v>
      </c>
    </row>
    <row r="4" customHeight="1" spans="1:13">
      <c r="A4" s="154" t="e">
        <f>'Drop 1 Football'!A524+1</f>
        <v>#VALUE!</v>
      </c>
      <c r="D4" s="91" t="s">
        <v>66</v>
      </c>
      <c r="E4" s="3">
        <v>2135284</v>
      </c>
      <c r="F4" s="3">
        <v>2011</v>
      </c>
      <c r="G4" s="3" t="s">
        <v>3833</v>
      </c>
      <c r="H4" s="3" t="s">
        <v>3834</v>
      </c>
      <c r="J4" s="3" t="s">
        <v>3835</v>
      </c>
      <c r="K4" s="3" t="s">
        <v>3836</v>
      </c>
      <c r="M4" s="3">
        <v>40</v>
      </c>
    </row>
    <row r="5" customHeight="1" spans="1:13">
      <c r="A5" s="154" t="e">
        <f>'Drop 1 Football'!A531+1</f>
        <v>#VALUE!</v>
      </c>
      <c r="D5" s="91" t="s">
        <v>66</v>
      </c>
      <c r="E5" s="3">
        <v>6724406</v>
      </c>
      <c r="F5" s="3">
        <v>2010</v>
      </c>
      <c r="G5" s="3" t="s">
        <v>3833</v>
      </c>
      <c r="H5" s="3" t="s">
        <v>3837</v>
      </c>
      <c r="K5" s="3" t="s">
        <v>3838</v>
      </c>
      <c r="M5" s="3">
        <v>35</v>
      </c>
    </row>
    <row r="6" customHeight="1" spans="1:13">
      <c r="A6" s="154">
        <f>'Drop 1 Football'!A587+1</f>
        <v>11986</v>
      </c>
      <c r="B6" s="143"/>
      <c r="C6" s="143"/>
      <c r="D6" s="144" t="s">
        <v>3839</v>
      </c>
      <c r="E6" s="144" t="s">
        <v>3840</v>
      </c>
      <c r="F6" s="140">
        <v>1996</v>
      </c>
      <c r="G6" s="140" t="s">
        <v>3841</v>
      </c>
      <c r="H6" s="140" t="s">
        <v>3842</v>
      </c>
      <c r="I6" s="140"/>
      <c r="J6" s="140" t="s">
        <v>986</v>
      </c>
      <c r="K6" s="140" t="s">
        <v>3843</v>
      </c>
      <c r="M6" s="3">
        <v>50</v>
      </c>
    </row>
    <row r="7" customHeight="1" spans="1:13">
      <c r="A7" s="154">
        <f t="shared" ref="A7:A16" si="0">A6+1</f>
        <v>11987</v>
      </c>
      <c r="B7" s="143"/>
      <c r="C7" s="143"/>
      <c r="D7" s="144" t="s">
        <v>10</v>
      </c>
      <c r="E7" s="144" t="s">
        <v>3844</v>
      </c>
      <c r="F7" s="140">
        <v>1999</v>
      </c>
      <c r="G7" s="140" t="s">
        <v>3845</v>
      </c>
      <c r="H7" s="140" t="s">
        <v>3846</v>
      </c>
      <c r="I7" s="140">
        <v>60</v>
      </c>
      <c r="J7" s="140" t="s">
        <v>3847</v>
      </c>
      <c r="K7" s="140" t="s">
        <v>342</v>
      </c>
      <c r="M7" s="3">
        <v>30</v>
      </c>
    </row>
    <row r="8" customHeight="1" spans="1:13">
      <c r="A8" s="154">
        <f t="shared" si="0"/>
        <v>11988</v>
      </c>
      <c r="B8" s="143"/>
      <c r="C8" s="143"/>
      <c r="D8" s="144" t="s">
        <v>66</v>
      </c>
      <c r="E8" s="144" t="s">
        <v>3848</v>
      </c>
      <c r="F8" s="140">
        <v>2016</v>
      </c>
      <c r="G8" s="140" t="s">
        <v>3831</v>
      </c>
      <c r="H8" s="140" t="s">
        <v>3832</v>
      </c>
      <c r="I8" s="140">
        <v>11</v>
      </c>
      <c r="J8" s="140" t="s">
        <v>3849</v>
      </c>
      <c r="K8" s="140" t="s">
        <v>184</v>
      </c>
      <c r="M8" s="3">
        <v>65</v>
      </c>
    </row>
    <row r="9" customHeight="1" spans="1:13">
      <c r="A9" s="154">
        <f t="shared" si="0"/>
        <v>11989</v>
      </c>
      <c r="B9" s="143"/>
      <c r="C9" s="143"/>
      <c r="D9" s="144" t="s">
        <v>10</v>
      </c>
      <c r="E9" s="144" t="s">
        <v>3850</v>
      </c>
      <c r="F9" s="140">
        <v>2016</v>
      </c>
      <c r="G9" s="140" t="s">
        <v>3831</v>
      </c>
      <c r="H9" s="140" t="s">
        <v>3832</v>
      </c>
      <c r="I9" s="140">
        <v>11</v>
      </c>
      <c r="J9" s="140" t="s">
        <v>986</v>
      </c>
      <c r="K9" s="140" t="s">
        <v>170</v>
      </c>
      <c r="M9" s="3">
        <v>70</v>
      </c>
    </row>
    <row r="10" customHeight="1" spans="1:13">
      <c r="A10" s="154">
        <f t="shared" si="0"/>
        <v>11990</v>
      </c>
      <c r="B10" s="143"/>
      <c r="C10" s="143"/>
      <c r="D10" s="144" t="s">
        <v>66</v>
      </c>
      <c r="E10" s="144" t="s">
        <v>3851</v>
      </c>
      <c r="F10" s="140">
        <v>2016</v>
      </c>
      <c r="G10" s="140" t="s">
        <v>3831</v>
      </c>
      <c r="H10" s="140" t="s">
        <v>3832</v>
      </c>
      <c r="I10" s="140">
        <v>11</v>
      </c>
      <c r="J10" s="140" t="s">
        <v>986</v>
      </c>
      <c r="K10" s="140" t="s">
        <v>152</v>
      </c>
      <c r="M10" s="3">
        <v>75</v>
      </c>
    </row>
    <row r="11" customHeight="1" spans="1:13">
      <c r="A11" s="154">
        <f t="shared" si="0"/>
        <v>11991</v>
      </c>
      <c r="B11" s="143"/>
      <c r="C11" s="143"/>
      <c r="D11" s="144" t="s">
        <v>10</v>
      </c>
      <c r="E11" s="144" t="s">
        <v>3852</v>
      </c>
      <c r="F11" s="140">
        <v>1999</v>
      </c>
      <c r="G11" s="140" t="s">
        <v>3833</v>
      </c>
      <c r="H11" s="140" t="s">
        <v>3832</v>
      </c>
      <c r="I11" s="140">
        <v>4</v>
      </c>
      <c r="J11" s="140" t="s">
        <v>986</v>
      </c>
      <c r="K11" s="140" t="s">
        <v>977</v>
      </c>
      <c r="M11" s="3">
        <v>260</v>
      </c>
    </row>
    <row r="12" customHeight="1" spans="1:13">
      <c r="A12" s="154">
        <f t="shared" si="0"/>
        <v>11992</v>
      </c>
      <c r="B12" s="143"/>
      <c r="C12" s="143"/>
      <c r="D12" s="144" t="s">
        <v>66</v>
      </c>
      <c r="E12" s="144" t="s">
        <v>3853</v>
      </c>
      <c r="F12" s="140">
        <v>2016</v>
      </c>
      <c r="G12" s="140" t="s">
        <v>3831</v>
      </c>
      <c r="H12" s="140" t="s">
        <v>3854</v>
      </c>
      <c r="I12" s="140">
        <v>12</v>
      </c>
      <c r="J12" s="140" t="s">
        <v>986</v>
      </c>
      <c r="K12" s="140" t="s">
        <v>3828</v>
      </c>
      <c r="M12" s="3">
        <v>30</v>
      </c>
    </row>
    <row r="13" customHeight="1" spans="1:13">
      <c r="A13" s="154">
        <f t="shared" si="0"/>
        <v>11993</v>
      </c>
      <c r="B13" s="143"/>
      <c r="C13" s="143"/>
      <c r="D13" s="144" t="s">
        <v>3839</v>
      </c>
      <c r="E13" s="144" t="s">
        <v>3855</v>
      </c>
      <c r="F13" s="140">
        <v>2004</v>
      </c>
      <c r="G13" s="140" t="s">
        <v>3856</v>
      </c>
      <c r="H13" s="140" t="s">
        <v>3857</v>
      </c>
      <c r="I13" s="140" t="s">
        <v>3858</v>
      </c>
      <c r="J13" s="140" t="s">
        <v>3859</v>
      </c>
      <c r="K13" s="140" t="s">
        <v>3860</v>
      </c>
      <c r="M13" s="3">
        <v>40</v>
      </c>
    </row>
    <row r="14" customHeight="1" spans="1:13">
      <c r="A14" s="154">
        <f t="shared" si="0"/>
        <v>11994</v>
      </c>
      <c r="B14" s="143"/>
      <c r="C14" s="143"/>
      <c r="D14" s="144" t="s">
        <v>3839</v>
      </c>
      <c r="E14" s="144" t="s">
        <v>3861</v>
      </c>
      <c r="F14" s="140">
        <v>2004</v>
      </c>
      <c r="G14" s="140" t="s">
        <v>3833</v>
      </c>
      <c r="H14" s="140" t="s">
        <v>3857</v>
      </c>
      <c r="I14" s="140" t="s">
        <v>3858</v>
      </c>
      <c r="J14" s="140" t="s">
        <v>3859</v>
      </c>
      <c r="K14" s="140" t="s">
        <v>3860</v>
      </c>
      <c r="M14" s="3">
        <v>40</v>
      </c>
    </row>
    <row r="15" customHeight="1" spans="1:13">
      <c r="A15" s="154">
        <f t="shared" si="0"/>
        <v>11995</v>
      </c>
      <c r="B15" s="143"/>
      <c r="C15" s="143"/>
      <c r="D15" s="144" t="s">
        <v>66</v>
      </c>
      <c r="E15" s="144" t="s">
        <v>3862</v>
      </c>
      <c r="F15" s="140">
        <v>2016</v>
      </c>
      <c r="G15" s="140" t="s">
        <v>3831</v>
      </c>
      <c r="H15" s="140" t="s">
        <v>3832</v>
      </c>
      <c r="I15" s="140">
        <v>11</v>
      </c>
      <c r="J15" s="140" t="s">
        <v>3849</v>
      </c>
      <c r="K15" s="140" t="s">
        <v>184</v>
      </c>
      <c r="M15" s="3">
        <v>65</v>
      </c>
    </row>
    <row r="16" customHeight="1" spans="1:13">
      <c r="A16" s="154">
        <f t="shared" si="0"/>
        <v>11996</v>
      </c>
      <c r="B16" s="143"/>
      <c r="C16" s="143"/>
      <c r="D16" s="144" t="s">
        <v>3839</v>
      </c>
      <c r="E16" s="144" t="s">
        <v>3863</v>
      </c>
      <c r="F16" s="140">
        <v>2016</v>
      </c>
      <c r="G16" s="140" t="s">
        <v>3831</v>
      </c>
      <c r="H16" s="140" t="s">
        <v>3864</v>
      </c>
      <c r="I16" s="140" t="s">
        <v>3865</v>
      </c>
      <c r="J16" s="140"/>
      <c r="K16" s="140" t="s">
        <v>3860</v>
      </c>
      <c r="M16" s="3">
        <v>15</v>
      </c>
    </row>
    <row r="17" customHeight="1" spans="1:13">
      <c r="A17" s="154">
        <f>'Drop 1 BBALL'!A368+1</f>
        <v>11983</v>
      </c>
      <c r="B17" s="143"/>
      <c r="C17" s="143"/>
      <c r="D17" s="144" t="s">
        <v>10</v>
      </c>
      <c r="E17" s="144" t="s">
        <v>3866</v>
      </c>
      <c r="F17" s="65">
        <v>1998</v>
      </c>
      <c r="G17" s="45" t="s">
        <v>3867</v>
      </c>
      <c r="H17" s="45" t="s">
        <v>3868</v>
      </c>
      <c r="I17" s="3">
        <v>9</v>
      </c>
      <c r="J17" s="45" t="s">
        <v>3869</v>
      </c>
      <c r="K17" s="65" t="s">
        <v>40</v>
      </c>
      <c r="M17" s="3">
        <v>550</v>
      </c>
    </row>
    <row r="18" customHeight="1" spans="1:13">
      <c r="A18" s="154">
        <f t="shared" ref="A18:A32" si="1">A17+1</f>
        <v>11984</v>
      </c>
      <c r="D18" s="144" t="s">
        <v>10</v>
      </c>
      <c r="E18" s="91" t="s">
        <v>3870</v>
      </c>
      <c r="F18" s="65">
        <v>1999</v>
      </c>
      <c r="G18" s="45" t="s">
        <v>3871</v>
      </c>
      <c r="H18" s="45" t="s">
        <v>3872</v>
      </c>
      <c r="I18" s="45">
        <v>6</v>
      </c>
      <c r="J18" s="65"/>
      <c r="K18" s="65" t="s">
        <v>170</v>
      </c>
      <c r="M18" s="3">
        <v>40</v>
      </c>
    </row>
    <row r="19" customHeight="1" spans="1:13">
      <c r="A19" s="154">
        <f t="shared" si="1"/>
        <v>11985</v>
      </c>
      <c r="D19" s="144" t="s">
        <v>10</v>
      </c>
      <c r="E19" s="91" t="s">
        <v>3873</v>
      </c>
      <c r="F19" s="9">
        <v>1999</v>
      </c>
      <c r="G19" s="9" t="s">
        <v>3871</v>
      </c>
      <c r="H19" s="9" t="s">
        <v>3874</v>
      </c>
      <c r="I19" s="3">
        <v>4</v>
      </c>
      <c r="J19" s="9" t="s">
        <v>3875</v>
      </c>
      <c r="K19" s="9" t="s">
        <v>170</v>
      </c>
      <c r="M19" s="3">
        <v>160</v>
      </c>
    </row>
    <row r="20" customHeight="1" spans="1:13">
      <c r="A20" s="154">
        <f t="shared" si="1"/>
        <v>11986</v>
      </c>
      <c r="D20" s="144" t="s">
        <v>10</v>
      </c>
      <c r="E20" s="91" t="s">
        <v>3876</v>
      </c>
      <c r="F20" s="65">
        <v>1999</v>
      </c>
      <c r="G20" s="45" t="s">
        <v>3871</v>
      </c>
      <c r="H20" s="45" t="s">
        <v>3874</v>
      </c>
      <c r="I20" s="3">
        <v>4</v>
      </c>
      <c r="J20" s="45" t="s">
        <v>3875</v>
      </c>
      <c r="K20" s="65" t="s">
        <v>170</v>
      </c>
      <c r="M20" s="3">
        <v>160</v>
      </c>
    </row>
    <row r="21" customHeight="1" spans="1:13">
      <c r="A21" s="154">
        <f t="shared" si="1"/>
        <v>11987</v>
      </c>
      <c r="D21" s="144" t="s">
        <v>10</v>
      </c>
      <c r="E21" s="91" t="s">
        <v>3877</v>
      </c>
      <c r="F21" s="65">
        <v>1998</v>
      </c>
      <c r="G21" s="45" t="s">
        <v>3867</v>
      </c>
      <c r="H21" s="45" t="s">
        <v>3878</v>
      </c>
      <c r="I21" s="3">
        <v>143</v>
      </c>
      <c r="J21" s="45" t="s">
        <v>3869</v>
      </c>
      <c r="K21" s="65" t="s">
        <v>14</v>
      </c>
      <c r="M21" s="3">
        <v>95</v>
      </c>
    </row>
    <row r="22" customHeight="1" spans="1:13">
      <c r="A22" s="154">
        <f t="shared" si="1"/>
        <v>11988</v>
      </c>
      <c r="D22" s="144" t="s">
        <v>10</v>
      </c>
      <c r="E22" s="91" t="s">
        <v>3879</v>
      </c>
      <c r="F22" s="65">
        <v>1999</v>
      </c>
      <c r="G22" s="45" t="s">
        <v>3880</v>
      </c>
      <c r="H22" s="45" t="s">
        <v>3881</v>
      </c>
      <c r="I22" s="3">
        <v>3</v>
      </c>
      <c r="J22" s="3" t="s">
        <v>3875</v>
      </c>
      <c r="K22" s="65" t="s">
        <v>170</v>
      </c>
      <c r="M22" s="3">
        <v>55</v>
      </c>
    </row>
    <row r="23" customHeight="1" spans="1:13">
      <c r="A23" s="154">
        <f t="shared" si="1"/>
        <v>11989</v>
      </c>
      <c r="D23" s="144" t="s">
        <v>10</v>
      </c>
      <c r="E23" s="91" t="s">
        <v>3882</v>
      </c>
      <c r="F23" s="3">
        <v>1999</v>
      </c>
      <c r="G23" s="3" t="s">
        <v>3845</v>
      </c>
      <c r="H23" s="3" t="s">
        <v>3883</v>
      </c>
      <c r="I23" s="3">
        <v>9</v>
      </c>
      <c r="J23" s="3" t="s">
        <v>3875</v>
      </c>
      <c r="K23" s="3" t="s">
        <v>977</v>
      </c>
      <c r="M23" s="3">
        <v>40</v>
      </c>
    </row>
    <row r="24" customHeight="1" spans="1:13">
      <c r="A24" s="154">
        <f t="shared" si="1"/>
        <v>11990</v>
      </c>
      <c r="D24" s="144" t="s">
        <v>10</v>
      </c>
      <c r="E24" s="91" t="s">
        <v>3884</v>
      </c>
      <c r="F24" s="9">
        <v>1999</v>
      </c>
      <c r="G24" s="9" t="s">
        <v>3845</v>
      </c>
      <c r="H24" s="9" t="s">
        <v>3885</v>
      </c>
      <c r="I24" s="3">
        <v>6</v>
      </c>
      <c r="J24" s="9" t="s">
        <v>3875</v>
      </c>
      <c r="K24" s="9" t="s">
        <v>27</v>
      </c>
      <c r="M24" s="3">
        <v>100</v>
      </c>
    </row>
    <row r="25" customHeight="1" spans="1:13">
      <c r="A25" s="154">
        <f t="shared" si="1"/>
        <v>11991</v>
      </c>
      <c r="D25" s="144" t="s">
        <v>10</v>
      </c>
      <c r="E25" s="91" t="s">
        <v>3886</v>
      </c>
      <c r="F25" s="9">
        <v>1999</v>
      </c>
      <c r="G25" s="9" t="s">
        <v>3871</v>
      </c>
      <c r="H25" s="9" t="s">
        <v>3881</v>
      </c>
      <c r="I25" s="9">
        <v>3</v>
      </c>
      <c r="J25" s="9" t="s">
        <v>3875</v>
      </c>
      <c r="K25" s="9" t="s">
        <v>170</v>
      </c>
      <c r="M25" s="3">
        <v>55</v>
      </c>
    </row>
    <row r="26" customHeight="1" spans="1:13">
      <c r="A26" s="154">
        <f t="shared" si="1"/>
        <v>11992</v>
      </c>
      <c r="D26" s="144" t="s">
        <v>10</v>
      </c>
      <c r="E26" s="91" t="s">
        <v>3887</v>
      </c>
      <c r="F26" s="65">
        <v>1999</v>
      </c>
      <c r="G26" s="45" t="s">
        <v>3871</v>
      </c>
      <c r="H26" s="45" t="s">
        <v>3888</v>
      </c>
      <c r="I26" s="3">
        <v>12</v>
      </c>
      <c r="J26" s="45" t="s">
        <v>3875</v>
      </c>
      <c r="K26" s="65" t="s">
        <v>14</v>
      </c>
      <c r="M26" s="3">
        <v>250</v>
      </c>
    </row>
    <row r="27" customHeight="1" spans="1:13">
      <c r="A27" s="154">
        <f t="shared" si="1"/>
        <v>11993</v>
      </c>
      <c r="D27" s="144" t="s">
        <v>10</v>
      </c>
      <c r="E27" s="91" t="s">
        <v>3889</v>
      </c>
      <c r="F27" s="65">
        <v>1999</v>
      </c>
      <c r="G27" s="45" t="s">
        <v>3845</v>
      </c>
      <c r="H27" s="45" t="s">
        <v>3890</v>
      </c>
      <c r="I27" s="3">
        <v>7</v>
      </c>
      <c r="J27" s="45" t="s">
        <v>3875</v>
      </c>
      <c r="K27" s="65" t="s">
        <v>27</v>
      </c>
      <c r="M27" s="3">
        <v>80</v>
      </c>
    </row>
    <row r="28" customHeight="1" spans="1:13">
      <c r="A28" s="154">
        <f t="shared" si="1"/>
        <v>11994</v>
      </c>
      <c r="D28" s="144" t="s">
        <v>10</v>
      </c>
      <c r="E28" s="91" t="s">
        <v>3891</v>
      </c>
      <c r="F28" s="65">
        <v>1999</v>
      </c>
      <c r="G28" s="45" t="s">
        <v>3833</v>
      </c>
      <c r="H28" s="45" t="s">
        <v>3892</v>
      </c>
      <c r="I28" s="45">
        <v>3</v>
      </c>
      <c r="J28" s="65" t="s">
        <v>986</v>
      </c>
      <c r="K28" s="65" t="s">
        <v>27</v>
      </c>
      <c r="M28" s="3">
        <v>50</v>
      </c>
    </row>
    <row r="29" customHeight="1" spans="1:13">
      <c r="A29" s="154">
        <f t="shared" si="1"/>
        <v>11995</v>
      </c>
      <c r="D29" s="144" t="s">
        <v>10</v>
      </c>
      <c r="E29" s="91" t="s">
        <v>3893</v>
      </c>
      <c r="F29" s="65">
        <v>1999</v>
      </c>
      <c r="G29" s="45" t="s">
        <v>3833</v>
      </c>
      <c r="H29" s="45" t="s">
        <v>3868</v>
      </c>
      <c r="I29" s="45">
        <v>2</v>
      </c>
      <c r="J29" s="65" t="s">
        <v>986</v>
      </c>
      <c r="K29" s="65" t="s">
        <v>170</v>
      </c>
      <c r="M29" s="3">
        <v>125</v>
      </c>
    </row>
    <row r="30" customHeight="1" spans="1:13">
      <c r="A30" s="154">
        <f t="shared" si="1"/>
        <v>11996</v>
      </c>
      <c r="D30" s="144" t="s">
        <v>10</v>
      </c>
      <c r="E30" s="91" t="s">
        <v>3894</v>
      </c>
      <c r="F30" s="65">
        <v>1999</v>
      </c>
      <c r="G30" s="45" t="s">
        <v>3833</v>
      </c>
      <c r="H30" s="45" t="s">
        <v>3895</v>
      </c>
      <c r="I30" s="45">
        <v>5</v>
      </c>
      <c r="J30" s="65" t="s">
        <v>986</v>
      </c>
      <c r="K30" s="65" t="s">
        <v>27</v>
      </c>
      <c r="M30" s="3">
        <v>50</v>
      </c>
    </row>
    <row r="31" customHeight="1" spans="1:13">
      <c r="A31" s="154">
        <f t="shared" si="1"/>
        <v>11997</v>
      </c>
      <c r="D31" s="144" t="s">
        <v>10</v>
      </c>
      <c r="E31" s="91" t="s">
        <v>3896</v>
      </c>
      <c r="F31" s="65">
        <v>1999</v>
      </c>
      <c r="G31" s="45" t="s">
        <v>3833</v>
      </c>
      <c r="H31" s="45" t="s">
        <v>3897</v>
      </c>
      <c r="I31" s="3">
        <v>8</v>
      </c>
      <c r="J31" s="45" t="s">
        <v>3875</v>
      </c>
      <c r="K31" s="65" t="s">
        <v>170</v>
      </c>
      <c r="M31" s="3">
        <v>60</v>
      </c>
    </row>
    <row r="32" customHeight="1" spans="1:13">
      <c r="A32" s="154">
        <f t="shared" si="1"/>
        <v>11998</v>
      </c>
      <c r="D32" s="144" t="s">
        <v>10</v>
      </c>
      <c r="E32" s="91" t="s">
        <v>3898</v>
      </c>
      <c r="F32" s="65">
        <v>2000</v>
      </c>
      <c r="G32" s="45" t="s">
        <v>3899</v>
      </c>
      <c r="H32" s="45" t="s">
        <v>3900</v>
      </c>
      <c r="I32" s="3">
        <v>10</v>
      </c>
      <c r="J32" s="45" t="s">
        <v>3901</v>
      </c>
      <c r="K32" s="65" t="s">
        <v>977</v>
      </c>
      <c r="M32" s="3">
        <v>35</v>
      </c>
    </row>
    <row r="33" customHeight="1" spans="1:13">
      <c r="A33" s="154">
        <f>'Drop 1 BBALL'!A377+1</f>
        <v>12137</v>
      </c>
      <c r="D33" s="144" t="s">
        <v>10</v>
      </c>
      <c r="E33" s="91" t="s">
        <v>3902</v>
      </c>
      <c r="F33" s="65">
        <v>2000</v>
      </c>
      <c r="G33" s="45" t="s">
        <v>3833</v>
      </c>
      <c r="H33" s="45" t="s">
        <v>3903</v>
      </c>
      <c r="I33" s="3">
        <v>18</v>
      </c>
      <c r="J33" s="45" t="s">
        <v>3904</v>
      </c>
      <c r="K33" s="65" t="s">
        <v>170</v>
      </c>
      <c r="M33" s="3">
        <v>80</v>
      </c>
    </row>
    <row r="34" customHeight="1" spans="1:13">
      <c r="A34" s="154">
        <f t="shared" ref="A34:A36" si="2">A33+1</f>
        <v>12138</v>
      </c>
      <c r="D34" s="144" t="s">
        <v>10</v>
      </c>
      <c r="E34" s="91" t="s">
        <v>3905</v>
      </c>
      <c r="F34" s="65">
        <v>1998</v>
      </c>
      <c r="G34" s="45" t="s">
        <v>3867</v>
      </c>
      <c r="H34" s="45" t="s">
        <v>3906</v>
      </c>
      <c r="I34" s="3">
        <v>3</v>
      </c>
      <c r="J34" s="45" t="s">
        <v>3869</v>
      </c>
      <c r="K34" s="65" t="s">
        <v>40</v>
      </c>
      <c r="M34" s="3">
        <v>400</v>
      </c>
    </row>
    <row r="35" customHeight="1" spans="1:13">
      <c r="A35" s="154">
        <f t="shared" si="2"/>
        <v>12139</v>
      </c>
      <c r="D35" s="144" t="s">
        <v>10</v>
      </c>
      <c r="E35" s="91" t="s">
        <v>3907</v>
      </c>
      <c r="F35" s="65">
        <v>1998</v>
      </c>
      <c r="G35" s="45" t="s">
        <v>3908</v>
      </c>
      <c r="H35" s="45" t="s">
        <v>3909</v>
      </c>
      <c r="I35" s="3">
        <v>137</v>
      </c>
      <c r="J35" s="45" t="s">
        <v>3910</v>
      </c>
      <c r="K35" s="65" t="s">
        <v>14</v>
      </c>
      <c r="M35" s="3">
        <v>50</v>
      </c>
    </row>
    <row r="36" customHeight="1" spans="1:13">
      <c r="A36" s="154">
        <f t="shared" si="2"/>
        <v>12140</v>
      </c>
      <c r="D36" s="144" t="s">
        <v>10</v>
      </c>
      <c r="E36" s="91" t="s">
        <v>3911</v>
      </c>
      <c r="F36" s="65">
        <v>1999</v>
      </c>
      <c r="G36" s="45" t="s">
        <v>3871</v>
      </c>
      <c r="H36" s="45" t="s">
        <v>3912</v>
      </c>
      <c r="I36" s="3">
        <v>15</v>
      </c>
      <c r="J36" s="45" t="s">
        <v>3875</v>
      </c>
      <c r="K36" s="65" t="s">
        <v>14</v>
      </c>
      <c r="M36" s="3">
        <v>275</v>
      </c>
    </row>
    <row r="37" customHeight="1" spans="1:13">
      <c r="A37" s="154">
        <f>'Drop 1 BBALL'!A385+1</f>
        <v>12206</v>
      </c>
      <c r="D37" s="144" t="s">
        <v>10</v>
      </c>
      <c r="E37" s="91" t="s">
        <v>3913</v>
      </c>
      <c r="F37" s="65">
        <v>1998</v>
      </c>
      <c r="G37" s="45" t="s">
        <v>3867</v>
      </c>
      <c r="H37" s="45" t="s">
        <v>3868</v>
      </c>
      <c r="I37" s="3">
        <v>9</v>
      </c>
      <c r="J37" s="45" t="s">
        <v>3869</v>
      </c>
      <c r="K37" s="65" t="s">
        <v>40</v>
      </c>
      <c r="M37" s="3">
        <v>500</v>
      </c>
    </row>
    <row r="38" customHeight="1" spans="1:13">
      <c r="A38" s="154">
        <f t="shared" ref="A38:A68" si="3">A37+1</f>
        <v>12207</v>
      </c>
      <c r="D38" s="144" t="s">
        <v>10</v>
      </c>
      <c r="E38" s="91" t="s">
        <v>3914</v>
      </c>
      <c r="F38" s="65">
        <v>2000</v>
      </c>
      <c r="G38" s="45" t="s">
        <v>3915</v>
      </c>
      <c r="H38" s="45" t="s">
        <v>3916</v>
      </c>
      <c r="I38" s="3">
        <v>3</v>
      </c>
      <c r="J38" s="45" t="s">
        <v>3875</v>
      </c>
      <c r="K38" s="65" t="s">
        <v>27</v>
      </c>
      <c r="M38" s="3">
        <v>220</v>
      </c>
    </row>
    <row r="39" customHeight="1" spans="1:13">
      <c r="A39" s="154">
        <f t="shared" si="3"/>
        <v>12208</v>
      </c>
      <c r="D39" s="144" t="s">
        <v>10</v>
      </c>
      <c r="E39" s="91" t="s">
        <v>3917</v>
      </c>
      <c r="F39" s="65">
        <v>1999</v>
      </c>
      <c r="G39" s="45" t="s">
        <v>3845</v>
      </c>
      <c r="H39" s="45" t="s">
        <v>3918</v>
      </c>
      <c r="I39" s="3">
        <v>15</v>
      </c>
      <c r="J39" s="45" t="s">
        <v>3875</v>
      </c>
      <c r="K39" s="65" t="s">
        <v>170</v>
      </c>
      <c r="M39" s="3">
        <v>40</v>
      </c>
    </row>
    <row r="40" customHeight="1" spans="1:13">
      <c r="A40" s="154">
        <f t="shared" si="3"/>
        <v>12209</v>
      </c>
      <c r="D40" s="144" t="s">
        <v>10</v>
      </c>
      <c r="E40" s="91" t="s">
        <v>3919</v>
      </c>
      <c r="F40" s="3">
        <v>1999</v>
      </c>
      <c r="G40" s="3" t="s">
        <v>3833</v>
      </c>
      <c r="H40" s="3" t="s">
        <v>3920</v>
      </c>
      <c r="I40" s="3">
        <v>7</v>
      </c>
      <c r="J40" s="3" t="s">
        <v>986</v>
      </c>
      <c r="K40" s="3" t="s">
        <v>27</v>
      </c>
      <c r="M40" s="3">
        <v>40</v>
      </c>
    </row>
    <row r="41" customHeight="1" spans="1:13">
      <c r="A41" s="154">
        <f t="shared" si="3"/>
        <v>12210</v>
      </c>
      <c r="D41" s="144" t="s">
        <v>10</v>
      </c>
      <c r="E41" s="91" t="s">
        <v>3921</v>
      </c>
      <c r="F41" s="65">
        <v>1999</v>
      </c>
      <c r="G41" s="45" t="s">
        <v>3856</v>
      </c>
      <c r="H41" s="45" t="s">
        <v>3922</v>
      </c>
      <c r="I41" s="45">
        <v>10</v>
      </c>
      <c r="J41" s="65" t="s">
        <v>986</v>
      </c>
      <c r="K41" s="65" t="s">
        <v>977</v>
      </c>
      <c r="M41" s="3">
        <v>30</v>
      </c>
    </row>
    <row r="42" customHeight="1" spans="1:13">
      <c r="A42" s="154">
        <f t="shared" si="3"/>
        <v>12211</v>
      </c>
      <c r="D42" s="144" t="s">
        <v>10</v>
      </c>
      <c r="E42" s="91" t="s">
        <v>3923</v>
      </c>
      <c r="F42" s="65">
        <v>1999</v>
      </c>
      <c r="G42" s="45" t="s">
        <v>3833</v>
      </c>
      <c r="H42" s="45" t="s">
        <v>3924</v>
      </c>
      <c r="I42" s="45">
        <v>4</v>
      </c>
      <c r="J42" s="65" t="s">
        <v>986</v>
      </c>
      <c r="K42" s="65" t="s">
        <v>170</v>
      </c>
      <c r="M42" s="3">
        <v>400</v>
      </c>
    </row>
    <row r="43" customHeight="1" spans="1:13">
      <c r="A43" s="154">
        <f t="shared" si="3"/>
        <v>12212</v>
      </c>
      <c r="D43" s="144" t="s">
        <v>10</v>
      </c>
      <c r="E43" s="91" t="s">
        <v>3925</v>
      </c>
      <c r="F43" s="65">
        <v>2000</v>
      </c>
      <c r="G43" s="45" t="s">
        <v>3833</v>
      </c>
      <c r="H43" s="45" t="s">
        <v>3895</v>
      </c>
      <c r="I43" s="3">
        <v>6</v>
      </c>
      <c r="J43" s="45" t="s">
        <v>3926</v>
      </c>
      <c r="K43" s="65" t="s">
        <v>27</v>
      </c>
      <c r="M43" s="3">
        <v>30</v>
      </c>
    </row>
    <row r="44" customHeight="1" spans="1:13">
      <c r="A44" s="154">
        <f t="shared" si="3"/>
        <v>12213</v>
      </c>
      <c r="D44" s="144" t="s">
        <v>10</v>
      </c>
      <c r="E44" s="91" t="s">
        <v>3927</v>
      </c>
      <c r="F44" s="65">
        <v>2000</v>
      </c>
      <c r="G44" s="45" t="s">
        <v>3928</v>
      </c>
      <c r="H44" s="45" t="s">
        <v>3929</v>
      </c>
      <c r="I44" s="3">
        <v>7</v>
      </c>
      <c r="J44" s="45" t="s">
        <v>3930</v>
      </c>
      <c r="K44" s="65" t="s">
        <v>170</v>
      </c>
      <c r="M44" s="3">
        <v>40</v>
      </c>
    </row>
    <row r="45" customHeight="1" spans="1:13">
      <c r="A45" s="154">
        <f t="shared" si="3"/>
        <v>12214</v>
      </c>
      <c r="D45" s="144" t="s">
        <v>10</v>
      </c>
      <c r="E45" s="91" t="s">
        <v>3931</v>
      </c>
      <c r="F45" s="65">
        <v>1999</v>
      </c>
      <c r="G45" s="45" t="s">
        <v>3845</v>
      </c>
      <c r="H45" s="45" t="s">
        <v>3932</v>
      </c>
      <c r="I45" s="3">
        <v>4</v>
      </c>
      <c r="J45" s="45" t="s">
        <v>3875</v>
      </c>
      <c r="K45" s="65" t="s">
        <v>170</v>
      </c>
      <c r="M45" s="3">
        <v>100</v>
      </c>
    </row>
    <row r="46" customHeight="1" spans="1:13">
      <c r="A46" s="154">
        <f t="shared" si="3"/>
        <v>12215</v>
      </c>
      <c r="D46" s="144" t="s">
        <v>10</v>
      </c>
      <c r="E46" s="91" t="s">
        <v>3933</v>
      </c>
      <c r="F46" s="3">
        <v>1999</v>
      </c>
      <c r="G46" s="3" t="s">
        <v>3871</v>
      </c>
      <c r="H46" s="3" t="s">
        <v>3934</v>
      </c>
      <c r="I46" s="3">
        <v>26</v>
      </c>
      <c r="J46" s="3" t="s">
        <v>3875</v>
      </c>
      <c r="K46" s="3" t="s">
        <v>40</v>
      </c>
      <c r="M46" s="3">
        <v>100</v>
      </c>
    </row>
    <row r="47" customHeight="1" spans="1:13">
      <c r="A47" s="154">
        <f t="shared" si="3"/>
        <v>12216</v>
      </c>
      <c r="D47" s="144" t="s">
        <v>10</v>
      </c>
      <c r="E47" s="91" t="s">
        <v>3935</v>
      </c>
      <c r="F47" s="65">
        <v>2000</v>
      </c>
      <c r="G47" s="45" t="s">
        <v>3915</v>
      </c>
      <c r="H47" s="215" t="s">
        <v>3936</v>
      </c>
      <c r="I47" s="45">
        <v>10</v>
      </c>
      <c r="J47" s="65" t="s">
        <v>986</v>
      </c>
      <c r="K47" s="65" t="s">
        <v>342</v>
      </c>
      <c r="M47" s="3">
        <v>20</v>
      </c>
    </row>
    <row r="48" customHeight="1" spans="1:13">
      <c r="A48" s="154">
        <f t="shared" si="3"/>
        <v>12217</v>
      </c>
      <c r="D48" s="144" t="s">
        <v>10</v>
      </c>
      <c r="E48" s="91" t="s">
        <v>3937</v>
      </c>
      <c r="F48" s="65">
        <v>1999</v>
      </c>
      <c r="G48" s="45" t="s">
        <v>3867</v>
      </c>
      <c r="H48" s="45" t="s">
        <v>3938</v>
      </c>
      <c r="I48" s="45">
        <v>189</v>
      </c>
      <c r="J48" s="65" t="s">
        <v>986</v>
      </c>
      <c r="K48" s="65" t="s">
        <v>27</v>
      </c>
      <c r="M48" s="3">
        <v>20</v>
      </c>
    </row>
    <row r="49" customHeight="1" spans="1:13">
      <c r="A49" s="154">
        <f t="shared" si="3"/>
        <v>12218</v>
      </c>
      <c r="D49" s="144" t="s">
        <v>10</v>
      </c>
      <c r="E49" s="91" t="s">
        <v>3939</v>
      </c>
      <c r="F49" s="65">
        <v>1998</v>
      </c>
      <c r="G49" s="45" t="s">
        <v>3867</v>
      </c>
      <c r="H49" s="45" t="s">
        <v>3906</v>
      </c>
      <c r="I49" s="3">
        <v>3</v>
      </c>
      <c r="J49" s="45" t="s">
        <v>3869</v>
      </c>
      <c r="K49" s="65" t="s">
        <v>40</v>
      </c>
      <c r="M49" s="3">
        <v>420</v>
      </c>
    </row>
    <row r="50" customHeight="1" spans="1:13">
      <c r="A50" s="154">
        <f t="shared" si="3"/>
        <v>12219</v>
      </c>
      <c r="D50" s="144" t="s">
        <v>10</v>
      </c>
      <c r="E50" s="91" t="s">
        <v>3940</v>
      </c>
      <c r="F50" s="65">
        <v>1999</v>
      </c>
      <c r="G50" s="45" t="s">
        <v>3941</v>
      </c>
      <c r="H50" s="45" t="s">
        <v>3942</v>
      </c>
      <c r="I50" s="3">
        <v>5</v>
      </c>
      <c r="J50" s="45" t="s">
        <v>3943</v>
      </c>
      <c r="K50" s="65" t="s">
        <v>27</v>
      </c>
      <c r="M50" s="3">
        <v>30</v>
      </c>
    </row>
    <row r="51" customHeight="1" spans="1:13">
      <c r="A51" s="154">
        <f t="shared" si="3"/>
        <v>12220</v>
      </c>
      <c r="D51" s="144" t="s">
        <v>10</v>
      </c>
      <c r="E51" s="91" t="s">
        <v>3944</v>
      </c>
      <c r="F51" s="65">
        <v>2000</v>
      </c>
      <c r="G51" s="45" t="s">
        <v>3915</v>
      </c>
      <c r="H51" s="215" t="s">
        <v>3945</v>
      </c>
      <c r="I51" s="45">
        <v>83</v>
      </c>
      <c r="J51" s="65" t="s">
        <v>986</v>
      </c>
      <c r="K51" s="65" t="s">
        <v>27</v>
      </c>
      <c r="M51" s="3">
        <v>45</v>
      </c>
    </row>
    <row r="52" customHeight="1" spans="1:13">
      <c r="A52" s="154">
        <f t="shared" si="3"/>
        <v>12221</v>
      </c>
      <c r="D52" s="144" t="s">
        <v>10</v>
      </c>
      <c r="E52" s="91" t="s">
        <v>3946</v>
      </c>
      <c r="F52" s="65">
        <v>2016</v>
      </c>
      <c r="G52" s="45" t="s">
        <v>3947</v>
      </c>
      <c r="H52" s="45" t="s">
        <v>3912</v>
      </c>
      <c r="I52" s="3">
        <v>42</v>
      </c>
      <c r="J52" s="45" t="s">
        <v>3948</v>
      </c>
      <c r="K52" s="65" t="s">
        <v>14</v>
      </c>
      <c r="M52" s="3">
        <v>15</v>
      </c>
    </row>
    <row r="53" customHeight="1" spans="1:13">
      <c r="A53" s="154">
        <f t="shared" si="3"/>
        <v>12222</v>
      </c>
      <c r="D53" s="144" t="s">
        <v>10</v>
      </c>
      <c r="E53" s="91" t="s">
        <v>3949</v>
      </c>
      <c r="F53" s="65">
        <v>1999</v>
      </c>
      <c r="G53" s="45" t="s">
        <v>3833</v>
      </c>
      <c r="H53" s="45" t="s">
        <v>3950</v>
      </c>
      <c r="I53" s="3">
        <v>14</v>
      </c>
      <c r="J53" s="45" t="s">
        <v>3875</v>
      </c>
      <c r="K53" s="65" t="s">
        <v>977</v>
      </c>
      <c r="M53" s="3">
        <v>30</v>
      </c>
    </row>
    <row r="54" customHeight="1" spans="1:13">
      <c r="A54" s="154">
        <f t="shared" si="3"/>
        <v>12223</v>
      </c>
      <c r="D54" s="144" t="s">
        <v>10</v>
      </c>
      <c r="E54" s="91" t="s">
        <v>3951</v>
      </c>
      <c r="F54" s="65">
        <v>1999</v>
      </c>
      <c r="G54" s="45" t="s">
        <v>3871</v>
      </c>
      <c r="H54" s="45" t="s">
        <v>3952</v>
      </c>
      <c r="I54" s="45">
        <v>9</v>
      </c>
      <c r="J54" s="65" t="s">
        <v>986</v>
      </c>
      <c r="K54" s="65" t="s">
        <v>27</v>
      </c>
      <c r="M54" s="3">
        <v>40</v>
      </c>
    </row>
    <row r="55" customHeight="1" spans="1:13">
      <c r="A55" s="154">
        <f t="shared" si="3"/>
        <v>12224</v>
      </c>
      <c r="D55" s="144" t="s">
        <v>10</v>
      </c>
      <c r="E55" s="91" t="s">
        <v>3953</v>
      </c>
      <c r="F55" s="65">
        <v>1999</v>
      </c>
      <c r="G55" s="45" t="s">
        <v>3871</v>
      </c>
      <c r="H55" s="45" t="s">
        <v>3954</v>
      </c>
      <c r="I55" s="3">
        <v>2</v>
      </c>
      <c r="J55" s="45" t="s">
        <v>3875</v>
      </c>
      <c r="K55" s="65" t="s">
        <v>14</v>
      </c>
      <c r="M55" s="3">
        <v>350</v>
      </c>
    </row>
    <row r="56" customHeight="1" spans="1:13">
      <c r="A56" s="154">
        <f t="shared" si="3"/>
        <v>12225</v>
      </c>
      <c r="D56" s="144" t="s">
        <v>10</v>
      </c>
      <c r="E56" s="91" t="s">
        <v>3955</v>
      </c>
      <c r="F56" s="65">
        <v>1999</v>
      </c>
      <c r="G56" s="45" t="s">
        <v>3956</v>
      </c>
      <c r="H56" s="45" t="s">
        <v>3957</v>
      </c>
      <c r="I56" s="3">
        <v>9</v>
      </c>
      <c r="J56" s="45" t="s">
        <v>3958</v>
      </c>
      <c r="K56" s="65" t="s">
        <v>170</v>
      </c>
      <c r="M56" s="3">
        <v>50</v>
      </c>
    </row>
    <row r="57" customHeight="1" spans="1:13">
      <c r="A57" s="154">
        <f t="shared" si="3"/>
        <v>12226</v>
      </c>
      <c r="D57" s="144" t="s">
        <v>10</v>
      </c>
      <c r="E57" s="91" t="s">
        <v>3959</v>
      </c>
      <c r="F57" s="65">
        <v>1999</v>
      </c>
      <c r="G57" s="45" t="s">
        <v>3845</v>
      </c>
      <c r="H57" s="45" t="s">
        <v>3960</v>
      </c>
      <c r="I57" s="45">
        <v>13</v>
      </c>
      <c r="J57" s="65" t="s">
        <v>3875</v>
      </c>
      <c r="K57" s="65" t="s">
        <v>27</v>
      </c>
      <c r="M57" s="3">
        <v>75</v>
      </c>
    </row>
    <row r="58" customHeight="1" spans="1:13">
      <c r="A58" s="154">
        <f t="shared" si="3"/>
        <v>12227</v>
      </c>
      <c r="D58" s="144" t="s">
        <v>10</v>
      </c>
      <c r="E58" s="91" t="s">
        <v>3961</v>
      </c>
      <c r="F58" s="65">
        <v>1999</v>
      </c>
      <c r="G58" s="45" t="s">
        <v>3833</v>
      </c>
      <c r="H58" s="45" t="s">
        <v>3920</v>
      </c>
      <c r="I58" s="3">
        <v>7</v>
      </c>
      <c r="J58" s="45" t="s">
        <v>3962</v>
      </c>
      <c r="K58" s="65" t="s">
        <v>170</v>
      </c>
      <c r="M58" s="3">
        <v>60</v>
      </c>
    </row>
    <row r="59" customHeight="1" spans="1:13">
      <c r="A59" s="154">
        <f t="shared" si="3"/>
        <v>12228</v>
      </c>
      <c r="D59" s="144" t="s">
        <v>10</v>
      </c>
      <c r="E59" s="91" t="s">
        <v>3963</v>
      </c>
      <c r="F59" s="65">
        <v>1999</v>
      </c>
      <c r="G59" s="45" t="s">
        <v>3871</v>
      </c>
      <c r="H59" s="45" t="s">
        <v>3964</v>
      </c>
      <c r="I59" s="45">
        <v>10</v>
      </c>
      <c r="J59" s="65" t="s">
        <v>986</v>
      </c>
      <c r="K59" s="65" t="s">
        <v>170</v>
      </c>
      <c r="M59" s="3">
        <v>100</v>
      </c>
    </row>
    <row r="60" customHeight="1" spans="1:13">
      <c r="A60" s="154">
        <f t="shared" si="3"/>
        <v>12229</v>
      </c>
      <c r="D60" s="144" t="s">
        <v>10</v>
      </c>
      <c r="E60" s="91" t="s">
        <v>3965</v>
      </c>
      <c r="F60" s="65">
        <v>2000</v>
      </c>
      <c r="G60" s="45" t="s">
        <v>3928</v>
      </c>
      <c r="H60" s="45" t="s">
        <v>3966</v>
      </c>
      <c r="I60" s="3">
        <v>10</v>
      </c>
      <c r="J60" s="45" t="s">
        <v>986</v>
      </c>
      <c r="K60" s="65" t="s">
        <v>27</v>
      </c>
      <c r="M60" s="3">
        <v>100</v>
      </c>
    </row>
    <row r="61" customHeight="1" spans="1:13">
      <c r="A61" s="154">
        <f t="shared" si="3"/>
        <v>12230</v>
      </c>
      <c r="D61" s="144" t="s">
        <v>10</v>
      </c>
      <c r="E61" s="91" t="s">
        <v>3967</v>
      </c>
      <c r="F61" s="65">
        <v>1999</v>
      </c>
      <c r="G61" s="45" t="s">
        <v>3968</v>
      </c>
      <c r="H61" s="45" t="s">
        <v>3969</v>
      </c>
      <c r="I61" s="3">
        <v>2</v>
      </c>
      <c r="J61" s="45" t="s">
        <v>3875</v>
      </c>
      <c r="K61" s="65" t="s">
        <v>342</v>
      </c>
      <c r="M61" s="3">
        <v>60</v>
      </c>
    </row>
    <row r="62" customHeight="1" spans="1:13">
      <c r="A62" s="154">
        <f t="shared" si="3"/>
        <v>12231</v>
      </c>
      <c r="D62" s="144" t="s">
        <v>10</v>
      </c>
      <c r="E62" s="91" t="s">
        <v>3970</v>
      </c>
      <c r="F62" s="65">
        <v>1999</v>
      </c>
      <c r="G62" s="45" t="s">
        <v>3871</v>
      </c>
      <c r="H62" s="215" t="s">
        <v>3971</v>
      </c>
      <c r="I62" s="45">
        <v>1</v>
      </c>
      <c r="J62" s="65" t="s">
        <v>3875</v>
      </c>
      <c r="K62" s="65" t="s">
        <v>27</v>
      </c>
      <c r="M62" s="3">
        <v>115</v>
      </c>
    </row>
    <row r="63" customHeight="1" spans="1:13">
      <c r="A63" s="154">
        <f t="shared" si="3"/>
        <v>12232</v>
      </c>
      <c r="D63" s="144" t="s">
        <v>10</v>
      </c>
      <c r="E63" s="91" t="s">
        <v>3972</v>
      </c>
      <c r="F63" s="65">
        <v>2000</v>
      </c>
      <c r="G63" s="45" t="s">
        <v>3833</v>
      </c>
      <c r="H63" s="45" t="s">
        <v>3973</v>
      </c>
      <c r="I63" s="3">
        <v>13</v>
      </c>
      <c r="J63" s="45" t="s">
        <v>3904</v>
      </c>
      <c r="K63" s="65" t="s">
        <v>14</v>
      </c>
      <c r="M63" s="3">
        <v>80</v>
      </c>
    </row>
    <row r="64" customHeight="1" spans="1:13">
      <c r="A64" s="154">
        <f t="shared" si="3"/>
        <v>12233</v>
      </c>
      <c r="D64" s="144" t="s">
        <v>10</v>
      </c>
      <c r="E64" s="91" t="s">
        <v>3974</v>
      </c>
      <c r="F64" s="9">
        <v>1999</v>
      </c>
      <c r="G64" s="9" t="s">
        <v>3871</v>
      </c>
      <c r="H64" s="9" t="s">
        <v>3971</v>
      </c>
      <c r="I64" s="9">
        <v>1</v>
      </c>
      <c r="J64" s="9" t="s">
        <v>986</v>
      </c>
      <c r="K64" s="9" t="s">
        <v>27</v>
      </c>
      <c r="M64" s="3">
        <v>15</v>
      </c>
    </row>
    <row r="65" customHeight="1" spans="1:13">
      <c r="A65" s="154">
        <f t="shared" si="3"/>
        <v>12234</v>
      </c>
      <c r="D65" s="144" t="s">
        <v>10</v>
      </c>
      <c r="E65" s="91" t="s">
        <v>3975</v>
      </c>
      <c r="F65" s="65">
        <v>2000</v>
      </c>
      <c r="G65" s="45" t="s">
        <v>3915</v>
      </c>
      <c r="H65" s="45" t="s">
        <v>3916</v>
      </c>
      <c r="I65" s="3">
        <v>3</v>
      </c>
      <c r="J65" s="45" t="s">
        <v>3875</v>
      </c>
      <c r="K65" s="65" t="s">
        <v>170</v>
      </c>
      <c r="M65" s="3">
        <v>225</v>
      </c>
    </row>
    <row r="66" customHeight="1" spans="1:13">
      <c r="A66" s="154">
        <f t="shared" si="3"/>
        <v>12235</v>
      </c>
      <c r="D66" s="144" t="s">
        <v>10</v>
      </c>
      <c r="E66" s="91" t="s">
        <v>3976</v>
      </c>
      <c r="F66" s="65">
        <v>1999</v>
      </c>
      <c r="G66" s="45" t="s">
        <v>3871</v>
      </c>
      <c r="H66" s="45" t="s">
        <v>3912</v>
      </c>
      <c r="I66" s="3">
        <v>15</v>
      </c>
      <c r="J66" s="45" t="s">
        <v>3875</v>
      </c>
      <c r="K66" s="65" t="s">
        <v>170</v>
      </c>
      <c r="M66" s="3">
        <v>80</v>
      </c>
    </row>
    <row r="67" customHeight="1" spans="1:13">
      <c r="A67" s="154">
        <f t="shared" si="3"/>
        <v>12236</v>
      </c>
      <c r="D67" s="144" t="s">
        <v>10</v>
      </c>
      <c r="E67" s="91" t="s">
        <v>3977</v>
      </c>
      <c r="F67" s="65">
        <v>1999</v>
      </c>
      <c r="G67" s="45" t="s">
        <v>3833</v>
      </c>
      <c r="H67" s="45" t="s">
        <v>3978</v>
      </c>
      <c r="I67" s="45">
        <v>6</v>
      </c>
      <c r="J67" s="65" t="s">
        <v>986</v>
      </c>
      <c r="K67" s="65" t="s">
        <v>170</v>
      </c>
      <c r="M67" s="3">
        <v>60</v>
      </c>
    </row>
    <row r="68" customHeight="1" spans="1:13">
      <c r="A68" s="154">
        <f t="shared" si="3"/>
        <v>12237</v>
      </c>
      <c r="D68" s="144" t="s">
        <v>10</v>
      </c>
      <c r="E68" s="91" t="s">
        <v>3979</v>
      </c>
      <c r="F68" s="65">
        <v>1998</v>
      </c>
      <c r="G68" s="45" t="s">
        <v>3908</v>
      </c>
      <c r="H68" s="45" t="s">
        <v>3909</v>
      </c>
      <c r="I68" s="45">
        <v>137</v>
      </c>
      <c r="J68" s="65" t="s">
        <v>3869</v>
      </c>
      <c r="K68" s="65" t="s">
        <v>40</v>
      </c>
      <c r="M68" s="3">
        <v>125</v>
      </c>
    </row>
    <row r="69" customHeight="1" spans="1:13">
      <c r="A69" s="154" t="e">
        <f>'Drop 1 BBALL'!A390+1</f>
        <v>#VALUE!</v>
      </c>
      <c r="D69" s="91" t="s">
        <v>10</v>
      </c>
      <c r="E69" s="91" t="s">
        <v>3980</v>
      </c>
      <c r="F69" s="65">
        <v>1998</v>
      </c>
      <c r="G69" s="45" t="s">
        <v>3908</v>
      </c>
      <c r="H69" s="45" t="s">
        <v>3832</v>
      </c>
      <c r="I69" s="3">
        <v>6</v>
      </c>
      <c r="J69" s="45" t="s">
        <v>3869</v>
      </c>
      <c r="K69" s="65" t="s">
        <v>14</v>
      </c>
      <c r="M69" s="3">
        <v>500</v>
      </c>
    </row>
    <row r="70" customHeight="1" spans="1:13">
      <c r="A70" s="154" t="e">
        <f>A69+1</f>
        <v>#VALUE!</v>
      </c>
      <c r="D70" s="91" t="s">
        <v>10</v>
      </c>
      <c r="E70" s="91" t="s">
        <v>3981</v>
      </c>
      <c r="F70" s="65">
        <v>1998</v>
      </c>
      <c r="G70" s="45" t="s">
        <v>3867</v>
      </c>
      <c r="H70" s="45" t="s">
        <v>3924</v>
      </c>
      <c r="I70" s="3">
        <v>6</v>
      </c>
      <c r="J70" s="45" t="s">
        <v>3869</v>
      </c>
      <c r="K70" s="65" t="s">
        <v>40</v>
      </c>
      <c r="M70" s="3">
        <v>1500</v>
      </c>
    </row>
    <row r="71" customHeight="1" spans="1:13">
      <c r="A71" s="154" t="e">
        <f>'Drop 1 Football'!A597+1</f>
        <v>#VALUE!</v>
      </c>
      <c r="D71" s="3" t="s">
        <v>10</v>
      </c>
      <c r="E71" s="3">
        <v>53577609</v>
      </c>
      <c r="F71" s="3">
        <v>2005</v>
      </c>
      <c r="G71" s="3" t="s">
        <v>3982</v>
      </c>
      <c r="H71" s="3" t="s">
        <v>3983</v>
      </c>
      <c r="I71" s="3">
        <v>14</v>
      </c>
      <c r="J71" s="3" t="s">
        <v>3984</v>
      </c>
      <c r="K71" s="3" t="s">
        <v>14</v>
      </c>
      <c r="M71" s="3">
        <v>80</v>
      </c>
    </row>
    <row r="72" customHeight="1" spans="1:13">
      <c r="A72" s="154" t="e">
        <f t="shared" ref="A72:A81" si="4">A71+1</f>
        <v>#VALUE!</v>
      </c>
      <c r="D72" s="91" t="s">
        <v>545</v>
      </c>
      <c r="E72" s="91" t="s">
        <v>3985</v>
      </c>
      <c r="F72" s="3">
        <v>2002</v>
      </c>
      <c r="G72" s="3" t="s">
        <v>3986</v>
      </c>
      <c r="H72" s="3" t="s">
        <v>3987</v>
      </c>
      <c r="I72" s="3"/>
      <c r="J72" s="3" t="s">
        <v>1059</v>
      </c>
      <c r="K72" s="3" t="s">
        <v>1742</v>
      </c>
      <c r="M72" s="3">
        <v>2000</v>
      </c>
    </row>
    <row r="73" customHeight="1" spans="1:13">
      <c r="A73" s="154" t="e">
        <f t="shared" si="4"/>
        <v>#VALUE!</v>
      </c>
      <c r="D73" s="91" t="s">
        <v>10</v>
      </c>
      <c r="E73" s="91" t="s">
        <v>3988</v>
      </c>
      <c r="F73" s="3">
        <v>2006</v>
      </c>
      <c r="G73" s="3" t="s">
        <v>3982</v>
      </c>
      <c r="H73" s="3" t="s">
        <v>3989</v>
      </c>
      <c r="I73" s="3">
        <v>5</v>
      </c>
      <c r="J73" s="3" t="s">
        <v>3990</v>
      </c>
      <c r="K73" s="3" t="s">
        <v>14</v>
      </c>
      <c r="M73" s="3" t="s">
        <v>3991</v>
      </c>
    </row>
    <row r="74" customHeight="1" spans="1:13">
      <c r="A74" s="154" t="e">
        <f t="shared" si="4"/>
        <v>#VALUE!</v>
      </c>
      <c r="D74" s="91" t="s">
        <v>10</v>
      </c>
      <c r="E74" s="91" t="s">
        <v>3992</v>
      </c>
      <c r="F74" s="3">
        <v>2000</v>
      </c>
      <c r="G74" s="3" t="s">
        <v>3993</v>
      </c>
      <c r="H74" s="3" t="s">
        <v>3918</v>
      </c>
      <c r="I74" s="3">
        <v>5</v>
      </c>
      <c r="J74" s="3" t="s">
        <v>1059</v>
      </c>
      <c r="K74" s="3" t="s">
        <v>14</v>
      </c>
      <c r="M74" s="3">
        <v>150</v>
      </c>
    </row>
    <row r="75" customHeight="1" spans="1:13">
      <c r="A75" s="154" t="e">
        <f t="shared" si="4"/>
        <v>#VALUE!</v>
      </c>
      <c r="D75" s="91" t="s">
        <v>10</v>
      </c>
      <c r="E75" s="91" t="s">
        <v>3994</v>
      </c>
      <c r="F75" s="3">
        <v>2000</v>
      </c>
      <c r="G75" s="3" t="s">
        <v>3993</v>
      </c>
      <c r="H75" s="3" t="s">
        <v>3995</v>
      </c>
      <c r="I75" s="3">
        <v>3</v>
      </c>
      <c r="J75" s="3" t="s">
        <v>3996</v>
      </c>
      <c r="K75" s="3" t="s">
        <v>14</v>
      </c>
      <c r="M75" s="3">
        <v>200</v>
      </c>
    </row>
    <row r="76" customHeight="1" spans="1:13">
      <c r="A76" s="154" t="e">
        <f t="shared" si="4"/>
        <v>#VALUE!</v>
      </c>
      <c r="D76" s="91" t="s">
        <v>10</v>
      </c>
      <c r="E76" s="91" t="s">
        <v>3997</v>
      </c>
      <c r="F76" s="3">
        <v>1999</v>
      </c>
      <c r="G76" s="3" t="s">
        <v>3845</v>
      </c>
      <c r="H76" s="3" t="s">
        <v>3960</v>
      </c>
      <c r="I76" s="3">
        <v>13</v>
      </c>
      <c r="J76" s="3" t="s">
        <v>1059</v>
      </c>
      <c r="K76" s="3" t="s">
        <v>14</v>
      </c>
      <c r="M76" s="3">
        <v>200</v>
      </c>
    </row>
    <row r="77" customHeight="1" spans="1:13">
      <c r="A77" s="154" t="e">
        <f t="shared" si="4"/>
        <v>#VALUE!</v>
      </c>
      <c r="D77" s="91" t="s">
        <v>10</v>
      </c>
      <c r="E77" s="91" t="s">
        <v>3998</v>
      </c>
      <c r="F77" s="3">
        <v>2004</v>
      </c>
      <c r="G77" s="3" t="s">
        <v>3982</v>
      </c>
      <c r="H77" s="3" t="s">
        <v>3999</v>
      </c>
      <c r="I77" s="3">
        <v>89</v>
      </c>
      <c r="J77" s="3" t="s">
        <v>3943</v>
      </c>
      <c r="K77" s="3" t="s">
        <v>27</v>
      </c>
      <c r="M77" s="3">
        <v>70</v>
      </c>
    </row>
    <row r="78" customHeight="1" spans="1:13">
      <c r="A78" s="154" t="e">
        <f t="shared" si="4"/>
        <v>#VALUE!</v>
      </c>
      <c r="D78" s="91" t="s">
        <v>19</v>
      </c>
      <c r="E78" s="204" t="s">
        <v>4000</v>
      </c>
      <c r="F78" s="3">
        <v>2002</v>
      </c>
      <c r="G78" s="3" t="s">
        <v>4001</v>
      </c>
      <c r="H78" s="3" t="s">
        <v>4002</v>
      </c>
      <c r="I78" s="3">
        <v>7</v>
      </c>
      <c r="J78" s="3" t="s">
        <v>986</v>
      </c>
      <c r="K78" s="3" t="s">
        <v>14</v>
      </c>
      <c r="M78" s="3">
        <v>300</v>
      </c>
    </row>
    <row r="79" customHeight="1" spans="1:13">
      <c r="A79" s="154" t="e">
        <f t="shared" si="4"/>
        <v>#VALUE!</v>
      </c>
      <c r="D79" s="91" t="s">
        <v>10</v>
      </c>
      <c r="E79" s="91" t="s">
        <v>4003</v>
      </c>
      <c r="F79" s="3">
        <v>2001</v>
      </c>
      <c r="G79" s="3" t="s">
        <v>4004</v>
      </c>
      <c r="H79" s="3" t="s">
        <v>4005</v>
      </c>
      <c r="I79" s="3">
        <v>151</v>
      </c>
      <c r="J79" s="3" t="s">
        <v>986</v>
      </c>
      <c r="K79" s="3" t="s">
        <v>27</v>
      </c>
      <c r="M79" s="3">
        <v>400</v>
      </c>
    </row>
    <row r="80" customHeight="1" spans="1:13">
      <c r="A80" s="154" t="e">
        <f t="shared" si="4"/>
        <v>#VALUE!</v>
      </c>
      <c r="D80" s="91" t="s">
        <v>10</v>
      </c>
      <c r="E80" s="91" t="s">
        <v>4006</v>
      </c>
      <c r="F80" s="3">
        <v>2000</v>
      </c>
      <c r="G80" s="3" t="s">
        <v>3915</v>
      </c>
      <c r="H80" s="3" t="s">
        <v>4007</v>
      </c>
      <c r="I80" s="3">
        <v>5</v>
      </c>
      <c r="J80" s="3" t="s">
        <v>986</v>
      </c>
      <c r="K80" s="3" t="s">
        <v>14</v>
      </c>
      <c r="M80" s="3">
        <v>175</v>
      </c>
    </row>
    <row r="81" customHeight="1" spans="1:13">
      <c r="A81" s="154" t="e">
        <f t="shared" si="4"/>
        <v>#VALUE!</v>
      </c>
      <c r="D81" s="91" t="s">
        <v>10</v>
      </c>
      <c r="E81" s="91" t="s">
        <v>4008</v>
      </c>
      <c r="F81" s="3">
        <v>2002</v>
      </c>
      <c r="G81" s="3" t="s">
        <v>4001</v>
      </c>
      <c r="H81" s="3" t="s">
        <v>4009</v>
      </c>
      <c r="I81" s="3">
        <v>107</v>
      </c>
      <c r="J81" s="3"/>
      <c r="K81" s="3" t="s">
        <v>14</v>
      </c>
      <c r="M81" s="3">
        <v>2000</v>
      </c>
    </row>
    <row r="82" customHeight="1" spans="1:13">
      <c r="A82" s="154" t="e">
        <f>'Drop 1 Baseball'!A209+1</f>
        <v>#VALUE!</v>
      </c>
      <c r="D82" s="91" t="s">
        <v>10</v>
      </c>
      <c r="E82" s="91" t="s">
        <v>4010</v>
      </c>
      <c r="F82" s="3">
        <v>1999</v>
      </c>
      <c r="G82" s="3" t="s">
        <v>3833</v>
      </c>
      <c r="H82" s="3" t="s">
        <v>4011</v>
      </c>
      <c r="I82" s="3" t="s">
        <v>3962</v>
      </c>
      <c r="J82" s="3">
        <v>64</v>
      </c>
      <c r="K82" s="3" t="s">
        <v>14</v>
      </c>
      <c r="M82" s="3">
        <v>30</v>
      </c>
    </row>
    <row r="83" customHeight="1" spans="1:13">
      <c r="A83" s="154" t="e">
        <f t="shared" ref="A83:A130" si="5">A82+1</f>
        <v>#VALUE!</v>
      </c>
      <c r="D83" s="91" t="s">
        <v>10</v>
      </c>
      <c r="E83" s="91" t="s">
        <v>4012</v>
      </c>
      <c r="F83" s="3">
        <v>1999</v>
      </c>
      <c r="G83" s="3" t="s">
        <v>3833</v>
      </c>
      <c r="H83" s="3" t="s">
        <v>4013</v>
      </c>
      <c r="I83" s="3"/>
      <c r="J83" s="3">
        <v>34</v>
      </c>
      <c r="K83" s="3" t="s">
        <v>14</v>
      </c>
      <c r="M83" s="3">
        <v>25</v>
      </c>
    </row>
    <row r="84" customHeight="1" spans="1:13">
      <c r="A84" s="154" t="e">
        <f t="shared" si="5"/>
        <v>#VALUE!</v>
      </c>
      <c r="D84" s="91" t="s">
        <v>10</v>
      </c>
      <c r="E84" s="91" t="s">
        <v>4014</v>
      </c>
      <c r="F84" s="3">
        <v>1999</v>
      </c>
      <c r="G84" s="3" t="s">
        <v>3833</v>
      </c>
      <c r="H84" s="3" t="s">
        <v>4013</v>
      </c>
      <c r="I84" s="3"/>
      <c r="J84" s="3">
        <v>34</v>
      </c>
      <c r="K84" s="3" t="s">
        <v>14</v>
      </c>
      <c r="M84" s="3">
        <v>25</v>
      </c>
    </row>
    <row r="85" customHeight="1" spans="1:13">
      <c r="A85" s="154" t="e">
        <f t="shared" si="5"/>
        <v>#VALUE!</v>
      </c>
      <c r="D85" s="91" t="s">
        <v>10</v>
      </c>
      <c r="E85" s="91" t="s">
        <v>4015</v>
      </c>
      <c r="F85" s="3">
        <v>1999</v>
      </c>
      <c r="G85" s="3" t="s">
        <v>3833</v>
      </c>
      <c r="H85" s="3" t="s">
        <v>4016</v>
      </c>
      <c r="I85" s="3"/>
      <c r="J85" s="3">
        <v>51</v>
      </c>
      <c r="K85" s="3" t="s">
        <v>170</v>
      </c>
      <c r="M85" s="3">
        <v>15</v>
      </c>
    </row>
    <row r="86" customHeight="1" spans="1:13">
      <c r="A86" s="154" t="e">
        <f t="shared" si="5"/>
        <v>#VALUE!</v>
      </c>
      <c r="D86" s="91" t="s">
        <v>10</v>
      </c>
      <c r="E86" s="91" t="s">
        <v>4017</v>
      </c>
      <c r="F86" s="3">
        <v>1999</v>
      </c>
      <c r="G86" s="3" t="s">
        <v>3833</v>
      </c>
      <c r="H86" s="3" t="s">
        <v>4018</v>
      </c>
      <c r="I86" s="3" t="s">
        <v>1059</v>
      </c>
      <c r="J86" s="3">
        <v>33</v>
      </c>
      <c r="K86" s="3" t="s">
        <v>170</v>
      </c>
      <c r="M86" s="3">
        <v>10</v>
      </c>
    </row>
    <row r="87" customHeight="1" spans="1:13">
      <c r="A87" s="154" t="e">
        <f t="shared" si="5"/>
        <v>#VALUE!</v>
      </c>
      <c r="D87" s="91" t="s">
        <v>10</v>
      </c>
      <c r="E87" s="91" t="s">
        <v>4019</v>
      </c>
      <c r="F87" s="3">
        <v>1999</v>
      </c>
      <c r="G87" s="3" t="s">
        <v>3833</v>
      </c>
      <c r="H87" s="3" t="s">
        <v>3872</v>
      </c>
      <c r="I87" s="3" t="s">
        <v>4020</v>
      </c>
      <c r="J87" s="3">
        <v>6</v>
      </c>
      <c r="K87" s="3" t="s">
        <v>1470</v>
      </c>
      <c r="M87" s="3">
        <v>10</v>
      </c>
    </row>
    <row r="88" customHeight="1" spans="1:13">
      <c r="A88" s="154" t="e">
        <f t="shared" si="5"/>
        <v>#VALUE!</v>
      </c>
      <c r="D88" s="91" t="s">
        <v>10</v>
      </c>
      <c r="E88" s="91" t="s">
        <v>4021</v>
      </c>
      <c r="F88" s="3">
        <v>1999</v>
      </c>
      <c r="G88" s="3" t="s">
        <v>3833</v>
      </c>
      <c r="H88" s="3" t="s">
        <v>4022</v>
      </c>
      <c r="I88" s="3" t="s">
        <v>1059</v>
      </c>
      <c r="J88" s="3">
        <v>36</v>
      </c>
      <c r="K88" s="3" t="s">
        <v>27</v>
      </c>
      <c r="M88" s="3">
        <v>20</v>
      </c>
    </row>
    <row r="89" customHeight="1" spans="1:13">
      <c r="A89" s="154" t="e">
        <f t="shared" si="5"/>
        <v>#VALUE!</v>
      </c>
      <c r="D89" s="91" t="s">
        <v>10</v>
      </c>
      <c r="E89" s="91" t="s">
        <v>4023</v>
      </c>
      <c r="F89" s="3">
        <v>1999</v>
      </c>
      <c r="G89" s="3" t="s">
        <v>3833</v>
      </c>
      <c r="H89" s="3" t="s">
        <v>4024</v>
      </c>
      <c r="I89" s="3" t="s">
        <v>1059</v>
      </c>
      <c r="J89" s="3">
        <v>50</v>
      </c>
      <c r="K89" s="3" t="s">
        <v>977</v>
      </c>
      <c r="M89" s="3">
        <v>15</v>
      </c>
    </row>
    <row r="90" customHeight="1" spans="1:13">
      <c r="A90" s="154" t="e">
        <f t="shared" si="5"/>
        <v>#VALUE!</v>
      </c>
      <c r="D90" s="91" t="s">
        <v>10</v>
      </c>
      <c r="E90" s="91" t="s">
        <v>4025</v>
      </c>
      <c r="F90" s="3">
        <v>1999</v>
      </c>
      <c r="G90" s="3" t="s">
        <v>3833</v>
      </c>
      <c r="H90" s="3" t="s">
        <v>4026</v>
      </c>
      <c r="I90" s="3" t="s">
        <v>1059</v>
      </c>
      <c r="J90" s="3">
        <v>41</v>
      </c>
      <c r="K90" s="3" t="s">
        <v>27</v>
      </c>
      <c r="M90" s="3">
        <v>15</v>
      </c>
    </row>
    <row r="91" customHeight="1" spans="1:13">
      <c r="A91" s="154" t="e">
        <f t="shared" si="5"/>
        <v>#VALUE!</v>
      </c>
      <c r="D91" s="91" t="s">
        <v>10</v>
      </c>
      <c r="E91" s="91" t="s">
        <v>4027</v>
      </c>
      <c r="F91" s="3">
        <v>1999</v>
      </c>
      <c r="G91" s="3" t="s">
        <v>3833</v>
      </c>
      <c r="H91" s="3" t="s">
        <v>4028</v>
      </c>
      <c r="I91" s="3"/>
      <c r="J91" s="3">
        <v>40</v>
      </c>
      <c r="K91" s="3" t="s">
        <v>14</v>
      </c>
      <c r="M91" s="3">
        <v>15</v>
      </c>
    </row>
    <row r="92" customHeight="1" spans="1:13">
      <c r="A92" s="154" t="e">
        <f t="shared" si="5"/>
        <v>#VALUE!</v>
      </c>
      <c r="D92" s="91" t="s">
        <v>10</v>
      </c>
      <c r="E92" s="91" t="s">
        <v>4029</v>
      </c>
      <c r="F92" s="3">
        <v>1999</v>
      </c>
      <c r="G92" s="3" t="s">
        <v>3833</v>
      </c>
      <c r="H92" s="3" t="s">
        <v>4030</v>
      </c>
      <c r="I92" s="3" t="s">
        <v>4031</v>
      </c>
      <c r="J92" s="3">
        <v>64</v>
      </c>
      <c r="K92" s="3" t="s">
        <v>14</v>
      </c>
      <c r="M92" s="3">
        <v>15</v>
      </c>
    </row>
    <row r="93" customHeight="1" spans="1:13">
      <c r="A93" s="154" t="e">
        <f t="shared" si="5"/>
        <v>#VALUE!</v>
      </c>
      <c r="D93" s="91" t="s">
        <v>10</v>
      </c>
      <c r="E93" s="91" t="s">
        <v>4032</v>
      </c>
      <c r="F93" s="3">
        <v>1999</v>
      </c>
      <c r="G93" s="3" t="s">
        <v>3833</v>
      </c>
      <c r="H93" s="3" t="s">
        <v>4033</v>
      </c>
      <c r="I93" s="3"/>
      <c r="J93" s="3">
        <v>38</v>
      </c>
      <c r="K93" s="3" t="s">
        <v>27</v>
      </c>
      <c r="M93" s="3">
        <v>15</v>
      </c>
    </row>
    <row r="94" customHeight="1" spans="1:13">
      <c r="A94" s="154" t="e">
        <f t="shared" si="5"/>
        <v>#VALUE!</v>
      </c>
      <c r="D94" s="91" t="s">
        <v>10</v>
      </c>
      <c r="E94" s="91" t="s">
        <v>4034</v>
      </c>
      <c r="F94" s="3">
        <v>1999</v>
      </c>
      <c r="G94" s="3" t="s">
        <v>3833</v>
      </c>
      <c r="H94" s="3" t="s">
        <v>4035</v>
      </c>
      <c r="I94" s="3"/>
      <c r="J94" s="3">
        <v>21</v>
      </c>
      <c r="K94" s="3" t="s">
        <v>27</v>
      </c>
      <c r="M94" s="3">
        <v>15</v>
      </c>
    </row>
    <row r="95" customHeight="1" spans="1:13">
      <c r="A95" s="154" t="e">
        <f t="shared" si="5"/>
        <v>#VALUE!</v>
      </c>
      <c r="D95" s="91" t="s">
        <v>10</v>
      </c>
      <c r="E95" s="91" t="s">
        <v>4036</v>
      </c>
      <c r="F95" s="3">
        <v>1999</v>
      </c>
      <c r="G95" s="3" t="s">
        <v>3833</v>
      </c>
      <c r="H95" s="3" t="s">
        <v>4035</v>
      </c>
      <c r="I95" s="3"/>
      <c r="J95" s="3">
        <v>21</v>
      </c>
      <c r="K95" s="3" t="s">
        <v>2710</v>
      </c>
      <c r="M95" s="3">
        <v>0</v>
      </c>
    </row>
    <row r="96" customHeight="1" spans="1:13">
      <c r="A96" s="154" t="e">
        <f t="shared" si="5"/>
        <v>#VALUE!</v>
      </c>
      <c r="D96" s="91" t="s">
        <v>10</v>
      </c>
      <c r="E96" s="91" t="s">
        <v>4037</v>
      </c>
      <c r="F96" s="3">
        <v>2000</v>
      </c>
      <c r="G96" s="3" t="s">
        <v>3833</v>
      </c>
      <c r="H96" s="3" t="s">
        <v>4038</v>
      </c>
      <c r="I96" s="3"/>
      <c r="J96" s="3">
        <v>70</v>
      </c>
      <c r="K96" s="3" t="s">
        <v>27</v>
      </c>
      <c r="M96" s="3">
        <v>10</v>
      </c>
    </row>
    <row r="97" customHeight="1" spans="1:13">
      <c r="A97" s="154" t="e">
        <f t="shared" si="5"/>
        <v>#VALUE!</v>
      </c>
      <c r="D97" s="91" t="s">
        <v>10</v>
      </c>
      <c r="E97" s="91" t="s">
        <v>4039</v>
      </c>
      <c r="F97" s="3">
        <v>2000</v>
      </c>
      <c r="G97" s="3" t="s">
        <v>3833</v>
      </c>
      <c r="H97" s="3" t="s">
        <v>4040</v>
      </c>
      <c r="I97" s="3"/>
      <c r="J97" s="3">
        <v>58</v>
      </c>
      <c r="K97" s="3" t="s">
        <v>27</v>
      </c>
      <c r="M97" s="3">
        <v>10</v>
      </c>
    </row>
    <row r="98" customHeight="1" spans="1:13">
      <c r="A98" s="154" t="e">
        <f t="shared" si="5"/>
        <v>#VALUE!</v>
      </c>
      <c r="D98" s="91" t="s">
        <v>10</v>
      </c>
      <c r="E98" s="91" t="s">
        <v>4041</v>
      </c>
      <c r="F98" s="3">
        <v>2000</v>
      </c>
      <c r="G98" s="3" t="s">
        <v>3833</v>
      </c>
      <c r="H98" s="3" t="s">
        <v>4040</v>
      </c>
      <c r="I98" s="3"/>
      <c r="J98" s="3">
        <v>58</v>
      </c>
      <c r="K98" s="3" t="s">
        <v>14</v>
      </c>
      <c r="M98" s="3">
        <v>15</v>
      </c>
    </row>
    <row r="99" customHeight="1" spans="1:13">
      <c r="A99" s="154" t="e">
        <f t="shared" si="5"/>
        <v>#VALUE!</v>
      </c>
      <c r="D99" s="91" t="s">
        <v>10</v>
      </c>
      <c r="E99" s="91" t="s">
        <v>4042</v>
      </c>
      <c r="F99" s="3">
        <v>2000</v>
      </c>
      <c r="G99" s="3" t="s">
        <v>3833</v>
      </c>
      <c r="H99" s="3" t="s">
        <v>4043</v>
      </c>
      <c r="I99" s="3"/>
      <c r="J99" s="3">
        <v>56</v>
      </c>
      <c r="K99" s="3" t="s">
        <v>40</v>
      </c>
      <c r="M99" s="3">
        <v>20</v>
      </c>
    </row>
    <row r="100" customHeight="1" spans="1:13">
      <c r="A100" s="154" t="e">
        <f t="shared" si="5"/>
        <v>#VALUE!</v>
      </c>
      <c r="D100" s="91" t="s">
        <v>10</v>
      </c>
      <c r="E100" s="91" t="s">
        <v>4044</v>
      </c>
      <c r="F100" s="3">
        <v>2000</v>
      </c>
      <c r="G100" s="3" t="s">
        <v>3833</v>
      </c>
      <c r="H100" s="3" t="s">
        <v>4045</v>
      </c>
      <c r="I100" s="3" t="s">
        <v>1059</v>
      </c>
      <c r="J100" s="3">
        <v>65</v>
      </c>
      <c r="K100" s="3" t="s">
        <v>40</v>
      </c>
      <c r="M100" s="3">
        <v>80</v>
      </c>
    </row>
    <row r="101" customHeight="1" spans="1:13">
      <c r="A101" s="154" t="e">
        <f t="shared" si="5"/>
        <v>#VALUE!</v>
      </c>
      <c r="D101" s="91" t="s">
        <v>10</v>
      </c>
      <c r="E101" s="91" t="s">
        <v>4046</v>
      </c>
      <c r="F101" s="3">
        <v>2000</v>
      </c>
      <c r="G101" s="3" t="s">
        <v>3833</v>
      </c>
      <c r="H101" s="3" t="s">
        <v>4047</v>
      </c>
      <c r="I101" s="3"/>
      <c r="J101" s="3">
        <v>43</v>
      </c>
      <c r="K101" s="3" t="s">
        <v>14</v>
      </c>
      <c r="M101" s="3">
        <v>15</v>
      </c>
    </row>
    <row r="102" customHeight="1" spans="1:13">
      <c r="A102" s="154" t="e">
        <f t="shared" si="5"/>
        <v>#VALUE!</v>
      </c>
      <c r="D102" s="91" t="s">
        <v>10</v>
      </c>
      <c r="E102" s="91" t="s">
        <v>4048</v>
      </c>
      <c r="F102" s="3">
        <v>1999</v>
      </c>
      <c r="G102" s="3" t="s">
        <v>3833</v>
      </c>
      <c r="H102" s="3" t="s">
        <v>4049</v>
      </c>
      <c r="I102" s="3" t="s">
        <v>1059</v>
      </c>
      <c r="J102" s="3">
        <v>62</v>
      </c>
      <c r="K102" s="3" t="s">
        <v>27</v>
      </c>
      <c r="M102" s="3">
        <v>15</v>
      </c>
    </row>
    <row r="103" customHeight="1" spans="1:13">
      <c r="A103" s="154" t="e">
        <f t="shared" si="5"/>
        <v>#VALUE!</v>
      </c>
      <c r="D103" s="91" t="s">
        <v>10</v>
      </c>
      <c r="E103" s="91" t="s">
        <v>4050</v>
      </c>
      <c r="F103" s="3">
        <v>1999</v>
      </c>
      <c r="G103" s="3" t="s">
        <v>3833</v>
      </c>
      <c r="H103" s="3" t="s">
        <v>4045</v>
      </c>
      <c r="I103" s="3" t="s">
        <v>1059</v>
      </c>
      <c r="J103" s="3">
        <v>53</v>
      </c>
      <c r="K103" s="3" t="s">
        <v>170</v>
      </c>
      <c r="M103" s="3">
        <v>20</v>
      </c>
    </row>
    <row r="104" customHeight="1" spans="1:13">
      <c r="A104" s="154" t="e">
        <f t="shared" si="5"/>
        <v>#VALUE!</v>
      </c>
      <c r="D104" s="91" t="s">
        <v>10</v>
      </c>
      <c r="E104" s="91" t="s">
        <v>4051</v>
      </c>
      <c r="F104" s="3">
        <v>1999</v>
      </c>
      <c r="G104" s="3" t="s">
        <v>3833</v>
      </c>
      <c r="H104" s="3" t="s">
        <v>4052</v>
      </c>
      <c r="I104" s="3" t="s">
        <v>1059</v>
      </c>
      <c r="J104" s="3">
        <v>28</v>
      </c>
      <c r="K104" s="3" t="s">
        <v>27</v>
      </c>
      <c r="M104" s="3">
        <v>20</v>
      </c>
    </row>
    <row r="105" customHeight="1" spans="1:13">
      <c r="A105" s="154" t="e">
        <f t="shared" si="5"/>
        <v>#VALUE!</v>
      </c>
      <c r="D105" s="91" t="s">
        <v>10</v>
      </c>
      <c r="E105" s="91" t="s">
        <v>4053</v>
      </c>
      <c r="F105" s="3">
        <v>1997</v>
      </c>
      <c r="G105" s="3" t="s">
        <v>3841</v>
      </c>
      <c r="H105" s="3" t="s">
        <v>4054</v>
      </c>
      <c r="I105" s="3"/>
      <c r="J105" s="3">
        <v>8</v>
      </c>
      <c r="K105" s="3" t="s">
        <v>27</v>
      </c>
      <c r="M105" s="3">
        <v>10</v>
      </c>
    </row>
    <row r="106" customHeight="1" spans="1:13">
      <c r="A106" s="154" t="e">
        <f t="shared" si="5"/>
        <v>#VALUE!</v>
      </c>
      <c r="D106" s="91" t="s">
        <v>10</v>
      </c>
      <c r="E106" s="91" t="s">
        <v>4055</v>
      </c>
      <c r="F106" s="3">
        <v>1999</v>
      </c>
      <c r="G106" s="3" t="s">
        <v>3833</v>
      </c>
      <c r="H106" s="3" t="s">
        <v>4018</v>
      </c>
      <c r="I106" s="3" t="s">
        <v>4056</v>
      </c>
      <c r="J106" s="3">
        <v>33</v>
      </c>
      <c r="K106" s="3" t="s">
        <v>170</v>
      </c>
      <c r="M106" s="3">
        <v>10</v>
      </c>
    </row>
    <row r="107" customHeight="1" spans="1:13">
      <c r="A107" s="154" t="e">
        <f t="shared" si="5"/>
        <v>#VALUE!</v>
      </c>
      <c r="D107" s="91" t="s">
        <v>10</v>
      </c>
      <c r="E107" s="91" t="s">
        <v>4057</v>
      </c>
      <c r="F107" s="3">
        <v>1999</v>
      </c>
      <c r="G107" s="3" t="s">
        <v>3833</v>
      </c>
      <c r="H107" s="3" t="s">
        <v>4028</v>
      </c>
      <c r="I107" s="3" t="s">
        <v>4031</v>
      </c>
      <c r="J107" s="3">
        <v>40</v>
      </c>
      <c r="K107" s="3" t="s">
        <v>27</v>
      </c>
      <c r="M107" s="3">
        <v>10</v>
      </c>
    </row>
    <row r="108" customHeight="1" spans="1:13">
      <c r="A108" s="154" t="e">
        <f t="shared" si="5"/>
        <v>#VALUE!</v>
      </c>
      <c r="D108" s="91" t="s">
        <v>10</v>
      </c>
      <c r="E108" s="91" t="s">
        <v>4058</v>
      </c>
      <c r="F108" s="3">
        <v>1999</v>
      </c>
      <c r="G108" s="3" t="s">
        <v>3833</v>
      </c>
      <c r="H108" s="3" t="s">
        <v>4059</v>
      </c>
      <c r="I108" s="3"/>
      <c r="J108" s="3">
        <v>32</v>
      </c>
      <c r="K108" s="3" t="s">
        <v>27</v>
      </c>
      <c r="M108" s="3">
        <v>10</v>
      </c>
    </row>
    <row r="109" customHeight="1" spans="1:13">
      <c r="A109" s="154" t="e">
        <f t="shared" si="5"/>
        <v>#VALUE!</v>
      </c>
      <c r="D109" s="91" t="s">
        <v>10</v>
      </c>
      <c r="E109" s="91" t="s">
        <v>4060</v>
      </c>
      <c r="F109" s="3">
        <v>1999</v>
      </c>
      <c r="G109" s="3" t="s">
        <v>3833</v>
      </c>
      <c r="H109" s="3" t="s">
        <v>4061</v>
      </c>
      <c r="I109" s="3" t="s">
        <v>4031</v>
      </c>
      <c r="J109" s="3">
        <v>43</v>
      </c>
      <c r="K109" s="3" t="s">
        <v>170</v>
      </c>
      <c r="M109" s="3">
        <v>10</v>
      </c>
    </row>
    <row r="110" customHeight="1" spans="1:13">
      <c r="A110" s="154" t="e">
        <f t="shared" si="5"/>
        <v>#VALUE!</v>
      </c>
      <c r="D110" s="91" t="s">
        <v>10</v>
      </c>
      <c r="E110" s="91" t="s">
        <v>4062</v>
      </c>
      <c r="F110" s="3">
        <v>1999</v>
      </c>
      <c r="G110" s="3" t="s">
        <v>3833</v>
      </c>
      <c r="H110" s="3" t="s">
        <v>4063</v>
      </c>
      <c r="I110" s="3" t="s">
        <v>4056</v>
      </c>
      <c r="J110" s="3">
        <v>45</v>
      </c>
      <c r="K110" s="3" t="s">
        <v>170</v>
      </c>
      <c r="M110" s="3">
        <v>15</v>
      </c>
    </row>
    <row r="111" customHeight="1" spans="1:13">
      <c r="A111" s="154" t="e">
        <f t="shared" si="5"/>
        <v>#VALUE!</v>
      </c>
      <c r="D111" s="91" t="s">
        <v>10</v>
      </c>
      <c r="E111" s="91" t="s">
        <v>4064</v>
      </c>
      <c r="F111" s="3">
        <v>1999</v>
      </c>
      <c r="G111" s="3" t="s">
        <v>3833</v>
      </c>
      <c r="H111" s="3" t="s">
        <v>4065</v>
      </c>
      <c r="I111" s="3" t="s">
        <v>4031</v>
      </c>
      <c r="J111" s="3">
        <v>49</v>
      </c>
      <c r="K111" s="3" t="s">
        <v>27</v>
      </c>
      <c r="M111" s="3">
        <v>10</v>
      </c>
    </row>
    <row r="112" customHeight="1" spans="1:13">
      <c r="A112" s="154" t="e">
        <f t="shared" si="5"/>
        <v>#VALUE!</v>
      </c>
      <c r="D112" s="91" t="s">
        <v>10</v>
      </c>
      <c r="E112" s="91" t="s">
        <v>4066</v>
      </c>
      <c r="F112" s="3">
        <v>1999</v>
      </c>
      <c r="G112" s="3" t="s">
        <v>3833</v>
      </c>
      <c r="H112" s="3" t="s">
        <v>4067</v>
      </c>
      <c r="I112" s="3"/>
      <c r="J112" s="3">
        <v>50</v>
      </c>
      <c r="K112" s="3" t="s">
        <v>27</v>
      </c>
      <c r="M112" s="3">
        <v>10</v>
      </c>
    </row>
    <row r="113" customHeight="1" spans="1:13">
      <c r="A113" s="154" t="e">
        <f t="shared" si="5"/>
        <v>#VALUE!</v>
      </c>
      <c r="D113" s="91" t="s">
        <v>10</v>
      </c>
      <c r="E113" s="91" t="s">
        <v>4068</v>
      </c>
      <c r="F113" s="3">
        <v>1999</v>
      </c>
      <c r="G113" s="3" t="s">
        <v>3833</v>
      </c>
      <c r="H113" s="3" t="s">
        <v>4030</v>
      </c>
      <c r="I113" s="3" t="s">
        <v>4031</v>
      </c>
      <c r="J113" s="3">
        <v>64</v>
      </c>
      <c r="K113" s="3" t="s">
        <v>14</v>
      </c>
      <c r="M113" s="3">
        <v>15</v>
      </c>
    </row>
    <row r="114" customHeight="1" spans="1:13">
      <c r="A114" s="154" t="e">
        <f t="shared" si="5"/>
        <v>#VALUE!</v>
      </c>
      <c r="D114" s="91" t="s">
        <v>10</v>
      </c>
      <c r="E114" s="91" t="s">
        <v>4069</v>
      </c>
      <c r="F114" s="3">
        <v>1999</v>
      </c>
      <c r="G114" s="3" t="s">
        <v>3833</v>
      </c>
      <c r="H114" s="3" t="s">
        <v>4070</v>
      </c>
      <c r="I114" s="3" t="s">
        <v>3962</v>
      </c>
      <c r="J114" s="3">
        <v>60</v>
      </c>
      <c r="K114" s="3" t="s">
        <v>40</v>
      </c>
      <c r="M114" s="3">
        <v>75</v>
      </c>
    </row>
    <row r="115" customHeight="1" spans="1:11">
      <c r="A115" s="154" t="e">
        <f t="shared" si="5"/>
        <v>#VALUE!</v>
      </c>
      <c r="D115" s="91" t="s">
        <v>10</v>
      </c>
      <c r="E115" s="91" t="s">
        <v>4071</v>
      </c>
      <c r="F115" s="3">
        <v>2000</v>
      </c>
      <c r="G115" s="3" t="s">
        <v>3841</v>
      </c>
      <c r="H115" s="3" t="s">
        <v>4072</v>
      </c>
      <c r="I115" s="3" t="s">
        <v>4056</v>
      </c>
      <c r="J115" s="3">
        <v>37</v>
      </c>
      <c r="K115" s="3" t="s">
        <v>27</v>
      </c>
    </row>
    <row r="116" customHeight="1" spans="1:13">
      <c r="A116" s="154" t="e">
        <f t="shared" si="5"/>
        <v>#VALUE!</v>
      </c>
      <c r="D116" s="91" t="s">
        <v>10</v>
      </c>
      <c r="E116" s="91" t="s">
        <v>4073</v>
      </c>
      <c r="F116" s="3">
        <v>1999</v>
      </c>
      <c r="G116" s="3" t="s">
        <v>3833</v>
      </c>
      <c r="H116" s="3" t="s">
        <v>4074</v>
      </c>
      <c r="I116" s="3" t="s">
        <v>4031</v>
      </c>
      <c r="J116" s="3">
        <v>39</v>
      </c>
      <c r="K116" s="3" t="s">
        <v>14</v>
      </c>
      <c r="M116" s="3">
        <v>40</v>
      </c>
    </row>
    <row r="117" customHeight="1" spans="1:13">
      <c r="A117" s="154" t="e">
        <f t="shared" si="5"/>
        <v>#VALUE!</v>
      </c>
      <c r="D117" s="91" t="s">
        <v>10</v>
      </c>
      <c r="E117" s="91" t="s">
        <v>4075</v>
      </c>
      <c r="F117" s="3">
        <v>1999</v>
      </c>
      <c r="G117" s="3" t="s">
        <v>3833</v>
      </c>
      <c r="H117" s="3" t="s">
        <v>4076</v>
      </c>
      <c r="I117" s="3"/>
      <c r="J117" s="3">
        <v>46</v>
      </c>
      <c r="K117" s="3" t="s">
        <v>14</v>
      </c>
      <c r="M117" s="3">
        <v>100</v>
      </c>
    </row>
    <row r="118" customHeight="1" spans="1:13">
      <c r="A118" s="154" t="e">
        <f t="shared" si="5"/>
        <v>#VALUE!</v>
      </c>
      <c r="D118" s="91" t="s">
        <v>10</v>
      </c>
      <c r="E118" s="91" t="s">
        <v>4077</v>
      </c>
      <c r="F118" s="3">
        <v>2000</v>
      </c>
      <c r="G118" s="3" t="s">
        <v>3833</v>
      </c>
      <c r="H118" s="3" t="s">
        <v>4078</v>
      </c>
      <c r="I118" s="3" t="s">
        <v>4079</v>
      </c>
      <c r="J118" s="3">
        <v>61</v>
      </c>
      <c r="K118" s="3" t="s">
        <v>14</v>
      </c>
      <c r="M118" s="3">
        <v>15</v>
      </c>
    </row>
    <row r="119" customHeight="1" spans="1:13">
      <c r="A119" s="154" t="e">
        <f t="shared" si="5"/>
        <v>#VALUE!</v>
      </c>
      <c r="D119" s="91" t="s">
        <v>10</v>
      </c>
      <c r="E119" s="91" t="s">
        <v>4080</v>
      </c>
      <c r="F119" s="3">
        <v>1999</v>
      </c>
      <c r="G119" s="3" t="s">
        <v>3833</v>
      </c>
      <c r="H119" s="3" t="s">
        <v>4078</v>
      </c>
      <c r="I119" s="3"/>
      <c r="J119" s="3">
        <v>55</v>
      </c>
      <c r="K119" s="3" t="s">
        <v>14</v>
      </c>
      <c r="M119" s="3">
        <v>15</v>
      </c>
    </row>
    <row r="120" customHeight="1" spans="1:11">
      <c r="A120" s="154" t="e">
        <f t="shared" si="5"/>
        <v>#VALUE!</v>
      </c>
      <c r="D120" s="91" t="s">
        <v>10</v>
      </c>
      <c r="E120" s="91" t="s">
        <v>4081</v>
      </c>
      <c r="F120" s="3">
        <v>2000</v>
      </c>
      <c r="G120" s="3" t="s">
        <v>3871</v>
      </c>
      <c r="H120" s="3" t="s">
        <v>4082</v>
      </c>
      <c r="I120" s="3" t="s">
        <v>3875</v>
      </c>
      <c r="J120" s="3">
        <v>49</v>
      </c>
      <c r="K120" s="3" t="s">
        <v>170</v>
      </c>
    </row>
    <row r="121" customHeight="1" spans="1:13">
      <c r="A121" s="154" t="e">
        <f t="shared" si="5"/>
        <v>#VALUE!</v>
      </c>
      <c r="D121" s="91" t="s">
        <v>10</v>
      </c>
      <c r="E121" s="91" t="s">
        <v>4083</v>
      </c>
      <c r="F121" s="3">
        <v>1999</v>
      </c>
      <c r="G121" s="3" t="s">
        <v>3871</v>
      </c>
      <c r="H121" s="3" t="s">
        <v>4084</v>
      </c>
      <c r="I121" s="3"/>
      <c r="J121" s="3">
        <v>21</v>
      </c>
      <c r="K121" s="3" t="s">
        <v>14</v>
      </c>
      <c r="M121" s="3">
        <v>35</v>
      </c>
    </row>
    <row r="122" customHeight="1" spans="1:13">
      <c r="A122" s="154" t="e">
        <f t="shared" si="5"/>
        <v>#VALUE!</v>
      </c>
      <c r="D122" s="91" t="s">
        <v>10</v>
      </c>
      <c r="E122" s="91" t="s">
        <v>4085</v>
      </c>
      <c r="F122" s="3">
        <v>1999</v>
      </c>
      <c r="G122" s="3" t="s">
        <v>3845</v>
      </c>
      <c r="H122" s="3" t="s">
        <v>4086</v>
      </c>
      <c r="I122" s="3"/>
      <c r="J122" s="3">
        <v>63</v>
      </c>
      <c r="K122" s="3" t="s">
        <v>14</v>
      </c>
      <c r="M122" s="3">
        <v>25</v>
      </c>
    </row>
    <row r="123" customHeight="1" spans="1:13">
      <c r="A123" s="154" t="e">
        <f t="shared" si="5"/>
        <v>#VALUE!</v>
      </c>
      <c r="D123" s="91" t="s">
        <v>10</v>
      </c>
      <c r="E123" s="91" t="s">
        <v>4087</v>
      </c>
      <c r="F123" s="3">
        <v>1999</v>
      </c>
      <c r="G123" s="3" t="s">
        <v>4088</v>
      </c>
      <c r="H123" s="3" t="s">
        <v>4089</v>
      </c>
      <c r="I123" s="3"/>
      <c r="J123" s="3">
        <v>134</v>
      </c>
      <c r="K123" s="3" t="s">
        <v>27</v>
      </c>
      <c r="M123" s="3">
        <v>40</v>
      </c>
    </row>
    <row r="124" customHeight="1" spans="1:13">
      <c r="A124" s="154" t="e">
        <f t="shared" si="5"/>
        <v>#VALUE!</v>
      </c>
      <c r="D124" s="91" t="s">
        <v>10</v>
      </c>
      <c r="E124" s="91" t="s">
        <v>4090</v>
      </c>
      <c r="F124" s="3">
        <v>1999</v>
      </c>
      <c r="G124" s="3" t="s">
        <v>3845</v>
      </c>
      <c r="H124" s="3" t="s">
        <v>4091</v>
      </c>
      <c r="I124" s="3"/>
      <c r="J124" s="3">
        <v>48</v>
      </c>
      <c r="K124" s="3" t="s">
        <v>14</v>
      </c>
      <c r="M124" s="3">
        <v>20</v>
      </c>
    </row>
    <row r="125" customHeight="1" spans="1:13">
      <c r="A125" s="154" t="e">
        <f t="shared" si="5"/>
        <v>#VALUE!</v>
      </c>
      <c r="D125" s="91" t="s">
        <v>10</v>
      </c>
      <c r="E125" s="91" t="s">
        <v>4092</v>
      </c>
      <c r="F125" s="3">
        <v>1999</v>
      </c>
      <c r="G125" s="3" t="s">
        <v>3845</v>
      </c>
      <c r="H125" s="3" t="s">
        <v>4093</v>
      </c>
      <c r="I125" s="3"/>
      <c r="J125" s="3">
        <v>64</v>
      </c>
      <c r="K125" s="3" t="s">
        <v>27</v>
      </c>
      <c r="M125" s="3">
        <v>10</v>
      </c>
    </row>
    <row r="126" customHeight="1" spans="1:13">
      <c r="A126" s="154" t="e">
        <f t="shared" si="5"/>
        <v>#VALUE!</v>
      </c>
      <c r="D126" s="91" t="s">
        <v>10</v>
      </c>
      <c r="E126" s="91" t="s">
        <v>4094</v>
      </c>
      <c r="F126" s="3">
        <v>2000</v>
      </c>
      <c r="G126" s="3" t="s">
        <v>4095</v>
      </c>
      <c r="H126" s="3" t="s">
        <v>4096</v>
      </c>
      <c r="I126" s="3" t="s">
        <v>3875</v>
      </c>
      <c r="J126" s="3">
        <v>54</v>
      </c>
      <c r="K126" s="3" t="s">
        <v>1470</v>
      </c>
      <c r="M126" s="3">
        <v>10</v>
      </c>
    </row>
    <row r="127" customHeight="1" spans="1:13">
      <c r="A127" s="154" t="e">
        <f t="shared" si="5"/>
        <v>#VALUE!</v>
      </c>
      <c r="D127" s="91" t="s">
        <v>10</v>
      </c>
      <c r="E127" s="91" t="s">
        <v>4097</v>
      </c>
      <c r="F127" s="3">
        <v>1999</v>
      </c>
      <c r="G127" s="3" t="s">
        <v>3871</v>
      </c>
      <c r="H127" s="3" t="s">
        <v>4098</v>
      </c>
      <c r="I127" s="3" t="s">
        <v>3875</v>
      </c>
      <c r="J127" s="3">
        <v>55</v>
      </c>
      <c r="K127" s="3" t="s">
        <v>27</v>
      </c>
      <c r="M127" s="3">
        <v>20</v>
      </c>
    </row>
    <row r="128" customHeight="1" spans="1:13">
      <c r="A128" s="154" t="e">
        <f t="shared" si="5"/>
        <v>#VALUE!</v>
      </c>
      <c r="D128" s="91" t="s">
        <v>10</v>
      </c>
      <c r="E128" s="91" t="s">
        <v>4099</v>
      </c>
      <c r="F128" s="3">
        <v>1999</v>
      </c>
      <c r="G128" s="3" t="s">
        <v>3871</v>
      </c>
      <c r="H128" s="3" t="s">
        <v>4100</v>
      </c>
      <c r="I128" s="3" t="s">
        <v>3875</v>
      </c>
      <c r="J128" s="3">
        <v>49</v>
      </c>
      <c r="K128" s="3" t="s">
        <v>170</v>
      </c>
      <c r="M128" s="3">
        <v>15</v>
      </c>
    </row>
    <row r="129" customHeight="1" spans="1:13">
      <c r="A129" s="154" t="e">
        <f t="shared" si="5"/>
        <v>#VALUE!</v>
      </c>
      <c r="D129" s="91" t="s">
        <v>10</v>
      </c>
      <c r="E129" s="91" t="s">
        <v>4101</v>
      </c>
      <c r="F129" s="3">
        <v>1999</v>
      </c>
      <c r="G129" s="3" t="s">
        <v>3871</v>
      </c>
      <c r="H129" s="3" t="s">
        <v>4102</v>
      </c>
      <c r="I129" s="3" t="s">
        <v>3875</v>
      </c>
      <c r="J129" s="3">
        <v>37</v>
      </c>
      <c r="K129" s="3" t="s">
        <v>170</v>
      </c>
      <c r="M129" s="3">
        <v>35</v>
      </c>
    </row>
    <row r="130" customHeight="1" spans="1:13">
      <c r="A130" s="154" t="e">
        <f t="shared" si="5"/>
        <v>#VALUE!</v>
      </c>
      <c r="D130" s="91" t="s">
        <v>10</v>
      </c>
      <c r="E130" s="91" t="s">
        <v>4103</v>
      </c>
      <c r="F130" s="3">
        <v>2000</v>
      </c>
      <c r="G130" s="3" t="s">
        <v>3915</v>
      </c>
      <c r="H130" s="3" t="s">
        <v>4104</v>
      </c>
      <c r="I130" s="3" t="s">
        <v>3875</v>
      </c>
      <c r="J130" s="3">
        <v>62</v>
      </c>
      <c r="K130" s="3" t="s">
        <v>27</v>
      </c>
      <c r="M130" s="3">
        <v>15</v>
      </c>
    </row>
    <row r="131" customHeight="1" spans="1:13">
      <c r="A131" s="154">
        <v>11349</v>
      </c>
      <c r="D131" s="91" t="s">
        <v>10</v>
      </c>
      <c r="E131" s="91" t="s">
        <v>4105</v>
      </c>
      <c r="F131" s="3">
        <v>1999</v>
      </c>
      <c r="G131" s="3" t="s">
        <v>3871</v>
      </c>
      <c r="H131" s="3" t="s">
        <v>4106</v>
      </c>
      <c r="I131" s="3"/>
      <c r="J131" s="3">
        <v>31</v>
      </c>
      <c r="K131" s="3" t="s">
        <v>27</v>
      </c>
      <c r="M131" s="3">
        <v>15</v>
      </c>
    </row>
    <row r="132" customHeight="1" spans="1:13">
      <c r="A132" s="154">
        <f t="shared" ref="A132:A167" si="6">A131+1</f>
        <v>11350</v>
      </c>
      <c r="D132" s="91" t="s">
        <v>10</v>
      </c>
      <c r="E132" s="91" t="s">
        <v>4107</v>
      </c>
      <c r="F132" s="3">
        <v>1999</v>
      </c>
      <c r="G132" s="3" t="s">
        <v>3871</v>
      </c>
      <c r="H132" s="3" t="s">
        <v>4063</v>
      </c>
      <c r="I132" s="3" t="s">
        <v>3875</v>
      </c>
      <c r="J132" s="3">
        <v>45</v>
      </c>
      <c r="K132" s="3" t="s">
        <v>27</v>
      </c>
      <c r="M132" s="3">
        <v>15</v>
      </c>
    </row>
    <row r="133" customHeight="1" spans="1:13">
      <c r="A133" s="154">
        <f t="shared" si="6"/>
        <v>11351</v>
      </c>
      <c r="D133" s="91" t="s">
        <v>10</v>
      </c>
      <c r="E133" s="91" t="s">
        <v>4108</v>
      </c>
      <c r="F133" s="3">
        <v>1999</v>
      </c>
      <c r="G133" s="3" t="s">
        <v>4109</v>
      </c>
      <c r="H133" s="3" t="s">
        <v>3888</v>
      </c>
      <c r="I133" s="3"/>
      <c r="J133" s="3">
        <v>12</v>
      </c>
      <c r="K133" s="3" t="s">
        <v>977</v>
      </c>
      <c r="M133" s="3">
        <v>100</v>
      </c>
    </row>
    <row r="134" customHeight="1" spans="1:13">
      <c r="A134" s="154">
        <f t="shared" si="6"/>
        <v>11352</v>
      </c>
      <c r="D134" s="91" t="s">
        <v>10</v>
      </c>
      <c r="E134" s="91" t="s">
        <v>4110</v>
      </c>
      <c r="F134" s="3">
        <v>2000</v>
      </c>
      <c r="G134" s="3" t="s">
        <v>3915</v>
      </c>
      <c r="H134" s="3" t="s">
        <v>4111</v>
      </c>
      <c r="I134" s="3"/>
      <c r="J134" s="3">
        <v>63</v>
      </c>
      <c r="K134" s="3" t="s">
        <v>342</v>
      </c>
      <c r="M134" s="3">
        <v>5</v>
      </c>
    </row>
    <row r="135" customHeight="1" spans="1:13">
      <c r="A135" s="154">
        <f t="shared" si="6"/>
        <v>11353</v>
      </c>
      <c r="D135" s="91" t="s">
        <v>10</v>
      </c>
      <c r="E135" s="91" t="s">
        <v>4112</v>
      </c>
      <c r="F135" s="3">
        <v>2000</v>
      </c>
      <c r="G135" s="3" t="s">
        <v>3915</v>
      </c>
      <c r="H135" s="3" t="s">
        <v>4113</v>
      </c>
      <c r="I135" s="3"/>
      <c r="J135" s="3">
        <v>66</v>
      </c>
      <c r="K135" s="3" t="s">
        <v>27</v>
      </c>
      <c r="M135" s="3">
        <v>5</v>
      </c>
    </row>
    <row r="136" customHeight="1" spans="1:13">
      <c r="A136" s="154">
        <f t="shared" si="6"/>
        <v>11354</v>
      </c>
      <c r="D136" s="91" t="s">
        <v>10</v>
      </c>
      <c r="E136" s="91" t="s">
        <v>4114</v>
      </c>
      <c r="F136" s="3">
        <v>2000</v>
      </c>
      <c r="G136" s="3" t="s">
        <v>3915</v>
      </c>
      <c r="H136" s="3" t="s">
        <v>4115</v>
      </c>
      <c r="I136" s="3"/>
      <c r="J136" s="3">
        <v>59</v>
      </c>
      <c r="K136" s="3" t="s">
        <v>27</v>
      </c>
      <c r="M136" s="3">
        <v>10</v>
      </c>
    </row>
    <row r="137" customHeight="1" spans="1:13">
      <c r="A137" s="154">
        <f t="shared" si="6"/>
        <v>11355</v>
      </c>
      <c r="D137" s="91" t="s">
        <v>10</v>
      </c>
      <c r="E137" s="91" t="s">
        <v>4116</v>
      </c>
      <c r="F137" s="3">
        <v>2000</v>
      </c>
      <c r="G137" s="3" t="s">
        <v>3915</v>
      </c>
      <c r="H137" s="3" t="s">
        <v>4111</v>
      </c>
      <c r="I137" s="3"/>
      <c r="J137" s="3">
        <v>63</v>
      </c>
      <c r="K137" s="3" t="s">
        <v>342</v>
      </c>
      <c r="M137" s="3">
        <v>5</v>
      </c>
    </row>
    <row r="138" customHeight="1" spans="1:13">
      <c r="A138" s="154">
        <f t="shared" si="6"/>
        <v>11356</v>
      </c>
      <c r="D138" s="91" t="s">
        <v>10</v>
      </c>
      <c r="E138" s="91" t="s">
        <v>4117</v>
      </c>
      <c r="F138" s="3">
        <v>2000</v>
      </c>
      <c r="G138" s="3" t="s">
        <v>3915</v>
      </c>
      <c r="H138" s="3" t="s">
        <v>4070</v>
      </c>
      <c r="I138" s="3"/>
      <c r="J138" s="3">
        <v>64</v>
      </c>
      <c r="K138" s="3" t="s">
        <v>27</v>
      </c>
      <c r="M138" s="3">
        <v>15</v>
      </c>
    </row>
    <row r="139" customHeight="1" spans="1:13">
      <c r="A139" s="154">
        <f t="shared" si="6"/>
        <v>11357</v>
      </c>
      <c r="D139" s="91" t="s">
        <v>10</v>
      </c>
      <c r="E139" s="91" t="s">
        <v>4118</v>
      </c>
      <c r="F139" s="3">
        <v>2000</v>
      </c>
      <c r="G139" s="3" t="s">
        <v>3915</v>
      </c>
      <c r="H139" s="3" t="s">
        <v>4111</v>
      </c>
      <c r="I139" s="3"/>
      <c r="J139" s="3">
        <v>63</v>
      </c>
      <c r="K139" s="3" t="s">
        <v>342</v>
      </c>
      <c r="M139" s="3">
        <v>5</v>
      </c>
    </row>
    <row r="140" customHeight="1" spans="1:13">
      <c r="A140" s="154">
        <f t="shared" si="6"/>
        <v>11358</v>
      </c>
      <c r="D140" s="91" t="s">
        <v>10</v>
      </c>
      <c r="E140" s="91" t="s">
        <v>4119</v>
      </c>
      <c r="F140" s="3">
        <v>2000</v>
      </c>
      <c r="G140" s="3" t="s">
        <v>3915</v>
      </c>
      <c r="H140" s="3" t="s">
        <v>4120</v>
      </c>
      <c r="I140" s="3"/>
      <c r="J140" s="3">
        <v>59</v>
      </c>
      <c r="K140" s="3" t="s">
        <v>27</v>
      </c>
      <c r="M140" s="3">
        <v>10</v>
      </c>
    </row>
    <row r="141" customHeight="1" spans="1:13">
      <c r="A141" s="154">
        <f t="shared" si="6"/>
        <v>11359</v>
      </c>
      <c r="D141" s="91" t="s">
        <v>10</v>
      </c>
      <c r="E141" s="91" t="s">
        <v>4121</v>
      </c>
      <c r="F141" s="3">
        <v>1999</v>
      </c>
      <c r="G141" s="3" t="s">
        <v>3871</v>
      </c>
      <c r="H141" s="3" t="s">
        <v>4122</v>
      </c>
      <c r="I141" s="3" t="s">
        <v>1059</v>
      </c>
      <c r="J141" s="3">
        <v>42</v>
      </c>
      <c r="K141" s="3" t="s">
        <v>170</v>
      </c>
      <c r="M141" s="3">
        <v>25</v>
      </c>
    </row>
    <row r="142" customHeight="1" spans="1:13">
      <c r="A142" s="154">
        <f t="shared" si="6"/>
        <v>11360</v>
      </c>
      <c r="D142" s="91" t="s">
        <v>10</v>
      </c>
      <c r="E142" s="91" t="s">
        <v>4123</v>
      </c>
      <c r="F142" s="3">
        <v>1999</v>
      </c>
      <c r="G142" s="3" t="s">
        <v>3833</v>
      </c>
      <c r="H142" s="3" t="s">
        <v>4124</v>
      </c>
      <c r="I142" s="3"/>
      <c r="J142" s="3">
        <v>42</v>
      </c>
      <c r="K142" s="3" t="s">
        <v>977</v>
      </c>
      <c r="M142" s="3">
        <v>30</v>
      </c>
    </row>
    <row r="143" customHeight="1" spans="1:13">
      <c r="A143" s="154">
        <f t="shared" si="6"/>
        <v>11361</v>
      </c>
      <c r="D143" s="91" t="s">
        <v>10</v>
      </c>
      <c r="E143" s="91" t="s">
        <v>4125</v>
      </c>
      <c r="F143" s="3">
        <v>1999</v>
      </c>
      <c r="G143" s="3" t="s">
        <v>3871</v>
      </c>
      <c r="H143" s="3" t="s">
        <v>4126</v>
      </c>
      <c r="I143" s="3" t="s">
        <v>1059</v>
      </c>
      <c r="J143" s="3">
        <v>35</v>
      </c>
      <c r="K143" s="3" t="s">
        <v>27</v>
      </c>
      <c r="M143" s="3">
        <v>20</v>
      </c>
    </row>
    <row r="144" customHeight="1" spans="1:13">
      <c r="A144" s="154">
        <f t="shared" si="6"/>
        <v>11362</v>
      </c>
      <c r="D144" s="91" t="s">
        <v>10</v>
      </c>
      <c r="E144" s="91" t="s">
        <v>4127</v>
      </c>
      <c r="F144" s="3">
        <v>1999</v>
      </c>
      <c r="G144" s="3" t="s">
        <v>3856</v>
      </c>
      <c r="H144" s="3" t="s">
        <v>4018</v>
      </c>
      <c r="I144" s="3"/>
      <c r="J144" s="3">
        <v>50</v>
      </c>
      <c r="K144" s="3" t="s">
        <v>27</v>
      </c>
      <c r="M144" s="3">
        <v>20</v>
      </c>
    </row>
    <row r="145" customHeight="1" spans="1:13">
      <c r="A145" s="154">
        <f t="shared" si="6"/>
        <v>11363</v>
      </c>
      <c r="D145" s="91" t="s">
        <v>10</v>
      </c>
      <c r="E145" s="91" t="s">
        <v>4128</v>
      </c>
      <c r="F145" s="3">
        <v>2000</v>
      </c>
      <c r="G145" s="3" t="s">
        <v>3915</v>
      </c>
      <c r="H145" s="3" t="s">
        <v>4129</v>
      </c>
      <c r="I145" s="3"/>
      <c r="J145" s="3">
        <v>18</v>
      </c>
      <c r="K145" s="3" t="s">
        <v>342</v>
      </c>
      <c r="M145" s="3">
        <v>15</v>
      </c>
    </row>
    <row r="146" customHeight="1" spans="1:13">
      <c r="A146" s="154">
        <f t="shared" si="6"/>
        <v>11364</v>
      </c>
      <c r="D146" s="91" t="s">
        <v>10</v>
      </c>
      <c r="E146" s="91" t="s">
        <v>4130</v>
      </c>
      <c r="F146" s="3">
        <v>1999</v>
      </c>
      <c r="G146" s="3" t="s">
        <v>3833</v>
      </c>
      <c r="H146" s="3" t="s">
        <v>4131</v>
      </c>
      <c r="I146" s="3" t="s">
        <v>3962</v>
      </c>
      <c r="J146" s="3">
        <v>43</v>
      </c>
      <c r="K146" s="3" t="s">
        <v>14</v>
      </c>
      <c r="M146" s="3">
        <v>65</v>
      </c>
    </row>
    <row r="147" customHeight="1" spans="1:13">
      <c r="A147" s="154">
        <f t="shared" si="6"/>
        <v>11365</v>
      </c>
      <c r="D147" s="91" t="s">
        <v>10</v>
      </c>
      <c r="E147" s="91" t="s">
        <v>4132</v>
      </c>
      <c r="F147" s="3">
        <v>2000</v>
      </c>
      <c r="G147" s="3" t="s">
        <v>3915</v>
      </c>
      <c r="H147" s="3" t="s">
        <v>4133</v>
      </c>
      <c r="I147" s="3"/>
      <c r="J147" s="3">
        <v>79</v>
      </c>
      <c r="K147" s="3" t="s">
        <v>1470</v>
      </c>
      <c r="M147" s="3">
        <v>5</v>
      </c>
    </row>
    <row r="148" customHeight="1" spans="1:13">
      <c r="A148" s="154">
        <f t="shared" si="6"/>
        <v>11366</v>
      </c>
      <c r="D148" s="91" t="s">
        <v>10</v>
      </c>
      <c r="E148" s="91" t="s">
        <v>4134</v>
      </c>
      <c r="F148" s="3">
        <v>1999</v>
      </c>
      <c r="G148" s="3" t="s">
        <v>3845</v>
      </c>
      <c r="H148" s="3" t="s">
        <v>4067</v>
      </c>
      <c r="I148" s="3"/>
      <c r="J148" s="3">
        <v>50</v>
      </c>
      <c r="K148" s="3" t="s">
        <v>170</v>
      </c>
      <c r="M148" s="3">
        <v>10</v>
      </c>
    </row>
    <row r="149" customHeight="1" spans="1:13">
      <c r="A149" s="154">
        <f t="shared" si="6"/>
        <v>11367</v>
      </c>
      <c r="D149" s="91" t="s">
        <v>10</v>
      </c>
      <c r="E149" s="91" t="s">
        <v>4135</v>
      </c>
      <c r="F149" s="3">
        <v>1999</v>
      </c>
      <c r="G149" s="3" t="s">
        <v>3845</v>
      </c>
      <c r="H149" s="3" t="s">
        <v>4065</v>
      </c>
      <c r="I149" s="3"/>
      <c r="J149" s="3">
        <v>49</v>
      </c>
      <c r="K149" s="3" t="s">
        <v>27</v>
      </c>
      <c r="M149" s="3">
        <v>10</v>
      </c>
    </row>
    <row r="150" customHeight="1" spans="1:13">
      <c r="A150" s="154">
        <f t="shared" si="6"/>
        <v>11368</v>
      </c>
      <c r="D150" s="91" t="s">
        <v>10</v>
      </c>
      <c r="E150" s="91" t="s">
        <v>4136</v>
      </c>
      <c r="F150" s="3">
        <v>1999</v>
      </c>
      <c r="G150" s="3" t="s">
        <v>3871</v>
      </c>
      <c r="H150" s="3" t="s">
        <v>4137</v>
      </c>
      <c r="I150" s="3"/>
      <c r="J150" s="3">
        <v>32</v>
      </c>
      <c r="K150" s="3" t="s">
        <v>27</v>
      </c>
      <c r="M150" s="3">
        <v>5</v>
      </c>
    </row>
    <row r="151" customHeight="1" spans="1:13">
      <c r="A151" s="154">
        <f t="shared" si="6"/>
        <v>11369</v>
      </c>
      <c r="D151" s="91" t="s">
        <v>10</v>
      </c>
      <c r="E151" s="91" t="s">
        <v>4138</v>
      </c>
      <c r="F151" s="3">
        <v>1999</v>
      </c>
      <c r="G151" s="3" t="s">
        <v>3871</v>
      </c>
      <c r="H151" s="3" t="s">
        <v>4139</v>
      </c>
      <c r="I151" s="3" t="s">
        <v>1059</v>
      </c>
      <c r="J151" s="3">
        <v>18</v>
      </c>
      <c r="K151" s="3" t="s">
        <v>977</v>
      </c>
      <c r="M151" s="3">
        <v>10</v>
      </c>
    </row>
    <row r="152" customHeight="1" spans="1:13">
      <c r="A152" s="154">
        <f t="shared" si="6"/>
        <v>11370</v>
      </c>
      <c r="D152" s="91" t="s">
        <v>10</v>
      </c>
      <c r="E152" s="91" t="s">
        <v>4140</v>
      </c>
      <c r="F152" s="3">
        <v>1999</v>
      </c>
      <c r="G152" s="3" t="s">
        <v>3871</v>
      </c>
      <c r="H152" s="3" t="s">
        <v>4137</v>
      </c>
      <c r="I152" s="3"/>
      <c r="J152" s="3">
        <v>32</v>
      </c>
      <c r="K152" s="3" t="s">
        <v>27</v>
      </c>
      <c r="M152" s="3">
        <v>5</v>
      </c>
    </row>
    <row r="153" customHeight="1" spans="1:13">
      <c r="A153" s="154">
        <f t="shared" si="6"/>
        <v>11371</v>
      </c>
      <c r="D153" s="91" t="s">
        <v>10</v>
      </c>
      <c r="E153" s="91" t="s">
        <v>4141</v>
      </c>
      <c r="F153" s="3">
        <v>2000</v>
      </c>
      <c r="G153" s="3" t="s">
        <v>3915</v>
      </c>
      <c r="H153" s="3" t="s">
        <v>4096</v>
      </c>
      <c r="I153" s="3"/>
      <c r="J153" s="3">
        <v>54</v>
      </c>
      <c r="K153" s="3" t="s">
        <v>1470</v>
      </c>
      <c r="M153" s="3">
        <v>5</v>
      </c>
    </row>
    <row r="154" customHeight="1" spans="1:13">
      <c r="A154" s="154">
        <f t="shared" si="6"/>
        <v>11372</v>
      </c>
      <c r="D154" s="91" t="s">
        <v>10</v>
      </c>
      <c r="E154" s="91" t="s">
        <v>4142</v>
      </c>
      <c r="F154" s="3">
        <v>1999</v>
      </c>
      <c r="G154" s="3" t="s">
        <v>3845</v>
      </c>
      <c r="H154" s="3" t="s">
        <v>4067</v>
      </c>
      <c r="I154" s="3"/>
      <c r="J154" s="3">
        <v>50</v>
      </c>
      <c r="K154" s="3" t="s">
        <v>27</v>
      </c>
      <c r="M154" s="3">
        <v>15</v>
      </c>
    </row>
    <row r="155" customHeight="1" spans="1:13">
      <c r="A155" s="154">
        <f t="shared" si="6"/>
        <v>11373</v>
      </c>
      <c r="D155" s="91" t="s">
        <v>10</v>
      </c>
      <c r="E155" s="91" t="s">
        <v>4143</v>
      </c>
      <c r="F155" s="3">
        <v>1999</v>
      </c>
      <c r="G155" s="3" t="s">
        <v>3845</v>
      </c>
      <c r="H155" s="3" t="s">
        <v>4067</v>
      </c>
      <c r="I155" s="3"/>
      <c r="J155" s="3">
        <v>50</v>
      </c>
      <c r="K155" s="3" t="s">
        <v>27</v>
      </c>
      <c r="M155" s="3">
        <v>15</v>
      </c>
    </row>
    <row r="156" customHeight="1" spans="1:13">
      <c r="A156" s="154">
        <f t="shared" si="6"/>
        <v>11374</v>
      </c>
      <c r="D156" s="91" t="s">
        <v>10</v>
      </c>
      <c r="E156" s="91" t="s">
        <v>4144</v>
      </c>
      <c r="F156" s="3">
        <v>1999</v>
      </c>
      <c r="G156" s="3" t="s">
        <v>3845</v>
      </c>
      <c r="H156" s="3" t="s">
        <v>4065</v>
      </c>
      <c r="I156" s="3"/>
      <c r="J156" s="3">
        <v>49</v>
      </c>
      <c r="K156" s="3" t="s">
        <v>27</v>
      </c>
      <c r="M156" s="3">
        <v>10</v>
      </c>
    </row>
    <row r="157" customHeight="1" spans="1:13">
      <c r="A157" s="154">
        <f t="shared" si="6"/>
        <v>11375</v>
      </c>
      <c r="D157" s="91" t="s">
        <v>10</v>
      </c>
      <c r="E157" s="91" t="s">
        <v>4145</v>
      </c>
      <c r="F157" s="3">
        <v>1999</v>
      </c>
      <c r="G157" s="3" t="s">
        <v>3845</v>
      </c>
      <c r="H157" s="3" t="s">
        <v>4146</v>
      </c>
      <c r="I157" s="3"/>
      <c r="J157" s="3">
        <v>52</v>
      </c>
      <c r="K157" s="3" t="s">
        <v>14</v>
      </c>
      <c r="M157" s="3">
        <v>20</v>
      </c>
    </row>
    <row r="158" customHeight="1" spans="1:13">
      <c r="A158" s="154">
        <f t="shared" si="6"/>
        <v>11376</v>
      </c>
      <c r="D158" s="91" t="s">
        <v>10</v>
      </c>
      <c r="E158" s="91" t="s">
        <v>4147</v>
      </c>
      <c r="F158" s="3">
        <v>1999</v>
      </c>
      <c r="G158" s="3" t="s">
        <v>3845</v>
      </c>
      <c r="H158" s="3" t="s">
        <v>4148</v>
      </c>
      <c r="I158" s="3"/>
      <c r="J158" s="3">
        <v>60</v>
      </c>
      <c r="K158" s="3" t="s">
        <v>170</v>
      </c>
      <c r="M158" s="3">
        <v>20</v>
      </c>
    </row>
    <row r="159" customHeight="1" spans="1:13">
      <c r="A159" s="154">
        <f t="shared" si="6"/>
        <v>11377</v>
      </c>
      <c r="D159" s="91" t="s">
        <v>10</v>
      </c>
      <c r="E159" s="91" t="s">
        <v>4149</v>
      </c>
      <c r="F159" s="3">
        <v>1999</v>
      </c>
      <c r="G159" s="3" t="s">
        <v>3845</v>
      </c>
      <c r="H159" s="3" t="s">
        <v>4148</v>
      </c>
      <c r="I159" s="3"/>
      <c r="J159" s="3">
        <v>60</v>
      </c>
      <c r="K159" s="3" t="s">
        <v>1470</v>
      </c>
      <c r="M159" s="3">
        <v>5</v>
      </c>
    </row>
    <row r="160" customHeight="1" spans="1:11">
      <c r="A160" s="154">
        <f t="shared" si="6"/>
        <v>11378</v>
      </c>
      <c r="D160" s="91" t="s">
        <v>10</v>
      </c>
      <c r="E160" s="91" t="s">
        <v>4150</v>
      </c>
      <c r="F160" s="3">
        <v>2000</v>
      </c>
      <c r="G160" s="3" t="s">
        <v>4151</v>
      </c>
      <c r="H160" s="3" t="s">
        <v>4152</v>
      </c>
      <c r="I160" s="3" t="s">
        <v>1059</v>
      </c>
      <c r="J160" s="3">
        <v>51</v>
      </c>
      <c r="K160" s="3" t="s">
        <v>27</v>
      </c>
    </row>
    <row r="161" customHeight="1" spans="1:13">
      <c r="A161" s="154">
        <f t="shared" si="6"/>
        <v>11379</v>
      </c>
      <c r="D161" s="91" t="s">
        <v>10</v>
      </c>
      <c r="E161" s="91" t="s">
        <v>4153</v>
      </c>
      <c r="F161" s="3">
        <v>2000</v>
      </c>
      <c r="G161" s="3" t="s">
        <v>3915</v>
      </c>
      <c r="H161" s="3" t="s">
        <v>4154</v>
      </c>
      <c r="I161" s="3"/>
      <c r="J161" s="3">
        <v>47</v>
      </c>
      <c r="K161" s="3" t="s">
        <v>14</v>
      </c>
      <c r="M161" s="3">
        <v>10</v>
      </c>
    </row>
    <row r="162" customHeight="1" spans="1:13">
      <c r="A162" s="154">
        <f t="shared" si="6"/>
        <v>11380</v>
      </c>
      <c r="D162" s="91" t="s">
        <v>10</v>
      </c>
      <c r="E162" s="91" t="s">
        <v>4155</v>
      </c>
      <c r="F162" s="3">
        <v>2000</v>
      </c>
      <c r="G162" s="3" t="s">
        <v>3833</v>
      </c>
      <c r="H162" s="3" t="s">
        <v>4124</v>
      </c>
      <c r="I162" s="3" t="s">
        <v>4156</v>
      </c>
      <c r="J162" s="3">
        <v>63</v>
      </c>
      <c r="K162" s="3" t="s">
        <v>14</v>
      </c>
      <c r="M162" s="3">
        <v>25</v>
      </c>
    </row>
    <row r="163" customHeight="1" spans="1:13">
      <c r="A163" s="154">
        <f t="shared" si="6"/>
        <v>11381</v>
      </c>
      <c r="D163" s="91" t="s">
        <v>10</v>
      </c>
      <c r="E163" s="91" t="s">
        <v>4157</v>
      </c>
      <c r="F163" s="3">
        <v>1999</v>
      </c>
      <c r="G163" s="3" t="s">
        <v>3833</v>
      </c>
      <c r="H163" s="3" t="s">
        <v>4158</v>
      </c>
      <c r="I163" s="3"/>
      <c r="J163" s="3">
        <v>30</v>
      </c>
      <c r="K163" s="3" t="s">
        <v>14</v>
      </c>
      <c r="M163" s="3">
        <v>50</v>
      </c>
    </row>
    <row r="164" customHeight="1" spans="1:13">
      <c r="A164" s="154">
        <f t="shared" si="6"/>
        <v>11382</v>
      </c>
      <c r="D164" s="91" t="s">
        <v>10</v>
      </c>
      <c r="E164" s="91" t="s">
        <v>4159</v>
      </c>
      <c r="F164" s="3">
        <v>2000</v>
      </c>
      <c r="G164" s="3" t="s">
        <v>3915</v>
      </c>
      <c r="H164" s="3" t="s">
        <v>4160</v>
      </c>
      <c r="I164" s="3"/>
      <c r="J164" s="3">
        <v>37</v>
      </c>
      <c r="K164" s="3" t="s">
        <v>14</v>
      </c>
      <c r="M164" s="3">
        <v>10</v>
      </c>
    </row>
    <row r="165" customHeight="1" spans="1:13">
      <c r="A165" s="154">
        <f t="shared" si="6"/>
        <v>11383</v>
      </c>
      <c r="D165" s="91" t="s">
        <v>10</v>
      </c>
      <c r="E165" s="91" t="s">
        <v>4161</v>
      </c>
      <c r="F165" s="3">
        <v>1999</v>
      </c>
      <c r="G165" s="3" t="s">
        <v>3833</v>
      </c>
      <c r="H165" s="3" t="s">
        <v>4162</v>
      </c>
      <c r="I165" s="3"/>
      <c r="J165" s="3">
        <v>78</v>
      </c>
      <c r="K165" s="3" t="s">
        <v>342</v>
      </c>
      <c r="M165" s="3">
        <v>10</v>
      </c>
    </row>
    <row r="166" customHeight="1" spans="1:13">
      <c r="A166" s="154">
        <f t="shared" si="6"/>
        <v>11384</v>
      </c>
      <c r="D166" s="91" t="s">
        <v>10</v>
      </c>
      <c r="E166" s="91" t="s">
        <v>4163</v>
      </c>
      <c r="F166" s="3">
        <v>1999</v>
      </c>
      <c r="G166" s="3" t="s">
        <v>3833</v>
      </c>
      <c r="H166" s="3" t="s">
        <v>4164</v>
      </c>
      <c r="I166" s="3"/>
      <c r="J166" s="3">
        <v>73</v>
      </c>
      <c r="K166" s="3" t="s">
        <v>342</v>
      </c>
      <c r="M166" s="3">
        <v>10</v>
      </c>
    </row>
    <row r="167" customHeight="1" spans="1:13">
      <c r="A167" s="154">
        <f t="shared" si="6"/>
        <v>11385</v>
      </c>
      <c r="D167" s="91" t="s">
        <v>10</v>
      </c>
      <c r="E167" s="91" t="s">
        <v>4165</v>
      </c>
      <c r="F167" s="3">
        <v>1999</v>
      </c>
      <c r="G167" s="3" t="s">
        <v>3833</v>
      </c>
      <c r="H167" s="3" t="s">
        <v>4166</v>
      </c>
      <c r="I167" s="3"/>
      <c r="J167" s="3">
        <v>76</v>
      </c>
      <c r="K167" s="3" t="s">
        <v>342</v>
      </c>
      <c r="M167" s="3">
        <v>10</v>
      </c>
    </row>
    <row r="168" customHeight="1" spans="1:13">
      <c r="A168" s="3">
        <v>11386</v>
      </c>
      <c r="D168" s="91" t="s">
        <v>10</v>
      </c>
      <c r="E168" s="91" t="s">
        <v>4167</v>
      </c>
      <c r="F168" s="3">
        <v>1996</v>
      </c>
      <c r="G168" s="3" t="s">
        <v>4168</v>
      </c>
      <c r="H168" s="3" t="s">
        <v>4169</v>
      </c>
      <c r="I168" s="3"/>
      <c r="J168" s="3"/>
      <c r="K168" s="3" t="s">
        <v>170</v>
      </c>
      <c r="M168" s="3">
        <v>15</v>
      </c>
    </row>
    <row r="169" customHeight="1" spans="1:13">
      <c r="A169" s="3">
        <v>11387</v>
      </c>
      <c r="D169" s="91" t="s">
        <v>10</v>
      </c>
      <c r="E169" s="91" t="s">
        <v>4170</v>
      </c>
      <c r="F169" s="3">
        <v>1996</v>
      </c>
      <c r="G169" s="3" t="s">
        <v>4168</v>
      </c>
      <c r="H169" s="3" t="s">
        <v>4171</v>
      </c>
      <c r="I169" s="3"/>
      <c r="J169" s="3">
        <v>1</v>
      </c>
      <c r="K169" s="3" t="s">
        <v>342</v>
      </c>
      <c r="M169" s="3">
        <v>10</v>
      </c>
    </row>
    <row r="170" customHeight="1" spans="1:13">
      <c r="A170" s="3">
        <v>11388</v>
      </c>
      <c r="D170" s="91" t="s">
        <v>10</v>
      </c>
      <c r="E170" s="91" t="s">
        <v>4172</v>
      </c>
      <c r="F170" s="3">
        <v>1999</v>
      </c>
      <c r="G170" s="3" t="s">
        <v>3845</v>
      </c>
      <c r="H170" s="3" t="s">
        <v>4016</v>
      </c>
      <c r="I170" s="3"/>
      <c r="J170" s="3">
        <v>51</v>
      </c>
      <c r="K170" s="3" t="s">
        <v>14</v>
      </c>
      <c r="M170" s="3">
        <v>25</v>
      </c>
    </row>
    <row r="171" customHeight="1" spans="1:13">
      <c r="A171" s="3">
        <v>11389</v>
      </c>
      <c r="D171" s="91" t="s">
        <v>10</v>
      </c>
      <c r="E171" s="91" t="s">
        <v>4173</v>
      </c>
      <c r="F171" s="3">
        <v>1999</v>
      </c>
      <c r="G171" s="3" t="s">
        <v>3845</v>
      </c>
      <c r="H171" s="3" t="s">
        <v>4086</v>
      </c>
      <c r="I171" s="3" t="s">
        <v>1059</v>
      </c>
      <c r="J171" s="3">
        <v>63</v>
      </c>
      <c r="K171" s="3" t="s">
        <v>14</v>
      </c>
      <c r="M171" s="3">
        <v>45</v>
      </c>
    </row>
    <row r="172" customHeight="1" spans="1:13">
      <c r="A172" s="3">
        <v>11390</v>
      </c>
      <c r="D172" s="91" t="s">
        <v>10</v>
      </c>
      <c r="E172" s="91" t="s">
        <v>4174</v>
      </c>
      <c r="F172" s="3">
        <v>1999</v>
      </c>
      <c r="G172" s="68" t="s">
        <v>3845</v>
      </c>
      <c r="H172" s="3" t="s">
        <v>4120</v>
      </c>
      <c r="I172" s="3"/>
      <c r="J172" s="3">
        <v>59</v>
      </c>
      <c r="K172" s="3" t="s">
        <v>14</v>
      </c>
      <c r="M172" s="3">
        <v>10</v>
      </c>
    </row>
    <row r="173" customHeight="1" spans="1:13">
      <c r="A173" s="3">
        <v>11391</v>
      </c>
      <c r="D173" s="91" t="s">
        <v>10</v>
      </c>
      <c r="E173" s="91" t="s">
        <v>4175</v>
      </c>
      <c r="F173" s="3">
        <v>1999</v>
      </c>
      <c r="G173" s="3" t="s">
        <v>3845</v>
      </c>
      <c r="H173" s="3" t="s">
        <v>4176</v>
      </c>
      <c r="I173" s="3"/>
      <c r="J173" s="3">
        <v>57</v>
      </c>
      <c r="K173" s="68" t="s">
        <v>14</v>
      </c>
      <c r="M173" s="3">
        <v>25</v>
      </c>
    </row>
    <row r="174" customHeight="1" spans="1:13">
      <c r="A174" s="3">
        <v>11392</v>
      </c>
      <c r="D174" s="91" t="s">
        <v>10</v>
      </c>
      <c r="E174" s="91" t="s">
        <v>4177</v>
      </c>
      <c r="F174" s="3">
        <v>1999</v>
      </c>
      <c r="G174" s="3" t="s">
        <v>3845</v>
      </c>
      <c r="H174" s="3" t="s">
        <v>3957</v>
      </c>
      <c r="I174" s="3"/>
      <c r="J174" s="3">
        <v>25</v>
      </c>
      <c r="K174" s="3" t="s">
        <v>14</v>
      </c>
      <c r="M174" s="3">
        <v>20</v>
      </c>
    </row>
    <row r="175" customHeight="1" spans="1:13">
      <c r="A175" s="3">
        <v>11393</v>
      </c>
      <c r="D175" s="91" t="s">
        <v>10</v>
      </c>
      <c r="E175" s="91" t="s">
        <v>4178</v>
      </c>
      <c r="F175" s="3">
        <v>1999</v>
      </c>
      <c r="G175" s="3" t="s">
        <v>3871</v>
      </c>
      <c r="H175" s="3" t="s">
        <v>4179</v>
      </c>
      <c r="I175" s="3" t="s">
        <v>1059</v>
      </c>
      <c r="J175" s="3">
        <v>47</v>
      </c>
      <c r="K175" s="3" t="s">
        <v>14</v>
      </c>
      <c r="M175" s="3">
        <v>45</v>
      </c>
    </row>
    <row r="176" customHeight="1" spans="1:13">
      <c r="A176" s="3">
        <v>11394</v>
      </c>
      <c r="D176" s="91" t="s">
        <v>10</v>
      </c>
      <c r="E176" s="91" t="s">
        <v>4180</v>
      </c>
      <c r="F176" s="3">
        <v>1999</v>
      </c>
      <c r="G176" s="3" t="s">
        <v>3845</v>
      </c>
      <c r="H176" s="3" t="s">
        <v>4067</v>
      </c>
      <c r="I176" s="3" t="s">
        <v>1059</v>
      </c>
      <c r="J176" s="3">
        <v>50</v>
      </c>
      <c r="K176" s="3" t="s">
        <v>14</v>
      </c>
      <c r="M176" s="3">
        <v>60</v>
      </c>
    </row>
    <row r="177" customHeight="1" spans="1:13">
      <c r="A177" s="3">
        <v>11395</v>
      </c>
      <c r="D177" s="91" t="s">
        <v>10</v>
      </c>
      <c r="E177" s="91" t="s">
        <v>4181</v>
      </c>
      <c r="F177" s="3">
        <v>1999</v>
      </c>
      <c r="G177" s="3" t="s">
        <v>3845</v>
      </c>
      <c r="H177" s="3" t="s">
        <v>4065</v>
      </c>
      <c r="I177" s="3"/>
      <c r="J177" s="3">
        <v>49</v>
      </c>
      <c r="K177" s="3" t="s">
        <v>14</v>
      </c>
      <c r="M177" s="3">
        <v>10</v>
      </c>
    </row>
    <row r="178" customHeight="1" spans="1:13">
      <c r="A178" s="3">
        <v>11396</v>
      </c>
      <c r="D178" s="91" t="s">
        <v>10</v>
      </c>
      <c r="E178" s="91" t="s">
        <v>4182</v>
      </c>
      <c r="F178" s="3">
        <v>1999</v>
      </c>
      <c r="G178" s="3" t="s">
        <v>3833</v>
      </c>
      <c r="H178" s="3" t="s">
        <v>4033</v>
      </c>
      <c r="I178" s="3" t="s">
        <v>3962</v>
      </c>
      <c r="J178" s="3">
        <v>38</v>
      </c>
      <c r="K178" s="3" t="s">
        <v>977</v>
      </c>
      <c r="M178" s="3">
        <v>20</v>
      </c>
    </row>
    <row r="179" customHeight="1" spans="1:13">
      <c r="A179" s="3">
        <v>11397</v>
      </c>
      <c r="D179" s="91" t="s">
        <v>10</v>
      </c>
      <c r="E179" s="91" t="s">
        <v>4183</v>
      </c>
      <c r="F179" s="3">
        <v>1999</v>
      </c>
      <c r="G179" s="3" t="s">
        <v>3833</v>
      </c>
      <c r="H179" s="3" t="s">
        <v>4184</v>
      </c>
      <c r="I179" s="3" t="s">
        <v>3962</v>
      </c>
      <c r="J179" s="3">
        <v>65</v>
      </c>
      <c r="K179" s="3" t="s">
        <v>170</v>
      </c>
      <c r="M179" s="3">
        <v>20</v>
      </c>
    </row>
    <row r="180" customHeight="1" spans="1:13">
      <c r="A180" s="3">
        <v>11398</v>
      </c>
      <c r="D180" s="91" t="s">
        <v>10</v>
      </c>
      <c r="E180" s="91" t="s">
        <v>4185</v>
      </c>
      <c r="F180" s="3">
        <v>1999</v>
      </c>
      <c r="G180" s="3" t="s">
        <v>3833</v>
      </c>
      <c r="H180" s="3" t="s">
        <v>4186</v>
      </c>
      <c r="I180" s="3" t="s">
        <v>3962</v>
      </c>
      <c r="J180" s="3">
        <v>69</v>
      </c>
      <c r="K180" s="3" t="s">
        <v>14</v>
      </c>
      <c r="M180" s="3">
        <v>35</v>
      </c>
    </row>
    <row r="181" customHeight="1" spans="1:13">
      <c r="A181" s="3">
        <v>11399</v>
      </c>
      <c r="D181" s="91" t="s">
        <v>10</v>
      </c>
      <c r="E181" s="91" t="s">
        <v>4187</v>
      </c>
      <c r="F181" s="3">
        <v>1999</v>
      </c>
      <c r="G181" s="3" t="s">
        <v>3833</v>
      </c>
      <c r="H181" s="3" t="s">
        <v>4070</v>
      </c>
      <c r="I181" s="3" t="s">
        <v>3962</v>
      </c>
      <c r="J181" s="3">
        <v>60</v>
      </c>
      <c r="K181" s="3" t="s">
        <v>40</v>
      </c>
      <c r="M181" s="3">
        <v>75</v>
      </c>
    </row>
    <row r="182" customHeight="1" spans="1:13">
      <c r="A182" s="3">
        <v>11400</v>
      </c>
      <c r="D182" s="91" t="s">
        <v>10</v>
      </c>
      <c r="E182" s="91" t="s">
        <v>4188</v>
      </c>
      <c r="F182" s="3">
        <v>1999</v>
      </c>
      <c r="G182" s="3" t="s">
        <v>3845</v>
      </c>
      <c r="H182" s="3" t="s">
        <v>4104</v>
      </c>
      <c r="I182" s="3"/>
      <c r="J182" s="3">
        <v>56</v>
      </c>
      <c r="K182" s="3" t="s">
        <v>14</v>
      </c>
      <c r="M182" s="3">
        <v>25</v>
      </c>
    </row>
    <row r="183" customHeight="1" spans="1:13">
      <c r="A183" s="3">
        <v>11401</v>
      </c>
      <c r="D183" s="91" t="s">
        <v>10</v>
      </c>
      <c r="E183" s="91" t="s">
        <v>4189</v>
      </c>
      <c r="F183" s="3">
        <v>1999</v>
      </c>
      <c r="G183" s="3" t="s">
        <v>3845</v>
      </c>
      <c r="H183" s="3" t="s">
        <v>4104</v>
      </c>
      <c r="I183" s="3"/>
      <c r="J183" s="3">
        <v>56</v>
      </c>
      <c r="K183" s="3" t="s">
        <v>14</v>
      </c>
      <c r="M183" s="3">
        <v>25</v>
      </c>
    </row>
    <row r="184" customHeight="1" spans="1:13">
      <c r="A184" s="3">
        <v>11402</v>
      </c>
      <c r="D184" s="91" t="s">
        <v>10</v>
      </c>
      <c r="E184" s="91" t="s">
        <v>4190</v>
      </c>
      <c r="F184" s="3">
        <v>1999</v>
      </c>
      <c r="G184" s="3" t="s">
        <v>3871</v>
      </c>
      <c r="H184" s="3" t="s">
        <v>4191</v>
      </c>
      <c r="I184" s="3" t="s">
        <v>1059</v>
      </c>
      <c r="J184" s="3">
        <v>52</v>
      </c>
      <c r="K184" s="3" t="s">
        <v>14</v>
      </c>
      <c r="M184" s="3">
        <v>40</v>
      </c>
    </row>
    <row r="185" customHeight="1" spans="1:13">
      <c r="A185" s="3">
        <v>11403</v>
      </c>
      <c r="D185" s="91" t="s">
        <v>10</v>
      </c>
      <c r="E185" s="91" t="s">
        <v>4192</v>
      </c>
      <c r="F185" s="3">
        <v>1999</v>
      </c>
      <c r="G185" s="3" t="s">
        <v>3833</v>
      </c>
      <c r="H185" s="3" t="s">
        <v>4193</v>
      </c>
      <c r="I185" s="3"/>
      <c r="J185" s="3">
        <v>70</v>
      </c>
      <c r="K185" s="3" t="s">
        <v>27</v>
      </c>
      <c r="M185" s="3">
        <v>15</v>
      </c>
    </row>
    <row r="186" customHeight="1" spans="1:13">
      <c r="A186" s="3">
        <v>11404</v>
      </c>
      <c r="D186" s="91" t="s">
        <v>10</v>
      </c>
      <c r="E186" s="91" t="s">
        <v>4194</v>
      </c>
      <c r="F186" s="3">
        <v>1999</v>
      </c>
      <c r="G186" s="3" t="s">
        <v>3833</v>
      </c>
      <c r="H186" s="3" t="s">
        <v>4158</v>
      </c>
      <c r="I186" s="3"/>
      <c r="J186" s="3">
        <v>30</v>
      </c>
      <c r="K186" s="3" t="s">
        <v>14</v>
      </c>
      <c r="M186" s="3">
        <v>40</v>
      </c>
    </row>
    <row r="187" customHeight="1" spans="1:13">
      <c r="A187" s="3">
        <v>11405</v>
      </c>
      <c r="D187" s="91" t="s">
        <v>10</v>
      </c>
      <c r="E187" s="91" t="s">
        <v>4195</v>
      </c>
      <c r="F187" s="3">
        <v>2000</v>
      </c>
      <c r="G187" s="3" t="s">
        <v>3915</v>
      </c>
      <c r="H187" s="3" t="s">
        <v>4045</v>
      </c>
      <c r="I187" s="3"/>
      <c r="J187" s="3">
        <v>65</v>
      </c>
      <c r="K187" s="3" t="s">
        <v>14</v>
      </c>
      <c r="M187" s="3">
        <v>10</v>
      </c>
    </row>
    <row r="188" customHeight="1" spans="1:13">
      <c r="A188" s="3">
        <v>11406</v>
      </c>
      <c r="D188" s="91" t="s">
        <v>10</v>
      </c>
      <c r="E188" s="91" t="s">
        <v>4196</v>
      </c>
      <c r="F188" s="3">
        <v>1999</v>
      </c>
      <c r="G188" s="3" t="s">
        <v>3845</v>
      </c>
      <c r="H188" s="3" t="s">
        <v>4197</v>
      </c>
      <c r="I188" s="3"/>
      <c r="J188" s="3">
        <v>38</v>
      </c>
      <c r="K188" s="3" t="s">
        <v>170</v>
      </c>
      <c r="M188" s="3">
        <v>10</v>
      </c>
    </row>
    <row r="189" customHeight="1" spans="1:13">
      <c r="A189" s="3">
        <v>11407</v>
      </c>
      <c r="D189" s="91" t="s">
        <v>10</v>
      </c>
      <c r="E189" s="91" t="s">
        <v>4198</v>
      </c>
      <c r="F189" s="3">
        <v>2000</v>
      </c>
      <c r="G189" s="3" t="s">
        <v>3915</v>
      </c>
      <c r="H189" s="3" t="s">
        <v>4199</v>
      </c>
      <c r="I189" s="3"/>
      <c r="J189" s="3">
        <v>42</v>
      </c>
      <c r="K189" s="3" t="s">
        <v>14</v>
      </c>
      <c r="M189" s="3">
        <v>20</v>
      </c>
    </row>
    <row r="190" customHeight="1" spans="1:13">
      <c r="A190" s="3">
        <v>11408</v>
      </c>
      <c r="D190" s="91" t="s">
        <v>10</v>
      </c>
      <c r="E190" s="91" t="s">
        <v>4200</v>
      </c>
      <c r="F190" s="3">
        <v>2000</v>
      </c>
      <c r="G190" s="3" t="s">
        <v>3915</v>
      </c>
      <c r="H190" s="3" t="s">
        <v>4201</v>
      </c>
      <c r="I190" s="3"/>
      <c r="J190" s="3">
        <v>32</v>
      </c>
      <c r="K190" s="3" t="s">
        <v>14</v>
      </c>
      <c r="M190" s="3">
        <v>50</v>
      </c>
    </row>
    <row r="191" customHeight="1" spans="1:13">
      <c r="A191" s="3">
        <v>11409</v>
      </c>
      <c r="D191" s="91" t="s">
        <v>10</v>
      </c>
      <c r="E191" s="91" t="s">
        <v>4202</v>
      </c>
      <c r="F191" s="3">
        <v>1999</v>
      </c>
      <c r="G191" s="3" t="s">
        <v>3871</v>
      </c>
      <c r="H191" s="3" t="s">
        <v>4203</v>
      </c>
      <c r="I191" s="3" t="s">
        <v>1059</v>
      </c>
      <c r="J191" s="3">
        <v>54</v>
      </c>
      <c r="K191" s="3" t="s">
        <v>14</v>
      </c>
      <c r="M191" s="3">
        <v>45</v>
      </c>
    </row>
    <row r="192" customHeight="1" spans="1:13">
      <c r="A192" s="3">
        <v>11410</v>
      </c>
      <c r="D192" s="91" t="s">
        <v>10</v>
      </c>
      <c r="E192" s="91" t="s">
        <v>4204</v>
      </c>
      <c r="F192" s="3">
        <v>1999</v>
      </c>
      <c r="G192" s="3" t="s">
        <v>3845</v>
      </c>
      <c r="H192" s="3" t="s">
        <v>4205</v>
      </c>
      <c r="I192" s="3"/>
      <c r="J192" s="3">
        <v>62</v>
      </c>
      <c r="K192" s="3" t="s">
        <v>14</v>
      </c>
      <c r="M192" s="3">
        <v>15</v>
      </c>
    </row>
    <row r="193" customHeight="1" spans="1:13">
      <c r="A193" s="3">
        <v>11411</v>
      </c>
      <c r="D193" s="91" t="s">
        <v>10</v>
      </c>
      <c r="E193" s="91" t="s">
        <v>4206</v>
      </c>
      <c r="F193" s="3">
        <v>1999</v>
      </c>
      <c r="G193" s="3" t="s">
        <v>3833</v>
      </c>
      <c r="H193" s="3" t="s">
        <v>4207</v>
      </c>
      <c r="I193" s="3" t="s">
        <v>3962</v>
      </c>
      <c r="J193" s="3">
        <v>34</v>
      </c>
      <c r="K193" s="3" t="s">
        <v>977</v>
      </c>
      <c r="M193" s="3">
        <v>15</v>
      </c>
    </row>
    <row r="194" customHeight="1" spans="1:13">
      <c r="A194" s="3">
        <v>11412</v>
      </c>
      <c r="D194" s="91" t="s">
        <v>10</v>
      </c>
      <c r="E194" s="91" t="s">
        <v>4208</v>
      </c>
      <c r="F194" s="3">
        <v>1999</v>
      </c>
      <c r="G194" s="3" t="s">
        <v>3871</v>
      </c>
      <c r="H194" s="3" t="s">
        <v>4209</v>
      </c>
      <c r="I194" s="3" t="s">
        <v>1059</v>
      </c>
      <c r="J194" s="3">
        <v>56</v>
      </c>
      <c r="K194" s="3" t="s">
        <v>14</v>
      </c>
      <c r="M194" s="3">
        <v>50</v>
      </c>
    </row>
    <row r="195" customHeight="1" spans="1:13">
      <c r="A195" s="3">
        <v>11413</v>
      </c>
      <c r="D195" s="91" t="s">
        <v>10</v>
      </c>
      <c r="E195" s="91" t="s">
        <v>4210</v>
      </c>
      <c r="F195" s="3">
        <v>1999</v>
      </c>
      <c r="G195" s="3" t="s">
        <v>3833</v>
      </c>
      <c r="H195" s="3" t="s">
        <v>4207</v>
      </c>
      <c r="I195" s="3" t="s">
        <v>3962</v>
      </c>
      <c r="J195" s="3">
        <v>34</v>
      </c>
      <c r="K195" s="3" t="s">
        <v>170</v>
      </c>
      <c r="M195" s="3">
        <v>25</v>
      </c>
    </row>
    <row r="196" customHeight="1" spans="1:13">
      <c r="A196" s="3">
        <v>11414</v>
      </c>
      <c r="D196" s="91" t="s">
        <v>10</v>
      </c>
      <c r="E196" s="91" t="s">
        <v>4211</v>
      </c>
      <c r="F196" s="3">
        <v>1999</v>
      </c>
      <c r="G196" s="3" t="s">
        <v>3871</v>
      </c>
      <c r="H196" s="3" t="s">
        <v>4098</v>
      </c>
      <c r="I196" s="3" t="s">
        <v>1059</v>
      </c>
      <c r="J196" s="3">
        <v>55</v>
      </c>
      <c r="K196" s="3" t="s">
        <v>14</v>
      </c>
      <c r="M196" s="3">
        <v>35</v>
      </c>
    </row>
    <row r="197" customHeight="1" spans="1:13">
      <c r="A197" s="3">
        <v>11415</v>
      </c>
      <c r="D197" s="91" t="s">
        <v>10</v>
      </c>
      <c r="E197" s="91" t="s">
        <v>4212</v>
      </c>
      <c r="F197" s="3">
        <v>1999</v>
      </c>
      <c r="G197" s="3" t="s">
        <v>3845</v>
      </c>
      <c r="H197" s="3" t="s">
        <v>4197</v>
      </c>
      <c r="I197" s="3"/>
      <c r="J197" s="3">
        <v>38</v>
      </c>
      <c r="K197" s="3" t="s">
        <v>14</v>
      </c>
      <c r="M197" s="3">
        <v>25</v>
      </c>
    </row>
    <row r="198" customHeight="1" spans="1:13">
      <c r="A198" s="3">
        <v>11416</v>
      </c>
      <c r="D198" s="91" t="s">
        <v>10</v>
      </c>
      <c r="E198" s="91" t="s">
        <v>4213</v>
      </c>
      <c r="F198" s="3">
        <v>1999</v>
      </c>
      <c r="G198" s="3" t="s">
        <v>3845</v>
      </c>
      <c r="H198" s="3" t="s">
        <v>4078</v>
      </c>
      <c r="I198" s="3"/>
      <c r="J198" s="3">
        <v>55</v>
      </c>
      <c r="K198" s="3" t="s">
        <v>14</v>
      </c>
      <c r="M198" s="3">
        <v>15</v>
      </c>
    </row>
    <row r="199" customHeight="1" spans="1:13">
      <c r="A199" s="3">
        <v>11417</v>
      </c>
      <c r="D199" s="91" t="s">
        <v>10</v>
      </c>
      <c r="E199" s="91" t="s">
        <v>4214</v>
      </c>
      <c r="F199" s="3">
        <v>1999</v>
      </c>
      <c r="G199" s="3" t="s">
        <v>3845</v>
      </c>
      <c r="H199" s="3" t="s">
        <v>4078</v>
      </c>
      <c r="I199" s="3"/>
      <c r="J199" s="3">
        <v>55</v>
      </c>
      <c r="K199" s="3" t="s">
        <v>14</v>
      </c>
      <c r="M199" s="3">
        <v>15</v>
      </c>
    </row>
    <row r="200" customHeight="1" spans="1:13">
      <c r="A200" s="3">
        <v>11418</v>
      </c>
      <c r="D200" s="91" t="s">
        <v>10</v>
      </c>
      <c r="E200" s="91" t="s">
        <v>4215</v>
      </c>
      <c r="F200" s="3">
        <v>1999</v>
      </c>
      <c r="G200" s="3" t="s">
        <v>3833</v>
      </c>
      <c r="H200" s="3" t="s">
        <v>4216</v>
      </c>
      <c r="I200" s="3" t="s">
        <v>3962</v>
      </c>
      <c r="J200" s="3">
        <v>47</v>
      </c>
      <c r="K200" s="3" t="s">
        <v>170</v>
      </c>
      <c r="M200" s="3">
        <v>10</v>
      </c>
    </row>
    <row r="201" customHeight="1" spans="1:13">
      <c r="A201" s="3">
        <v>11419</v>
      </c>
      <c r="D201" s="91" t="s">
        <v>10</v>
      </c>
      <c r="E201" s="91" t="s">
        <v>4217</v>
      </c>
      <c r="F201" s="3">
        <v>1999</v>
      </c>
      <c r="G201" s="3" t="s">
        <v>3833</v>
      </c>
      <c r="H201" s="3" t="s">
        <v>4218</v>
      </c>
      <c r="I201" s="3" t="s">
        <v>3962</v>
      </c>
      <c r="J201" s="3">
        <v>19</v>
      </c>
      <c r="K201" s="3" t="s">
        <v>170</v>
      </c>
      <c r="M201" s="3">
        <v>30</v>
      </c>
    </row>
    <row r="202" customHeight="1" spans="1:13">
      <c r="A202" s="3">
        <v>11420</v>
      </c>
      <c r="D202" s="91" t="s">
        <v>10</v>
      </c>
      <c r="E202" s="91" t="s">
        <v>4219</v>
      </c>
      <c r="F202" s="3">
        <v>1999</v>
      </c>
      <c r="G202" s="3" t="s">
        <v>3833</v>
      </c>
      <c r="H202" s="3" t="s">
        <v>4018</v>
      </c>
      <c r="I202" s="3" t="s">
        <v>3962</v>
      </c>
      <c r="J202" s="3">
        <v>50</v>
      </c>
      <c r="K202" s="3" t="s">
        <v>170</v>
      </c>
      <c r="M202" s="3">
        <v>20</v>
      </c>
    </row>
    <row r="203" customHeight="1" spans="1:13">
      <c r="A203" s="3">
        <v>11421</v>
      </c>
      <c r="D203" s="91" t="s">
        <v>10</v>
      </c>
      <c r="E203" s="91" t="s">
        <v>4220</v>
      </c>
      <c r="F203" s="3">
        <v>1999</v>
      </c>
      <c r="G203" s="3" t="s">
        <v>3833</v>
      </c>
      <c r="H203" s="3" t="s">
        <v>4018</v>
      </c>
      <c r="I203" s="3" t="s">
        <v>3962</v>
      </c>
      <c r="J203" s="3">
        <v>50</v>
      </c>
      <c r="K203" s="3" t="s">
        <v>170</v>
      </c>
      <c r="M203" s="3">
        <v>20</v>
      </c>
    </row>
    <row r="204" customHeight="1" spans="1:13">
      <c r="A204" s="3">
        <v>11422</v>
      </c>
      <c r="D204" s="91" t="s">
        <v>10</v>
      </c>
      <c r="E204" s="91" t="s">
        <v>4221</v>
      </c>
      <c r="F204" s="3">
        <v>2000</v>
      </c>
      <c r="G204" s="3" t="s">
        <v>3915</v>
      </c>
      <c r="H204" s="3" t="s">
        <v>4160</v>
      </c>
      <c r="I204" s="3"/>
      <c r="J204" s="3">
        <v>37</v>
      </c>
      <c r="K204" s="3" t="s">
        <v>14</v>
      </c>
      <c r="M204" s="3">
        <v>10</v>
      </c>
    </row>
    <row r="205" customHeight="1" spans="1:13">
      <c r="A205" s="3">
        <v>11423</v>
      </c>
      <c r="D205" s="91" t="s">
        <v>10</v>
      </c>
      <c r="E205" s="91" t="s">
        <v>4222</v>
      </c>
      <c r="F205" s="3">
        <v>1999</v>
      </c>
      <c r="G205" s="3" t="s">
        <v>3845</v>
      </c>
      <c r="H205" s="3" t="s">
        <v>4205</v>
      </c>
      <c r="I205" s="3"/>
      <c r="J205" s="3">
        <v>62</v>
      </c>
      <c r="K205" s="3" t="s">
        <v>14</v>
      </c>
      <c r="M205" s="3">
        <v>25</v>
      </c>
    </row>
    <row r="206" customHeight="1" spans="1:13">
      <c r="A206" s="3">
        <v>11424</v>
      </c>
      <c r="D206" s="91" t="s">
        <v>10</v>
      </c>
      <c r="E206" s="91" t="s">
        <v>4223</v>
      </c>
      <c r="F206" s="3">
        <v>1999</v>
      </c>
      <c r="G206" s="3" t="s">
        <v>3845</v>
      </c>
      <c r="H206" s="3" t="s">
        <v>4224</v>
      </c>
      <c r="I206" s="3"/>
      <c r="J206" s="3">
        <v>41</v>
      </c>
      <c r="K206" s="3" t="s">
        <v>27</v>
      </c>
      <c r="M206" s="3">
        <v>10</v>
      </c>
    </row>
    <row r="207" customHeight="1" spans="1:13">
      <c r="A207" s="3">
        <v>11425</v>
      </c>
      <c r="D207" s="91" t="s">
        <v>10</v>
      </c>
      <c r="E207" s="91" t="s">
        <v>4225</v>
      </c>
      <c r="F207" s="3">
        <v>1999</v>
      </c>
      <c r="G207" s="3" t="s">
        <v>3845</v>
      </c>
      <c r="H207" s="3" t="s">
        <v>4086</v>
      </c>
      <c r="I207" s="3"/>
      <c r="J207" s="3">
        <v>63</v>
      </c>
      <c r="K207" s="3" t="s">
        <v>14</v>
      </c>
      <c r="M207" s="3">
        <v>25</v>
      </c>
    </row>
    <row r="208" customHeight="1" spans="1:13">
      <c r="A208" s="3">
        <v>11426</v>
      </c>
      <c r="D208" s="91" t="s">
        <v>10</v>
      </c>
      <c r="E208" s="91" t="s">
        <v>4226</v>
      </c>
      <c r="F208" s="3">
        <v>1999</v>
      </c>
      <c r="G208" s="3" t="s">
        <v>3845</v>
      </c>
      <c r="H208" s="3" t="s">
        <v>4224</v>
      </c>
      <c r="I208" s="3"/>
      <c r="J208" s="3">
        <v>41</v>
      </c>
      <c r="K208" s="3" t="s">
        <v>170</v>
      </c>
      <c r="M208" s="3">
        <v>10</v>
      </c>
    </row>
    <row r="209" customHeight="1" spans="1:13">
      <c r="A209" s="3">
        <v>11427</v>
      </c>
      <c r="D209" s="91" t="s">
        <v>10</v>
      </c>
      <c r="E209" s="91" t="s">
        <v>4227</v>
      </c>
      <c r="F209" s="3">
        <v>1999</v>
      </c>
      <c r="G209" s="3" t="s">
        <v>3915</v>
      </c>
      <c r="H209" s="3" t="s">
        <v>4016</v>
      </c>
      <c r="I209" s="3"/>
      <c r="J209" s="3">
        <v>55</v>
      </c>
      <c r="K209" s="3" t="s">
        <v>14</v>
      </c>
      <c r="M209" s="3">
        <v>20</v>
      </c>
    </row>
    <row r="210" customHeight="1" spans="1:13">
      <c r="A210" s="3">
        <v>11428</v>
      </c>
      <c r="D210" s="91" t="s">
        <v>10</v>
      </c>
      <c r="E210" s="91" t="s">
        <v>4228</v>
      </c>
      <c r="F210" s="3">
        <v>1999</v>
      </c>
      <c r="G210" s="3" t="s">
        <v>3833</v>
      </c>
      <c r="H210" s="3" t="s">
        <v>4040</v>
      </c>
      <c r="I210" s="3" t="s">
        <v>3962</v>
      </c>
      <c r="J210" s="3">
        <v>51</v>
      </c>
      <c r="K210" s="3" t="s">
        <v>170</v>
      </c>
      <c r="M210" s="3">
        <v>10</v>
      </c>
    </row>
    <row r="211" customHeight="1" spans="1:13">
      <c r="A211" s="3">
        <v>11429</v>
      </c>
      <c r="D211" s="91" t="s">
        <v>10</v>
      </c>
      <c r="E211" s="91" t="s">
        <v>4229</v>
      </c>
      <c r="F211" s="3">
        <v>1999</v>
      </c>
      <c r="G211" s="3" t="s">
        <v>4230</v>
      </c>
      <c r="H211" s="3" t="s">
        <v>4231</v>
      </c>
      <c r="I211" s="3"/>
      <c r="J211" s="3">
        <v>4</v>
      </c>
      <c r="K211" s="3" t="s">
        <v>342</v>
      </c>
      <c r="M211" s="3">
        <v>5</v>
      </c>
    </row>
    <row r="212" customHeight="1" spans="1:13">
      <c r="A212" s="3">
        <v>11430</v>
      </c>
      <c r="D212" s="91" t="s">
        <v>10</v>
      </c>
      <c r="E212" s="91" t="s">
        <v>4232</v>
      </c>
      <c r="F212" s="3">
        <v>2000</v>
      </c>
      <c r="G212" s="3" t="s">
        <v>4001</v>
      </c>
      <c r="H212" s="3" t="s">
        <v>4233</v>
      </c>
      <c r="I212" s="3" t="s">
        <v>1059</v>
      </c>
      <c r="J212" s="3">
        <v>64</v>
      </c>
      <c r="K212" s="3" t="s">
        <v>27</v>
      </c>
      <c r="M212" s="3">
        <v>15</v>
      </c>
    </row>
    <row r="213" customHeight="1" spans="1:13">
      <c r="A213" s="3">
        <v>11431</v>
      </c>
      <c r="D213" s="91" t="s">
        <v>10</v>
      </c>
      <c r="E213" s="91" t="s">
        <v>4234</v>
      </c>
      <c r="F213" s="3">
        <v>2000</v>
      </c>
      <c r="G213" s="3" t="s">
        <v>3833</v>
      </c>
      <c r="H213" s="3" t="s">
        <v>4235</v>
      </c>
      <c r="I213" s="3"/>
      <c r="J213" s="3">
        <v>57</v>
      </c>
      <c r="K213" s="3" t="s">
        <v>14</v>
      </c>
      <c r="M213" s="3">
        <v>15</v>
      </c>
    </row>
    <row r="214" customHeight="1" spans="1:11">
      <c r="A214" s="3">
        <v>11432</v>
      </c>
      <c r="D214" s="91" t="s">
        <v>10</v>
      </c>
      <c r="E214" s="91" t="s">
        <v>4236</v>
      </c>
      <c r="F214" s="3">
        <v>2000</v>
      </c>
      <c r="G214" s="3" t="s">
        <v>4151</v>
      </c>
      <c r="H214" s="3" t="s">
        <v>4237</v>
      </c>
      <c r="I214" s="3" t="s">
        <v>1059</v>
      </c>
      <c r="J214" s="3">
        <v>48</v>
      </c>
      <c r="K214" s="3" t="s">
        <v>170</v>
      </c>
    </row>
    <row r="215" customHeight="1" spans="1:13">
      <c r="A215" s="3">
        <v>11433</v>
      </c>
      <c r="D215" s="91" t="s">
        <v>10</v>
      </c>
      <c r="E215" s="91" t="s">
        <v>4238</v>
      </c>
      <c r="F215" s="3">
        <v>1999</v>
      </c>
      <c r="G215" s="3" t="s">
        <v>3833</v>
      </c>
      <c r="H215" s="3" t="s">
        <v>4186</v>
      </c>
      <c r="I215" s="3" t="s">
        <v>3962</v>
      </c>
      <c r="J215" s="3">
        <v>69</v>
      </c>
      <c r="K215" s="3" t="s">
        <v>14</v>
      </c>
      <c r="M215" s="3">
        <v>40</v>
      </c>
    </row>
    <row r="216" customHeight="1" spans="1:13">
      <c r="A216" s="3">
        <v>11434</v>
      </c>
      <c r="D216" s="91" t="s">
        <v>10</v>
      </c>
      <c r="E216" s="91" t="s">
        <v>4239</v>
      </c>
      <c r="F216" s="3">
        <v>1999</v>
      </c>
      <c r="G216" s="3" t="s">
        <v>3833</v>
      </c>
      <c r="H216" s="3" t="s">
        <v>4011</v>
      </c>
      <c r="I216" s="3" t="s">
        <v>3962</v>
      </c>
      <c r="J216" s="3">
        <v>64</v>
      </c>
      <c r="K216" s="3" t="s">
        <v>170</v>
      </c>
      <c r="M216" s="3">
        <v>20</v>
      </c>
    </row>
    <row r="217" customHeight="1" spans="1:13">
      <c r="A217" s="3">
        <v>11435</v>
      </c>
      <c r="D217" s="91" t="s">
        <v>10</v>
      </c>
      <c r="E217" s="91" t="s">
        <v>4240</v>
      </c>
      <c r="F217" s="3">
        <v>1999</v>
      </c>
      <c r="G217" s="3" t="s">
        <v>3833</v>
      </c>
      <c r="H217" s="3" t="s">
        <v>4011</v>
      </c>
      <c r="I217" s="3" t="s">
        <v>3962</v>
      </c>
      <c r="J217" s="3">
        <v>64</v>
      </c>
      <c r="K217" s="3" t="s">
        <v>977</v>
      </c>
      <c r="M217" s="3">
        <v>15</v>
      </c>
    </row>
    <row r="218" customHeight="1" spans="1:13">
      <c r="A218" s="3">
        <v>11436</v>
      </c>
      <c r="D218" s="91" t="s">
        <v>10</v>
      </c>
      <c r="E218" s="91" t="s">
        <v>4241</v>
      </c>
      <c r="F218" s="3">
        <v>1999</v>
      </c>
      <c r="G218" s="3" t="s">
        <v>4230</v>
      </c>
      <c r="H218" s="3" t="s">
        <v>4242</v>
      </c>
      <c r="I218" s="3" t="s">
        <v>4243</v>
      </c>
      <c r="J218" s="3"/>
      <c r="K218" s="3" t="s">
        <v>342</v>
      </c>
      <c r="M218" s="3">
        <v>10</v>
      </c>
    </row>
    <row r="219" customHeight="1" spans="1:13">
      <c r="A219" s="3">
        <v>11437</v>
      </c>
      <c r="D219" s="91" t="s">
        <v>10</v>
      </c>
      <c r="E219" s="91" t="s">
        <v>4244</v>
      </c>
      <c r="F219" s="3">
        <v>2000</v>
      </c>
      <c r="G219" s="3" t="s">
        <v>3915</v>
      </c>
      <c r="H219" s="3" t="s">
        <v>4245</v>
      </c>
      <c r="I219" s="3"/>
      <c r="J219" s="3">
        <v>60</v>
      </c>
      <c r="K219" s="3" t="s">
        <v>40</v>
      </c>
      <c r="M219" s="3">
        <v>100</v>
      </c>
    </row>
    <row r="220" customHeight="1" spans="1:13">
      <c r="A220" s="3">
        <v>11438</v>
      </c>
      <c r="D220" s="91" t="s">
        <v>10</v>
      </c>
      <c r="E220" s="91" t="s">
        <v>4246</v>
      </c>
      <c r="F220" s="3">
        <v>2000</v>
      </c>
      <c r="G220" s="3" t="s">
        <v>4247</v>
      </c>
      <c r="H220" s="3" t="s">
        <v>4248</v>
      </c>
      <c r="I220" s="3" t="s">
        <v>1059</v>
      </c>
      <c r="J220" s="3">
        <v>59</v>
      </c>
      <c r="K220" s="3" t="s">
        <v>27</v>
      </c>
      <c r="M220" s="3">
        <v>20</v>
      </c>
    </row>
    <row r="221" customHeight="1" spans="1:13">
      <c r="A221" s="3">
        <v>11439</v>
      </c>
      <c r="D221" s="91" t="s">
        <v>10</v>
      </c>
      <c r="E221" s="91" t="s">
        <v>4249</v>
      </c>
      <c r="F221" s="3">
        <v>1999</v>
      </c>
      <c r="G221" s="3" t="s">
        <v>3833</v>
      </c>
      <c r="H221" s="3" t="s">
        <v>4040</v>
      </c>
      <c r="I221" s="3" t="s">
        <v>3962</v>
      </c>
      <c r="J221" s="3">
        <v>51</v>
      </c>
      <c r="K221" s="3" t="s">
        <v>14</v>
      </c>
      <c r="M221" s="3">
        <v>30</v>
      </c>
    </row>
    <row r="222" customHeight="1" spans="1:13">
      <c r="A222" s="3">
        <v>11440</v>
      </c>
      <c r="D222" s="91" t="s">
        <v>10</v>
      </c>
      <c r="E222" s="91" t="s">
        <v>4250</v>
      </c>
      <c r="F222" s="3">
        <v>2000</v>
      </c>
      <c r="G222" s="3" t="s">
        <v>3915</v>
      </c>
      <c r="H222" s="3" t="s">
        <v>4098</v>
      </c>
      <c r="I222" s="3"/>
      <c r="J222" s="3">
        <v>67</v>
      </c>
      <c r="K222" s="3" t="s">
        <v>14</v>
      </c>
      <c r="M222" s="3">
        <v>10</v>
      </c>
    </row>
    <row r="223" customHeight="1" spans="1:13">
      <c r="A223" s="3">
        <v>11441</v>
      </c>
      <c r="D223" s="91" t="s">
        <v>10</v>
      </c>
      <c r="E223" s="91" t="s">
        <v>4251</v>
      </c>
      <c r="F223" s="3">
        <v>2000</v>
      </c>
      <c r="G223" s="3" t="s">
        <v>3915</v>
      </c>
      <c r="H223" s="3" t="s">
        <v>4076</v>
      </c>
      <c r="I223" s="3"/>
      <c r="J223" s="3">
        <v>50</v>
      </c>
      <c r="K223" s="3" t="s">
        <v>14</v>
      </c>
      <c r="M223" s="3">
        <v>35</v>
      </c>
    </row>
    <row r="224" customHeight="1" spans="1:11">
      <c r="A224" s="3">
        <v>11442</v>
      </c>
      <c r="D224" s="91" t="s">
        <v>10</v>
      </c>
      <c r="E224" s="91" t="s">
        <v>4252</v>
      </c>
      <c r="F224" s="3">
        <v>2000</v>
      </c>
      <c r="G224" s="3" t="s">
        <v>3915</v>
      </c>
      <c r="H224" s="3" t="s">
        <v>4253</v>
      </c>
      <c r="I224" s="3" t="s">
        <v>4254</v>
      </c>
      <c r="J224" s="3">
        <v>63</v>
      </c>
      <c r="K224" s="3" t="s">
        <v>27</v>
      </c>
    </row>
    <row r="225" customHeight="1" spans="1:13">
      <c r="A225" s="3">
        <v>11443</v>
      </c>
      <c r="D225" s="91" t="s">
        <v>10</v>
      </c>
      <c r="E225" s="91" t="s">
        <v>4255</v>
      </c>
      <c r="F225" s="3">
        <v>1999</v>
      </c>
      <c r="G225" s="3" t="s">
        <v>3833</v>
      </c>
      <c r="H225" s="3" t="s">
        <v>4059</v>
      </c>
      <c r="I225" s="3" t="s">
        <v>3962</v>
      </c>
      <c r="J225" s="3">
        <v>32</v>
      </c>
      <c r="K225" s="3" t="s">
        <v>170</v>
      </c>
      <c r="M225" s="3">
        <v>20</v>
      </c>
    </row>
    <row r="226" customHeight="1" spans="1:13">
      <c r="A226" s="3">
        <v>11444</v>
      </c>
      <c r="D226" s="91" t="s">
        <v>10</v>
      </c>
      <c r="E226" s="91" t="s">
        <v>4256</v>
      </c>
      <c r="F226" s="3">
        <v>2000</v>
      </c>
      <c r="G226" s="3" t="s">
        <v>3915</v>
      </c>
      <c r="H226" s="3" t="s">
        <v>4235</v>
      </c>
      <c r="I226" s="3"/>
      <c r="J226" s="3">
        <v>57</v>
      </c>
      <c r="K226" s="3" t="s">
        <v>27</v>
      </c>
      <c r="M226" s="3">
        <v>10</v>
      </c>
    </row>
    <row r="227" customHeight="1" spans="1:13">
      <c r="A227" s="3">
        <v>11445</v>
      </c>
      <c r="D227" s="91" t="s">
        <v>10</v>
      </c>
      <c r="E227" s="91" t="s">
        <v>4257</v>
      </c>
      <c r="F227" s="3">
        <v>2000</v>
      </c>
      <c r="G227" s="3" t="s">
        <v>3915</v>
      </c>
      <c r="H227" s="3" t="s">
        <v>4043</v>
      </c>
      <c r="I227" s="3"/>
      <c r="J227" s="3">
        <v>56</v>
      </c>
      <c r="K227" s="3" t="s">
        <v>27</v>
      </c>
      <c r="M227" s="3">
        <v>20</v>
      </c>
    </row>
    <row r="228" customHeight="1" spans="1:13">
      <c r="A228" s="3">
        <v>11446</v>
      </c>
      <c r="D228" s="91" t="s">
        <v>10</v>
      </c>
      <c r="E228" s="91" t="s">
        <v>4258</v>
      </c>
      <c r="F228" s="3">
        <v>1999</v>
      </c>
      <c r="G228" s="3" t="s">
        <v>3845</v>
      </c>
      <c r="H228" s="3" t="s">
        <v>4061</v>
      </c>
      <c r="I228" s="3"/>
      <c r="J228" s="3">
        <v>43</v>
      </c>
      <c r="K228" s="3" t="s">
        <v>27</v>
      </c>
      <c r="M228" s="3">
        <v>10</v>
      </c>
    </row>
    <row r="229" customHeight="1" spans="1:13">
      <c r="A229" s="3">
        <v>11447</v>
      </c>
      <c r="D229" s="91" t="s">
        <v>10</v>
      </c>
      <c r="E229" s="91" t="s">
        <v>4259</v>
      </c>
      <c r="F229" s="3">
        <v>1999</v>
      </c>
      <c r="G229" s="3" t="s">
        <v>3845</v>
      </c>
      <c r="H229" s="3" t="s">
        <v>4260</v>
      </c>
      <c r="I229" s="3"/>
      <c r="J229" s="3">
        <v>42</v>
      </c>
      <c r="K229" s="3" t="s">
        <v>27</v>
      </c>
      <c r="M229" s="3">
        <v>10</v>
      </c>
    </row>
    <row r="230" customHeight="1" spans="1:13">
      <c r="A230" s="3">
        <v>11448</v>
      </c>
      <c r="D230" s="91" t="s">
        <v>10</v>
      </c>
      <c r="E230" s="91" t="s">
        <v>4261</v>
      </c>
      <c r="F230" s="3">
        <v>1999</v>
      </c>
      <c r="G230" s="3" t="s">
        <v>3845</v>
      </c>
      <c r="H230" s="3" t="s">
        <v>4205</v>
      </c>
      <c r="I230" s="3"/>
      <c r="J230" s="3">
        <v>62</v>
      </c>
      <c r="K230" s="3" t="s">
        <v>14</v>
      </c>
      <c r="M230" s="3">
        <v>15</v>
      </c>
    </row>
    <row r="231" customHeight="1" spans="1:13">
      <c r="A231" s="3">
        <v>11449</v>
      </c>
      <c r="D231" s="91" t="s">
        <v>19</v>
      </c>
      <c r="E231" s="91" t="s">
        <v>4262</v>
      </c>
      <c r="F231" s="3">
        <v>1999</v>
      </c>
      <c r="G231" s="3" t="s">
        <v>3833</v>
      </c>
      <c r="H231" s="3" t="s">
        <v>4263</v>
      </c>
      <c r="I231" s="3" t="s">
        <v>3962</v>
      </c>
      <c r="J231" s="3">
        <v>37</v>
      </c>
      <c r="K231" s="3" t="s">
        <v>977</v>
      </c>
      <c r="M231" s="3">
        <v>10</v>
      </c>
    </row>
    <row r="232" customHeight="1" spans="1:13">
      <c r="A232" s="3">
        <v>11450</v>
      </c>
      <c r="D232" s="91" t="s">
        <v>10</v>
      </c>
      <c r="E232" s="91" t="s">
        <v>4264</v>
      </c>
      <c r="F232" s="3">
        <v>1999</v>
      </c>
      <c r="G232" s="3" t="s">
        <v>3833</v>
      </c>
      <c r="H232" s="3" t="s">
        <v>4113</v>
      </c>
      <c r="I232" s="3" t="s">
        <v>3962</v>
      </c>
      <c r="J232" s="3">
        <v>61</v>
      </c>
      <c r="K232" s="3" t="s">
        <v>27</v>
      </c>
      <c r="M232" s="3">
        <v>20</v>
      </c>
    </row>
    <row r="233" customHeight="1" spans="1:13">
      <c r="A233" s="3">
        <v>11451</v>
      </c>
      <c r="D233" s="91" t="s">
        <v>10</v>
      </c>
      <c r="E233" s="91" t="s">
        <v>4265</v>
      </c>
      <c r="F233" s="3">
        <v>1999</v>
      </c>
      <c r="G233" s="3" t="s">
        <v>3845</v>
      </c>
      <c r="H233" s="3" t="s">
        <v>4111</v>
      </c>
      <c r="I233" s="3"/>
      <c r="J233" s="3">
        <v>58</v>
      </c>
      <c r="K233" s="3" t="s">
        <v>14</v>
      </c>
      <c r="M233" s="3">
        <v>15</v>
      </c>
    </row>
    <row r="234" customHeight="1" spans="1:13">
      <c r="A234" s="3">
        <v>11452</v>
      </c>
      <c r="D234" s="91" t="s">
        <v>10</v>
      </c>
      <c r="E234" s="91" t="s">
        <v>4266</v>
      </c>
      <c r="F234" s="3">
        <v>1999</v>
      </c>
      <c r="G234" s="3" t="s">
        <v>3845</v>
      </c>
      <c r="H234" s="3" t="s">
        <v>4267</v>
      </c>
      <c r="I234" s="3"/>
      <c r="J234" s="3">
        <v>61</v>
      </c>
      <c r="K234" s="3" t="s">
        <v>14</v>
      </c>
      <c r="M234" s="3">
        <v>10</v>
      </c>
    </row>
    <row r="235" customHeight="1" spans="1:13">
      <c r="A235" s="3">
        <v>11453</v>
      </c>
      <c r="D235" s="91" t="s">
        <v>10</v>
      </c>
      <c r="E235" s="91" t="s">
        <v>4268</v>
      </c>
      <c r="F235" s="3">
        <v>1999</v>
      </c>
      <c r="G235" s="3" t="s">
        <v>3845</v>
      </c>
      <c r="H235" s="3" t="s">
        <v>4086</v>
      </c>
      <c r="I235" s="3"/>
      <c r="J235" s="3">
        <v>63</v>
      </c>
      <c r="K235" s="3" t="s">
        <v>14</v>
      </c>
      <c r="M235" s="3">
        <v>25</v>
      </c>
    </row>
    <row r="236" customHeight="1" spans="1:13">
      <c r="A236" s="3">
        <v>11454</v>
      </c>
      <c r="D236" s="91" t="s">
        <v>10</v>
      </c>
      <c r="E236" s="91" t="s">
        <v>4269</v>
      </c>
      <c r="F236" s="3">
        <v>2000</v>
      </c>
      <c r="G236" s="3" t="s">
        <v>3915</v>
      </c>
      <c r="H236" s="3" t="s">
        <v>4199</v>
      </c>
      <c r="I236" s="3"/>
      <c r="J236" s="3">
        <v>42</v>
      </c>
      <c r="K236" s="3" t="s">
        <v>27</v>
      </c>
      <c r="M236" s="3">
        <v>15</v>
      </c>
    </row>
    <row r="237" customHeight="1" spans="1:13">
      <c r="A237" s="3">
        <v>11455</v>
      </c>
      <c r="D237" s="91" t="s">
        <v>10</v>
      </c>
      <c r="E237" s="91" t="s">
        <v>4270</v>
      </c>
      <c r="F237" s="3">
        <v>2000</v>
      </c>
      <c r="G237" s="3" t="s">
        <v>3915</v>
      </c>
      <c r="H237" s="3" t="s">
        <v>4235</v>
      </c>
      <c r="I237" s="3" t="s">
        <v>4271</v>
      </c>
      <c r="J237" s="3">
        <v>57</v>
      </c>
      <c r="K237" s="3" t="s">
        <v>14</v>
      </c>
      <c r="M237" s="3">
        <v>65</v>
      </c>
    </row>
    <row r="238" customHeight="1" spans="1:13">
      <c r="A238" s="3">
        <v>11456</v>
      </c>
      <c r="D238" s="91" t="s">
        <v>10</v>
      </c>
      <c r="E238" s="91" t="s">
        <v>4272</v>
      </c>
      <c r="F238" s="3">
        <v>1999</v>
      </c>
      <c r="G238" s="3" t="s">
        <v>3833</v>
      </c>
      <c r="H238" s="3" t="s">
        <v>4273</v>
      </c>
      <c r="I238" s="3"/>
      <c r="J238" s="3">
        <v>18</v>
      </c>
      <c r="K238" s="3" t="s">
        <v>342</v>
      </c>
      <c r="M238" s="3">
        <v>10</v>
      </c>
    </row>
    <row r="239" customHeight="1" spans="1:13">
      <c r="A239" s="3">
        <v>11457</v>
      </c>
      <c r="D239" s="91" t="s">
        <v>10</v>
      </c>
      <c r="E239" s="91" t="s">
        <v>4274</v>
      </c>
      <c r="F239" s="3">
        <v>1999</v>
      </c>
      <c r="G239" s="3" t="s">
        <v>3845</v>
      </c>
      <c r="H239" s="3" t="s">
        <v>4146</v>
      </c>
      <c r="I239" s="3"/>
      <c r="J239" s="3">
        <v>52</v>
      </c>
      <c r="K239" s="3" t="s">
        <v>14</v>
      </c>
      <c r="M239" s="3">
        <v>20</v>
      </c>
    </row>
    <row r="240" customHeight="1" spans="1:13">
      <c r="A240" s="3">
        <v>11458</v>
      </c>
      <c r="D240" s="91" t="s">
        <v>10</v>
      </c>
      <c r="E240" s="91" t="s">
        <v>4275</v>
      </c>
      <c r="F240" s="3">
        <v>1999</v>
      </c>
      <c r="G240" s="3" t="s">
        <v>3845</v>
      </c>
      <c r="H240" s="3" t="s">
        <v>4276</v>
      </c>
      <c r="I240" s="3"/>
      <c r="J240" s="3">
        <v>37</v>
      </c>
      <c r="K240" s="3" t="s">
        <v>14</v>
      </c>
      <c r="M240" s="3">
        <v>25</v>
      </c>
    </row>
    <row r="241" customHeight="1" spans="1:13">
      <c r="A241" s="3">
        <v>11459</v>
      </c>
      <c r="D241" s="91" t="s">
        <v>10</v>
      </c>
      <c r="E241" s="91" t="s">
        <v>4277</v>
      </c>
      <c r="F241" s="3">
        <v>1999</v>
      </c>
      <c r="G241" s="3" t="s">
        <v>3845</v>
      </c>
      <c r="H241" s="3" t="s">
        <v>4104</v>
      </c>
      <c r="I241" s="3"/>
      <c r="J241" s="3">
        <v>56</v>
      </c>
      <c r="K241" s="3" t="s">
        <v>14</v>
      </c>
      <c r="M241" s="3">
        <v>25</v>
      </c>
    </row>
    <row r="242" customHeight="1" spans="1:13">
      <c r="A242" s="3">
        <v>11460</v>
      </c>
      <c r="D242" s="91" t="s">
        <v>10</v>
      </c>
      <c r="E242" s="91" t="s">
        <v>4278</v>
      </c>
      <c r="F242" s="3">
        <v>1999</v>
      </c>
      <c r="G242" s="3" t="s">
        <v>3833</v>
      </c>
      <c r="H242" s="3" t="s">
        <v>4279</v>
      </c>
      <c r="I242" s="3" t="s">
        <v>3962</v>
      </c>
      <c r="J242" s="3">
        <v>27</v>
      </c>
      <c r="K242" s="3" t="s">
        <v>27</v>
      </c>
      <c r="M242" s="3">
        <v>40</v>
      </c>
    </row>
    <row r="243" customHeight="1" spans="1:13">
      <c r="A243" s="3">
        <v>11461</v>
      </c>
      <c r="D243" s="91" t="s">
        <v>10</v>
      </c>
      <c r="E243" s="91" t="s">
        <v>4280</v>
      </c>
      <c r="F243" s="3">
        <v>1999</v>
      </c>
      <c r="G243" s="3" t="s">
        <v>3845</v>
      </c>
      <c r="H243" s="3" t="s">
        <v>4224</v>
      </c>
      <c r="I243" s="3"/>
      <c r="J243" s="3">
        <v>41</v>
      </c>
      <c r="K243" s="3" t="s">
        <v>40</v>
      </c>
      <c r="M243" s="3">
        <v>30</v>
      </c>
    </row>
    <row r="244" customHeight="1" spans="1:13">
      <c r="A244" s="3">
        <v>11462</v>
      </c>
      <c r="D244" s="91" t="s">
        <v>10</v>
      </c>
      <c r="E244" s="91" t="s">
        <v>4281</v>
      </c>
      <c r="F244" s="3">
        <v>1999</v>
      </c>
      <c r="G244" s="3" t="s">
        <v>3845</v>
      </c>
      <c r="H244" s="3" t="s">
        <v>4148</v>
      </c>
      <c r="I244" s="3" t="s">
        <v>1059</v>
      </c>
      <c r="J244" s="3">
        <v>60</v>
      </c>
      <c r="K244" s="3" t="s">
        <v>14</v>
      </c>
      <c r="M244" s="3">
        <v>115</v>
      </c>
    </row>
    <row r="245" customHeight="1" spans="1:13">
      <c r="A245" s="3">
        <v>11463</v>
      </c>
      <c r="D245" s="91" t="s">
        <v>10</v>
      </c>
      <c r="E245" s="91" t="s">
        <v>4282</v>
      </c>
      <c r="F245" s="3">
        <v>2000</v>
      </c>
      <c r="G245" s="3" t="s">
        <v>3915</v>
      </c>
      <c r="H245" s="3" t="s">
        <v>4283</v>
      </c>
      <c r="I245" s="3"/>
      <c r="J245" s="3">
        <v>33</v>
      </c>
      <c r="K245" s="3" t="s">
        <v>14</v>
      </c>
      <c r="M245" s="3">
        <v>30</v>
      </c>
    </row>
    <row r="246" customHeight="1" spans="1:13">
      <c r="A246" s="3">
        <v>11464</v>
      </c>
      <c r="D246" s="91" t="s">
        <v>10</v>
      </c>
      <c r="E246" s="91" t="s">
        <v>4284</v>
      </c>
      <c r="F246" s="3">
        <v>2000</v>
      </c>
      <c r="G246" s="3" t="s">
        <v>4285</v>
      </c>
      <c r="H246" s="3" t="s">
        <v>4286</v>
      </c>
      <c r="I246" s="3"/>
      <c r="J246" s="3">
        <v>82</v>
      </c>
      <c r="K246" s="3" t="s">
        <v>1470</v>
      </c>
      <c r="M246" s="3">
        <v>10</v>
      </c>
    </row>
    <row r="247" customHeight="1" spans="1:13">
      <c r="A247" s="3">
        <v>11465</v>
      </c>
      <c r="D247" s="91" t="s">
        <v>10</v>
      </c>
      <c r="E247" s="91" t="s">
        <v>4287</v>
      </c>
      <c r="F247" s="3">
        <v>1999</v>
      </c>
      <c r="G247" s="3" t="s">
        <v>3845</v>
      </c>
      <c r="H247" s="3" t="s">
        <v>4205</v>
      </c>
      <c r="I247" s="3"/>
      <c r="J247" s="3">
        <v>62</v>
      </c>
      <c r="K247" s="3" t="s">
        <v>27</v>
      </c>
      <c r="M247" s="3">
        <v>10</v>
      </c>
    </row>
    <row r="248" customHeight="1" spans="1:13">
      <c r="A248" s="3">
        <v>11466</v>
      </c>
      <c r="D248" s="91" t="s">
        <v>10</v>
      </c>
      <c r="E248" s="91" t="s">
        <v>4288</v>
      </c>
      <c r="F248" s="3">
        <v>2000</v>
      </c>
      <c r="G248" s="3" t="s">
        <v>3915</v>
      </c>
      <c r="H248" s="3" t="s">
        <v>4129</v>
      </c>
      <c r="I248" s="3"/>
      <c r="J248" s="3">
        <v>18</v>
      </c>
      <c r="K248" s="3" t="s">
        <v>342</v>
      </c>
      <c r="M248" s="3">
        <v>20</v>
      </c>
    </row>
    <row r="249" customHeight="1" spans="1:13">
      <c r="A249" s="3">
        <v>11467</v>
      </c>
      <c r="D249" s="91" t="s">
        <v>10</v>
      </c>
      <c r="E249" s="91" t="s">
        <v>4289</v>
      </c>
      <c r="F249" s="3">
        <v>1999</v>
      </c>
      <c r="G249" s="3" t="s">
        <v>3845</v>
      </c>
      <c r="H249" s="3" t="s">
        <v>4290</v>
      </c>
      <c r="I249" s="3"/>
      <c r="J249" s="3">
        <v>53</v>
      </c>
      <c r="K249" s="3" t="s">
        <v>27</v>
      </c>
      <c r="M249" s="3">
        <v>10</v>
      </c>
    </row>
    <row r="250" customHeight="1" spans="1:13">
      <c r="A250" s="3">
        <v>11468</v>
      </c>
      <c r="D250" s="91" t="s">
        <v>10</v>
      </c>
      <c r="E250" s="91" t="s">
        <v>4291</v>
      </c>
      <c r="F250" s="3">
        <v>1999</v>
      </c>
      <c r="G250" s="3" t="s">
        <v>3845</v>
      </c>
      <c r="H250" s="3" t="s">
        <v>4290</v>
      </c>
      <c r="I250" s="3"/>
      <c r="J250" s="3">
        <v>53</v>
      </c>
      <c r="K250" s="3" t="s">
        <v>170</v>
      </c>
      <c r="M250" s="3">
        <v>5</v>
      </c>
    </row>
    <row r="251" customHeight="1" spans="1:13">
      <c r="A251" s="3">
        <v>11469</v>
      </c>
      <c r="D251" s="91" t="s">
        <v>10</v>
      </c>
      <c r="E251" s="91" t="s">
        <v>4292</v>
      </c>
      <c r="F251" s="3">
        <v>1999</v>
      </c>
      <c r="G251" s="3" t="s">
        <v>3845</v>
      </c>
      <c r="H251" s="3" t="s">
        <v>4030</v>
      </c>
      <c r="I251" s="3" t="s">
        <v>1059</v>
      </c>
      <c r="J251" s="3">
        <v>64</v>
      </c>
      <c r="K251" s="3" t="s">
        <v>1470</v>
      </c>
      <c r="M251" s="3">
        <v>5</v>
      </c>
    </row>
    <row r="252" customHeight="1" spans="1:13">
      <c r="A252" s="3">
        <v>11470</v>
      </c>
      <c r="D252" s="91" t="s">
        <v>10</v>
      </c>
      <c r="E252" s="91" t="s">
        <v>4293</v>
      </c>
      <c r="F252" s="3">
        <v>2000</v>
      </c>
      <c r="G252" s="3" t="s">
        <v>3915</v>
      </c>
      <c r="H252" s="3" t="s">
        <v>4294</v>
      </c>
      <c r="I252" s="3"/>
      <c r="J252" s="3">
        <v>35</v>
      </c>
      <c r="K252" s="3" t="s">
        <v>27</v>
      </c>
      <c r="M252" s="3">
        <v>30</v>
      </c>
    </row>
    <row r="253" customHeight="1" spans="1:13">
      <c r="A253" s="3">
        <v>11471</v>
      </c>
      <c r="D253" s="91" t="s">
        <v>10</v>
      </c>
      <c r="E253" s="91" t="s">
        <v>4295</v>
      </c>
      <c r="F253" s="3">
        <v>1999</v>
      </c>
      <c r="G253" s="3" t="s">
        <v>3845</v>
      </c>
      <c r="H253" s="3" t="s">
        <v>4267</v>
      </c>
      <c r="I253" s="3"/>
      <c r="J253" s="3">
        <v>61</v>
      </c>
      <c r="K253" s="3" t="s">
        <v>14</v>
      </c>
      <c r="M253" s="3">
        <v>10</v>
      </c>
    </row>
    <row r="254" customHeight="1" spans="1:13">
      <c r="A254" s="3">
        <v>11472</v>
      </c>
      <c r="D254" s="91" t="s">
        <v>10</v>
      </c>
      <c r="E254" s="91" t="s">
        <v>4296</v>
      </c>
      <c r="F254" s="3">
        <v>1999</v>
      </c>
      <c r="G254" s="3" t="s">
        <v>3845</v>
      </c>
      <c r="H254" s="3" t="s">
        <v>4111</v>
      </c>
      <c r="I254" s="3"/>
      <c r="J254" s="3">
        <v>58</v>
      </c>
      <c r="K254" s="3" t="s">
        <v>14</v>
      </c>
      <c r="M254" s="3">
        <v>15</v>
      </c>
    </row>
    <row r="255" customHeight="1" spans="1:13">
      <c r="A255" s="3">
        <v>11473</v>
      </c>
      <c r="D255" s="91" t="s">
        <v>10</v>
      </c>
      <c r="E255" s="91" t="s">
        <v>4297</v>
      </c>
      <c r="F255" s="3">
        <v>1999</v>
      </c>
      <c r="G255" s="3" t="s">
        <v>3845</v>
      </c>
      <c r="H255" s="3" t="s">
        <v>4111</v>
      </c>
      <c r="I255" s="3"/>
      <c r="J255" s="3">
        <v>58</v>
      </c>
      <c r="K255" s="3" t="s">
        <v>14</v>
      </c>
      <c r="M255" s="3">
        <v>15</v>
      </c>
    </row>
    <row r="256" customHeight="1" spans="1:13">
      <c r="A256" s="3">
        <v>11474</v>
      </c>
      <c r="D256" s="91" t="s">
        <v>10</v>
      </c>
      <c r="E256" s="91" t="s">
        <v>4298</v>
      </c>
      <c r="F256" s="3">
        <v>2000</v>
      </c>
      <c r="G256" s="3" t="s">
        <v>3915</v>
      </c>
      <c r="H256" s="3" t="s">
        <v>4299</v>
      </c>
      <c r="I256" s="3"/>
      <c r="J256" s="3">
        <v>69</v>
      </c>
      <c r="K256" s="3" t="s">
        <v>170</v>
      </c>
      <c r="M256" s="3">
        <v>10</v>
      </c>
    </row>
    <row r="257" customHeight="1" spans="1:13">
      <c r="A257" s="3">
        <v>11475</v>
      </c>
      <c r="D257" s="91" t="s">
        <v>10</v>
      </c>
      <c r="E257" s="91" t="s">
        <v>4300</v>
      </c>
      <c r="F257" s="3">
        <v>2000</v>
      </c>
      <c r="G257" s="3" t="s">
        <v>3915</v>
      </c>
      <c r="H257" s="3" t="s">
        <v>4016</v>
      </c>
      <c r="I257" s="3"/>
      <c r="J257" s="3">
        <v>55</v>
      </c>
      <c r="K257" s="3" t="s">
        <v>27</v>
      </c>
      <c r="M257" s="3">
        <v>15</v>
      </c>
    </row>
    <row r="258" customHeight="1" spans="1:13">
      <c r="A258" s="3">
        <v>11476</v>
      </c>
      <c r="D258" s="91" t="s">
        <v>10</v>
      </c>
      <c r="E258" s="91" t="s">
        <v>4301</v>
      </c>
      <c r="F258" s="3">
        <v>2000</v>
      </c>
      <c r="G258" s="3" t="s">
        <v>3915</v>
      </c>
      <c r="H258" s="3" t="s">
        <v>4111</v>
      </c>
      <c r="I258" s="3"/>
      <c r="J258" s="3">
        <v>63</v>
      </c>
      <c r="K258" s="3" t="s">
        <v>1470</v>
      </c>
      <c r="M258" s="3">
        <v>5</v>
      </c>
    </row>
    <row r="259" customHeight="1" spans="1:13">
      <c r="A259" s="3">
        <v>11477</v>
      </c>
      <c r="D259" s="91" t="s">
        <v>10</v>
      </c>
      <c r="E259" s="91" t="s">
        <v>4302</v>
      </c>
      <c r="F259" s="3">
        <v>2000</v>
      </c>
      <c r="G259" s="3" t="s">
        <v>3915</v>
      </c>
      <c r="H259" s="3" t="s">
        <v>4303</v>
      </c>
      <c r="I259" s="3"/>
      <c r="J259" s="3">
        <v>78</v>
      </c>
      <c r="K259" s="3" t="s">
        <v>170</v>
      </c>
      <c r="M259" s="3">
        <v>5</v>
      </c>
    </row>
    <row r="260" customHeight="1" spans="1:13">
      <c r="A260" s="3">
        <v>11478</v>
      </c>
      <c r="D260" s="91" t="s">
        <v>10</v>
      </c>
      <c r="E260" s="91" t="s">
        <v>4304</v>
      </c>
      <c r="F260" s="3">
        <v>1999</v>
      </c>
      <c r="G260" s="3" t="s">
        <v>3871</v>
      </c>
      <c r="H260" s="3" t="s">
        <v>4038</v>
      </c>
      <c r="I260" s="3" t="s">
        <v>1059</v>
      </c>
      <c r="J260" s="3">
        <v>57</v>
      </c>
      <c r="K260" s="3" t="s">
        <v>170</v>
      </c>
      <c r="M260" s="3">
        <v>15</v>
      </c>
    </row>
    <row r="261" customHeight="1" spans="1:13">
      <c r="A261" s="3">
        <v>11479</v>
      </c>
      <c r="D261" s="91" t="s">
        <v>10</v>
      </c>
      <c r="E261" s="91" t="s">
        <v>4305</v>
      </c>
      <c r="F261" s="3">
        <v>1999</v>
      </c>
      <c r="G261" s="3" t="s">
        <v>3871</v>
      </c>
      <c r="H261" s="3" t="s">
        <v>4043</v>
      </c>
      <c r="I261" s="3" t="s">
        <v>1059</v>
      </c>
      <c r="J261" s="3">
        <v>46</v>
      </c>
      <c r="K261" s="3" t="s">
        <v>170</v>
      </c>
      <c r="M261" s="3">
        <v>15</v>
      </c>
    </row>
    <row r="262" customHeight="1" spans="1:13">
      <c r="A262" s="3">
        <v>11480</v>
      </c>
      <c r="D262" s="91" t="s">
        <v>10</v>
      </c>
      <c r="E262" s="91" t="s">
        <v>4306</v>
      </c>
      <c r="F262" s="3">
        <v>1999</v>
      </c>
      <c r="G262" s="3" t="s">
        <v>3833</v>
      </c>
      <c r="H262" s="3" t="s">
        <v>4186</v>
      </c>
      <c r="I262" s="3" t="s">
        <v>3962</v>
      </c>
      <c r="J262" s="3">
        <v>69</v>
      </c>
      <c r="K262" s="3" t="s">
        <v>170</v>
      </c>
      <c r="M262" s="3">
        <v>15</v>
      </c>
    </row>
    <row r="263" customHeight="1" spans="1:13">
      <c r="A263" s="3">
        <v>11481</v>
      </c>
      <c r="D263" s="91" t="s">
        <v>10</v>
      </c>
      <c r="E263" s="91" t="s">
        <v>4307</v>
      </c>
      <c r="F263" s="3">
        <v>2000</v>
      </c>
      <c r="G263" s="3" t="s">
        <v>3915</v>
      </c>
      <c r="H263" s="3" t="s">
        <v>4054</v>
      </c>
      <c r="I263" s="3"/>
      <c r="J263" s="3">
        <v>46</v>
      </c>
      <c r="K263" s="3" t="s">
        <v>14</v>
      </c>
      <c r="M263" s="3">
        <v>30</v>
      </c>
    </row>
    <row r="264" customHeight="1" spans="1:13">
      <c r="A264" s="3">
        <v>11482</v>
      </c>
      <c r="D264" s="91" t="s">
        <v>10</v>
      </c>
      <c r="E264" s="91" t="s">
        <v>4308</v>
      </c>
      <c r="F264" s="3">
        <v>1999</v>
      </c>
      <c r="G264" s="3" t="s">
        <v>3871</v>
      </c>
      <c r="H264" s="3" t="s">
        <v>4126</v>
      </c>
      <c r="I264" s="3" t="s">
        <v>1059</v>
      </c>
      <c r="J264" s="3">
        <v>35</v>
      </c>
      <c r="K264" s="3" t="s">
        <v>342</v>
      </c>
      <c r="M264" s="3">
        <v>10</v>
      </c>
    </row>
    <row r="265" customHeight="1" spans="1:13">
      <c r="A265" s="3">
        <v>11483</v>
      </c>
      <c r="D265" s="91" t="s">
        <v>10</v>
      </c>
      <c r="E265" s="91" t="s">
        <v>4309</v>
      </c>
      <c r="F265" s="3">
        <v>1999</v>
      </c>
      <c r="G265" s="3" t="s">
        <v>3833</v>
      </c>
      <c r="H265" s="3" t="s">
        <v>4310</v>
      </c>
      <c r="I265" s="3" t="s">
        <v>1059</v>
      </c>
      <c r="J265" s="3">
        <v>84</v>
      </c>
      <c r="K265" s="3" t="s">
        <v>977</v>
      </c>
      <c r="M265" s="3">
        <v>10</v>
      </c>
    </row>
    <row r="266" customHeight="1" spans="1:13">
      <c r="A266" s="3">
        <v>11484</v>
      </c>
      <c r="D266" s="91" t="s">
        <v>10</v>
      </c>
      <c r="E266" s="91" t="s">
        <v>4311</v>
      </c>
      <c r="F266" s="3">
        <v>2000</v>
      </c>
      <c r="G266" s="3" t="s">
        <v>3915</v>
      </c>
      <c r="H266" s="3" t="s">
        <v>4312</v>
      </c>
      <c r="I266" s="3"/>
      <c r="J266" s="3">
        <v>77</v>
      </c>
      <c r="K266" s="3" t="s">
        <v>14</v>
      </c>
      <c r="M266" s="3">
        <v>15</v>
      </c>
    </row>
    <row r="267" customHeight="1" spans="1:13">
      <c r="A267" s="3">
        <v>11485</v>
      </c>
      <c r="D267" s="91" t="s">
        <v>10</v>
      </c>
      <c r="E267" s="91" t="s">
        <v>4313</v>
      </c>
      <c r="F267" s="3">
        <v>1996</v>
      </c>
      <c r="G267" s="68" t="s">
        <v>4168</v>
      </c>
      <c r="H267" s="3" t="s">
        <v>4314</v>
      </c>
      <c r="I267" s="3" t="s">
        <v>4243</v>
      </c>
      <c r="J267" s="3"/>
      <c r="K267" s="3" t="s">
        <v>14</v>
      </c>
      <c r="M267" s="3">
        <v>40</v>
      </c>
    </row>
    <row r="268" customHeight="1" spans="1:13">
      <c r="A268" s="3">
        <v>11486</v>
      </c>
      <c r="D268" s="91" t="s">
        <v>10</v>
      </c>
      <c r="E268" s="91" t="s">
        <v>4315</v>
      </c>
      <c r="F268" s="3">
        <v>1999</v>
      </c>
      <c r="G268" s="3" t="s">
        <v>3845</v>
      </c>
      <c r="H268" s="3" t="s">
        <v>4016</v>
      </c>
      <c r="I268" s="3"/>
      <c r="J268" s="3">
        <v>51</v>
      </c>
      <c r="K268" s="3" t="s">
        <v>27</v>
      </c>
      <c r="M268" s="3">
        <v>30</v>
      </c>
    </row>
    <row r="269" customHeight="1" spans="1:13">
      <c r="A269" s="3">
        <v>11487</v>
      </c>
      <c r="D269" s="91" t="s">
        <v>10</v>
      </c>
      <c r="E269" s="91" t="s">
        <v>4316</v>
      </c>
      <c r="F269" s="3">
        <v>2000</v>
      </c>
      <c r="G269" s="3" t="s">
        <v>3915</v>
      </c>
      <c r="H269" s="3" t="s">
        <v>4078</v>
      </c>
      <c r="I269" s="3"/>
      <c r="J269" s="3">
        <v>61</v>
      </c>
      <c r="K269" s="3" t="s">
        <v>27</v>
      </c>
      <c r="M269" s="3">
        <v>10</v>
      </c>
    </row>
    <row r="270" customHeight="1" spans="1:13">
      <c r="A270" s="3">
        <v>11488</v>
      </c>
      <c r="D270" s="91" t="s">
        <v>10</v>
      </c>
      <c r="E270" s="91" t="s">
        <v>4317</v>
      </c>
      <c r="F270" s="3">
        <v>2000</v>
      </c>
      <c r="G270" s="3" t="s">
        <v>3915</v>
      </c>
      <c r="H270" s="3" t="s">
        <v>4318</v>
      </c>
      <c r="I270" s="3"/>
      <c r="J270" s="3">
        <v>38</v>
      </c>
      <c r="K270" s="3" t="s">
        <v>27</v>
      </c>
      <c r="M270" s="3">
        <v>20</v>
      </c>
    </row>
    <row r="271" customHeight="1" spans="1:11">
      <c r="A271" s="3">
        <v>11489</v>
      </c>
      <c r="D271" s="91" t="s">
        <v>10</v>
      </c>
      <c r="E271" s="91" t="s">
        <v>4319</v>
      </c>
      <c r="F271" s="3">
        <v>1999</v>
      </c>
      <c r="G271" s="3" t="s">
        <v>3845</v>
      </c>
      <c r="H271" s="3"/>
      <c r="I271" s="3"/>
      <c r="J271" s="3">
        <v>49</v>
      </c>
      <c r="K271" s="3" t="s">
        <v>27</v>
      </c>
    </row>
    <row r="272" customHeight="1" spans="1:13">
      <c r="A272" s="3">
        <v>11490</v>
      </c>
      <c r="D272" s="91" t="s">
        <v>10</v>
      </c>
      <c r="E272" s="91" t="s">
        <v>4320</v>
      </c>
      <c r="F272" s="3">
        <v>1999</v>
      </c>
      <c r="G272" s="3" t="s">
        <v>3871</v>
      </c>
      <c r="H272" s="3" t="s">
        <v>4203</v>
      </c>
      <c r="I272" s="3" t="s">
        <v>1059</v>
      </c>
      <c r="J272" s="3">
        <v>54</v>
      </c>
      <c r="K272" s="3" t="s">
        <v>27</v>
      </c>
      <c r="M272" s="3">
        <v>15</v>
      </c>
    </row>
    <row r="273" customHeight="1" spans="1:13">
      <c r="A273" s="3">
        <v>11491</v>
      </c>
      <c r="D273" s="91" t="s">
        <v>10</v>
      </c>
      <c r="E273" s="91" t="s">
        <v>4321</v>
      </c>
      <c r="F273" s="3">
        <v>1999</v>
      </c>
      <c r="G273" s="3" t="s">
        <v>3871</v>
      </c>
      <c r="H273" s="3" t="s">
        <v>4098</v>
      </c>
      <c r="I273" s="3" t="s">
        <v>1059</v>
      </c>
      <c r="J273" s="3">
        <v>55</v>
      </c>
      <c r="K273" s="3" t="s">
        <v>1470</v>
      </c>
      <c r="M273" s="3">
        <v>10</v>
      </c>
    </row>
    <row r="274" customHeight="1" spans="1:13">
      <c r="A274" s="3">
        <v>11492</v>
      </c>
      <c r="D274" s="91" t="s">
        <v>10</v>
      </c>
      <c r="E274" s="91" t="s">
        <v>4322</v>
      </c>
      <c r="F274" s="3">
        <v>1999</v>
      </c>
      <c r="G274" s="3" t="s">
        <v>3871</v>
      </c>
      <c r="H274" s="3" t="s">
        <v>4323</v>
      </c>
      <c r="I274" s="3" t="s">
        <v>1059</v>
      </c>
      <c r="J274" s="3">
        <v>61</v>
      </c>
      <c r="K274" s="3" t="s">
        <v>977</v>
      </c>
      <c r="M274" s="3">
        <v>10</v>
      </c>
    </row>
    <row r="275" customHeight="1" spans="1:13">
      <c r="A275" s="3">
        <v>11493</v>
      </c>
      <c r="D275" s="91" t="s">
        <v>10</v>
      </c>
      <c r="E275" s="91" t="s">
        <v>4324</v>
      </c>
      <c r="F275" s="3">
        <v>1999</v>
      </c>
      <c r="G275" s="3" t="s">
        <v>3845</v>
      </c>
      <c r="H275" s="3" t="s">
        <v>4176</v>
      </c>
      <c r="I275" s="3"/>
      <c r="J275" s="3">
        <v>57</v>
      </c>
      <c r="K275" s="3" t="s">
        <v>14</v>
      </c>
      <c r="M275" s="3">
        <v>25</v>
      </c>
    </row>
    <row r="276" customHeight="1" spans="1:13">
      <c r="A276" s="3">
        <v>11494</v>
      </c>
      <c r="D276" s="91" t="s">
        <v>10</v>
      </c>
      <c r="E276" s="91" t="s">
        <v>4325</v>
      </c>
      <c r="F276" s="3">
        <v>1999</v>
      </c>
      <c r="G276" s="3" t="s">
        <v>3833</v>
      </c>
      <c r="H276" s="3" t="s">
        <v>4326</v>
      </c>
      <c r="I276" s="3" t="s">
        <v>3962</v>
      </c>
      <c r="J276" s="3">
        <v>28</v>
      </c>
      <c r="K276" s="3" t="s">
        <v>170</v>
      </c>
      <c r="M276" s="3">
        <v>25</v>
      </c>
    </row>
    <row r="277" customHeight="1" spans="1:13">
      <c r="A277" s="3">
        <v>11495</v>
      </c>
      <c r="D277" s="91" t="s">
        <v>10</v>
      </c>
      <c r="E277" s="91" t="s">
        <v>4327</v>
      </c>
      <c r="F277" s="3">
        <v>1999</v>
      </c>
      <c r="G277" s="3" t="s">
        <v>3845</v>
      </c>
      <c r="H277" s="3" t="s">
        <v>4328</v>
      </c>
      <c r="I277" s="3"/>
      <c r="J277" s="3">
        <v>44</v>
      </c>
      <c r="K277" s="3" t="s">
        <v>27</v>
      </c>
      <c r="M277" s="3">
        <v>10</v>
      </c>
    </row>
    <row r="278" customHeight="1" spans="1:13">
      <c r="A278" s="3">
        <v>11496</v>
      </c>
      <c r="D278" s="91" t="s">
        <v>10</v>
      </c>
      <c r="E278" s="91" t="s">
        <v>4329</v>
      </c>
      <c r="F278" s="3">
        <v>1999</v>
      </c>
      <c r="G278" s="3" t="s">
        <v>3833</v>
      </c>
      <c r="H278" s="3" t="s">
        <v>4131</v>
      </c>
      <c r="I278" s="3" t="s">
        <v>3962</v>
      </c>
      <c r="J278" s="3">
        <v>43</v>
      </c>
      <c r="K278" s="3" t="s">
        <v>170</v>
      </c>
      <c r="M278" s="3">
        <v>15</v>
      </c>
    </row>
    <row r="279" customHeight="1" spans="1:13">
      <c r="A279" s="3">
        <v>11497</v>
      </c>
      <c r="D279" s="91" t="s">
        <v>10</v>
      </c>
      <c r="E279" s="91" t="s">
        <v>4330</v>
      </c>
      <c r="F279" s="3">
        <v>1999</v>
      </c>
      <c r="G279" s="3" t="s">
        <v>3845</v>
      </c>
      <c r="H279" s="3" t="s">
        <v>4061</v>
      </c>
      <c r="I279" s="3"/>
      <c r="J279" s="3">
        <v>43</v>
      </c>
      <c r="K279" s="3" t="s">
        <v>27</v>
      </c>
      <c r="M279" s="3">
        <v>10</v>
      </c>
    </row>
    <row r="280" customHeight="1" spans="1:13">
      <c r="A280" s="3">
        <v>11498</v>
      </c>
      <c r="D280" s="91" t="s">
        <v>10</v>
      </c>
      <c r="E280" s="91" t="s">
        <v>4331</v>
      </c>
      <c r="F280" s="3">
        <v>2000</v>
      </c>
      <c r="G280" s="3" t="s">
        <v>3915</v>
      </c>
      <c r="H280" s="3" t="s">
        <v>4133</v>
      </c>
      <c r="I280" s="3"/>
      <c r="J280" s="3">
        <v>79</v>
      </c>
      <c r="K280" s="3" t="s">
        <v>342</v>
      </c>
      <c r="M280" s="3">
        <v>5</v>
      </c>
    </row>
    <row r="281" customHeight="1" spans="1:13">
      <c r="A281" s="3">
        <v>11499</v>
      </c>
      <c r="D281" s="91" t="s">
        <v>10</v>
      </c>
      <c r="E281" s="91" t="s">
        <v>4332</v>
      </c>
      <c r="F281" s="3">
        <v>1997</v>
      </c>
      <c r="G281" s="68" t="s">
        <v>4333</v>
      </c>
      <c r="H281" s="3" t="s">
        <v>4016</v>
      </c>
      <c r="I281" s="3"/>
      <c r="J281" s="3">
        <v>133</v>
      </c>
      <c r="K281" s="3" t="s">
        <v>170</v>
      </c>
      <c r="M281" s="3">
        <v>10</v>
      </c>
    </row>
    <row r="282" customHeight="1" spans="1:13">
      <c r="A282" s="3">
        <v>11500</v>
      </c>
      <c r="D282" s="91" t="s">
        <v>10</v>
      </c>
      <c r="E282" s="91" t="s">
        <v>4334</v>
      </c>
      <c r="F282" s="3">
        <v>2000</v>
      </c>
      <c r="G282" s="3" t="s">
        <v>3915</v>
      </c>
      <c r="H282" s="3" t="s">
        <v>4335</v>
      </c>
      <c r="I282" s="3"/>
      <c r="J282" s="3">
        <v>53</v>
      </c>
      <c r="K282" s="3" t="s">
        <v>14</v>
      </c>
      <c r="M282" s="3">
        <v>25</v>
      </c>
    </row>
    <row r="283" customHeight="1" spans="1:13">
      <c r="A283" s="3">
        <v>11501</v>
      </c>
      <c r="D283" s="91" t="s">
        <v>10</v>
      </c>
      <c r="E283" s="91" t="s">
        <v>4336</v>
      </c>
      <c r="F283" s="3">
        <v>2000</v>
      </c>
      <c r="G283" s="3" t="s">
        <v>3915</v>
      </c>
      <c r="H283" s="3" t="s">
        <v>4337</v>
      </c>
      <c r="I283" s="3"/>
      <c r="J283" s="3">
        <v>68</v>
      </c>
      <c r="K283" s="3" t="s">
        <v>14</v>
      </c>
      <c r="M283" s="3">
        <v>30</v>
      </c>
    </row>
    <row r="284" customHeight="1" spans="1:13">
      <c r="A284" s="3">
        <v>11502</v>
      </c>
      <c r="D284" s="91" t="s">
        <v>10</v>
      </c>
      <c r="E284" s="91" t="s">
        <v>4338</v>
      </c>
      <c r="F284" s="3">
        <v>1999</v>
      </c>
      <c r="G284" s="3" t="s">
        <v>3833</v>
      </c>
      <c r="H284" s="3" t="s">
        <v>4184</v>
      </c>
      <c r="I284" s="3" t="s">
        <v>3962</v>
      </c>
      <c r="J284" s="3">
        <v>65</v>
      </c>
      <c r="K284" s="3" t="s">
        <v>14</v>
      </c>
      <c r="M284" s="3">
        <v>30</v>
      </c>
    </row>
    <row r="285" customHeight="1" spans="1:13">
      <c r="A285" s="3">
        <v>11503</v>
      </c>
      <c r="D285" s="91" t="s">
        <v>10</v>
      </c>
      <c r="E285" s="91" t="s">
        <v>4339</v>
      </c>
      <c r="F285" s="3">
        <v>1997</v>
      </c>
      <c r="G285" s="3" t="s">
        <v>4340</v>
      </c>
      <c r="H285" s="3" t="s">
        <v>4235</v>
      </c>
      <c r="I285" s="3" t="s">
        <v>4271</v>
      </c>
      <c r="J285" s="3">
        <v>88</v>
      </c>
      <c r="K285" s="3" t="s">
        <v>342</v>
      </c>
      <c r="M285" s="3">
        <v>25</v>
      </c>
    </row>
    <row r="286" customHeight="1" spans="1:13">
      <c r="A286" s="3">
        <v>11504</v>
      </c>
      <c r="D286" s="91" t="s">
        <v>10</v>
      </c>
      <c r="E286" s="91" t="s">
        <v>4341</v>
      </c>
      <c r="F286" s="3">
        <v>1999</v>
      </c>
      <c r="G286" s="3" t="s">
        <v>3845</v>
      </c>
      <c r="H286" s="3" t="s">
        <v>4030</v>
      </c>
      <c r="I286" s="3"/>
      <c r="J286" s="3">
        <v>64</v>
      </c>
      <c r="K286" s="3" t="s">
        <v>14</v>
      </c>
      <c r="M286" s="3">
        <v>15</v>
      </c>
    </row>
    <row r="287" customHeight="1" spans="1:13">
      <c r="A287" s="3">
        <v>11505</v>
      </c>
      <c r="D287" s="91" t="s">
        <v>10</v>
      </c>
      <c r="E287" s="91" t="s">
        <v>4342</v>
      </c>
      <c r="F287" s="3">
        <v>2000</v>
      </c>
      <c r="G287" s="3" t="s">
        <v>3915</v>
      </c>
      <c r="H287" s="3" t="s">
        <v>4343</v>
      </c>
      <c r="I287" s="3"/>
      <c r="J287" s="3">
        <v>23</v>
      </c>
      <c r="K287" s="3" t="s">
        <v>14</v>
      </c>
      <c r="M287" s="3">
        <v>10</v>
      </c>
    </row>
    <row r="288" customHeight="1" spans="1:13">
      <c r="A288" s="3">
        <v>11506</v>
      </c>
      <c r="D288" s="91" t="s">
        <v>10</v>
      </c>
      <c r="E288" s="91" t="s">
        <v>4344</v>
      </c>
      <c r="F288" s="3">
        <v>2000</v>
      </c>
      <c r="G288" s="3" t="s">
        <v>3915</v>
      </c>
      <c r="H288" s="3" t="s">
        <v>4345</v>
      </c>
      <c r="I288" s="3"/>
      <c r="J288" s="3">
        <v>44</v>
      </c>
      <c r="K288" s="3" t="s">
        <v>14</v>
      </c>
      <c r="M288" s="3">
        <v>10</v>
      </c>
    </row>
    <row r="289" customHeight="1" spans="1:13">
      <c r="A289" s="3">
        <v>11507</v>
      </c>
      <c r="D289" s="91" t="s">
        <v>10</v>
      </c>
      <c r="E289" s="91" t="s">
        <v>4346</v>
      </c>
      <c r="F289" s="3">
        <v>1999</v>
      </c>
      <c r="G289" s="3" t="s">
        <v>3845</v>
      </c>
      <c r="H289" s="3" t="s">
        <v>4111</v>
      </c>
      <c r="I289" s="3"/>
      <c r="J289" s="3">
        <v>58</v>
      </c>
      <c r="K289" s="3" t="s">
        <v>14</v>
      </c>
      <c r="M289" s="3">
        <v>15</v>
      </c>
    </row>
    <row r="290" customHeight="1" spans="1:13">
      <c r="A290" s="3">
        <v>11508</v>
      </c>
      <c r="D290" s="91" t="s">
        <v>10</v>
      </c>
      <c r="E290" s="91" t="s">
        <v>4347</v>
      </c>
      <c r="F290" s="3">
        <v>1999</v>
      </c>
      <c r="G290" s="3" t="s">
        <v>3871</v>
      </c>
      <c r="H290" s="3" t="s">
        <v>4348</v>
      </c>
      <c r="I290" s="3"/>
      <c r="J290" s="3">
        <v>16</v>
      </c>
      <c r="K290" s="3" t="s">
        <v>14</v>
      </c>
      <c r="M290" s="3">
        <v>40</v>
      </c>
    </row>
    <row r="291" customHeight="1" spans="1:13">
      <c r="A291" s="3">
        <v>11509</v>
      </c>
      <c r="D291" s="91" t="s">
        <v>10</v>
      </c>
      <c r="E291" s="91" t="s">
        <v>4349</v>
      </c>
      <c r="F291" s="3">
        <v>1999</v>
      </c>
      <c r="G291" s="3" t="s">
        <v>3871</v>
      </c>
      <c r="H291" s="3" t="s">
        <v>4098</v>
      </c>
      <c r="I291" s="3" t="s">
        <v>1059</v>
      </c>
      <c r="J291" s="3">
        <v>55</v>
      </c>
      <c r="K291" s="3" t="s">
        <v>14</v>
      </c>
      <c r="M291" s="3">
        <v>35</v>
      </c>
    </row>
    <row r="292" customHeight="1" spans="1:13">
      <c r="A292" s="3">
        <v>11510</v>
      </c>
      <c r="D292" s="91" t="s">
        <v>10</v>
      </c>
      <c r="E292" s="91" t="s">
        <v>4350</v>
      </c>
      <c r="F292" s="3">
        <v>2000</v>
      </c>
      <c r="G292" s="3" t="s">
        <v>3915</v>
      </c>
      <c r="H292" s="3" t="s">
        <v>4043</v>
      </c>
      <c r="I292" s="3" t="s">
        <v>1059</v>
      </c>
      <c r="J292" s="3">
        <v>56</v>
      </c>
      <c r="K292" s="3" t="s">
        <v>14</v>
      </c>
      <c r="M292" s="3">
        <v>25</v>
      </c>
    </row>
    <row r="293" customHeight="1" spans="1:13">
      <c r="A293" s="3">
        <v>11511</v>
      </c>
      <c r="D293" s="91" t="s">
        <v>10</v>
      </c>
      <c r="E293" s="91" t="s">
        <v>4351</v>
      </c>
      <c r="F293" s="3">
        <v>1999</v>
      </c>
      <c r="G293" s="3" t="s">
        <v>3833</v>
      </c>
      <c r="H293" s="3" t="s">
        <v>4352</v>
      </c>
      <c r="I293" s="3" t="s">
        <v>3962</v>
      </c>
      <c r="J293" s="3">
        <v>36</v>
      </c>
      <c r="K293" s="3" t="s">
        <v>27</v>
      </c>
      <c r="M293" s="3">
        <v>25</v>
      </c>
    </row>
    <row r="294" customHeight="1" spans="1:13">
      <c r="A294" s="3">
        <v>11512</v>
      </c>
      <c r="D294" s="91" t="s">
        <v>10</v>
      </c>
      <c r="E294" s="91" t="s">
        <v>4353</v>
      </c>
      <c r="F294" s="3">
        <v>1999</v>
      </c>
      <c r="G294" s="3" t="s">
        <v>3871</v>
      </c>
      <c r="H294" s="3" t="s">
        <v>4137</v>
      </c>
      <c r="I294" s="3"/>
      <c r="J294" s="3">
        <v>32</v>
      </c>
      <c r="K294" s="3" t="s">
        <v>14</v>
      </c>
      <c r="M294" s="3">
        <v>35</v>
      </c>
    </row>
    <row r="295" customHeight="1" spans="1:13">
      <c r="A295" s="3">
        <v>11513</v>
      </c>
      <c r="D295" s="91" t="s">
        <v>10</v>
      </c>
      <c r="E295" s="91" t="s">
        <v>4354</v>
      </c>
      <c r="F295" s="3">
        <v>2000</v>
      </c>
      <c r="G295" s="3" t="s">
        <v>3915</v>
      </c>
      <c r="H295" s="3" t="s">
        <v>4045</v>
      </c>
      <c r="I295" s="3"/>
      <c r="J295" s="3">
        <v>65</v>
      </c>
      <c r="K295" s="3" t="s">
        <v>14</v>
      </c>
      <c r="M295" s="3">
        <v>10</v>
      </c>
    </row>
    <row r="296" customHeight="1" spans="1:13">
      <c r="A296" s="3">
        <v>11514</v>
      </c>
      <c r="D296" s="91" t="s">
        <v>10</v>
      </c>
      <c r="E296" s="91" t="s">
        <v>4355</v>
      </c>
      <c r="F296" s="3">
        <v>2000</v>
      </c>
      <c r="G296" s="3" t="s">
        <v>3993</v>
      </c>
      <c r="H296" s="3" t="s">
        <v>4356</v>
      </c>
      <c r="I296" s="3" t="s">
        <v>1059</v>
      </c>
      <c r="J296" s="3">
        <v>34</v>
      </c>
      <c r="K296" s="3" t="s">
        <v>1470</v>
      </c>
      <c r="M296" s="3">
        <v>5</v>
      </c>
    </row>
    <row r="297" customHeight="1" spans="1:13">
      <c r="A297" s="3">
        <v>11515</v>
      </c>
      <c r="D297" s="91" t="s">
        <v>10</v>
      </c>
      <c r="E297" s="91" t="s">
        <v>4357</v>
      </c>
      <c r="F297" s="3">
        <v>2000</v>
      </c>
      <c r="G297" s="3" t="s">
        <v>4001</v>
      </c>
      <c r="H297" s="3" t="s">
        <v>4358</v>
      </c>
      <c r="I297" s="3" t="s">
        <v>1059</v>
      </c>
      <c r="J297" s="3">
        <v>58</v>
      </c>
      <c r="K297" s="3" t="s">
        <v>27</v>
      </c>
      <c r="M297" s="3">
        <v>15</v>
      </c>
    </row>
    <row r="298" customHeight="1" spans="1:13">
      <c r="A298" s="3">
        <v>11516</v>
      </c>
      <c r="D298" s="91" t="s">
        <v>10</v>
      </c>
      <c r="E298" s="91" t="s">
        <v>4359</v>
      </c>
      <c r="F298" s="3">
        <v>2000</v>
      </c>
      <c r="G298" s="3" t="s">
        <v>4001</v>
      </c>
      <c r="H298" s="3" t="s">
        <v>4360</v>
      </c>
      <c r="I298" s="3" t="s">
        <v>1059</v>
      </c>
      <c r="J298" s="3">
        <v>47</v>
      </c>
      <c r="K298" s="3" t="s">
        <v>27</v>
      </c>
      <c r="M298" s="3">
        <v>30</v>
      </c>
    </row>
    <row r="299" customHeight="1" spans="1:13">
      <c r="A299" s="3">
        <v>11517</v>
      </c>
      <c r="D299" s="91" t="s">
        <v>10</v>
      </c>
      <c r="E299" s="91" t="s">
        <v>4361</v>
      </c>
      <c r="F299" s="3">
        <v>2000</v>
      </c>
      <c r="G299" s="3" t="s">
        <v>4001</v>
      </c>
      <c r="H299" s="3" t="s">
        <v>4362</v>
      </c>
      <c r="I299" s="3" t="s">
        <v>1059</v>
      </c>
      <c r="J299" s="3">
        <v>44</v>
      </c>
      <c r="K299" s="3" t="s">
        <v>27</v>
      </c>
      <c r="M299" s="3">
        <v>15</v>
      </c>
    </row>
    <row r="300" customHeight="1" spans="1:13">
      <c r="A300" s="3">
        <v>11518</v>
      </c>
      <c r="D300" s="91" t="s">
        <v>10</v>
      </c>
      <c r="E300" s="91" t="s">
        <v>4363</v>
      </c>
      <c r="F300" s="3">
        <v>2000</v>
      </c>
      <c r="G300" s="3" t="s">
        <v>4001</v>
      </c>
      <c r="H300" s="3" t="s">
        <v>4364</v>
      </c>
      <c r="I300" s="3" t="s">
        <v>1059</v>
      </c>
      <c r="J300" s="3">
        <v>55</v>
      </c>
      <c r="K300" s="3" t="s">
        <v>27</v>
      </c>
      <c r="M300" s="3">
        <v>20</v>
      </c>
    </row>
    <row r="301" customHeight="1" spans="1:11">
      <c r="A301" s="3">
        <v>11519</v>
      </c>
      <c r="D301" s="91" t="s">
        <v>10</v>
      </c>
      <c r="E301" s="91" t="s">
        <v>4365</v>
      </c>
      <c r="F301" s="3">
        <v>2000</v>
      </c>
      <c r="G301" s="3" t="s">
        <v>3915</v>
      </c>
      <c r="H301" s="3" t="s">
        <v>4366</v>
      </c>
      <c r="I301" s="3" t="s">
        <v>4367</v>
      </c>
      <c r="J301" s="3">
        <v>57</v>
      </c>
      <c r="K301" s="3" t="s">
        <v>14</v>
      </c>
    </row>
    <row r="302" customHeight="1" spans="1:13">
      <c r="A302" s="3">
        <v>11520</v>
      </c>
      <c r="D302" s="91" t="s">
        <v>10</v>
      </c>
      <c r="E302" s="91" t="s">
        <v>4368</v>
      </c>
      <c r="F302" s="3">
        <v>2000</v>
      </c>
      <c r="G302" s="3" t="s">
        <v>3915</v>
      </c>
      <c r="H302" s="3" t="s">
        <v>4115</v>
      </c>
      <c r="I302" s="3"/>
      <c r="J302" s="3">
        <v>59</v>
      </c>
      <c r="K302" s="3" t="s">
        <v>14</v>
      </c>
      <c r="M302" s="3">
        <v>15</v>
      </c>
    </row>
    <row r="303" customHeight="1" spans="1:13">
      <c r="A303" s="3">
        <v>11521</v>
      </c>
      <c r="D303" s="91" t="s">
        <v>10</v>
      </c>
      <c r="E303" s="91" t="s">
        <v>4369</v>
      </c>
      <c r="F303" s="3">
        <v>1999</v>
      </c>
      <c r="G303" s="3" t="s">
        <v>3833</v>
      </c>
      <c r="H303" s="3" t="s">
        <v>4314</v>
      </c>
      <c r="I303" s="3"/>
      <c r="J303" s="3">
        <v>79</v>
      </c>
      <c r="K303" s="3" t="s">
        <v>342</v>
      </c>
      <c r="M303" s="3">
        <v>15</v>
      </c>
    </row>
    <row r="304" customHeight="1" spans="1:11">
      <c r="A304" s="3">
        <v>11522</v>
      </c>
      <c r="D304" s="91" t="s">
        <v>10</v>
      </c>
      <c r="E304" s="91" t="s">
        <v>4370</v>
      </c>
      <c r="F304" s="3">
        <v>1999</v>
      </c>
      <c r="G304" s="3" t="s">
        <v>4230</v>
      </c>
      <c r="H304" s="3" t="s">
        <v>4371</v>
      </c>
      <c r="I304" s="3"/>
      <c r="J304" s="3">
        <v>124</v>
      </c>
      <c r="K304" s="3" t="s">
        <v>342</v>
      </c>
    </row>
    <row r="305" customHeight="1" spans="1:13">
      <c r="A305" s="3">
        <v>11523</v>
      </c>
      <c r="D305" s="91" t="s">
        <v>10</v>
      </c>
      <c r="E305" s="91" t="s">
        <v>4372</v>
      </c>
      <c r="F305" s="3">
        <v>1999</v>
      </c>
      <c r="G305" s="3" t="s">
        <v>3845</v>
      </c>
      <c r="H305" s="3" t="s">
        <v>4065</v>
      </c>
      <c r="I305" s="3"/>
      <c r="J305" s="3">
        <v>49</v>
      </c>
      <c r="K305" s="3" t="s">
        <v>14</v>
      </c>
      <c r="M305" s="3">
        <v>10</v>
      </c>
    </row>
    <row r="306" customHeight="1" spans="1:13">
      <c r="A306" s="3">
        <v>11524</v>
      </c>
      <c r="D306" s="91" t="s">
        <v>10</v>
      </c>
      <c r="E306" s="91" t="s">
        <v>4373</v>
      </c>
      <c r="F306" s="3">
        <v>1999</v>
      </c>
      <c r="G306" s="3" t="s">
        <v>3845</v>
      </c>
      <c r="H306" s="3" t="s">
        <v>4074</v>
      </c>
      <c r="I306" s="3"/>
      <c r="J306" s="3">
        <v>39</v>
      </c>
      <c r="K306" s="3" t="s">
        <v>40</v>
      </c>
      <c r="M306" s="3">
        <v>25</v>
      </c>
    </row>
    <row r="307" customHeight="1" spans="1:13">
      <c r="A307" s="3">
        <v>11525</v>
      </c>
      <c r="D307" s="91" t="s">
        <v>10</v>
      </c>
      <c r="E307" s="91" t="s">
        <v>4374</v>
      </c>
      <c r="F307" s="3">
        <v>1999</v>
      </c>
      <c r="G307" s="3" t="s">
        <v>3845</v>
      </c>
      <c r="H307" s="3" t="s">
        <v>4205</v>
      </c>
      <c r="I307" s="3"/>
      <c r="J307" s="3">
        <v>62</v>
      </c>
      <c r="K307" s="3" t="s">
        <v>27</v>
      </c>
      <c r="M307" s="3">
        <v>10</v>
      </c>
    </row>
    <row r="308" customHeight="1" spans="1:13">
      <c r="A308" s="3">
        <v>11526</v>
      </c>
      <c r="D308" s="91" t="s">
        <v>10</v>
      </c>
      <c r="E308" s="91" t="s">
        <v>4375</v>
      </c>
      <c r="F308" s="3">
        <v>1999</v>
      </c>
      <c r="G308" s="3" t="s">
        <v>3845</v>
      </c>
      <c r="H308" s="3" t="s">
        <v>4061</v>
      </c>
      <c r="I308" s="3"/>
      <c r="J308" s="3">
        <v>43</v>
      </c>
      <c r="K308" s="3" t="s">
        <v>14</v>
      </c>
      <c r="M308" s="3">
        <v>15</v>
      </c>
    </row>
    <row r="309" customHeight="1" spans="1:13">
      <c r="A309" s="3">
        <v>11527</v>
      </c>
      <c r="D309" s="91" t="s">
        <v>10</v>
      </c>
      <c r="E309" s="91" t="s">
        <v>4376</v>
      </c>
      <c r="F309" s="3">
        <v>2000</v>
      </c>
      <c r="G309" s="3" t="s">
        <v>3915</v>
      </c>
      <c r="H309" s="3" t="s">
        <v>4131</v>
      </c>
      <c r="I309" s="3"/>
      <c r="J309" s="3">
        <v>49</v>
      </c>
      <c r="K309" s="3" t="s">
        <v>27</v>
      </c>
      <c r="M309" s="3">
        <v>10</v>
      </c>
    </row>
    <row r="310" customHeight="1" spans="1:13">
      <c r="A310" s="3">
        <v>11528</v>
      </c>
      <c r="D310" s="91" t="s">
        <v>10</v>
      </c>
      <c r="E310" s="91" t="s">
        <v>4377</v>
      </c>
      <c r="F310" s="3">
        <v>2000</v>
      </c>
      <c r="G310" s="3" t="s">
        <v>3915</v>
      </c>
      <c r="H310" s="3" t="s">
        <v>4111</v>
      </c>
      <c r="I310" s="3"/>
      <c r="J310" s="3">
        <v>63</v>
      </c>
      <c r="K310" s="3" t="s">
        <v>342</v>
      </c>
      <c r="M310" s="3">
        <v>5</v>
      </c>
    </row>
    <row r="311" customHeight="1" spans="1:13">
      <c r="A311" s="3">
        <v>11529</v>
      </c>
      <c r="D311" s="91" t="s">
        <v>10</v>
      </c>
      <c r="E311" s="91" t="s">
        <v>4378</v>
      </c>
      <c r="F311" s="3">
        <v>2000</v>
      </c>
      <c r="G311" s="3" t="s">
        <v>3915</v>
      </c>
      <c r="H311" s="3" t="s">
        <v>4113</v>
      </c>
      <c r="I311" s="3"/>
      <c r="J311" s="3">
        <v>66</v>
      </c>
      <c r="K311" s="3" t="s">
        <v>170</v>
      </c>
      <c r="M311" s="3">
        <v>5</v>
      </c>
    </row>
    <row r="312" customHeight="1" spans="1:13">
      <c r="A312" s="3">
        <v>11530</v>
      </c>
      <c r="D312" s="91" t="s">
        <v>10</v>
      </c>
      <c r="E312" s="91" t="s">
        <v>4379</v>
      </c>
      <c r="F312" s="3">
        <v>2000</v>
      </c>
      <c r="G312" s="3" t="s">
        <v>3915</v>
      </c>
      <c r="H312" s="3" t="s">
        <v>4380</v>
      </c>
      <c r="I312" s="3"/>
      <c r="J312" s="3">
        <v>51</v>
      </c>
      <c r="K312" s="3" t="s">
        <v>27</v>
      </c>
      <c r="M312" s="3">
        <v>10</v>
      </c>
    </row>
    <row r="313" customHeight="1" spans="1:13">
      <c r="A313" s="3">
        <v>11531</v>
      </c>
      <c r="D313" s="91" t="s">
        <v>10</v>
      </c>
      <c r="E313" s="91" t="s">
        <v>4381</v>
      </c>
      <c r="F313" s="3">
        <v>2000</v>
      </c>
      <c r="G313" s="3" t="s">
        <v>3915</v>
      </c>
      <c r="H313" s="3" t="s">
        <v>4318</v>
      </c>
      <c r="I313" s="3"/>
      <c r="J313" s="3">
        <v>38</v>
      </c>
      <c r="K313" s="3" t="s">
        <v>27</v>
      </c>
      <c r="M313" s="3">
        <v>20</v>
      </c>
    </row>
    <row r="314" customHeight="1" spans="1:13">
      <c r="A314" s="3">
        <v>11532</v>
      </c>
      <c r="D314" s="91" t="s">
        <v>10</v>
      </c>
      <c r="E314" s="91" t="s">
        <v>4382</v>
      </c>
      <c r="F314" s="3">
        <v>2000</v>
      </c>
      <c r="G314" s="3" t="s">
        <v>3915</v>
      </c>
      <c r="H314" s="3" t="s">
        <v>4383</v>
      </c>
      <c r="I314" s="3"/>
      <c r="J314" s="3">
        <v>76</v>
      </c>
      <c r="K314" s="3" t="s">
        <v>1470</v>
      </c>
      <c r="M314" s="3">
        <v>5</v>
      </c>
    </row>
    <row r="315" customHeight="1" spans="1:13">
      <c r="A315" s="3">
        <v>11533</v>
      </c>
      <c r="D315" s="91" t="s">
        <v>10</v>
      </c>
      <c r="E315" s="91" t="s">
        <v>4384</v>
      </c>
      <c r="F315" s="3">
        <v>2000</v>
      </c>
      <c r="G315" s="3" t="s">
        <v>3915</v>
      </c>
      <c r="H315" s="3" t="s">
        <v>4104</v>
      </c>
      <c r="I315" s="3"/>
      <c r="J315" s="3">
        <v>62</v>
      </c>
      <c r="K315" s="3" t="s">
        <v>27</v>
      </c>
      <c r="M315" s="3">
        <v>10</v>
      </c>
    </row>
    <row r="316" customHeight="1" spans="1:13">
      <c r="A316" s="3">
        <v>11534</v>
      </c>
      <c r="D316" s="91" t="s">
        <v>10</v>
      </c>
      <c r="E316" s="91" t="s">
        <v>4385</v>
      </c>
      <c r="F316" s="3">
        <v>1999</v>
      </c>
      <c r="G316" s="3" t="s">
        <v>3845</v>
      </c>
      <c r="H316" s="3" t="s">
        <v>4276</v>
      </c>
      <c r="I316" s="3"/>
      <c r="J316" s="3">
        <v>37</v>
      </c>
      <c r="K316" s="3" t="s">
        <v>14</v>
      </c>
      <c r="M316" s="3">
        <v>25</v>
      </c>
    </row>
    <row r="317" customHeight="1" spans="1:13">
      <c r="A317" s="3">
        <v>11535</v>
      </c>
      <c r="D317" s="91" t="s">
        <v>10</v>
      </c>
      <c r="E317" s="91" t="s">
        <v>4386</v>
      </c>
      <c r="F317" s="3">
        <v>1999</v>
      </c>
      <c r="G317" s="3" t="s">
        <v>4387</v>
      </c>
      <c r="H317" s="3" t="s">
        <v>4158</v>
      </c>
      <c r="I317" s="3"/>
      <c r="J317" s="3">
        <v>30</v>
      </c>
      <c r="K317" s="3" t="s">
        <v>14</v>
      </c>
      <c r="M317" s="3">
        <v>35</v>
      </c>
    </row>
    <row r="318" customHeight="1" spans="1:13">
      <c r="A318" s="3">
        <v>11536</v>
      </c>
      <c r="D318" s="91" t="s">
        <v>10</v>
      </c>
      <c r="E318" s="91" t="s">
        <v>4388</v>
      </c>
      <c r="F318" s="3">
        <v>1999</v>
      </c>
      <c r="G318" s="3" t="s">
        <v>3845</v>
      </c>
      <c r="H318" s="3" t="s">
        <v>4224</v>
      </c>
      <c r="I318" s="3"/>
      <c r="J318" s="3">
        <v>41</v>
      </c>
      <c r="K318" s="3" t="s">
        <v>40</v>
      </c>
      <c r="M318" s="3">
        <v>35</v>
      </c>
    </row>
    <row r="319" customHeight="1" spans="1:13">
      <c r="A319" s="3">
        <v>11537</v>
      </c>
      <c r="D319" s="91" t="s">
        <v>10</v>
      </c>
      <c r="E319" s="91" t="s">
        <v>4389</v>
      </c>
      <c r="F319" s="3">
        <v>2000</v>
      </c>
      <c r="G319" s="3" t="s">
        <v>3915</v>
      </c>
      <c r="H319" s="3" t="s">
        <v>4390</v>
      </c>
      <c r="I319" s="3"/>
      <c r="J319" s="3">
        <v>45</v>
      </c>
      <c r="K319" s="3" t="s">
        <v>342</v>
      </c>
      <c r="M319" s="3">
        <v>5</v>
      </c>
    </row>
    <row r="320" customHeight="1" spans="1:13">
      <c r="A320" s="3">
        <v>11538</v>
      </c>
      <c r="D320" s="91" t="s">
        <v>10</v>
      </c>
      <c r="E320" s="91" t="s">
        <v>4391</v>
      </c>
      <c r="F320" s="3">
        <v>1999</v>
      </c>
      <c r="G320" s="3" t="s">
        <v>3845</v>
      </c>
      <c r="H320" s="3" t="s">
        <v>4392</v>
      </c>
      <c r="I320" s="3"/>
      <c r="J320" s="3">
        <v>30</v>
      </c>
      <c r="K320" s="3" t="s">
        <v>170</v>
      </c>
      <c r="M320" s="3">
        <v>15</v>
      </c>
    </row>
    <row r="321" customHeight="1" spans="1:13">
      <c r="A321" s="3">
        <v>11539</v>
      </c>
      <c r="D321" s="91" t="s">
        <v>10</v>
      </c>
      <c r="E321" s="91" t="s">
        <v>4393</v>
      </c>
      <c r="F321" s="3">
        <v>1999</v>
      </c>
      <c r="G321" s="3" t="s">
        <v>3845</v>
      </c>
      <c r="H321" s="3" t="s">
        <v>4104</v>
      </c>
      <c r="I321" s="3"/>
      <c r="J321" s="3">
        <v>56</v>
      </c>
      <c r="K321" s="3" t="s">
        <v>27</v>
      </c>
      <c r="M321" s="3">
        <v>10</v>
      </c>
    </row>
    <row r="322" customHeight="1" spans="1:13">
      <c r="A322" s="3">
        <v>11540</v>
      </c>
      <c r="D322" s="91" t="s">
        <v>10</v>
      </c>
      <c r="E322" s="91" t="s">
        <v>4394</v>
      </c>
      <c r="F322" s="3">
        <v>1999</v>
      </c>
      <c r="G322" s="3" t="s">
        <v>3845</v>
      </c>
      <c r="H322" s="3" t="s">
        <v>4104</v>
      </c>
      <c r="I322" s="3"/>
      <c r="J322" s="3">
        <v>56</v>
      </c>
      <c r="K322" s="3" t="s">
        <v>14</v>
      </c>
      <c r="M322" s="3">
        <v>25</v>
      </c>
    </row>
    <row r="323" customHeight="1" spans="1:13">
      <c r="A323" s="3">
        <v>11541</v>
      </c>
      <c r="D323" s="91" t="s">
        <v>10</v>
      </c>
      <c r="E323" s="91" t="s">
        <v>4395</v>
      </c>
      <c r="F323" s="3">
        <v>1999</v>
      </c>
      <c r="G323" s="3" t="s">
        <v>3845</v>
      </c>
      <c r="H323" s="3" t="s">
        <v>4111</v>
      </c>
      <c r="I323" s="3" t="s">
        <v>1059</v>
      </c>
      <c r="J323" s="3">
        <v>58</v>
      </c>
      <c r="K323" s="3" t="s">
        <v>27</v>
      </c>
      <c r="M323" s="3">
        <v>25</v>
      </c>
    </row>
    <row r="324" customHeight="1" spans="1:13">
      <c r="A324" s="3">
        <v>11542</v>
      </c>
      <c r="D324" s="91" t="s">
        <v>10</v>
      </c>
      <c r="E324" s="91" t="s">
        <v>4396</v>
      </c>
      <c r="F324" s="3">
        <v>2000</v>
      </c>
      <c r="G324" s="3" t="s">
        <v>3915</v>
      </c>
      <c r="H324" s="3" t="s">
        <v>4397</v>
      </c>
      <c r="I324" s="3"/>
      <c r="J324" s="3">
        <v>28</v>
      </c>
      <c r="K324" s="3" t="s">
        <v>14</v>
      </c>
      <c r="M324" s="3">
        <v>30</v>
      </c>
    </row>
    <row r="325" customHeight="1" spans="1:13">
      <c r="A325" s="3">
        <v>11543</v>
      </c>
      <c r="D325" s="91" t="s">
        <v>10</v>
      </c>
      <c r="E325" s="91" t="s">
        <v>4398</v>
      </c>
      <c r="F325" s="3">
        <v>1999</v>
      </c>
      <c r="G325" s="3" t="s">
        <v>3845</v>
      </c>
      <c r="H325" s="3" t="s">
        <v>4267</v>
      </c>
      <c r="I325" s="3"/>
      <c r="J325" s="3">
        <v>61</v>
      </c>
      <c r="K325" s="68" t="s">
        <v>27</v>
      </c>
      <c r="M325" s="3">
        <v>10</v>
      </c>
    </row>
    <row r="326" customHeight="1" spans="1:13">
      <c r="A326" s="3">
        <v>11544</v>
      </c>
      <c r="D326" s="91" t="s">
        <v>10</v>
      </c>
      <c r="E326" s="91" t="s">
        <v>4399</v>
      </c>
      <c r="F326" s="3">
        <v>2000</v>
      </c>
      <c r="G326" s="3" t="s">
        <v>3915</v>
      </c>
      <c r="H326" s="3" t="s">
        <v>4201</v>
      </c>
      <c r="I326" s="3"/>
      <c r="J326" s="3">
        <v>32</v>
      </c>
      <c r="K326" s="3" t="s">
        <v>14</v>
      </c>
      <c r="M326" s="3">
        <v>70</v>
      </c>
    </row>
    <row r="327" customHeight="1" spans="1:13">
      <c r="A327" s="3">
        <v>11545</v>
      </c>
      <c r="D327" s="91" t="s">
        <v>10</v>
      </c>
      <c r="E327" s="91" t="s">
        <v>4400</v>
      </c>
      <c r="F327" s="3">
        <v>1999</v>
      </c>
      <c r="G327" s="3" t="s">
        <v>3871</v>
      </c>
      <c r="H327" s="3" t="s">
        <v>4139</v>
      </c>
      <c r="I327" s="3"/>
      <c r="J327" s="3">
        <v>18</v>
      </c>
      <c r="K327" s="3" t="s">
        <v>14</v>
      </c>
      <c r="M327" s="3">
        <v>60</v>
      </c>
    </row>
    <row r="328" customHeight="1" spans="1:13">
      <c r="A328" s="3">
        <v>11546</v>
      </c>
      <c r="D328" s="91" t="s">
        <v>10</v>
      </c>
      <c r="E328" s="91" t="s">
        <v>4401</v>
      </c>
      <c r="F328" s="3">
        <v>1999</v>
      </c>
      <c r="G328" s="3" t="s">
        <v>3845</v>
      </c>
      <c r="H328" s="3" t="s">
        <v>4078</v>
      </c>
      <c r="I328" s="3"/>
      <c r="J328" s="3">
        <v>55</v>
      </c>
      <c r="K328" s="3" t="s">
        <v>27</v>
      </c>
      <c r="M328" s="3">
        <v>10</v>
      </c>
    </row>
    <row r="329" customHeight="1" spans="1:13">
      <c r="A329" s="3">
        <v>11547</v>
      </c>
      <c r="D329" s="91" t="s">
        <v>10</v>
      </c>
      <c r="E329" s="91" t="s">
        <v>4402</v>
      </c>
      <c r="F329" s="3">
        <v>1999</v>
      </c>
      <c r="G329" s="3" t="s">
        <v>3845</v>
      </c>
      <c r="H329" s="3" t="s">
        <v>4276</v>
      </c>
      <c r="I329" s="3"/>
      <c r="J329" s="3">
        <v>37</v>
      </c>
      <c r="K329" s="3" t="s">
        <v>14</v>
      </c>
      <c r="M329" s="3">
        <v>25</v>
      </c>
    </row>
    <row r="330" customHeight="1" spans="1:13">
      <c r="A330" s="3">
        <v>11548</v>
      </c>
      <c r="D330" s="91" t="s">
        <v>10</v>
      </c>
      <c r="E330" s="91" t="s">
        <v>4403</v>
      </c>
      <c r="F330" s="3">
        <v>1999</v>
      </c>
      <c r="G330" s="3" t="s">
        <v>3845</v>
      </c>
      <c r="H330" s="3" t="s">
        <v>4404</v>
      </c>
      <c r="I330" s="3"/>
      <c r="J330" s="3">
        <v>47</v>
      </c>
      <c r="K330" s="3" t="s">
        <v>14</v>
      </c>
      <c r="M330" s="3">
        <v>20</v>
      </c>
    </row>
    <row r="331" customHeight="1" spans="1:13">
      <c r="A331" s="3">
        <v>11549</v>
      </c>
      <c r="D331" s="91" t="s">
        <v>10</v>
      </c>
      <c r="E331" s="91" t="s">
        <v>4405</v>
      </c>
      <c r="F331" s="3">
        <v>1999</v>
      </c>
      <c r="G331" s="3" t="s">
        <v>3845</v>
      </c>
      <c r="H331" s="3" t="s">
        <v>4111</v>
      </c>
      <c r="I331" s="3"/>
      <c r="J331" s="3">
        <v>58</v>
      </c>
      <c r="K331" s="3" t="s">
        <v>27</v>
      </c>
      <c r="M331" s="3">
        <v>10</v>
      </c>
    </row>
    <row r="332" customHeight="1" spans="1:13">
      <c r="A332" s="3">
        <v>11550</v>
      </c>
      <c r="D332" s="91" t="s">
        <v>10</v>
      </c>
      <c r="E332" s="91" t="s">
        <v>4406</v>
      </c>
      <c r="F332" s="3">
        <v>1999</v>
      </c>
      <c r="G332" s="3" t="s">
        <v>3845</v>
      </c>
      <c r="H332" s="3" t="s">
        <v>4111</v>
      </c>
      <c r="I332" s="3"/>
      <c r="J332" s="3">
        <v>58</v>
      </c>
      <c r="K332" s="3" t="s">
        <v>27</v>
      </c>
      <c r="M332" s="3">
        <v>10</v>
      </c>
    </row>
    <row r="333" customHeight="1" spans="1:13">
      <c r="A333" s="3">
        <v>11551</v>
      </c>
      <c r="D333" s="91" t="s">
        <v>10</v>
      </c>
      <c r="E333" s="91" t="s">
        <v>4407</v>
      </c>
      <c r="F333" s="3">
        <v>1999</v>
      </c>
      <c r="G333" s="3" t="s">
        <v>3845</v>
      </c>
      <c r="H333" s="3" t="s">
        <v>4408</v>
      </c>
      <c r="I333" s="3"/>
      <c r="J333" s="3">
        <v>26</v>
      </c>
      <c r="K333" s="3" t="s">
        <v>14</v>
      </c>
      <c r="M333" s="3">
        <v>40</v>
      </c>
    </row>
    <row r="334" customHeight="1" spans="1:13">
      <c r="A334" s="3">
        <v>11552</v>
      </c>
      <c r="D334" s="91" t="s">
        <v>10</v>
      </c>
      <c r="E334" s="91" t="s">
        <v>4409</v>
      </c>
      <c r="F334" s="3">
        <v>1999</v>
      </c>
      <c r="G334" s="3" t="s">
        <v>3845</v>
      </c>
      <c r="H334" s="3" t="s">
        <v>4410</v>
      </c>
      <c r="I334" s="3"/>
      <c r="J334" s="3">
        <v>35</v>
      </c>
      <c r="K334" s="3" t="s">
        <v>14</v>
      </c>
      <c r="M334" s="3">
        <v>15</v>
      </c>
    </row>
    <row r="335" customHeight="1" spans="1:13">
      <c r="A335" s="3">
        <v>11553</v>
      </c>
      <c r="D335" s="91" t="s">
        <v>10</v>
      </c>
      <c r="E335" s="91" t="s">
        <v>4411</v>
      </c>
      <c r="F335" s="3">
        <v>1999</v>
      </c>
      <c r="G335" s="3" t="s">
        <v>3845</v>
      </c>
      <c r="H335" s="3" t="s">
        <v>4290</v>
      </c>
      <c r="I335" s="3"/>
      <c r="J335" s="3">
        <v>53</v>
      </c>
      <c r="K335" s="3" t="s">
        <v>14</v>
      </c>
      <c r="M335" s="3">
        <v>15</v>
      </c>
    </row>
    <row r="336" customHeight="1" spans="1:13">
      <c r="A336" s="3">
        <v>11554</v>
      </c>
      <c r="D336" s="91" t="s">
        <v>10</v>
      </c>
      <c r="E336" s="91" t="s">
        <v>4412</v>
      </c>
      <c r="F336" s="3">
        <v>2000</v>
      </c>
      <c r="G336" s="3" t="s">
        <v>3915</v>
      </c>
      <c r="H336" s="3" t="s">
        <v>4413</v>
      </c>
      <c r="I336" s="3"/>
      <c r="J336" s="3">
        <v>76</v>
      </c>
      <c r="K336" s="3" t="s">
        <v>342</v>
      </c>
      <c r="M336" s="3">
        <v>5</v>
      </c>
    </row>
    <row r="337" customHeight="1" spans="1:13">
      <c r="A337" s="3">
        <v>11555</v>
      </c>
      <c r="D337" s="91" t="s">
        <v>10</v>
      </c>
      <c r="E337" s="91" t="s">
        <v>4414</v>
      </c>
      <c r="F337" s="3">
        <v>1999</v>
      </c>
      <c r="G337" s="3" t="s">
        <v>3845</v>
      </c>
      <c r="H337" s="3" t="s">
        <v>4290</v>
      </c>
      <c r="I337" s="3"/>
      <c r="J337" s="3">
        <v>53</v>
      </c>
      <c r="K337" s="3" t="s">
        <v>14</v>
      </c>
      <c r="M337" s="3">
        <v>15</v>
      </c>
    </row>
    <row r="338" customHeight="1" spans="1:13">
      <c r="A338" s="3">
        <v>11556</v>
      </c>
      <c r="D338" s="91" t="s">
        <v>10</v>
      </c>
      <c r="E338" s="91" t="s">
        <v>4415</v>
      </c>
      <c r="F338" s="3">
        <v>1999</v>
      </c>
      <c r="G338" s="3" t="s">
        <v>3845</v>
      </c>
      <c r="H338" s="3" t="s">
        <v>4290</v>
      </c>
      <c r="I338" s="3"/>
      <c r="J338" s="3">
        <v>53</v>
      </c>
      <c r="K338" s="3" t="s">
        <v>14</v>
      </c>
      <c r="M338" s="3">
        <v>15</v>
      </c>
    </row>
    <row r="339" customHeight="1" spans="1:13">
      <c r="A339" s="3">
        <v>11557</v>
      </c>
      <c r="D339" s="91" t="s">
        <v>10</v>
      </c>
      <c r="E339" s="91" t="s">
        <v>4416</v>
      </c>
      <c r="F339" s="3">
        <v>1999</v>
      </c>
      <c r="G339" s="3" t="s">
        <v>3845</v>
      </c>
      <c r="H339" s="3" t="s">
        <v>4104</v>
      </c>
      <c r="I339" s="3"/>
      <c r="J339" s="3">
        <v>56</v>
      </c>
      <c r="K339" s="3" t="s">
        <v>14</v>
      </c>
      <c r="M339" s="3">
        <v>25</v>
      </c>
    </row>
    <row r="340" customHeight="1" spans="1:13">
      <c r="A340" s="3">
        <v>11558</v>
      </c>
      <c r="D340" s="91" t="s">
        <v>10</v>
      </c>
      <c r="E340" s="91" t="s">
        <v>4417</v>
      </c>
      <c r="F340" s="3">
        <v>1999</v>
      </c>
      <c r="G340" s="3" t="s">
        <v>4418</v>
      </c>
      <c r="H340" s="3" t="s">
        <v>4104</v>
      </c>
      <c r="I340" s="3"/>
      <c r="J340" s="114">
        <v>56</v>
      </c>
      <c r="K340" s="68" t="s">
        <v>40</v>
      </c>
      <c r="M340" s="3">
        <v>65</v>
      </c>
    </row>
    <row r="341" customHeight="1" spans="1:13">
      <c r="A341" s="3">
        <v>11559</v>
      </c>
      <c r="D341" s="91" t="s">
        <v>10</v>
      </c>
      <c r="E341" s="91" t="s">
        <v>4419</v>
      </c>
      <c r="F341" s="3">
        <v>1999</v>
      </c>
      <c r="G341" s="3" t="s">
        <v>3833</v>
      </c>
      <c r="H341" s="3" t="s">
        <v>4218</v>
      </c>
      <c r="I341" s="3"/>
      <c r="J341" s="3">
        <v>19</v>
      </c>
      <c r="K341" s="3" t="s">
        <v>977</v>
      </c>
      <c r="M341" s="3">
        <v>15</v>
      </c>
    </row>
    <row r="342" customHeight="1" spans="1:13">
      <c r="A342" s="3">
        <v>11560</v>
      </c>
      <c r="D342" s="91" t="s">
        <v>10</v>
      </c>
      <c r="E342" s="91" t="s">
        <v>4420</v>
      </c>
      <c r="F342" s="3">
        <v>1999</v>
      </c>
      <c r="G342" s="3" t="s">
        <v>3845</v>
      </c>
      <c r="H342" s="3" t="s">
        <v>4016</v>
      </c>
      <c r="I342" s="3"/>
      <c r="J342" s="3">
        <v>51</v>
      </c>
      <c r="K342" s="3" t="s">
        <v>170</v>
      </c>
      <c r="M342" s="3">
        <v>15</v>
      </c>
    </row>
    <row r="343" customHeight="1" spans="1:13">
      <c r="A343" s="3">
        <v>11561</v>
      </c>
      <c r="D343" s="91" t="s">
        <v>10</v>
      </c>
      <c r="E343" s="91" t="s">
        <v>4421</v>
      </c>
      <c r="F343" s="3">
        <v>1999</v>
      </c>
      <c r="G343" s="3" t="s">
        <v>3833</v>
      </c>
      <c r="H343" s="3" t="s">
        <v>4422</v>
      </c>
      <c r="I343" s="3"/>
      <c r="J343" s="3">
        <v>48</v>
      </c>
      <c r="K343" s="3" t="s">
        <v>14</v>
      </c>
      <c r="M343" s="3">
        <v>35</v>
      </c>
    </row>
    <row r="344" customHeight="1" spans="1:13">
      <c r="A344" s="3">
        <v>11562</v>
      </c>
      <c r="D344" s="91" t="s">
        <v>10</v>
      </c>
      <c r="E344" s="91" t="s">
        <v>4423</v>
      </c>
      <c r="F344" s="3">
        <v>1999</v>
      </c>
      <c r="G344" s="3" t="s">
        <v>3833</v>
      </c>
      <c r="H344" s="3" t="s">
        <v>4184</v>
      </c>
      <c r="I344" s="3"/>
      <c r="J344" s="3">
        <v>65</v>
      </c>
      <c r="K344" s="3" t="s">
        <v>14</v>
      </c>
      <c r="M344" s="3">
        <v>45</v>
      </c>
    </row>
    <row r="345" customHeight="1" spans="1:13">
      <c r="A345" s="3">
        <v>11563</v>
      </c>
      <c r="D345" s="91" t="s">
        <v>10</v>
      </c>
      <c r="E345" s="91" t="s">
        <v>4424</v>
      </c>
      <c r="F345" s="3">
        <v>1999</v>
      </c>
      <c r="G345" s="3" t="s">
        <v>3833</v>
      </c>
      <c r="H345" s="3" t="s">
        <v>4425</v>
      </c>
      <c r="I345" s="3"/>
      <c r="J345" s="3">
        <v>17</v>
      </c>
      <c r="K345" s="3" t="s">
        <v>170</v>
      </c>
      <c r="M345" s="3">
        <v>15</v>
      </c>
    </row>
    <row r="346" customHeight="1" spans="1:13">
      <c r="A346" s="3">
        <v>11564</v>
      </c>
      <c r="D346" s="91" t="s">
        <v>10</v>
      </c>
      <c r="E346" s="91" t="s">
        <v>4426</v>
      </c>
      <c r="F346" s="3">
        <v>1999</v>
      </c>
      <c r="G346" s="3" t="s">
        <v>3845</v>
      </c>
      <c r="H346" s="3" t="s">
        <v>4176</v>
      </c>
      <c r="I346" s="3"/>
      <c r="J346" s="3">
        <v>57</v>
      </c>
      <c r="K346" s="3" t="s">
        <v>27</v>
      </c>
      <c r="M346" s="3">
        <v>20</v>
      </c>
    </row>
    <row r="347" customHeight="1" spans="1:13">
      <c r="A347" s="3">
        <v>11565</v>
      </c>
      <c r="D347" s="91" t="s">
        <v>10</v>
      </c>
      <c r="E347" s="91" t="s">
        <v>4427</v>
      </c>
      <c r="F347" s="3">
        <v>1999</v>
      </c>
      <c r="G347" s="3" t="s">
        <v>3833</v>
      </c>
      <c r="H347" s="3" t="s">
        <v>4018</v>
      </c>
      <c r="I347" s="3"/>
      <c r="J347" s="3">
        <v>50</v>
      </c>
      <c r="K347" s="3" t="s">
        <v>170</v>
      </c>
      <c r="M347" s="3">
        <v>10</v>
      </c>
    </row>
    <row r="348" customHeight="1" spans="1:13">
      <c r="A348" s="3">
        <v>11566</v>
      </c>
      <c r="D348" s="91" t="s">
        <v>10</v>
      </c>
      <c r="E348" s="91" t="s">
        <v>4428</v>
      </c>
      <c r="F348" s="3">
        <v>1999</v>
      </c>
      <c r="G348" s="3" t="s">
        <v>3833</v>
      </c>
      <c r="H348" s="3" t="s">
        <v>4429</v>
      </c>
      <c r="I348" s="3"/>
      <c r="J348" s="3">
        <v>72</v>
      </c>
      <c r="K348" s="3" t="s">
        <v>342</v>
      </c>
      <c r="M348" s="3">
        <v>5</v>
      </c>
    </row>
    <row r="349" customHeight="1" spans="1:13">
      <c r="A349" s="3">
        <v>11567</v>
      </c>
      <c r="D349" s="91" t="s">
        <v>10</v>
      </c>
      <c r="E349" s="91" t="s">
        <v>4430</v>
      </c>
      <c r="F349" s="3">
        <v>1999</v>
      </c>
      <c r="G349" s="3" t="s">
        <v>3833</v>
      </c>
      <c r="H349" s="3" t="s">
        <v>4431</v>
      </c>
      <c r="I349" s="3"/>
      <c r="J349" s="3">
        <v>36</v>
      </c>
      <c r="K349" s="3" t="s">
        <v>27</v>
      </c>
      <c r="M349" s="3">
        <v>10</v>
      </c>
    </row>
    <row r="350" customHeight="1" spans="1:13">
      <c r="A350" s="3">
        <v>11568</v>
      </c>
      <c r="D350" s="91" t="s">
        <v>10</v>
      </c>
      <c r="E350" s="91" t="s">
        <v>4432</v>
      </c>
      <c r="F350" s="3">
        <v>1999</v>
      </c>
      <c r="G350" s="3" t="s">
        <v>3833</v>
      </c>
      <c r="H350" s="3" t="s">
        <v>4431</v>
      </c>
      <c r="I350" s="3"/>
      <c r="J350" s="3">
        <v>36</v>
      </c>
      <c r="K350" s="3" t="s">
        <v>27</v>
      </c>
      <c r="M350" s="3">
        <v>10</v>
      </c>
    </row>
    <row r="351" customHeight="1" spans="1:13">
      <c r="A351" s="3">
        <v>11569</v>
      </c>
      <c r="D351" s="91" t="s">
        <v>10</v>
      </c>
      <c r="E351" s="91" t="s">
        <v>4433</v>
      </c>
      <c r="F351" s="3">
        <v>1999</v>
      </c>
      <c r="G351" s="3" t="s">
        <v>3845</v>
      </c>
      <c r="H351" s="3" t="s">
        <v>4176</v>
      </c>
      <c r="I351" s="3"/>
      <c r="J351" s="3">
        <v>57</v>
      </c>
      <c r="K351" s="3" t="s">
        <v>40</v>
      </c>
      <c r="M351" s="3">
        <v>30</v>
      </c>
    </row>
    <row r="352" customHeight="1" spans="1:13">
      <c r="A352" s="3">
        <v>11570</v>
      </c>
      <c r="D352" s="91" t="s">
        <v>10</v>
      </c>
      <c r="E352" s="91" t="s">
        <v>4434</v>
      </c>
      <c r="F352" s="3">
        <v>1999</v>
      </c>
      <c r="G352" s="3" t="s">
        <v>3845</v>
      </c>
      <c r="H352" s="3" t="s">
        <v>4067</v>
      </c>
      <c r="I352" s="3"/>
      <c r="J352" s="3">
        <v>50</v>
      </c>
      <c r="K352" s="3" t="s">
        <v>27</v>
      </c>
      <c r="M352" s="3">
        <v>15</v>
      </c>
    </row>
    <row r="353" customHeight="1" spans="1:13">
      <c r="A353" s="3">
        <v>11571</v>
      </c>
      <c r="D353" s="91" t="s">
        <v>10</v>
      </c>
      <c r="E353" s="91" t="s">
        <v>4435</v>
      </c>
      <c r="F353" s="3">
        <v>2000</v>
      </c>
      <c r="G353" s="3" t="s">
        <v>3915</v>
      </c>
      <c r="H353" s="3" t="s">
        <v>4160</v>
      </c>
      <c r="I353" s="3" t="s">
        <v>1059</v>
      </c>
      <c r="J353" s="3">
        <v>37</v>
      </c>
      <c r="K353" s="3" t="s">
        <v>342</v>
      </c>
      <c r="M353" s="3">
        <v>15</v>
      </c>
    </row>
    <row r="354" customHeight="1" spans="1:13">
      <c r="A354" s="3">
        <v>11572</v>
      </c>
      <c r="D354" s="91" t="s">
        <v>10</v>
      </c>
      <c r="E354" s="91" t="s">
        <v>4436</v>
      </c>
      <c r="F354" s="3">
        <v>1999</v>
      </c>
      <c r="G354" s="3" t="s">
        <v>3833</v>
      </c>
      <c r="H354" s="3" t="s">
        <v>4018</v>
      </c>
      <c r="I354" s="3"/>
      <c r="J354" s="3">
        <v>50</v>
      </c>
      <c r="K354" s="3" t="s">
        <v>977</v>
      </c>
      <c r="M354" s="3">
        <v>20</v>
      </c>
    </row>
    <row r="355" customHeight="1" spans="1:13">
      <c r="A355" s="3">
        <v>11573</v>
      </c>
      <c r="D355" s="91" t="s">
        <v>10</v>
      </c>
      <c r="E355" s="91" t="s">
        <v>4437</v>
      </c>
      <c r="F355" s="3">
        <v>1999</v>
      </c>
      <c r="G355" s="3" t="s">
        <v>3833</v>
      </c>
      <c r="H355" s="3" t="s">
        <v>4016</v>
      </c>
      <c r="I355" s="3"/>
      <c r="J355" s="3">
        <v>51</v>
      </c>
      <c r="K355" s="3" t="s">
        <v>27</v>
      </c>
      <c r="M355" s="3">
        <v>30</v>
      </c>
    </row>
    <row r="356" customHeight="1" spans="1:13">
      <c r="A356" s="3">
        <v>11574</v>
      </c>
      <c r="D356" s="91" t="s">
        <v>10</v>
      </c>
      <c r="E356" s="91" t="s">
        <v>4438</v>
      </c>
      <c r="F356" s="3">
        <v>1999</v>
      </c>
      <c r="G356" s="3" t="s">
        <v>3845</v>
      </c>
      <c r="H356" s="3" t="s">
        <v>4439</v>
      </c>
      <c r="I356" s="3"/>
      <c r="J356" s="3">
        <v>46</v>
      </c>
      <c r="K356" s="3" t="s">
        <v>14</v>
      </c>
      <c r="M356" s="3">
        <v>15</v>
      </c>
    </row>
    <row r="357" customHeight="1" spans="1:13">
      <c r="A357" s="3">
        <v>11575</v>
      </c>
      <c r="D357" s="91" t="s">
        <v>10</v>
      </c>
      <c r="E357" s="91" t="s">
        <v>4440</v>
      </c>
      <c r="F357" s="3">
        <v>1999</v>
      </c>
      <c r="G357" s="3" t="s">
        <v>3845</v>
      </c>
      <c r="H357" s="3" t="s">
        <v>4439</v>
      </c>
      <c r="I357" s="3"/>
      <c r="J357" s="3">
        <v>46</v>
      </c>
      <c r="K357" s="3" t="s">
        <v>14</v>
      </c>
      <c r="M357" s="3">
        <v>15</v>
      </c>
    </row>
    <row r="358" customHeight="1" spans="1:13">
      <c r="A358" s="3">
        <v>11576</v>
      </c>
      <c r="D358" s="91" t="s">
        <v>10</v>
      </c>
      <c r="E358" s="91" t="s">
        <v>4441</v>
      </c>
      <c r="F358" s="3">
        <v>1999</v>
      </c>
      <c r="G358" s="3" t="s">
        <v>3833</v>
      </c>
      <c r="H358" s="3" t="s">
        <v>4018</v>
      </c>
      <c r="I358" s="3"/>
      <c r="J358" s="3">
        <v>50</v>
      </c>
      <c r="K358" s="3" t="s">
        <v>27</v>
      </c>
      <c r="M358" s="3">
        <v>20</v>
      </c>
    </row>
    <row r="359" customHeight="1" spans="1:13">
      <c r="A359" s="3">
        <v>11577</v>
      </c>
      <c r="D359" s="91" t="s">
        <v>10</v>
      </c>
      <c r="E359" s="91" t="s">
        <v>4442</v>
      </c>
      <c r="F359" s="3">
        <v>1999</v>
      </c>
      <c r="G359" s="3" t="s">
        <v>3833</v>
      </c>
      <c r="H359" s="3" t="s">
        <v>4124</v>
      </c>
      <c r="I359" s="3"/>
      <c r="J359" s="3">
        <v>42</v>
      </c>
      <c r="K359" s="3" t="s">
        <v>27</v>
      </c>
      <c r="M359" s="3">
        <v>20</v>
      </c>
    </row>
    <row r="360" customHeight="1" spans="1:13">
      <c r="A360" s="3">
        <v>11578</v>
      </c>
      <c r="D360" s="91" t="s">
        <v>10</v>
      </c>
      <c r="E360" s="91" t="s">
        <v>4443</v>
      </c>
      <c r="F360" s="3">
        <v>1999</v>
      </c>
      <c r="G360" s="3" t="s">
        <v>3833</v>
      </c>
      <c r="H360" s="3" t="s">
        <v>4444</v>
      </c>
      <c r="I360" s="3"/>
      <c r="J360" s="3">
        <v>77</v>
      </c>
      <c r="K360" s="3" t="s">
        <v>14</v>
      </c>
      <c r="M360" s="3">
        <v>45</v>
      </c>
    </row>
    <row r="361" customHeight="1" spans="1:13">
      <c r="A361" s="3">
        <v>11579</v>
      </c>
      <c r="D361" s="91" t="s">
        <v>10</v>
      </c>
      <c r="E361" s="91" t="s">
        <v>4445</v>
      </c>
      <c r="F361" s="3">
        <v>1999</v>
      </c>
      <c r="G361" s="3" t="s">
        <v>3845</v>
      </c>
      <c r="H361" s="3" t="s">
        <v>4016</v>
      </c>
      <c r="I361" s="3"/>
      <c r="J361" s="3">
        <v>51</v>
      </c>
      <c r="K361" s="68" t="s">
        <v>40</v>
      </c>
      <c r="M361" s="3">
        <v>100</v>
      </c>
    </row>
    <row r="362" customHeight="1" spans="1:13">
      <c r="A362" s="3">
        <v>11580</v>
      </c>
      <c r="D362" s="91" t="s">
        <v>10</v>
      </c>
      <c r="E362" s="91" t="s">
        <v>4446</v>
      </c>
      <c r="F362" s="3">
        <v>2000</v>
      </c>
      <c r="G362" s="3" t="s">
        <v>3915</v>
      </c>
      <c r="H362" s="3" t="s">
        <v>4040</v>
      </c>
      <c r="I362" s="3"/>
      <c r="J362" s="3">
        <v>58</v>
      </c>
      <c r="K362" s="3" t="s">
        <v>14</v>
      </c>
      <c r="M362" s="3">
        <v>15</v>
      </c>
    </row>
    <row r="363" customHeight="1" spans="1:13">
      <c r="A363" s="3">
        <v>11581</v>
      </c>
      <c r="D363" s="91" t="s">
        <v>10</v>
      </c>
      <c r="E363" s="91" t="s">
        <v>4447</v>
      </c>
      <c r="F363" s="3">
        <v>1999</v>
      </c>
      <c r="G363" s="3" t="s">
        <v>3833</v>
      </c>
      <c r="H363" s="3" t="s">
        <v>4448</v>
      </c>
      <c r="I363" s="3"/>
      <c r="J363" s="3">
        <v>74</v>
      </c>
      <c r="K363" s="3" t="s">
        <v>170</v>
      </c>
      <c r="M363" s="3">
        <v>5</v>
      </c>
    </row>
    <row r="364" customHeight="1" spans="1:13">
      <c r="A364" s="3">
        <v>11582</v>
      </c>
      <c r="D364" s="91" t="s">
        <v>10</v>
      </c>
      <c r="E364" s="91" t="s">
        <v>4449</v>
      </c>
      <c r="F364" s="3">
        <v>2000</v>
      </c>
      <c r="G364" s="3" t="s">
        <v>3915</v>
      </c>
      <c r="H364" s="3" t="s">
        <v>4040</v>
      </c>
      <c r="I364" s="3"/>
      <c r="J364" s="3">
        <v>58</v>
      </c>
      <c r="K364" s="3" t="s">
        <v>14</v>
      </c>
      <c r="M364" s="3">
        <v>15</v>
      </c>
    </row>
    <row r="365" customHeight="1" spans="1:13">
      <c r="A365" s="3">
        <v>11583</v>
      </c>
      <c r="D365" s="91" t="s">
        <v>10</v>
      </c>
      <c r="E365" s="91" t="s">
        <v>4450</v>
      </c>
      <c r="F365" s="3">
        <v>1999</v>
      </c>
      <c r="G365" s="3" t="s">
        <v>3833</v>
      </c>
      <c r="H365" s="3" t="s">
        <v>4154</v>
      </c>
      <c r="I365" s="3"/>
      <c r="J365" s="3">
        <v>35</v>
      </c>
      <c r="K365" s="3" t="s">
        <v>27</v>
      </c>
      <c r="M365" s="3">
        <v>35</v>
      </c>
    </row>
    <row r="366" customHeight="1" spans="1:13">
      <c r="A366" s="3">
        <v>11584</v>
      </c>
      <c r="D366" s="91" t="s">
        <v>10</v>
      </c>
      <c r="E366" s="91" t="s">
        <v>4451</v>
      </c>
      <c r="F366" s="3">
        <v>1999</v>
      </c>
      <c r="G366" s="3" t="s">
        <v>3845</v>
      </c>
      <c r="H366" s="3" t="s">
        <v>4452</v>
      </c>
      <c r="I366" s="3"/>
      <c r="J366" s="3">
        <v>45</v>
      </c>
      <c r="K366" s="3" t="s">
        <v>977</v>
      </c>
      <c r="M366" s="3">
        <v>10</v>
      </c>
    </row>
    <row r="367" customHeight="1" spans="1:13">
      <c r="A367" s="3">
        <v>11585</v>
      </c>
      <c r="D367" s="91" t="s">
        <v>10</v>
      </c>
      <c r="E367" s="91" t="s">
        <v>4453</v>
      </c>
      <c r="F367" s="3">
        <v>1999</v>
      </c>
      <c r="G367" s="3" t="s">
        <v>3845</v>
      </c>
      <c r="H367" s="3" t="s">
        <v>4260</v>
      </c>
      <c r="I367" s="3"/>
      <c r="J367" s="3">
        <v>42</v>
      </c>
      <c r="K367" s="3" t="s">
        <v>27</v>
      </c>
      <c r="M367" s="3">
        <v>10</v>
      </c>
    </row>
    <row r="368" customHeight="1" spans="1:13">
      <c r="A368" s="3">
        <v>11586</v>
      </c>
      <c r="D368" s="91" t="s">
        <v>10</v>
      </c>
      <c r="E368" s="91" t="s">
        <v>4454</v>
      </c>
      <c r="F368" s="3">
        <v>1999</v>
      </c>
      <c r="G368" s="3" t="s">
        <v>3845</v>
      </c>
      <c r="H368" s="3" t="s">
        <v>4146</v>
      </c>
      <c r="I368" s="3"/>
      <c r="J368" s="3">
        <v>52</v>
      </c>
      <c r="K368" s="3" t="s">
        <v>170</v>
      </c>
      <c r="M368" s="3">
        <v>15</v>
      </c>
    </row>
    <row r="369" customHeight="1" spans="1:13">
      <c r="A369" s="3">
        <v>11587</v>
      </c>
      <c r="D369" s="91" t="s">
        <v>10</v>
      </c>
      <c r="E369" s="91" t="s">
        <v>4455</v>
      </c>
      <c r="F369" s="3">
        <v>1999</v>
      </c>
      <c r="G369" s="3" t="s">
        <v>3845</v>
      </c>
      <c r="H369" s="3" t="s">
        <v>4086</v>
      </c>
      <c r="I369" s="3"/>
      <c r="J369" s="3">
        <v>63</v>
      </c>
      <c r="K369" s="3" t="s">
        <v>27</v>
      </c>
      <c r="M369" s="3">
        <v>20</v>
      </c>
    </row>
    <row r="370" customHeight="1" spans="1:13">
      <c r="A370" s="3">
        <v>11588</v>
      </c>
      <c r="D370" s="91" t="s">
        <v>10</v>
      </c>
      <c r="E370" s="91" t="s">
        <v>4456</v>
      </c>
      <c r="F370" s="3">
        <v>1999</v>
      </c>
      <c r="G370" s="3" t="s">
        <v>3833</v>
      </c>
      <c r="H370" s="3" t="s">
        <v>4018</v>
      </c>
      <c r="I370" s="3"/>
      <c r="J370" s="3">
        <v>50</v>
      </c>
      <c r="K370" s="3" t="s">
        <v>14</v>
      </c>
      <c r="M370" s="3">
        <v>50</v>
      </c>
    </row>
    <row r="371" customHeight="1" spans="1:13">
      <c r="A371" s="3">
        <v>11589</v>
      </c>
      <c r="D371" s="91" t="s">
        <v>10</v>
      </c>
      <c r="E371" s="91" t="s">
        <v>4457</v>
      </c>
      <c r="F371" s="3">
        <v>1999</v>
      </c>
      <c r="G371" s="3" t="s">
        <v>3833</v>
      </c>
      <c r="H371" s="3" t="s">
        <v>4171</v>
      </c>
      <c r="I371" s="3"/>
      <c r="J371" s="3">
        <v>44</v>
      </c>
      <c r="K371" s="3" t="s">
        <v>14</v>
      </c>
      <c r="M371" s="3">
        <v>85</v>
      </c>
    </row>
    <row r="372" customHeight="1" spans="1:13">
      <c r="A372" s="3">
        <v>11590</v>
      </c>
      <c r="D372" s="91" t="s">
        <v>10</v>
      </c>
      <c r="E372" s="91" t="s">
        <v>4458</v>
      </c>
      <c r="F372" s="3">
        <v>1999</v>
      </c>
      <c r="G372" s="3" t="s">
        <v>3833</v>
      </c>
      <c r="H372" s="3" t="s">
        <v>4429</v>
      </c>
      <c r="I372" s="3"/>
      <c r="J372" s="3">
        <v>72</v>
      </c>
      <c r="K372" s="3" t="s">
        <v>342</v>
      </c>
      <c r="M372" s="3">
        <v>5</v>
      </c>
    </row>
    <row r="373" customHeight="1" spans="1:13">
      <c r="A373" s="3">
        <v>11591</v>
      </c>
      <c r="D373" s="91" t="s">
        <v>10</v>
      </c>
      <c r="E373" s="91" t="s">
        <v>4459</v>
      </c>
      <c r="F373" s="3">
        <v>1999</v>
      </c>
      <c r="G373" s="3" t="s">
        <v>3845</v>
      </c>
      <c r="H373" s="3" t="s">
        <v>4086</v>
      </c>
      <c r="I373" s="3"/>
      <c r="J373" s="3">
        <v>63</v>
      </c>
      <c r="K373" s="3" t="s">
        <v>170</v>
      </c>
      <c r="M373" s="3">
        <v>5</v>
      </c>
    </row>
    <row r="374" customHeight="1" spans="1:13">
      <c r="A374" s="3">
        <v>11592</v>
      </c>
      <c r="D374" s="91" t="s">
        <v>10</v>
      </c>
      <c r="E374" s="91" t="s">
        <v>4460</v>
      </c>
      <c r="F374" s="3">
        <v>1999</v>
      </c>
      <c r="G374" s="3" t="s">
        <v>3833</v>
      </c>
      <c r="H374" s="3" t="s">
        <v>4193</v>
      </c>
      <c r="I374" s="3"/>
      <c r="J374" s="3">
        <v>70</v>
      </c>
      <c r="K374" s="3" t="s">
        <v>27</v>
      </c>
      <c r="M374" s="3">
        <v>20</v>
      </c>
    </row>
    <row r="375" customHeight="1" spans="1:13">
      <c r="A375" s="3">
        <v>11593</v>
      </c>
      <c r="D375" s="91" t="s">
        <v>10</v>
      </c>
      <c r="E375" s="91" t="s">
        <v>4461</v>
      </c>
      <c r="F375" s="3">
        <v>1999</v>
      </c>
      <c r="G375" s="3" t="s">
        <v>3845</v>
      </c>
      <c r="H375" s="3" t="s">
        <v>4111</v>
      </c>
      <c r="I375" s="3"/>
      <c r="J375" s="3">
        <v>58</v>
      </c>
      <c r="K375" s="3" t="s">
        <v>27</v>
      </c>
      <c r="M375" s="3">
        <v>10</v>
      </c>
    </row>
    <row r="376" customHeight="1" spans="1:13">
      <c r="A376" s="3">
        <v>11594</v>
      </c>
      <c r="D376" s="91" t="s">
        <v>10</v>
      </c>
      <c r="E376" s="91" t="s">
        <v>4462</v>
      </c>
      <c r="F376" s="3">
        <v>1999</v>
      </c>
      <c r="G376" s="3" t="s">
        <v>3845</v>
      </c>
      <c r="H376" s="3" t="s">
        <v>4091</v>
      </c>
      <c r="I376" s="3"/>
      <c r="J376" s="3">
        <v>48</v>
      </c>
      <c r="K376" s="3" t="s">
        <v>342</v>
      </c>
      <c r="M376" s="3">
        <v>5</v>
      </c>
    </row>
    <row r="377" customHeight="1" spans="1:13">
      <c r="A377" s="3">
        <v>11595</v>
      </c>
      <c r="D377" s="91" t="s">
        <v>10</v>
      </c>
      <c r="E377" s="91" t="s">
        <v>4463</v>
      </c>
      <c r="F377" s="3">
        <v>1999</v>
      </c>
      <c r="G377" s="3" t="s">
        <v>3845</v>
      </c>
      <c r="H377" s="3" t="s">
        <v>4091</v>
      </c>
      <c r="I377" s="3"/>
      <c r="J377" s="3">
        <v>48</v>
      </c>
      <c r="K377" s="3" t="s">
        <v>3793</v>
      </c>
      <c r="M377" s="3">
        <v>5</v>
      </c>
    </row>
    <row r="378" customHeight="1" spans="1:13">
      <c r="A378" s="3">
        <v>11596</v>
      </c>
      <c r="D378" s="91" t="s">
        <v>10</v>
      </c>
      <c r="E378" s="91" t="s">
        <v>4464</v>
      </c>
      <c r="F378" s="3">
        <v>1999</v>
      </c>
      <c r="G378" s="3" t="s">
        <v>3833</v>
      </c>
      <c r="H378" s="3" t="s">
        <v>4193</v>
      </c>
      <c r="I378" s="3"/>
      <c r="J378" s="3">
        <v>70</v>
      </c>
      <c r="K378" s="3" t="s">
        <v>170</v>
      </c>
      <c r="M378" s="3">
        <v>10</v>
      </c>
    </row>
    <row r="379" customHeight="1" spans="1:13">
      <c r="A379" s="3">
        <v>11597</v>
      </c>
      <c r="D379" s="91" t="s">
        <v>10</v>
      </c>
      <c r="E379" s="91" t="s">
        <v>4465</v>
      </c>
      <c r="F379" s="3">
        <v>1999</v>
      </c>
      <c r="G379" s="3" t="s">
        <v>3871</v>
      </c>
      <c r="H379" s="3" t="s">
        <v>4043</v>
      </c>
      <c r="I379" s="3" t="s">
        <v>1059</v>
      </c>
      <c r="J379" s="3">
        <v>46</v>
      </c>
      <c r="K379" s="3" t="s">
        <v>27</v>
      </c>
      <c r="M379" s="3">
        <v>20</v>
      </c>
    </row>
    <row r="380" customHeight="1" spans="1:13">
      <c r="A380" s="3">
        <v>11598</v>
      </c>
      <c r="D380" s="91" t="s">
        <v>10</v>
      </c>
      <c r="E380" s="91" t="s">
        <v>4466</v>
      </c>
      <c r="F380" s="3">
        <v>1999</v>
      </c>
      <c r="G380" s="3" t="s">
        <v>3871</v>
      </c>
      <c r="H380" s="3" t="s">
        <v>4137</v>
      </c>
      <c r="I380" s="3"/>
      <c r="J380" s="3">
        <v>32</v>
      </c>
      <c r="K380" s="3" t="s">
        <v>27</v>
      </c>
      <c r="M380" s="3">
        <v>5</v>
      </c>
    </row>
    <row r="381" customHeight="1" spans="1:13">
      <c r="A381" s="3">
        <v>11599</v>
      </c>
      <c r="D381" s="91" t="s">
        <v>10</v>
      </c>
      <c r="E381" s="91" t="s">
        <v>4467</v>
      </c>
      <c r="F381" s="3">
        <v>1999</v>
      </c>
      <c r="G381" s="3" t="s">
        <v>3871</v>
      </c>
      <c r="H381" s="3" t="s">
        <v>4152</v>
      </c>
      <c r="I381" s="3" t="s">
        <v>1059</v>
      </c>
      <c r="J381" s="3">
        <v>51</v>
      </c>
      <c r="K381" s="3" t="s">
        <v>170</v>
      </c>
      <c r="M381" s="3">
        <v>15</v>
      </c>
    </row>
    <row r="382" customHeight="1" spans="1:13">
      <c r="A382" s="3">
        <v>11600</v>
      </c>
      <c r="D382" s="91" t="s">
        <v>10</v>
      </c>
      <c r="E382" s="91" t="s">
        <v>4468</v>
      </c>
      <c r="F382" s="3">
        <v>1999</v>
      </c>
      <c r="G382" s="3" t="s">
        <v>3845</v>
      </c>
      <c r="H382" s="3" t="s">
        <v>4086</v>
      </c>
      <c r="I382" s="3"/>
      <c r="J382" s="3">
        <v>63</v>
      </c>
      <c r="K382" s="3" t="s">
        <v>40</v>
      </c>
      <c r="M382" s="3">
        <v>35</v>
      </c>
    </row>
    <row r="383" customHeight="1" spans="1:13">
      <c r="A383" s="3">
        <v>11601</v>
      </c>
      <c r="D383" s="91" t="s">
        <v>10</v>
      </c>
      <c r="E383" s="91" t="s">
        <v>4469</v>
      </c>
      <c r="F383" s="3">
        <v>1999</v>
      </c>
      <c r="G383" s="3" t="s">
        <v>3845</v>
      </c>
      <c r="H383" s="3" t="s">
        <v>4267</v>
      </c>
      <c r="I383" s="3"/>
      <c r="J383" s="3">
        <v>61</v>
      </c>
      <c r="K383" s="3" t="s">
        <v>27</v>
      </c>
      <c r="M383" s="3">
        <v>10</v>
      </c>
    </row>
    <row r="384" customHeight="1" spans="1:13">
      <c r="A384" s="3">
        <v>11602</v>
      </c>
      <c r="D384" s="91" t="s">
        <v>10</v>
      </c>
      <c r="E384" s="91" t="s">
        <v>4470</v>
      </c>
      <c r="F384" s="3">
        <v>1999</v>
      </c>
      <c r="G384" s="3" t="s">
        <v>3845</v>
      </c>
      <c r="H384" s="3" t="s">
        <v>4013</v>
      </c>
      <c r="I384" s="3"/>
      <c r="J384" s="3">
        <v>34</v>
      </c>
      <c r="K384" s="3" t="s">
        <v>27</v>
      </c>
      <c r="M384" s="3">
        <v>10</v>
      </c>
    </row>
    <row r="385" customHeight="1" spans="1:13">
      <c r="A385" s="3">
        <v>11603</v>
      </c>
      <c r="D385" s="91" t="s">
        <v>10</v>
      </c>
      <c r="E385" s="91" t="s">
        <v>4471</v>
      </c>
      <c r="F385" s="3">
        <v>1999</v>
      </c>
      <c r="G385" s="3" t="s">
        <v>3845</v>
      </c>
      <c r="H385" s="3" t="s">
        <v>4404</v>
      </c>
      <c r="I385" s="3"/>
      <c r="J385" s="3">
        <v>47</v>
      </c>
      <c r="K385" s="3" t="s">
        <v>14</v>
      </c>
      <c r="M385" s="3">
        <v>15</v>
      </c>
    </row>
    <row r="386" customHeight="1" spans="1:13">
      <c r="A386" s="3">
        <v>11604</v>
      </c>
      <c r="D386" s="91" t="s">
        <v>10</v>
      </c>
      <c r="E386" s="91" t="s">
        <v>4472</v>
      </c>
      <c r="F386" s="3">
        <v>1999</v>
      </c>
      <c r="G386" s="3" t="s">
        <v>3845</v>
      </c>
      <c r="H386" s="3" t="s">
        <v>4146</v>
      </c>
      <c r="I386" s="3"/>
      <c r="J386" s="3">
        <v>35</v>
      </c>
      <c r="K386" s="3" t="s">
        <v>27</v>
      </c>
      <c r="M386" s="3">
        <v>10</v>
      </c>
    </row>
    <row r="387" customHeight="1" spans="1:13">
      <c r="A387" s="3">
        <v>11605</v>
      </c>
      <c r="D387" s="91" t="s">
        <v>10</v>
      </c>
      <c r="E387" s="91" t="s">
        <v>4473</v>
      </c>
      <c r="F387" s="3">
        <v>2000</v>
      </c>
      <c r="G387" s="3" t="s">
        <v>3915</v>
      </c>
      <c r="H387" s="3" t="s">
        <v>4245</v>
      </c>
      <c r="I387" s="3"/>
      <c r="J387" s="3">
        <v>60</v>
      </c>
      <c r="K387" s="3" t="s">
        <v>14</v>
      </c>
      <c r="M387" s="3">
        <v>15</v>
      </c>
    </row>
    <row r="388" customHeight="1" spans="1:13">
      <c r="A388" s="3">
        <v>11606</v>
      </c>
      <c r="D388" s="91" t="s">
        <v>10</v>
      </c>
      <c r="E388" s="91" t="s">
        <v>4474</v>
      </c>
      <c r="F388" s="3">
        <v>1999</v>
      </c>
      <c r="G388" s="3" t="s">
        <v>3845</v>
      </c>
      <c r="H388" s="3" t="s">
        <v>4086</v>
      </c>
      <c r="I388" s="3"/>
      <c r="J388" s="3">
        <v>63</v>
      </c>
      <c r="K388" s="3" t="s">
        <v>40</v>
      </c>
      <c r="M388" s="3">
        <v>50</v>
      </c>
    </row>
    <row r="389" customHeight="1" spans="1:13">
      <c r="A389" s="3">
        <v>11607</v>
      </c>
      <c r="D389" s="91" t="s">
        <v>10</v>
      </c>
      <c r="E389" s="91" t="s">
        <v>4475</v>
      </c>
      <c r="F389" s="3">
        <v>1999</v>
      </c>
      <c r="G389" s="3" t="s">
        <v>3845</v>
      </c>
      <c r="H389" s="3" t="s">
        <v>3957</v>
      </c>
      <c r="I389" s="3"/>
      <c r="J389" s="3">
        <v>25</v>
      </c>
      <c r="K389" s="3" t="s">
        <v>14</v>
      </c>
      <c r="M389" s="3">
        <v>20</v>
      </c>
    </row>
    <row r="390" customHeight="1" spans="1:13">
      <c r="A390" s="3">
        <v>11608</v>
      </c>
      <c r="D390" s="91" t="s">
        <v>10</v>
      </c>
      <c r="E390" s="91" t="s">
        <v>4476</v>
      </c>
      <c r="F390" s="3">
        <v>1999</v>
      </c>
      <c r="G390" s="3" t="s">
        <v>3833</v>
      </c>
      <c r="H390" s="3" t="s">
        <v>4273</v>
      </c>
      <c r="I390" s="3"/>
      <c r="J390" s="3">
        <v>18</v>
      </c>
      <c r="K390" s="3" t="s">
        <v>14</v>
      </c>
      <c r="M390" s="3">
        <v>55</v>
      </c>
    </row>
    <row r="391" customHeight="1" spans="1:13">
      <c r="A391" s="3">
        <v>11609</v>
      </c>
      <c r="D391" s="91" t="s">
        <v>10</v>
      </c>
      <c r="E391" s="91" t="s">
        <v>4477</v>
      </c>
      <c r="F391" s="3">
        <v>1999</v>
      </c>
      <c r="G391" s="3" t="s">
        <v>3845</v>
      </c>
      <c r="H391" s="3" t="s">
        <v>4392</v>
      </c>
      <c r="I391" s="3"/>
      <c r="J391" s="3">
        <v>30</v>
      </c>
      <c r="K391" s="3" t="s">
        <v>27</v>
      </c>
      <c r="M391" s="3">
        <v>10</v>
      </c>
    </row>
    <row r="392" customHeight="1" spans="1:13">
      <c r="A392" s="3">
        <v>11610</v>
      </c>
      <c r="D392" s="91" t="s">
        <v>10</v>
      </c>
      <c r="E392" s="91" t="s">
        <v>4478</v>
      </c>
      <c r="F392" s="3">
        <v>1999</v>
      </c>
      <c r="G392" s="3" t="s">
        <v>3833</v>
      </c>
      <c r="H392" s="3" t="s">
        <v>4337</v>
      </c>
      <c r="I392" s="3"/>
      <c r="J392" s="3">
        <v>63</v>
      </c>
      <c r="K392" s="3" t="s">
        <v>342</v>
      </c>
      <c r="M392" s="3">
        <v>15</v>
      </c>
    </row>
    <row r="393" customHeight="1" spans="1:13">
      <c r="A393" s="3">
        <v>11611</v>
      </c>
      <c r="D393" s="91" t="s">
        <v>10</v>
      </c>
      <c r="E393" s="91" t="s">
        <v>4479</v>
      </c>
      <c r="F393" s="3">
        <v>1999</v>
      </c>
      <c r="G393" s="3" t="s">
        <v>3833</v>
      </c>
      <c r="H393" s="3" t="s">
        <v>4076</v>
      </c>
      <c r="I393" s="3"/>
      <c r="J393" s="3">
        <v>46</v>
      </c>
      <c r="K393" s="3" t="s">
        <v>342</v>
      </c>
      <c r="M393" s="3">
        <v>45</v>
      </c>
    </row>
    <row r="394" customHeight="1" spans="1:13">
      <c r="A394" s="3">
        <v>11612</v>
      </c>
      <c r="D394" s="91" t="s">
        <v>10</v>
      </c>
      <c r="E394" s="91" t="s">
        <v>4480</v>
      </c>
      <c r="F394" s="3">
        <v>1999</v>
      </c>
      <c r="G394" s="3" t="s">
        <v>3833</v>
      </c>
      <c r="H394" s="3" t="s">
        <v>4148</v>
      </c>
      <c r="I394" s="3" t="s">
        <v>4481</v>
      </c>
      <c r="J394" s="3">
        <v>58</v>
      </c>
      <c r="K394" s="3" t="s">
        <v>27</v>
      </c>
      <c r="M394" s="3">
        <v>35</v>
      </c>
    </row>
    <row r="395" customHeight="1" spans="1:13">
      <c r="A395" s="3">
        <v>11613</v>
      </c>
      <c r="D395" s="91" t="s">
        <v>10</v>
      </c>
      <c r="E395" s="91" t="s">
        <v>4482</v>
      </c>
      <c r="F395" s="3">
        <v>1999</v>
      </c>
      <c r="G395" s="3" t="s">
        <v>3833</v>
      </c>
      <c r="H395" s="3" t="s">
        <v>4483</v>
      </c>
      <c r="I395" s="3"/>
      <c r="J395" s="3">
        <v>71</v>
      </c>
      <c r="K395" s="3" t="s">
        <v>27</v>
      </c>
      <c r="M395" s="3">
        <v>15</v>
      </c>
    </row>
    <row r="396" customHeight="1" spans="1:11">
      <c r="A396" s="3">
        <v>11614</v>
      </c>
      <c r="D396" s="91" t="s">
        <v>10</v>
      </c>
      <c r="E396" s="91" t="s">
        <v>4484</v>
      </c>
      <c r="F396" s="3">
        <v>2000</v>
      </c>
      <c r="G396" s="3" t="s">
        <v>4151</v>
      </c>
      <c r="H396" s="3" t="s">
        <v>4485</v>
      </c>
      <c r="I396" s="3" t="s">
        <v>1059</v>
      </c>
      <c r="J396" s="3">
        <v>47</v>
      </c>
      <c r="K396" s="3" t="s">
        <v>27</v>
      </c>
    </row>
    <row r="397" customHeight="1" spans="1:13">
      <c r="A397" s="3">
        <v>11615</v>
      </c>
      <c r="D397" s="91" t="s">
        <v>10</v>
      </c>
      <c r="E397" s="91" t="s">
        <v>4486</v>
      </c>
      <c r="F397" s="3">
        <v>1999</v>
      </c>
      <c r="G397" s="3" t="s">
        <v>3845</v>
      </c>
      <c r="H397" s="3" t="s">
        <v>4146</v>
      </c>
      <c r="I397" s="3"/>
      <c r="J397" s="3">
        <v>52</v>
      </c>
      <c r="K397" s="3" t="s">
        <v>14</v>
      </c>
      <c r="M397" s="3">
        <v>20</v>
      </c>
    </row>
    <row r="398" customHeight="1" spans="1:13">
      <c r="A398" s="3">
        <v>11616</v>
      </c>
      <c r="D398" s="91" t="s">
        <v>10</v>
      </c>
      <c r="E398" s="91" t="s">
        <v>4487</v>
      </c>
      <c r="F398" s="3">
        <v>1999</v>
      </c>
      <c r="G398" s="3" t="s">
        <v>3845</v>
      </c>
      <c r="H398" s="3" t="s">
        <v>4104</v>
      </c>
      <c r="I398" s="3"/>
      <c r="J398" s="3">
        <v>56</v>
      </c>
      <c r="K398" s="3" t="s">
        <v>342</v>
      </c>
      <c r="M398" s="3">
        <v>10</v>
      </c>
    </row>
    <row r="399" customHeight="1" spans="1:13">
      <c r="A399" s="3">
        <v>11617</v>
      </c>
      <c r="D399" s="91" t="s">
        <v>10</v>
      </c>
      <c r="E399" s="91" t="s">
        <v>4488</v>
      </c>
      <c r="F399" s="3">
        <v>1999</v>
      </c>
      <c r="G399" s="3" t="s">
        <v>3845</v>
      </c>
      <c r="H399" s="3" t="s">
        <v>4146</v>
      </c>
      <c r="I399" s="3" t="s">
        <v>1059</v>
      </c>
      <c r="J399" s="3">
        <v>52</v>
      </c>
      <c r="K399" s="3" t="s">
        <v>27</v>
      </c>
      <c r="M399" s="3">
        <v>25</v>
      </c>
    </row>
    <row r="400" customHeight="1" spans="1:13">
      <c r="A400" s="3">
        <v>11618</v>
      </c>
      <c r="D400" s="91" t="s">
        <v>10</v>
      </c>
      <c r="E400" s="91" t="s">
        <v>4489</v>
      </c>
      <c r="F400" s="3">
        <v>1999</v>
      </c>
      <c r="G400" s="3" t="s">
        <v>3845</v>
      </c>
      <c r="H400" s="3" t="s">
        <v>4267</v>
      </c>
      <c r="I400" s="3"/>
      <c r="J400" s="3">
        <v>61</v>
      </c>
      <c r="K400" s="3" t="s">
        <v>40</v>
      </c>
      <c r="M400" s="3">
        <v>55</v>
      </c>
    </row>
    <row r="401" customHeight="1" spans="1:13">
      <c r="A401" s="3">
        <v>11619</v>
      </c>
      <c r="D401" s="91" t="s">
        <v>10</v>
      </c>
      <c r="E401" s="91" t="s">
        <v>4490</v>
      </c>
      <c r="F401" s="3">
        <v>1999</v>
      </c>
      <c r="G401" s="3" t="s">
        <v>3871</v>
      </c>
      <c r="H401" s="3" t="s">
        <v>4491</v>
      </c>
      <c r="I401" s="3" t="s">
        <v>1059</v>
      </c>
      <c r="J401" s="3">
        <v>50</v>
      </c>
      <c r="K401" s="3" t="s">
        <v>170</v>
      </c>
      <c r="M401" s="3">
        <v>20</v>
      </c>
    </row>
    <row r="402" customHeight="1" spans="1:13">
      <c r="A402" s="3">
        <v>11620</v>
      </c>
      <c r="D402" s="91" t="s">
        <v>10</v>
      </c>
      <c r="E402" s="91" t="s">
        <v>4492</v>
      </c>
      <c r="F402" s="3">
        <v>1999</v>
      </c>
      <c r="G402" s="3" t="s">
        <v>3845</v>
      </c>
      <c r="H402" s="3" t="s">
        <v>4493</v>
      </c>
      <c r="I402" s="3"/>
      <c r="J402" s="3">
        <v>21</v>
      </c>
      <c r="K402" s="3" t="s">
        <v>14</v>
      </c>
      <c r="M402" s="3">
        <v>25</v>
      </c>
    </row>
    <row r="403" customHeight="1" spans="1:13">
      <c r="A403" s="3">
        <v>11621</v>
      </c>
      <c r="D403" s="91" t="s">
        <v>10</v>
      </c>
      <c r="E403" s="91" t="s">
        <v>4494</v>
      </c>
      <c r="F403" s="3">
        <v>1999</v>
      </c>
      <c r="G403" s="3" t="s">
        <v>3871</v>
      </c>
      <c r="H403" s="3" t="s">
        <v>4491</v>
      </c>
      <c r="I403" s="3" t="s">
        <v>1059</v>
      </c>
      <c r="J403" s="3">
        <v>50</v>
      </c>
      <c r="K403" s="3" t="s">
        <v>27</v>
      </c>
      <c r="M403" s="3">
        <v>25</v>
      </c>
    </row>
    <row r="404" customHeight="1" spans="1:13">
      <c r="A404" s="3">
        <v>11622</v>
      </c>
      <c r="D404" s="91" t="s">
        <v>10</v>
      </c>
      <c r="E404" s="91" t="s">
        <v>4495</v>
      </c>
      <c r="F404" s="3">
        <v>1999</v>
      </c>
      <c r="G404" s="3" t="s">
        <v>3871</v>
      </c>
      <c r="H404" s="3" t="s">
        <v>4496</v>
      </c>
      <c r="I404" s="3"/>
      <c r="J404" s="3">
        <v>27</v>
      </c>
      <c r="K404" s="3" t="s">
        <v>14</v>
      </c>
      <c r="M404" s="3">
        <v>100</v>
      </c>
    </row>
    <row r="405" customHeight="1" spans="1:13">
      <c r="A405" s="3">
        <v>11623</v>
      </c>
      <c r="D405" s="91" t="s">
        <v>10</v>
      </c>
      <c r="E405" s="91" t="s">
        <v>4497</v>
      </c>
      <c r="F405" s="3">
        <v>2000</v>
      </c>
      <c r="G405" s="3" t="s">
        <v>3915</v>
      </c>
      <c r="H405" s="3" t="s">
        <v>4318</v>
      </c>
      <c r="I405" s="3"/>
      <c r="J405" s="3">
        <v>38</v>
      </c>
      <c r="K405" s="3" t="s">
        <v>14</v>
      </c>
      <c r="M405" s="3">
        <v>50</v>
      </c>
    </row>
    <row r="406" customHeight="1" spans="1:13">
      <c r="A406" s="3">
        <v>11624</v>
      </c>
      <c r="D406" s="91" t="s">
        <v>10</v>
      </c>
      <c r="E406" s="91" t="s">
        <v>4498</v>
      </c>
      <c r="F406" s="3">
        <v>1999</v>
      </c>
      <c r="G406" s="3" t="s">
        <v>3845</v>
      </c>
      <c r="H406" s="3" t="s">
        <v>4146</v>
      </c>
      <c r="I406" s="3"/>
      <c r="J406" s="3">
        <v>52</v>
      </c>
      <c r="K406" s="3" t="s">
        <v>27</v>
      </c>
      <c r="M406" s="3">
        <v>20</v>
      </c>
    </row>
    <row r="407" customHeight="1" spans="1:13">
      <c r="A407" s="3">
        <v>11625</v>
      </c>
      <c r="D407" s="91" t="s">
        <v>10</v>
      </c>
      <c r="E407" s="91" t="s">
        <v>4499</v>
      </c>
      <c r="F407" s="3">
        <v>1999</v>
      </c>
      <c r="G407" s="3" t="s">
        <v>3845</v>
      </c>
      <c r="H407" s="3" t="s">
        <v>4016</v>
      </c>
      <c r="I407" s="3"/>
      <c r="J407" s="3">
        <v>51</v>
      </c>
      <c r="K407" s="3" t="s">
        <v>27</v>
      </c>
      <c r="M407" s="3">
        <v>50</v>
      </c>
    </row>
    <row r="408" customHeight="1" spans="1:13">
      <c r="A408" s="3">
        <v>11626</v>
      </c>
      <c r="D408" s="91" t="s">
        <v>10</v>
      </c>
      <c r="E408" s="91" t="s">
        <v>4500</v>
      </c>
      <c r="F408" s="3">
        <v>1999</v>
      </c>
      <c r="G408" s="3" t="s">
        <v>3845</v>
      </c>
      <c r="H408" s="3" t="s">
        <v>4452</v>
      </c>
      <c r="I408" s="3"/>
      <c r="J408" s="3">
        <v>45</v>
      </c>
      <c r="K408" s="3" t="s">
        <v>977</v>
      </c>
      <c r="M408" s="3">
        <v>10</v>
      </c>
    </row>
    <row r="409" customHeight="1" spans="1:13">
      <c r="A409" s="3">
        <v>11627</v>
      </c>
      <c r="D409" s="91" t="s">
        <v>10</v>
      </c>
      <c r="E409" s="91" t="s">
        <v>4501</v>
      </c>
      <c r="F409" s="3">
        <v>1999</v>
      </c>
      <c r="G409" s="3" t="s">
        <v>3833</v>
      </c>
      <c r="H409" s="3" t="s">
        <v>4169</v>
      </c>
      <c r="I409" s="3"/>
      <c r="J409" s="3">
        <v>75</v>
      </c>
      <c r="K409" s="3" t="s">
        <v>14</v>
      </c>
      <c r="M409" s="3">
        <v>45</v>
      </c>
    </row>
    <row r="410" customHeight="1" spans="1:13">
      <c r="A410" s="3">
        <v>11628</v>
      </c>
      <c r="D410" s="91" t="s">
        <v>10</v>
      </c>
      <c r="E410" s="91" t="s">
        <v>4502</v>
      </c>
      <c r="F410" s="3">
        <v>1999</v>
      </c>
      <c r="G410" s="3" t="s">
        <v>3845</v>
      </c>
      <c r="H410" s="3" t="s">
        <v>4146</v>
      </c>
      <c r="I410" s="3"/>
      <c r="J410" s="3">
        <v>35</v>
      </c>
      <c r="K410" s="3" t="s">
        <v>14</v>
      </c>
      <c r="M410" s="3">
        <v>15</v>
      </c>
    </row>
    <row r="411" customHeight="1" spans="1:13">
      <c r="A411" s="3">
        <v>11629</v>
      </c>
      <c r="D411" s="91" t="s">
        <v>10</v>
      </c>
      <c r="E411" s="91" t="s">
        <v>4503</v>
      </c>
      <c r="F411" s="3">
        <v>1999</v>
      </c>
      <c r="G411" s="3" t="s">
        <v>3845</v>
      </c>
      <c r="H411" s="3" t="s">
        <v>4408</v>
      </c>
      <c r="I411" s="3"/>
      <c r="J411" s="3">
        <v>26</v>
      </c>
      <c r="K411" s="3" t="s">
        <v>342</v>
      </c>
      <c r="M411" s="3">
        <v>5</v>
      </c>
    </row>
    <row r="412" customHeight="1" spans="1:13">
      <c r="A412" s="3">
        <v>11630</v>
      </c>
      <c r="D412" s="91" t="s">
        <v>10</v>
      </c>
      <c r="E412" s="91" t="s">
        <v>4504</v>
      </c>
      <c r="F412" s="3">
        <v>1999</v>
      </c>
      <c r="G412" s="3" t="s">
        <v>3845</v>
      </c>
      <c r="H412" s="3" t="s">
        <v>4016</v>
      </c>
      <c r="I412" s="3"/>
      <c r="J412" s="3">
        <v>51</v>
      </c>
      <c r="K412" s="3" t="s">
        <v>14</v>
      </c>
      <c r="M412" s="3">
        <v>40</v>
      </c>
    </row>
    <row r="413" customHeight="1" spans="1:13">
      <c r="A413" s="3">
        <v>11631</v>
      </c>
      <c r="D413" s="91" t="s">
        <v>10</v>
      </c>
      <c r="E413" s="91" t="s">
        <v>4505</v>
      </c>
      <c r="F413" s="3">
        <v>2000</v>
      </c>
      <c r="G413" s="3" t="s">
        <v>3915</v>
      </c>
      <c r="H413" s="3" t="s">
        <v>4506</v>
      </c>
      <c r="I413" s="3"/>
      <c r="J413" s="3">
        <v>78</v>
      </c>
      <c r="K413" s="3" t="s">
        <v>14</v>
      </c>
      <c r="M413" s="3">
        <v>15</v>
      </c>
    </row>
    <row r="414" customHeight="1" spans="1:13">
      <c r="A414" s="3">
        <v>11632</v>
      </c>
      <c r="D414" s="91" t="s">
        <v>10</v>
      </c>
      <c r="E414" s="91" t="s">
        <v>4507</v>
      </c>
      <c r="F414" s="3">
        <v>1999</v>
      </c>
      <c r="G414" s="3" t="s">
        <v>3845</v>
      </c>
      <c r="H414" s="3" t="s">
        <v>4078</v>
      </c>
      <c r="I414" s="3"/>
      <c r="J414" s="3">
        <v>55</v>
      </c>
      <c r="K414" s="3" t="s">
        <v>14</v>
      </c>
      <c r="M414" s="3">
        <v>15</v>
      </c>
    </row>
    <row r="415" customHeight="1" spans="1:13">
      <c r="A415" s="3">
        <v>11633</v>
      </c>
      <c r="D415" s="91" t="s">
        <v>10</v>
      </c>
      <c r="E415" s="91" t="s">
        <v>4508</v>
      </c>
      <c r="F415" s="3">
        <v>1999</v>
      </c>
      <c r="G415" s="3" t="s">
        <v>3833</v>
      </c>
      <c r="H415" s="3" t="s">
        <v>4509</v>
      </c>
      <c r="I415" s="3"/>
      <c r="J415" s="3">
        <v>20</v>
      </c>
      <c r="K415" s="3" t="s">
        <v>170</v>
      </c>
      <c r="M415" s="3">
        <v>10</v>
      </c>
    </row>
    <row r="416" customHeight="1" spans="1:13">
      <c r="A416" s="3">
        <v>11634</v>
      </c>
      <c r="D416" s="91" t="s">
        <v>10</v>
      </c>
      <c r="E416" s="91" t="s">
        <v>4510</v>
      </c>
      <c r="F416" s="3">
        <v>1999</v>
      </c>
      <c r="G416" s="3" t="s">
        <v>3845</v>
      </c>
      <c r="H416" s="3" t="s">
        <v>4067</v>
      </c>
      <c r="J416" s="3">
        <v>50</v>
      </c>
      <c r="K416" s="3" t="s">
        <v>14</v>
      </c>
      <c r="M416" s="3">
        <v>30</v>
      </c>
    </row>
    <row r="417" customHeight="1" spans="1:13">
      <c r="A417" s="3">
        <v>11635</v>
      </c>
      <c r="D417" s="91" t="s">
        <v>10</v>
      </c>
      <c r="E417" s="91" t="s">
        <v>4511</v>
      </c>
      <c r="F417" s="3">
        <v>1999</v>
      </c>
      <c r="G417" s="3" t="s">
        <v>3845</v>
      </c>
      <c r="H417" s="3" t="s">
        <v>4512</v>
      </c>
      <c r="I417" s="3"/>
      <c r="J417" s="3">
        <v>29</v>
      </c>
      <c r="K417" s="68" t="s">
        <v>27</v>
      </c>
      <c r="M417" s="3">
        <v>10</v>
      </c>
    </row>
    <row r="418" customHeight="1" spans="1:13">
      <c r="A418" s="3">
        <v>11636</v>
      </c>
      <c r="D418" s="91" t="s">
        <v>10</v>
      </c>
      <c r="E418" s="91" t="s">
        <v>4513</v>
      </c>
      <c r="F418" s="3">
        <v>1998</v>
      </c>
      <c r="G418" s="3" t="s">
        <v>4230</v>
      </c>
      <c r="H418" s="3" t="s">
        <v>4514</v>
      </c>
      <c r="I418" s="3"/>
      <c r="J418" s="3">
        <v>25</v>
      </c>
      <c r="K418" s="3" t="s">
        <v>342</v>
      </c>
      <c r="M418" s="3">
        <v>15</v>
      </c>
    </row>
    <row r="419" customHeight="1" spans="1:13">
      <c r="A419" s="3">
        <v>11637</v>
      </c>
      <c r="D419" s="91" t="s">
        <v>10</v>
      </c>
      <c r="E419" s="91" t="s">
        <v>4515</v>
      </c>
      <c r="F419" s="3">
        <v>1999</v>
      </c>
      <c r="G419" s="3" t="s">
        <v>3845</v>
      </c>
      <c r="H419" s="3" t="s">
        <v>4030</v>
      </c>
      <c r="I419" s="3"/>
      <c r="J419" s="3">
        <v>64</v>
      </c>
      <c r="K419" s="3" t="s">
        <v>14</v>
      </c>
      <c r="M419" s="3">
        <v>15</v>
      </c>
    </row>
    <row r="420" customHeight="1" spans="1:13">
      <c r="A420" s="3">
        <v>11638</v>
      </c>
      <c r="D420" s="91" t="s">
        <v>10</v>
      </c>
      <c r="E420" s="91" t="s">
        <v>4516</v>
      </c>
      <c r="F420" s="3">
        <v>1999</v>
      </c>
      <c r="G420" s="3" t="s">
        <v>3871</v>
      </c>
      <c r="H420" s="3" t="s">
        <v>4517</v>
      </c>
      <c r="I420" s="3" t="s">
        <v>1059</v>
      </c>
      <c r="J420" s="3">
        <v>56</v>
      </c>
      <c r="K420" s="3" t="s">
        <v>977</v>
      </c>
      <c r="M420" s="3">
        <v>10</v>
      </c>
    </row>
    <row r="421" customHeight="1" spans="1:13">
      <c r="A421" s="3">
        <v>11639</v>
      </c>
      <c r="D421" s="91" t="s">
        <v>10</v>
      </c>
      <c r="E421" s="91" t="s">
        <v>4518</v>
      </c>
      <c r="F421" s="3">
        <v>1999</v>
      </c>
      <c r="G421" s="3" t="s">
        <v>3833</v>
      </c>
      <c r="H421" s="3" t="s">
        <v>4422</v>
      </c>
      <c r="I421" s="3"/>
      <c r="J421" s="3">
        <v>48</v>
      </c>
      <c r="K421" s="3" t="s">
        <v>27</v>
      </c>
      <c r="M421" s="3">
        <v>20</v>
      </c>
    </row>
    <row r="422" customHeight="1" spans="1:13">
      <c r="A422" s="3">
        <v>11640</v>
      </c>
      <c r="D422" s="91" t="s">
        <v>10</v>
      </c>
      <c r="E422" s="91" t="s">
        <v>4519</v>
      </c>
      <c r="F422" s="3">
        <v>1999</v>
      </c>
      <c r="G422" s="3" t="s">
        <v>3833</v>
      </c>
      <c r="H422" s="3" t="s">
        <v>4113</v>
      </c>
      <c r="I422" s="3" t="s">
        <v>3962</v>
      </c>
      <c r="J422" s="3">
        <v>61</v>
      </c>
      <c r="K422" s="3" t="s">
        <v>14</v>
      </c>
      <c r="M422" s="3">
        <v>30</v>
      </c>
    </row>
    <row r="423" customHeight="1" spans="1:13">
      <c r="A423" s="3">
        <v>11641</v>
      </c>
      <c r="D423" s="91" t="s">
        <v>10</v>
      </c>
      <c r="E423" s="91" t="s">
        <v>4520</v>
      </c>
      <c r="F423" s="3">
        <v>1999</v>
      </c>
      <c r="G423" s="3" t="s">
        <v>3845</v>
      </c>
      <c r="H423" s="3" t="s">
        <v>4086</v>
      </c>
      <c r="I423" s="3"/>
      <c r="J423" s="3">
        <v>63</v>
      </c>
      <c r="K423" s="3" t="s">
        <v>170</v>
      </c>
      <c r="M423" s="3">
        <v>5</v>
      </c>
    </row>
    <row r="424" customHeight="1" spans="1:13">
      <c r="A424" s="3">
        <v>11642</v>
      </c>
      <c r="D424" s="91" t="s">
        <v>10</v>
      </c>
      <c r="E424" s="91" t="s">
        <v>4521</v>
      </c>
      <c r="F424" s="3">
        <v>2000</v>
      </c>
      <c r="G424" s="3" t="s">
        <v>3915</v>
      </c>
      <c r="H424" s="3" t="s">
        <v>4390</v>
      </c>
      <c r="I424" s="3"/>
      <c r="J424" s="3">
        <v>45</v>
      </c>
      <c r="K424" s="3" t="s">
        <v>342</v>
      </c>
      <c r="M424" s="3">
        <v>5</v>
      </c>
    </row>
    <row r="425" customHeight="1" spans="1:13">
      <c r="A425" s="3">
        <v>11643</v>
      </c>
      <c r="D425" s="91" t="s">
        <v>10</v>
      </c>
      <c r="E425" s="91" t="s">
        <v>4522</v>
      </c>
      <c r="F425" s="3">
        <v>1999</v>
      </c>
      <c r="G425" s="3" t="s">
        <v>3833</v>
      </c>
      <c r="H425" s="3" t="s">
        <v>4216</v>
      </c>
      <c r="I425" s="3" t="s">
        <v>3962</v>
      </c>
      <c r="J425" s="3">
        <v>47</v>
      </c>
      <c r="K425" s="3" t="s">
        <v>27</v>
      </c>
      <c r="M425" s="3">
        <v>10</v>
      </c>
    </row>
    <row r="426" customHeight="1" spans="1:13">
      <c r="A426" s="3">
        <v>11644</v>
      </c>
      <c r="D426" s="91" t="s">
        <v>10</v>
      </c>
      <c r="E426" s="91" t="s">
        <v>4523</v>
      </c>
      <c r="F426" s="3">
        <v>1999</v>
      </c>
      <c r="G426" s="3" t="s">
        <v>3833</v>
      </c>
      <c r="H426" s="3" t="s">
        <v>4124</v>
      </c>
      <c r="I426" s="3"/>
      <c r="J426" s="3">
        <v>42</v>
      </c>
      <c r="K426" s="3" t="s">
        <v>170</v>
      </c>
      <c r="M426" s="3">
        <v>30</v>
      </c>
    </row>
    <row r="427" customHeight="1" spans="1:13">
      <c r="A427" s="3">
        <v>11645</v>
      </c>
      <c r="D427" s="91" t="s">
        <v>10</v>
      </c>
      <c r="E427" s="91" t="s">
        <v>4524</v>
      </c>
      <c r="F427" s="3">
        <v>1999</v>
      </c>
      <c r="G427" s="3" t="s">
        <v>3833</v>
      </c>
      <c r="H427" s="3" t="s">
        <v>4059</v>
      </c>
      <c r="I427" s="3" t="s">
        <v>3962</v>
      </c>
      <c r="J427" s="3">
        <v>32</v>
      </c>
      <c r="K427" s="3" t="s">
        <v>27</v>
      </c>
      <c r="M427" s="3">
        <v>50</v>
      </c>
    </row>
    <row r="428" customHeight="1" spans="1:13">
      <c r="A428" s="3">
        <v>11646</v>
      </c>
      <c r="D428" s="91" t="s">
        <v>10</v>
      </c>
      <c r="E428" s="91" t="s">
        <v>4525</v>
      </c>
      <c r="F428" s="3">
        <v>1999</v>
      </c>
      <c r="G428" s="3" t="s">
        <v>3833</v>
      </c>
      <c r="H428" s="3" t="s">
        <v>4526</v>
      </c>
      <c r="I428" s="3" t="s">
        <v>3962</v>
      </c>
      <c r="J428" s="3">
        <v>40</v>
      </c>
      <c r="K428" s="3" t="s">
        <v>977</v>
      </c>
      <c r="M428" s="3">
        <v>5</v>
      </c>
    </row>
    <row r="429" customHeight="1" spans="1:13">
      <c r="A429" s="3">
        <v>11647</v>
      </c>
      <c r="D429" s="91" t="s">
        <v>10</v>
      </c>
      <c r="E429" s="91" t="s">
        <v>4527</v>
      </c>
      <c r="F429" s="3">
        <v>1999</v>
      </c>
      <c r="G429" s="3" t="s">
        <v>3833</v>
      </c>
      <c r="H429" s="3" t="s">
        <v>4131</v>
      </c>
      <c r="I429" s="3" t="s">
        <v>3962</v>
      </c>
      <c r="J429" s="3">
        <v>43</v>
      </c>
      <c r="K429" s="3" t="s">
        <v>40</v>
      </c>
      <c r="M429" s="3">
        <v>150</v>
      </c>
    </row>
    <row r="430" customHeight="1" spans="1:13">
      <c r="A430" s="3">
        <v>11648</v>
      </c>
      <c r="D430" s="91" t="s">
        <v>10</v>
      </c>
      <c r="E430" s="91" t="s">
        <v>4528</v>
      </c>
      <c r="F430" s="3">
        <v>1999</v>
      </c>
      <c r="G430" s="3" t="s">
        <v>3845</v>
      </c>
      <c r="H430" s="3" t="s">
        <v>3957</v>
      </c>
      <c r="I430" s="3"/>
      <c r="J430" s="3">
        <v>25</v>
      </c>
      <c r="K430" s="3" t="s">
        <v>27</v>
      </c>
      <c r="M430" s="3">
        <v>15</v>
      </c>
    </row>
    <row r="431" customHeight="1" spans="1:13">
      <c r="A431" s="3">
        <v>11649</v>
      </c>
      <c r="D431" s="91" t="s">
        <v>10</v>
      </c>
      <c r="E431" s="91" t="s">
        <v>4529</v>
      </c>
      <c r="F431" s="3">
        <v>2000</v>
      </c>
      <c r="G431" s="3" t="s">
        <v>3915</v>
      </c>
      <c r="H431" s="3" t="s">
        <v>4530</v>
      </c>
      <c r="I431" s="3"/>
      <c r="J431" s="3">
        <v>76</v>
      </c>
      <c r="K431" s="3" t="s">
        <v>342</v>
      </c>
      <c r="M431" s="3">
        <v>5</v>
      </c>
    </row>
    <row r="432" customHeight="1" spans="1:13">
      <c r="A432" s="3">
        <v>11650</v>
      </c>
      <c r="D432" s="91" t="s">
        <v>10</v>
      </c>
      <c r="E432" s="91" t="s">
        <v>4531</v>
      </c>
      <c r="F432" s="3">
        <v>1999</v>
      </c>
      <c r="G432" s="3" t="s">
        <v>3833</v>
      </c>
      <c r="H432" s="3" t="s">
        <v>4218</v>
      </c>
      <c r="I432" s="3" t="s">
        <v>3962</v>
      </c>
      <c r="J432" s="3">
        <v>19</v>
      </c>
      <c r="K432" s="3" t="s">
        <v>27</v>
      </c>
      <c r="M432" s="3">
        <v>30</v>
      </c>
    </row>
    <row r="433" customHeight="1" spans="1:13">
      <c r="A433" s="3">
        <v>11651</v>
      </c>
      <c r="D433" s="91" t="s">
        <v>10</v>
      </c>
      <c r="E433" s="91" t="s">
        <v>4532</v>
      </c>
      <c r="F433" s="3">
        <v>1999</v>
      </c>
      <c r="G433" s="3" t="s">
        <v>3833</v>
      </c>
      <c r="H433" s="3" t="s">
        <v>4533</v>
      </c>
      <c r="I433" s="3" t="s">
        <v>3962</v>
      </c>
      <c r="J433" s="3">
        <v>25</v>
      </c>
      <c r="K433" s="3" t="s">
        <v>27</v>
      </c>
      <c r="M433" s="3">
        <v>30</v>
      </c>
    </row>
    <row r="434" customHeight="1" spans="1:13">
      <c r="A434" s="3">
        <v>11652</v>
      </c>
      <c r="D434" s="91" t="s">
        <v>10</v>
      </c>
      <c r="E434" s="91" t="s">
        <v>4534</v>
      </c>
      <c r="F434" s="3">
        <v>2000</v>
      </c>
      <c r="G434" s="3" t="s">
        <v>3899</v>
      </c>
      <c r="H434" s="3" t="s">
        <v>3864</v>
      </c>
      <c r="I434" s="3" t="s">
        <v>4535</v>
      </c>
      <c r="J434" s="3">
        <v>14</v>
      </c>
      <c r="K434" s="3" t="s">
        <v>27</v>
      </c>
      <c r="M434" s="3">
        <v>30</v>
      </c>
    </row>
    <row r="435" customHeight="1" spans="1:13">
      <c r="A435" s="3">
        <v>11653</v>
      </c>
      <c r="D435" s="91" t="s">
        <v>10</v>
      </c>
      <c r="E435" s="91" t="s">
        <v>4536</v>
      </c>
      <c r="F435" s="3">
        <v>1999</v>
      </c>
      <c r="G435" s="3" t="s">
        <v>3833</v>
      </c>
      <c r="H435" s="3" t="s">
        <v>4483</v>
      </c>
      <c r="I435" s="3" t="s">
        <v>3962</v>
      </c>
      <c r="J435" s="3">
        <v>71</v>
      </c>
      <c r="K435" s="3" t="s">
        <v>27</v>
      </c>
      <c r="M435" s="3">
        <v>45</v>
      </c>
    </row>
    <row r="436" customHeight="1" spans="1:13">
      <c r="A436" s="3">
        <v>11654</v>
      </c>
      <c r="D436" s="91" t="s">
        <v>10</v>
      </c>
      <c r="E436" s="91" t="s">
        <v>4537</v>
      </c>
      <c r="F436" s="3">
        <v>1999</v>
      </c>
      <c r="G436" s="3" t="s">
        <v>3833</v>
      </c>
      <c r="H436" s="3" t="s">
        <v>4538</v>
      </c>
      <c r="I436" s="3" t="s">
        <v>3962</v>
      </c>
      <c r="J436" s="3">
        <v>31</v>
      </c>
      <c r="K436" s="3" t="s">
        <v>170</v>
      </c>
      <c r="M436" s="3">
        <v>20</v>
      </c>
    </row>
    <row r="437" customHeight="1" spans="1:13">
      <c r="A437" s="3">
        <v>11655</v>
      </c>
      <c r="D437" s="91" t="s">
        <v>10</v>
      </c>
      <c r="E437" s="91" t="s">
        <v>4539</v>
      </c>
      <c r="F437" s="3">
        <v>1999</v>
      </c>
      <c r="G437" s="3" t="s">
        <v>3833</v>
      </c>
      <c r="H437" s="3" t="s">
        <v>4540</v>
      </c>
      <c r="I437" s="3"/>
      <c r="J437" s="3">
        <v>24</v>
      </c>
      <c r="K437" s="3" t="s">
        <v>14</v>
      </c>
      <c r="M437" s="3">
        <v>70</v>
      </c>
    </row>
    <row r="438" customHeight="1" spans="1:13">
      <c r="A438" s="3">
        <v>11656</v>
      </c>
      <c r="D438" s="91" t="s">
        <v>10</v>
      </c>
      <c r="E438" s="91" t="s">
        <v>4541</v>
      </c>
      <c r="F438" s="3">
        <v>1999</v>
      </c>
      <c r="G438" s="3" t="s">
        <v>3833</v>
      </c>
      <c r="H438" s="3" t="s">
        <v>4184</v>
      </c>
      <c r="I438" s="3" t="s">
        <v>3962</v>
      </c>
      <c r="J438" s="3">
        <v>65</v>
      </c>
      <c r="K438" s="3" t="s">
        <v>170</v>
      </c>
      <c r="M438" s="3">
        <v>15</v>
      </c>
    </row>
    <row r="439" customHeight="1" spans="1:13">
      <c r="A439" s="3">
        <v>11657</v>
      </c>
      <c r="D439" s="91" t="s">
        <v>10</v>
      </c>
      <c r="E439" s="91" t="s">
        <v>4542</v>
      </c>
      <c r="F439" s="3">
        <v>2000</v>
      </c>
      <c r="G439" s="3" t="s">
        <v>4001</v>
      </c>
      <c r="H439" s="3" t="s">
        <v>4543</v>
      </c>
      <c r="I439" s="3" t="s">
        <v>1059</v>
      </c>
      <c r="J439" s="3">
        <v>54</v>
      </c>
      <c r="K439" s="3" t="s">
        <v>27</v>
      </c>
      <c r="M439" s="3">
        <v>20</v>
      </c>
    </row>
    <row r="440" customHeight="1" spans="1:13">
      <c r="A440" s="3">
        <v>11658</v>
      </c>
      <c r="D440" s="91" t="s">
        <v>10</v>
      </c>
      <c r="E440" s="91" t="s">
        <v>4544</v>
      </c>
      <c r="F440" s="3">
        <v>2000</v>
      </c>
      <c r="G440" s="3" t="s">
        <v>3915</v>
      </c>
      <c r="H440" s="3" t="s">
        <v>4216</v>
      </c>
      <c r="I440" s="3"/>
      <c r="J440" s="3">
        <v>52</v>
      </c>
      <c r="K440" s="3" t="s">
        <v>14</v>
      </c>
      <c r="M440" s="3">
        <v>25</v>
      </c>
    </row>
    <row r="441" customHeight="1" spans="1:13">
      <c r="A441" s="3">
        <v>11659</v>
      </c>
      <c r="D441" s="91" t="s">
        <v>10</v>
      </c>
      <c r="E441" s="91" t="s">
        <v>4545</v>
      </c>
      <c r="F441" s="3">
        <v>2000</v>
      </c>
      <c r="G441" s="3" t="s">
        <v>3915</v>
      </c>
      <c r="H441" s="3" t="s">
        <v>4546</v>
      </c>
      <c r="I441" s="3" t="s">
        <v>1059</v>
      </c>
      <c r="J441" s="3">
        <v>36</v>
      </c>
      <c r="K441" s="3" t="s">
        <v>27</v>
      </c>
      <c r="M441" s="3">
        <v>20</v>
      </c>
    </row>
    <row r="442" customHeight="1" spans="1:13">
      <c r="A442" s="3">
        <v>11660</v>
      </c>
      <c r="D442" s="91" t="s">
        <v>10</v>
      </c>
      <c r="E442" s="91" t="s">
        <v>4547</v>
      </c>
      <c r="F442" s="3">
        <v>2000</v>
      </c>
      <c r="G442" s="3" t="s">
        <v>4001</v>
      </c>
      <c r="H442" s="3" t="s">
        <v>4548</v>
      </c>
      <c r="I442" s="3" t="s">
        <v>1059</v>
      </c>
      <c r="J442" s="3">
        <v>25</v>
      </c>
      <c r="K442" s="3" t="s">
        <v>977</v>
      </c>
      <c r="M442" s="3">
        <v>10</v>
      </c>
    </row>
    <row r="443" customHeight="1" spans="1:13">
      <c r="A443" s="3">
        <v>11661</v>
      </c>
      <c r="D443" s="91" t="s">
        <v>10</v>
      </c>
      <c r="E443" s="91" t="s">
        <v>4549</v>
      </c>
      <c r="F443" s="3">
        <v>2000</v>
      </c>
      <c r="G443" s="3" t="s">
        <v>3915</v>
      </c>
      <c r="H443" s="3" t="s">
        <v>4312</v>
      </c>
      <c r="I443" s="3"/>
      <c r="J443" s="3">
        <v>77</v>
      </c>
      <c r="K443" s="3" t="s">
        <v>977</v>
      </c>
      <c r="M443" s="3">
        <v>5</v>
      </c>
    </row>
    <row r="444" customHeight="1" spans="1:13">
      <c r="A444" s="3">
        <v>11662</v>
      </c>
      <c r="D444" s="91" t="s">
        <v>10</v>
      </c>
      <c r="E444" s="91" t="s">
        <v>4550</v>
      </c>
      <c r="F444" s="3">
        <v>2000</v>
      </c>
      <c r="G444" s="3" t="s">
        <v>4001</v>
      </c>
      <c r="H444" s="3" t="s">
        <v>4352</v>
      </c>
      <c r="I444" s="3" t="s">
        <v>1059</v>
      </c>
      <c r="J444" s="3">
        <v>40</v>
      </c>
      <c r="K444" s="3" t="s">
        <v>27</v>
      </c>
      <c r="M444" s="3">
        <v>10</v>
      </c>
    </row>
    <row r="445" customHeight="1" spans="1:13">
      <c r="A445" s="3">
        <v>11663</v>
      </c>
      <c r="D445" s="91" t="s">
        <v>10</v>
      </c>
      <c r="E445" s="91" t="s">
        <v>4551</v>
      </c>
      <c r="F445" s="3">
        <v>1999</v>
      </c>
      <c r="G445" s="3" t="s">
        <v>3833</v>
      </c>
      <c r="H445" s="3" t="s">
        <v>3864</v>
      </c>
      <c r="I445" s="3" t="s">
        <v>4552</v>
      </c>
      <c r="J445" s="3">
        <v>3</v>
      </c>
      <c r="K445" s="3" t="s">
        <v>342</v>
      </c>
      <c r="M445" s="3">
        <v>35</v>
      </c>
    </row>
    <row r="446" customHeight="1" spans="1:13">
      <c r="A446" s="3">
        <v>11664</v>
      </c>
      <c r="D446" s="91" t="s">
        <v>10</v>
      </c>
      <c r="E446" s="91" t="s">
        <v>4553</v>
      </c>
      <c r="F446" s="3">
        <v>1999</v>
      </c>
      <c r="G446" s="3" t="s">
        <v>3833</v>
      </c>
      <c r="H446" s="3" t="s">
        <v>4115</v>
      </c>
      <c r="I446" s="3" t="s">
        <v>3962</v>
      </c>
      <c r="J446" s="3">
        <v>52</v>
      </c>
      <c r="K446" s="3" t="s">
        <v>27</v>
      </c>
      <c r="M446" s="3">
        <v>50</v>
      </c>
    </row>
    <row r="447" customHeight="1" spans="1:13">
      <c r="A447" s="3">
        <v>11665</v>
      </c>
      <c r="D447" s="91" t="s">
        <v>10</v>
      </c>
      <c r="E447" s="91" t="s">
        <v>4554</v>
      </c>
      <c r="F447" s="3">
        <v>1999</v>
      </c>
      <c r="G447" s="3" t="s">
        <v>3833</v>
      </c>
      <c r="H447" s="3" t="s">
        <v>4425</v>
      </c>
      <c r="I447" s="68" t="s">
        <v>3962</v>
      </c>
      <c r="J447" s="3">
        <v>17</v>
      </c>
      <c r="K447" s="3" t="s">
        <v>170</v>
      </c>
      <c r="M447" s="3">
        <v>15</v>
      </c>
    </row>
    <row r="448" customHeight="1" spans="1:13">
      <c r="A448" s="3">
        <v>11666</v>
      </c>
      <c r="D448" s="91" t="s">
        <v>10</v>
      </c>
      <c r="E448" s="91" t="s">
        <v>4555</v>
      </c>
      <c r="F448" s="3">
        <v>1999</v>
      </c>
      <c r="G448" s="3" t="s">
        <v>3833</v>
      </c>
      <c r="H448" s="3" t="s">
        <v>4184</v>
      </c>
      <c r="I448" s="3" t="s">
        <v>3962</v>
      </c>
      <c r="J448" s="3">
        <v>65</v>
      </c>
      <c r="K448" s="3" t="s">
        <v>27</v>
      </c>
      <c r="M448" s="3">
        <v>20</v>
      </c>
    </row>
    <row r="449" customHeight="1" spans="1:13">
      <c r="A449" s="3">
        <v>11667</v>
      </c>
      <c r="D449" s="91" t="s">
        <v>10</v>
      </c>
      <c r="E449" s="91" t="s">
        <v>4556</v>
      </c>
      <c r="F449" s="3">
        <v>1999</v>
      </c>
      <c r="G449" s="3" t="s">
        <v>3833</v>
      </c>
      <c r="H449" s="3" t="s">
        <v>4154</v>
      </c>
      <c r="I449" s="3" t="s">
        <v>3962</v>
      </c>
      <c r="J449" s="3">
        <v>35</v>
      </c>
      <c r="K449" s="3" t="s">
        <v>977</v>
      </c>
      <c r="M449" s="3">
        <v>20</v>
      </c>
    </row>
    <row r="450" customHeight="1" spans="1:13">
      <c r="A450" s="3">
        <v>11668</v>
      </c>
      <c r="D450" s="91" t="s">
        <v>10</v>
      </c>
      <c r="E450" s="91" t="s">
        <v>4557</v>
      </c>
      <c r="F450" s="3">
        <v>1999</v>
      </c>
      <c r="G450" s="3" t="s">
        <v>3833</v>
      </c>
      <c r="H450" s="3" t="s">
        <v>4154</v>
      </c>
      <c r="I450" s="3" t="s">
        <v>3962</v>
      </c>
      <c r="J450" s="3">
        <v>35</v>
      </c>
      <c r="K450" s="3" t="s">
        <v>170</v>
      </c>
      <c r="M450" s="3">
        <v>25</v>
      </c>
    </row>
    <row r="451" customHeight="1" spans="1:13">
      <c r="A451" s="3">
        <v>11669</v>
      </c>
      <c r="D451" s="91" t="s">
        <v>10</v>
      </c>
      <c r="E451" s="91" t="s">
        <v>4558</v>
      </c>
      <c r="F451" s="3">
        <v>1999</v>
      </c>
      <c r="G451" s="3" t="s">
        <v>3845</v>
      </c>
      <c r="H451" s="3" t="s">
        <v>4146</v>
      </c>
      <c r="I451" s="3"/>
      <c r="J451" s="3">
        <v>52</v>
      </c>
      <c r="K451" s="3" t="s">
        <v>27</v>
      </c>
      <c r="M451" s="3">
        <v>20</v>
      </c>
    </row>
    <row r="452" customHeight="1" spans="1:13">
      <c r="A452" s="3">
        <v>11670</v>
      </c>
      <c r="D452" s="91" t="s">
        <v>10</v>
      </c>
      <c r="E452" s="91" t="s">
        <v>4559</v>
      </c>
      <c r="F452" s="3">
        <v>1999</v>
      </c>
      <c r="G452" s="3" t="s">
        <v>3845</v>
      </c>
      <c r="H452" s="3" t="s">
        <v>4104</v>
      </c>
      <c r="I452" s="3"/>
      <c r="J452" s="3">
        <v>56</v>
      </c>
      <c r="K452" s="3" t="s">
        <v>27</v>
      </c>
      <c r="M452" s="3">
        <v>10</v>
      </c>
    </row>
    <row r="453" customHeight="1" spans="1:13">
      <c r="A453" s="3">
        <v>11671</v>
      </c>
      <c r="D453" s="91" t="s">
        <v>10</v>
      </c>
      <c r="E453" s="91" t="s">
        <v>4560</v>
      </c>
      <c r="F453" s="3">
        <v>2000</v>
      </c>
      <c r="G453" s="3" t="s">
        <v>3915</v>
      </c>
      <c r="H453" s="3" t="s">
        <v>4038</v>
      </c>
      <c r="I453" s="3" t="s">
        <v>1059</v>
      </c>
      <c r="J453" s="3">
        <v>70</v>
      </c>
      <c r="K453" s="3" t="s">
        <v>342</v>
      </c>
      <c r="M453" s="3">
        <v>5</v>
      </c>
    </row>
    <row r="454" customHeight="1" spans="1:13">
      <c r="A454" s="3">
        <v>11672</v>
      </c>
      <c r="D454" s="91" t="s">
        <v>10</v>
      </c>
      <c r="E454" s="91" t="s">
        <v>4561</v>
      </c>
      <c r="F454" s="3">
        <v>2000</v>
      </c>
      <c r="G454" s="3" t="s">
        <v>3915</v>
      </c>
      <c r="H454" s="3" t="s">
        <v>4115</v>
      </c>
      <c r="I454" s="3" t="s">
        <v>1059</v>
      </c>
      <c r="J454" s="3">
        <v>59</v>
      </c>
      <c r="K454" s="3" t="s">
        <v>977</v>
      </c>
      <c r="M454" s="3">
        <v>15</v>
      </c>
    </row>
    <row r="455" customHeight="1" spans="1:13">
      <c r="A455" s="3">
        <v>11673</v>
      </c>
      <c r="D455" s="91" t="s">
        <v>10</v>
      </c>
      <c r="E455" s="91" t="s">
        <v>4562</v>
      </c>
      <c r="F455" s="3">
        <v>2000</v>
      </c>
      <c r="G455" s="3" t="s">
        <v>3915</v>
      </c>
      <c r="H455" s="3" t="s">
        <v>4076</v>
      </c>
      <c r="I455" s="3" t="s">
        <v>1059</v>
      </c>
      <c r="J455" s="3">
        <v>50</v>
      </c>
      <c r="K455" s="3" t="s">
        <v>342</v>
      </c>
      <c r="M455" s="3">
        <v>20</v>
      </c>
    </row>
    <row r="456" customHeight="1" spans="1:13">
      <c r="A456" s="3">
        <v>11674</v>
      </c>
      <c r="D456" s="91" t="s">
        <v>10</v>
      </c>
      <c r="E456" s="91" t="s">
        <v>4563</v>
      </c>
      <c r="F456" s="3">
        <v>1999</v>
      </c>
      <c r="G456" s="3" t="s">
        <v>3845</v>
      </c>
      <c r="H456" s="3" t="s">
        <v>4276</v>
      </c>
      <c r="I456" s="3"/>
      <c r="J456" s="3">
        <v>37</v>
      </c>
      <c r="K456" s="3" t="s">
        <v>14</v>
      </c>
      <c r="M456" s="3">
        <v>25</v>
      </c>
    </row>
    <row r="457" customHeight="1" spans="1:13">
      <c r="A457" s="3">
        <v>11675</v>
      </c>
      <c r="D457" s="91" t="s">
        <v>10</v>
      </c>
      <c r="E457" s="91" t="s">
        <v>4564</v>
      </c>
      <c r="F457" s="3">
        <v>1999</v>
      </c>
      <c r="G457" s="3" t="s">
        <v>3845</v>
      </c>
      <c r="H457" s="3" t="s">
        <v>4091</v>
      </c>
      <c r="I457" s="3"/>
      <c r="J457" s="3">
        <v>48</v>
      </c>
      <c r="K457" s="3" t="s">
        <v>27</v>
      </c>
      <c r="M457" s="3">
        <v>15</v>
      </c>
    </row>
    <row r="458" customHeight="1" spans="1:13">
      <c r="A458" s="3">
        <v>11676</v>
      </c>
      <c r="D458" s="91" t="s">
        <v>10</v>
      </c>
      <c r="E458" s="91" t="s">
        <v>4565</v>
      </c>
      <c r="F458" s="3">
        <v>1999</v>
      </c>
      <c r="G458" s="3" t="s">
        <v>3845</v>
      </c>
      <c r="H458" s="3" t="s">
        <v>4091</v>
      </c>
      <c r="I458" s="3"/>
      <c r="J458" s="3">
        <v>48</v>
      </c>
      <c r="K458" s="3" t="s">
        <v>27</v>
      </c>
      <c r="M458" s="3">
        <v>15</v>
      </c>
    </row>
    <row r="459" customHeight="1" spans="1:13">
      <c r="A459" s="3">
        <v>11677</v>
      </c>
      <c r="D459" s="91" t="s">
        <v>10</v>
      </c>
      <c r="E459" s="91" t="s">
        <v>4566</v>
      </c>
      <c r="F459" s="3">
        <v>1999</v>
      </c>
      <c r="G459" s="3" t="s">
        <v>3833</v>
      </c>
      <c r="H459" s="3" t="s">
        <v>4076</v>
      </c>
      <c r="I459" s="3"/>
      <c r="J459" s="3">
        <v>46</v>
      </c>
      <c r="K459" s="3" t="s">
        <v>170</v>
      </c>
      <c r="M459" s="3">
        <v>35</v>
      </c>
    </row>
    <row r="460" customHeight="1" spans="1:13">
      <c r="A460" s="3">
        <v>11678</v>
      </c>
      <c r="D460" s="91" t="s">
        <v>10</v>
      </c>
      <c r="E460" s="91" t="s">
        <v>4567</v>
      </c>
      <c r="F460" s="3">
        <v>1999</v>
      </c>
      <c r="G460" s="3" t="s">
        <v>3833</v>
      </c>
      <c r="H460" s="3" t="s">
        <v>4568</v>
      </c>
      <c r="I460" s="3"/>
      <c r="J460" s="3">
        <v>22</v>
      </c>
      <c r="K460" s="3" t="s">
        <v>14</v>
      </c>
      <c r="M460" s="3">
        <v>45</v>
      </c>
    </row>
    <row r="461" customHeight="1" spans="1:13">
      <c r="A461" s="3">
        <v>11679</v>
      </c>
      <c r="D461" s="91" t="s">
        <v>10</v>
      </c>
      <c r="E461" s="91" t="s">
        <v>4569</v>
      </c>
      <c r="F461" s="3">
        <v>1999</v>
      </c>
      <c r="G461" s="3" t="s">
        <v>3833</v>
      </c>
      <c r="H461" s="3" t="s">
        <v>4570</v>
      </c>
      <c r="I461" s="3"/>
      <c r="J461" s="3">
        <v>23</v>
      </c>
      <c r="K461" s="3" t="s">
        <v>27</v>
      </c>
      <c r="M461" s="3">
        <v>25</v>
      </c>
    </row>
    <row r="462" customHeight="1" spans="1:13">
      <c r="A462" s="3">
        <v>11680</v>
      </c>
      <c r="D462" s="91" t="s">
        <v>10</v>
      </c>
      <c r="E462" s="91" t="s">
        <v>4571</v>
      </c>
      <c r="F462" s="3">
        <v>1999</v>
      </c>
      <c r="G462" s="3" t="s">
        <v>3871</v>
      </c>
      <c r="H462" s="3" t="s">
        <v>4052</v>
      </c>
      <c r="I462" s="3" t="s">
        <v>1059</v>
      </c>
      <c r="J462" s="3">
        <v>28</v>
      </c>
      <c r="K462" s="3" t="s">
        <v>342</v>
      </c>
      <c r="M462" s="3">
        <v>10</v>
      </c>
    </row>
    <row r="463" customHeight="1" spans="1:13">
      <c r="A463" s="3">
        <v>11681</v>
      </c>
      <c r="D463" s="91" t="s">
        <v>10</v>
      </c>
      <c r="E463" s="91" t="s">
        <v>4572</v>
      </c>
      <c r="F463" s="3">
        <v>1999</v>
      </c>
      <c r="G463" s="3" t="s">
        <v>3833</v>
      </c>
      <c r="H463" s="3" t="s">
        <v>4483</v>
      </c>
      <c r="I463" s="3"/>
      <c r="J463" s="3">
        <v>71</v>
      </c>
      <c r="K463" s="3" t="s">
        <v>2710</v>
      </c>
      <c r="M463" s="3">
        <v>5</v>
      </c>
    </row>
    <row r="464" customHeight="1" spans="1:13">
      <c r="A464" s="3">
        <v>11682</v>
      </c>
      <c r="D464" s="91" t="s">
        <v>10</v>
      </c>
      <c r="E464" s="91" t="s">
        <v>4573</v>
      </c>
      <c r="F464" s="3">
        <v>1999</v>
      </c>
      <c r="G464" s="3" t="s">
        <v>3845</v>
      </c>
      <c r="H464" s="3" t="s">
        <v>4205</v>
      </c>
      <c r="I464" s="3"/>
      <c r="J464" s="3">
        <v>62</v>
      </c>
      <c r="K464" s="3" t="s">
        <v>14</v>
      </c>
      <c r="M464" s="3">
        <v>15</v>
      </c>
    </row>
    <row r="465" customHeight="1" spans="1:13">
      <c r="A465" s="3">
        <v>11683</v>
      </c>
      <c r="D465" s="91" t="s">
        <v>10</v>
      </c>
      <c r="E465" s="91" t="s">
        <v>4574</v>
      </c>
      <c r="F465" s="3">
        <v>1999</v>
      </c>
      <c r="G465" s="3" t="s">
        <v>3845</v>
      </c>
      <c r="H465" s="3" t="s">
        <v>4267</v>
      </c>
      <c r="I465" s="3"/>
      <c r="J465" s="3">
        <v>61</v>
      </c>
      <c r="K465" s="3" t="s">
        <v>14</v>
      </c>
      <c r="M465" s="3">
        <v>10</v>
      </c>
    </row>
    <row r="466" customHeight="1" spans="1:13">
      <c r="A466" s="3">
        <v>11684</v>
      </c>
      <c r="D466" s="91" t="s">
        <v>10</v>
      </c>
      <c r="E466" s="91" t="s">
        <v>4575</v>
      </c>
      <c r="F466" s="3">
        <v>1999</v>
      </c>
      <c r="G466" s="3" t="s">
        <v>3833</v>
      </c>
      <c r="H466" s="3" t="s">
        <v>4154</v>
      </c>
      <c r="I466" s="3"/>
      <c r="J466" s="3">
        <v>35</v>
      </c>
      <c r="K466" s="3" t="s">
        <v>14</v>
      </c>
      <c r="M466" s="3">
        <v>40</v>
      </c>
    </row>
    <row r="467" customHeight="1" spans="1:13">
      <c r="A467" s="3">
        <v>11685</v>
      </c>
      <c r="D467" s="91" t="s">
        <v>10</v>
      </c>
      <c r="E467" s="91" t="s">
        <v>4576</v>
      </c>
      <c r="F467" s="3">
        <v>1999</v>
      </c>
      <c r="G467" s="3" t="s">
        <v>3833</v>
      </c>
      <c r="H467" s="3" t="s">
        <v>4577</v>
      </c>
      <c r="I467" s="3"/>
      <c r="J467" s="3">
        <v>29</v>
      </c>
      <c r="K467" s="3" t="s">
        <v>14</v>
      </c>
      <c r="M467" s="3">
        <v>70</v>
      </c>
    </row>
    <row r="468" customHeight="1" spans="1:13">
      <c r="A468" s="3">
        <v>11686</v>
      </c>
      <c r="D468" s="91" t="s">
        <v>10</v>
      </c>
      <c r="E468" s="91" t="s">
        <v>4578</v>
      </c>
      <c r="F468" s="3">
        <v>2000</v>
      </c>
      <c r="G468" s="3" t="s">
        <v>3915</v>
      </c>
      <c r="H468" s="3" t="s">
        <v>4016</v>
      </c>
      <c r="I468" s="3"/>
      <c r="J468" s="3">
        <v>55</v>
      </c>
      <c r="K468" s="3" t="s">
        <v>27</v>
      </c>
      <c r="M468" s="3">
        <v>15</v>
      </c>
    </row>
    <row r="469" customHeight="1" spans="1:13">
      <c r="A469" s="3">
        <v>11687</v>
      </c>
      <c r="D469" s="91" t="s">
        <v>10</v>
      </c>
      <c r="E469" s="91" t="s">
        <v>4579</v>
      </c>
      <c r="F469" s="3">
        <v>1999</v>
      </c>
      <c r="G469" s="3" t="s">
        <v>3833</v>
      </c>
      <c r="H469" s="3" t="s">
        <v>4076</v>
      </c>
      <c r="I469" s="3"/>
      <c r="J469" s="3">
        <v>46</v>
      </c>
      <c r="K469" s="3" t="s">
        <v>14</v>
      </c>
      <c r="M469" s="3">
        <v>100</v>
      </c>
    </row>
    <row r="470" customHeight="1" spans="1:13">
      <c r="A470" s="3" t="s">
        <v>2848</v>
      </c>
      <c r="D470" s="91" t="s">
        <v>66</v>
      </c>
      <c r="E470" s="91" t="s">
        <v>4580</v>
      </c>
      <c r="F470" s="3">
        <v>2021</v>
      </c>
      <c r="G470" s="3" t="s">
        <v>4581</v>
      </c>
      <c r="H470" s="3" t="s">
        <v>4582</v>
      </c>
      <c r="I470" s="3">
        <v>4</v>
      </c>
      <c r="J470" s="3" t="s">
        <v>4583</v>
      </c>
      <c r="K470" s="3" t="s">
        <v>146</v>
      </c>
      <c r="M470" s="3">
        <v>130</v>
      </c>
    </row>
    <row r="475" customHeight="1" spans="1:11">
      <c r="A475" s="3" t="s">
        <v>4584</v>
      </c>
      <c r="B475" s="3" t="s">
        <v>4585</v>
      </c>
      <c r="F475" s="3">
        <v>1999</v>
      </c>
      <c r="G475" s="3" t="s">
        <v>3833</v>
      </c>
      <c r="H475" s="3" t="s">
        <v>3906</v>
      </c>
      <c r="J475" s="3">
        <v>15</v>
      </c>
      <c r="K475" s="3" t="s">
        <v>4586</v>
      </c>
    </row>
    <row r="476" customHeight="1" spans="1:11">
      <c r="A476" s="3" t="s">
        <v>4584</v>
      </c>
      <c r="B476" s="3" t="s">
        <v>4585</v>
      </c>
      <c r="F476" s="3">
        <v>2000</v>
      </c>
      <c r="G476" s="3" t="s">
        <v>4095</v>
      </c>
      <c r="H476" s="3" t="s">
        <v>4587</v>
      </c>
      <c r="J476" s="3">
        <v>4</v>
      </c>
      <c r="K476" s="3" t="s">
        <v>1470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21"/>
  <sheetViews>
    <sheetView workbookViewId="0">
      <selection activeCell="A1" sqref="A1"/>
    </sheetView>
  </sheetViews>
  <sheetFormatPr defaultColWidth="12.6285714285714" defaultRowHeight="15.75" customHeight="1"/>
  <cols>
    <col min="18" max="18" width="15.3809523809524" customWidth="1"/>
  </cols>
  <sheetData>
    <row r="1" customHeight="1" spans="1:18">
      <c r="A1" s="52" t="s">
        <v>995</v>
      </c>
      <c r="B1" s="52"/>
      <c r="C1" s="52" t="s">
        <v>3063</v>
      </c>
      <c r="D1" s="153" t="s">
        <v>996</v>
      </c>
      <c r="E1" s="153" t="s">
        <v>997</v>
      </c>
      <c r="F1" s="52" t="s">
        <v>1</v>
      </c>
      <c r="G1" s="52" t="s">
        <v>2</v>
      </c>
      <c r="H1" s="52" t="s">
        <v>3</v>
      </c>
      <c r="I1" s="52" t="s">
        <v>4</v>
      </c>
      <c r="J1" s="52" t="s">
        <v>5</v>
      </c>
      <c r="K1" s="52" t="s">
        <v>6</v>
      </c>
      <c r="M1" s="3" t="s">
        <v>998</v>
      </c>
      <c r="N1" s="3" t="s">
        <v>1771</v>
      </c>
      <c r="O1" s="11" t="s">
        <v>1772</v>
      </c>
      <c r="P1" s="22" t="s">
        <v>1773</v>
      </c>
      <c r="Q1" s="12" t="s">
        <v>1774</v>
      </c>
      <c r="R1" s="1" t="s">
        <v>1775</v>
      </c>
    </row>
    <row r="2" customHeight="1" spans="15:17">
      <c r="O2" s="96">
        <f>COUNTA(A3:A999)</f>
        <v>109</v>
      </c>
      <c r="P2" s="274">
        <f>SUM(M3:M999)</f>
        <v>6085</v>
      </c>
      <c r="Q2" s="57"/>
    </row>
    <row r="3" customHeight="1" spans="1:13">
      <c r="A3" s="154">
        <v>11259</v>
      </c>
      <c r="D3" s="91" t="s">
        <v>19</v>
      </c>
      <c r="E3" s="3">
        <v>63695123</v>
      </c>
      <c r="F3" s="3">
        <v>2001</v>
      </c>
      <c r="G3" s="3" t="s">
        <v>1794</v>
      </c>
      <c r="H3" s="3" t="s">
        <v>4588</v>
      </c>
      <c r="I3" s="3">
        <v>1</v>
      </c>
      <c r="K3" s="3" t="s">
        <v>14</v>
      </c>
      <c r="M3" s="3">
        <v>100</v>
      </c>
    </row>
    <row r="4" customHeight="1" spans="1:13">
      <c r="A4" s="154">
        <f>A3+1</f>
        <v>11260</v>
      </c>
      <c r="D4" s="91" t="s">
        <v>19</v>
      </c>
      <c r="E4" s="3">
        <v>63695116</v>
      </c>
      <c r="F4" s="3">
        <v>2001</v>
      </c>
      <c r="G4" s="3" t="s">
        <v>1794</v>
      </c>
      <c r="H4" s="3" t="s">
        <v>4588</v>
      </c>
      <c r="I4" s="3">
        <v>1</v>
      </c>
      <c r="K4" s="3" t="s">
        <v>14</v>
      </c>
      <c r="M4" s="3">
        <v>100</v>
      </c>
    </row>
    <row r="5" customHeight="1" spans="1:13">
      <c r="A5" s="273">
        <f>'Drop 1 BBALL'!A438+1</f>
        <v>12047</v>
      </c>
      <c r="D5" s="91" t="s">
        <v>10</v>
      </c>
      <c r="E5" s="91" t="s">
        <v>4589</v>
      </c>
      <c r="F5" s="3">
        <v>1984</v>
      </c>
      <c r="G5" s="3" t="s">
        <v>166</v>
      </c>
      <c r="H5" s="3" t="s">
        <v>4590</v>
      </c>
      <c r="I5" s="3"/>
      <c r="J5" s="3">
        <v>51</v>
      </c>
      <c r="K5" s="3" t="s">
        <v>27</v>
      </c>
      <c r="M5" s="3">
        <v>50</v>
      </c>
    </row>
    <row r="6" customHeight="1" spans="1:13">
      <c r="A6" s="273">
        <f t="shared" ref="A6:A17" si="0">A5+1</f>
        <v>12048</v>
      </c>
      <c r="D6" s="91" t="s">
        <v>10</v>
      </c>
      <c r="E6" s="91" t="s">
        <v>4591</v>
      </c>
      <c r="F6" s="3">
        <v>1984</v>
      </c>
      <c r="G6" s="3" t="s">
        <v>166</v>
      </c>
      <c r="H6" s="3" t="s">
        <v>4590</v>
      </c>
      <c r="I6" s="3"/>
      <c r="J6" s="3">
        <v>51</v>
      </c>
      <c r="K6" s="3" t="s">
        <v>27</v>
      </c>
      <c r="M6" s="3">
        <v>50</v>
      </c>
    </row>
    <row r="7" customHeight="1" spans="1:13">
      <c r="A7" s="273">
        <f t="shared" si="0"/>
        <v>12049</v>
      </c>
      <c r="D7" s="91" t="s">
        <v>10</v>
      </c>
      <c r="E7" s="91" t="s">
        <v>4592</v>
      </c>
      <c r="F7" s="3">
        <v>1984</v>
      </c>
      <c r="G7" s="3" t="s">
        <v>166</v>
      </c>
      <c r="H7" s="3" t="s">
        <v>4590</v>
      </c>
      <c r="I7" s="3"/>
      <c r="J7" s="3">
        <v>51</v>
      </c>
      <c r="K7" s="3" t="s">
        <v>27</v>
      </c>
      <c r="M7" s="3">
        <v>50</v>
      </c>
    </row>
    <row r="8" customHeight="1" spans="1:13">
      <c r="A8" s="273">
        <f t="shared" si="0"/>
        <v>12050</v>
      </c>
      <c r="D8" s="91" t="s">
        <v>10</v>
      </c>
      <c r="E8" s="91" t="s">
        <v>4593</v>
      </c>
      <c r="F8" s="3">
        <v>1984</v>
      </c>
      <c r="G8" s="3" t="s">
        <v>166</v>
      </c>
      <c r="H8" s="3" t="s">
        <v>4590</v>
      </c>
      <c r="I8" s="3"/>
      <c r="J8" s="3">
        <v>51</v>
      </c>
      <c r="K8" s="3" t="s">
        <v>27</v>
      </c>
      <c r="M8" s="3">
        <v>50</v>
      </c>
    </row>
    <row r="9" customHeight="1" spans="1:13">
      <c r="A9" s="273">
        <f t="shared" si="0"/>
        <v>12051</v>
      </c>
      <c r="D9" s="91" t="s">
        <v>10</v>
      </c>
      <c r="E9" s="91" t="s">
        <v>4594</v>
      </c>
      <c r="F9" s="3">
        <v>1990</v>
      </c>
      <c r="G9" s="3" t="s">
        <v>183</v>
      </c>
      <c r="H9" s="3" t="s">
        <v>4595</v>
      </c>
      <c r="I9" s="3"/>
      <c r="J9" s="3">
        <v>428</v>
      </c>
      <c r="K9" s="3" t="s">
        <v>40</v>
      </c>
      <c r="M9" s="3">
        <v>80</v>
      </c>
    </row>
    <row r="10" customHeight="1" spans="1:13">
      <c r="A10" s="273">
        <f t="shared" si="0"/>
        <v>12052</v>
      </c>
      <c r="D10" s="91" t="s">
        <v>10</v>
      </c>
      <c r="E10" s="91" t="s">
        <v>4596</v>
      </c>
      <c r="F10" s="3">
        <v>1990</v>
      </c>
      <c r="G10" s="3" t="s">
        <v>183</v>
      </c>
      <c r="H10" s="3" t="s">
        <v>4595</v>
      </c>
      <c r="I10" s="3"/>
      <c r="J10" s="3">
        <v>428</v>
      </c>
      <c r="K10" s="3" t="s">
        <v>40</v>
      </c>
      <c r="M10" s="3">
        <v>80</v>
      </c>
    </row>
    <row r="11" customHeight="1" spans="1:13">
      <c r="A11" s="273">
        <f t="shared" si="0"/>
        <v>12053</v>
      </c>
      <c r="D11" s="91" t="s">
        <v>10</v>
      </c>
      <c r="E11" s="91" t="s">
        <v>4597</v>
      </c>
      <c r="F11" s="3">
        <v>1990</v>
      </c>
      <c r="G11" s="3" t="s">
        <v>183</v>
      </c>
      <c r="H11" s="3" t="s">
        <v>4595</v>
      </c>
      <c r="I11" s="3"/>
      <c r="J11" s="3">
        <v>428</v>
      </c>
      <c r="K11" s="3" t="s">
        <v>40</v>
      </c>
      <c r="M11" s="3">
        <v>80</v>
      </c>
    </row>
    <row r="12" customHeight="1" spans="1:13">
      <c r="A12" s="273">
        <f t="shared" si="0"/>
        <v>12054</v>
      </c>
      <c r="D12" s="91" t="s">
        <v>10</v>
      </c>
      <c r="E12" s="91" t="s">
        <v>4598</v>
      </c>
      <c r="F12" s="3">
        <v>1990</v>
      </c>
      <c r="G12" s="3" t="s">
        <v>183</v>
      </c>
      <c r="H12" s="3" t="s">
        <v>4595</v>
      </c>
      <c r="I12" s="3"/>
      <c r="J12" s="3">
        <v>428</v>
      </c>
      <c r="K12" s="3" t="s">
        <v>40</v>
      </c>
      <c r="M12" s="3">
        <v>80</v>
      </c>
    </row>
    <row r="13" customHeight="1" spans="1:13">
      <c r="A13" s="273">
        <f t="shared" si="0"/>
        <v>12055</v>
      </c>
      <c r="D13" s="91" t="s">
        <v>10</v>
      </c>
      <c r="E13" s="91" t="s">
        <v>4599</v>
      </c>
      <c r="F13" s="3">
        <v>1990</v>
      </c>
      <c r="G13" s="3" t="s">
        <v>183</v>
      </c>
      <c r="H13" s="3" t="s">
        <v>4595</v>
      </c>
      <c r="I13" s="3"/>
      <c r="J13" s="3">
        <v>428</v>
      </c>
      <c r="K13" s="3" t="s">
        <v>40</v>
      </c>
      <c r="M13" s="3">
        <v>80</v>
      </c>
    </row>
    <row r="14" customHeight="1" spans="1:13">
      <c r="A14" s="273">
        <f t="shared" si="0"/>
        <v>12056</v>
      </c>
      <c r="D14" s="91" t="s">
        <v>10</v>
      </c>
      <c r="E14" s="91" t="s">
        <v>4600</v>
      </c>
      <c r="F14" s="3">
        <v>1990</v>
      </c>
      <c r="G14" s="3" t="s">
        <v>183</v>
      </c>
      <c r="H14" s="3" t="s">
        <v>4595</v>
      </c>
      <c r="I14" s="3"/>
      <c r="J14" s="3">
        <v>428</v>
      </c>
      <c r="K14" s="3" t="s">
        <v>40</v>
      </c>
      <c r="M14" s="3">
        <v>80</v>
      </c>
    </row>
    <row r="15" customHeight="1" spans="1:13">
      <c r="A15" s="273">
        <f t="shared" si="0"/>
        <v>12057</v>
      </c>
      <c r="D15" s="91" t="s">
        <v>10</v>
      </c>
      <c r="E15" s="91" t="s">
        <v>4601</v>
      </c>
      <c r="F15" s="3">
        <v>1990</v>
      </c>
      <c r="G15" s="3" t="s">
        <v>183</v>
      </c>
      <c r="H15" s="3" t="s">
        <v>4595</v>
      </c>
      <c r="I15" s="3"/>
      <c r="J15" s="3">
        <v>428</v>
      </c>
      <c r="K15" s="3" t="s">
        <v>40</v>
      </c>
      <c r="M15" s="3">
        <v>80</v>
      </c>
    </row>
    <row r="16" customHeight="1" spans="1:13">
      <c r="A16" s="273">
        <f t="shared" si="0"/>
        <v>12058</v>
      </c>
      <c r="D16" s="91" t="s">
        <v>10</v>
      </c>
      <c r="E16" s="91" t="s">
        <v>4602</v>
      </c>
      <c r="F16" s="3">
        <v>2015</v>
      </c>
      <c r="G16" s="3" t="s">
        <v>1794</v>
      </c>
      <c r="H16" s="3" t="s">
        <v>4603</v>
      </c>
      <c r="I16" s="3"/>
      <c r="J16" s="3">
        <v>1</v>
      </c>
      <c r="K16" s="3" t="s">
        <v>14</v>
      </c>
      <c r="M16" s="3">
        <v>100</v>
      </c>
    </row>
    <row r="17" customHeight="1" spans="1:13">
      <c r="A17" s="273">
        <f t="shared" si="0"/>
        <v>12059</v>
      </c>
      <c r="D17" s="91" t="s">
        <v>10</v>
      </c>
      <c r="E17" s="91" t="s">
        <v>4604</v>
      </c>
      <c r="F17" s="3">
        <v>2015</v>
      </c>
      <c r="G17" s="3" t="s">
        <v>1794</v>
      </c>
      <c r="H17" s="3" t="s">
        <v>4603</v>
      </c>
      <c r="I17" s="3"/>
      <c r="J17" s="3">
        <v>1</v>
      </c>
      <c r="K17" s="3" t="s">
        <v>14</v>
      </c>
      <c r="M17" s="3">
        <v>100</v>
      </c>
    </row>
    <row r="18" customHeight="1" spans="1:13">
      <c r="A18" s="3">
        <v>11818</v>
      </c>
      <c r="D18" s="91" t="s">
        <v>10</v>
      </c>
      <c r="E18" s="91" t="s">
        <v>4605</v>
      </c>
      <c r="F18" s="3">
        <v>2015</v>
      </c>
      <c r="G18" s="3" t="s">
        <v>1794</v>
      </c>
      <c r="H18" s="3" t="s">
        <v>4603</v>
      </c>
      <c r="I18" s="3"/>
      <c r="J18" s="3">
        <v>1</v>
      </c>
      <c r="K18" s="3" t="s">
        <v>14</v>
      </c>
      <c r="M18" s="3">
        <v>100</v>
      </c>
    </row>
    <row r="19" customHeight="1" spans="1:13">
      <c r="A19" s="3">
        <v>11819</v>
      </c>
      <c r="D19" s="91" t="s">
        <v>10</v>
      </c>
      <c r="E19" s="91" t="s">
        <v>4606</v>
      </c>
      <c r="F19" s="3">
        <v>2015</v>
      </c>
      <c r="G19" s="3" t="s">
        <v>1794</v>
      </c>
      <c r="H19" s="3" t="s">
        <v>4603</v>
      </c>
      <c r="I19" s="3"/>
      <c r="J19" s="3">
        <v>1</v>
      </c>
      <c r="K19" s="3" t="s">
        <v>14</v>
      </c>
      <c r="M19" s="3">
        <v>100</v>
      </c>
    </row>
    <row r="20" customHeight="1" spans="1:13">
      <c r="A20" s="3">
        <v>11820</v>
      </c>
      <c r="D20" s="91" t="s">
        <v>10</v>
      </c>
      <c r="E20" s="91" t="s">
        <v>4607</v>
      </c>
      <c r="F20" s="3">
        <v>2015</v>
      </c>
      <c r="G20" s="3" t="s">
        <v>1794</v>
      </c>
      <c r="H20" s="3" t="s">
        <v>4603</v>
      </c>
      <c r="I20" s="3"/>
      <c r="J20" s="3">
        <v>1</v>
      </c>
      <c r="K20" s="3" t="s">
        <v>14</v>
      </c>
      <c r="M20" s="3">
        <v>100</v>
      </c>
    </row>
    <row r="21" customHeight="1" spans="1:13">
      <c r="A21" s="3">
        <v>11821</v>
      </c>
      <c r="D21" s="91" t="s">
        <v>10</v>
      </c>
      <c r="E21" s="91" t="s">
        <v>4608</v>
      </c>
      <c r="F21" s="3">
        <v>2015</v>
      </c>
      <c r="G21" s="3" t="s">
        <v>1794</v>
      </c>
      <c r="H21" s="3" t="s">
        <v>4603</v>
      </c>
      <c r="I21" s="3"/>
      <c r="J21" s="3">
        <v>1</v>
      </c>
      <c r="K21" s="3" t="s">
        <v>14</v>
      </c>
      <c r="M21" s="3">
        <v>100</v>
      </c>
    </row>
    <row r="22" customHeight="1" spans="1:13">
      <c r="A22" s="3">
        <v>11822</v>
      </c>
      <c r="D22" s="91" t="s">
        <v>10</v>
      </c>
      <c r="E22" s="91" t="s">
        <v>4609</v>
      </c>
      <c r="F22" s="3">
        <v>2015</v>
      </c>
      <c r="G22" s="3" t="s">
        <v>1794</v>
      </c>
      <c r="H22" s="3" t="s">
        <v>4603</v>
      </c>
      <c r="I22" s="3"/>
      <c r="J22" s="3">
        <v>1</v>
      </c>
      <c r="K22" s="3" t="s">
        <v>14</v>
      </c>
      <c r="M22" s="3">
        <v>100</v>
      </c>
    </row>
    <row r="23" customHeight="1" spans="1:13">
      <c r="A23" s="3">
        <v>11823</v>
      </c>
      <c r="D23" s="91" t="s">
        <v>10</v>
      </c>
      <c r="E23" s="91" t="s">
        <v>4610</v>
      </c>
      <c r="F23" s="3">
        <v>2015</v>
      </c>
      <c r="G23" s="3" t="s">
        <v>1794</v>
      </c>
      <c r="H23" s="3" t="s">
        <v>4603</v>
      </c>
      <c r="I23" s="3"/>
      <c r="J23" s="3">
        <v>1</v>
      </c>
      <c r="K23" s="3" t="s">
        <v>14</v>
      </c>
      <c r="M23" s="3">
        <v>100</v>
      </c>
    </row>
    <row r="24" customHeight="1" spans="1:13">
      <c r="A24" s="3">
        <v>11824</v>
      </c>
      <c r="D24" s="91" t="s">
        <v>10</v>
      </c>
      <c r="E24" s="91" t="s">
        <v>4611</v>
      </c>
      <c r="F24" s="3">
        <v>2015</v>
      </c>
      <c r="G24" s="3" t="s">
        <v>1794</v>
      </c>
      <c r="H24" s="3" t="s">
        <v>4603</v>
      </c>
      <c r="I24" s="3"/>
      <c r="J24" s="3">
        <v>1</v>
      </c>
      <c r="K24" s="3" t="s">
        <v>14</v>
      </c>
      <c r="M24" s="3">
        <v>100</v>
      </c>
    </row>
    <row r="25" customHeight="1" spans="1:13">
      <c r="A25" s="3">
        <v>11825</v>
      </c>
      <c r="D25" s="91" t="s">
        <v>10</v>
      </c>
      <c r="E25" s="91" t="s">
        <v>4612</v>
      </c>
      <c r="F25" s="3">
        <v>2015</v>
      </c>
      <c r="G25" s="3" t="s">
        <v>1794</v>
      </c>
      <c r="H25" s="3" t="s">
        <v>4603</v>
      </c>
      <c r="I25" s="3"/>
      <c r="J25" s="3">
        <v>1</v>
      </c>
      <c r="K25" s="3" t="s">
        <v>14</v>
      </c>
      <c r="M25" s="3">
        <v>100</v>
      </c>
    </row>
    <row r="26" customHeight="1" spans="1:13">
      <c r="A26" s="3">
        <v>11826</v>
      </c>
      <c r="D26" s="91" t="s">
        <v>10</v>
      </c>
      <c r="E26" s="91" t="s">
        <v>4613</v>
      </c>
      <c r="F26" s="3">
        <v>2015</v>
      </c>
      <c r="G26" s="3" t="s">
        <v>1794</v>
      </c>
      <c r="H26" s="3" t="s">
        <v>4603</v>
      </c>
      <c r="I26" s="3"/>
      <c r="J26" s="3">
        <v>1</v>
      </c>
      <c r="K26" s="3" t="s">
        <v>14</v>
      </c>
      <c r="M26" s="3">
        <v>100</v>
      </c>
    </row>
    <row r="27" customHeight="1" spans="1:13">
      <c r="A27" s="3">
        <v>11827</v>
      </c>
      <c r="D27" s="91" t="s">
        <v>10</v>
      </c>
      <c r="E27" s="91" t="s">
        <v>4614</v>
      </c>
      <c r="F27" s="3">
        <v>2015</v>
      </c>
      <c r="G27" s="3" t="s">
        <v>1794</v>
      </c>
      <c r="H27" s="3" t="s">
        <v>4603</v>
      </c>
      <c r="I27" s="3"/>
      <c r="J27" s="3">
        <v>1</v>
      </c>
      <c r="K27" s="3" t="s">
        <v>14</v>
      </c>
      <c r="M27" s="3">
        <v>100</v>
      </c>
    </row>
    <row r="28" customHeight="1" spans="1:13">
      <c r="A28" s="3">
        <v>11828</v>
      </c>
      <c r="D28" s="91" t="s">
        <v>10</v>
      </c>
      <c r="E28" s="91" t="s">
        <v>4615</v>
      </c>
      <c r="F28" s="3">
        <v>2015</v>
      </c>
      <c r="G28" s="3" t="s">
        <v>1794</v>
      </c>
      <c r="H28" s="3" t="s">
        <v>4603</v>
      </c>
      <c r="I28" s="3"/>
      <c r="J28" s="3">
        <v>1</v>
      </c>
      <c r="K28" s="3" t="s">
        <v>14</v>
      </c>
      <c r="M28" s="3">
        <v>100</v>
      </c>
    </row>
    <row r="29" customHeight="1" spans="1:13">
      <c r="A29" s="3">
        <v>11829</v>
      </c>
      <c r="D29" s="91" t="s">
        <v>10</v>
      </c>
      <c r="E29" s="91" t="s">
        <v>4616</v>
      </c>
      <c r="F29" s="3">
        <v>2015</v>
      </c>
      <c r="G29" s="3" t="s">
        <v>1794</v>
      </c>
      <c r="H29" s="3" t="s">
        <v>4603</v>
      </c>
      <c r="I29" s="3"/>
      <c r="J29" s="3">
        <v>1</v>
      </c>
      <c r="K29" s="3" t="s">
        <v>14</v>
      </c>
      <c r="M29" s="3">
        <v>100</v>
      </c>
    </row>
    <row r="30" customHeight="1" spans="1:13">
      <c r="A30" s="3">
        <v>11830</v>
      </c>
      <c r="D30" s="91" t="s">
        <v>10</v>
      </c>
      <c r="E30" s="91" t="s">
        <v>4617</v>
      </c>
      <c r="F30" s="3">
        <v>2015</v>
      </c>
      <c r="G30" s="3" t="s">
        <v>1794</v>
      </c>
      <c r="H30" s="3" t="s">
        <v>4603</v>
      </c>
      <c r="I30" s="3"/>
      <c r="J30" s="3">
        <v>1</v>
      </c>
      <c r="K30" s="3" t="s">
        <v>14</v>
      </c>
      <c r="M30" s="3">
        <v>100</v>
      </c>
    </row>
    <row r="31" customHeight="1" spans="1:13">
      <c r="A31" s="3">
        <v>11831</v>
      </c>
      <c r="D31" s="91" t="s">
        <v>10</v>
      </c>
      <c r="E31" s="91" t="s">
        <v>4618</v>
      </c>
      <c r="F31" s="3">
        <v>2015</v>
      </c>
      <c r="G31" s="3" t="s">
        <v>1794</v>
      </c>
      <c r="H31" s="3" t="s">
        <v>4603</v>
      </c>
      <c r="I31" s="3"/>
      <c r="J31" s="3">
        <v>1</v>
      </c>
      <c r="K31" s="3" t="s">
        <v>14</v>
      </c>
      <c r="M31" s="3">
        <v>100</v>
      </c>
    </row>
    <row r="32" customHeight="1" spans="1:13">
      <c r="A32" s="3">
        <v>11832</v>
      </c>
      <c r="D32" s="91" t="s">
        <v>10</v>
      </c>
      <c r="E32" s="91" t="s">
        <v>4619</v>
      </c>
      <c r="F32" s="3">
        <v>2015</v>
      </c>
      <c r="G32" s="3" t="s">
        <v>1794</v>
      </c>
      <c r="H32" s="3" t="s">
        <v>4603</v>
      </c>
      <c r="I32" s="3"/>
      <c r="J32" s="3">
        <v>1</v>
      </c>
      <c r="K32" s="3" t="s">
        <v>14</v>
      </c>
      <c r="M32" s="3">
        <v>100</v>
      </c>
    </row>
    <row r="33" customHeight="1" spans="1:13">
      <c r="A33" s="3">
        <v>11833</v>
      </c>
      <c r="D33" s="91" t="s">
        <v>10</v>
      </c>
      <c r="E33" s="91" t="s">
        <v>4620</v>
      </c>
      <c r="F33" s="3">
        <v>1990</v>
      </c>
      <c r="G33" s="3" t="s">
        <v>183</v>
      </c>
      <c r="H33" s="3" t="s">
        <v>4621</v>
      </c>
      <c r="I33" s="3" t="s">
        <v>3819</v>
      </c>
      <c r="J33" s="3">
        <v>439</v>
      </c>
      <c r="K33" s="3" t="s">
        <v>14</v>
      </c>
      <c r="M33" s="3">
        <v>25</v>
      </c>
    </row>
    <row r="34" customHeight="1" spans="1:13">
      <c r="A34" s="3">
        <v>11834</v>
      </c>
      <c r="D34" s="91" t="s">
        <v>10</v>
      </c>
      <c r="E34" s="91" t="s">
        <v>4622</v>
      </c>
      <c r="F34" s="3">
        <v>2011</v>
      </c>
      <c r="G34" s="3" t="s">
        <v>4623</v>
      </c>
      <c r="H34" s="3" t="s">
        <v>4624</v>
      </c>
      <c r="I34" s="3" t="s">
        <v>4625</v>
      </c>
      <c r="J34" s="3" t="s">
        <v>4626</v>
      </c>
      <c r="K34" s="3" t="s">
        <v>40</v>
      </c>
      <c r="M34" s="3">
        <v>115</v>
      </c>
    </row>
    <row r="35" customHeight="1" spans="1:13">
      <c r="A35" s="3">
        <v>11958</v>
      </c>
      <c r="D35" s="91" t="s">
        <v>10</v>
      </c>
      <c r="E35" s="91" t="s">
        <v>4627</v>
      </c>
      <c r="F35" s="3">
        <v>1984</v>
      </c>
      <c r="G35" s="3" t="s">
        <v>166</v>
      </c>
      <c r="H35" s="3" t="s">
        <v>4590</v>
      </c>
      <c r="J35" s="3">
        <v>51</v>
      </c>
      <c r="K35" s="3" t="s">
        <v>14</v>
      </c>
      <c r="M35" s="3">
        <v>90</v>
      </c>
    </row>
    <row r="36" customHeight="1" spans="1:13">
      <c r="A36" s="3">
        <v>11959</v>
      </c>
      <c r="D36" s="91" t="s">
        <v>10</v>
      </c>
      <c r="E36" s="91" t="s">
        <v>4628</v>
      </c>
      <c r="F36" s="3">
        <v>1984</v>
      </c>
      <c r="G36" s="3" t="s">
        <v>166</v>
      </c>
      <c r="H36" s="3" t="s">
        <v>4590</v>
      </c>
      <c r="J36" s="3">
        <v>51</v>
      </c>
      <c r="K36" s="3" t="s">
        <v>27</v>
      </c>
      <c r="M36" s="3">
        <v>50</v>
      </c>
    </row>
    <row r="37" customHeight="1" spans="1:13">
      <c r="A37" s="3">
        <v>12064</v>
      </c>
      <c r="D37" s="91" t="s">
        <v>10</v>
      </c>
      <c r="E37" s="91" t="s">
        <v>4629</v>
      </c>
      <c r="F37" s="3">
        <v>2008</v>
      </c>
      <c r="G37" s="3" t="s">
        <v>4630</v>
      </c>
      <c r="H37" s="3" t="s">
        <v>4631</v>
      </c>
      <c r="I37" s="3" t="s">
        <v>4632</v>
      </c>
      <c r="J37" s="3">
        <v>59</v>
      </c>
      <c r="K37" s="3" t="s">
        <v>40</v>
      </c>
      <c r="M37" s="3">
        <v>50</v>
      </c>
    </row>
    <row r="38" customHeight="1" spans="1:13">
      <c r="A38" s="3">
        <v>12065</v>
      </c>
      <c r="D38" s="91" t="s">
        <v>10</v>
      </c>
      <c r="E38" s="91" t="s">
        <v>4633</v>
      </c>
      <c r="F38" s="3">
        <v>2008</v>
      </c>
      <c r="G38" s="3" t="s">
        <v>4630</v>
      </c>
      <c r="H38" s="3" t="s">
        <v>4631</v>
      </c>
      <c r="I38" s="3" t="s">
        <v>4632</v>
      </c>
      <c r="J38" s="3">
        <v>59</v>
      </c>
      <c r="K38" s="3" t="s">
        <v>40</v>
      </c>
      <c r="M38" s="3">
        <v>50</v>
      </c>
    </row>
    <row r="39" customHeight="1" spans="1:13">
      <c r="A39" s="3">
        <v>12066</v>
      </c>
      <c r="D39" s="91" t="s">
        <v>10</v>
      </c>
      <c r="E39" s="91" t="s">
        <v>4634</v>
      </c>
      <c r="F39" s="3">
        <v>2008</v>
      </c>
      <c r="G39" s="3" t="s">
        <v>4630</v>
      </c>
      <c r="H39" s="3" t="s">
        <v>4631</v>
      </c>
      <c r="I39" s="3" t="s">
        <v>4632</v>
      </c>
      <c r="J39" s="3">
        <v>59</v>
      </c>
      <c r="K39" s="3" t="s">
        <v>40</v>
      </c>
      <c r="M39" s="3">
        <v>50</v>
      </c>
    </row>
    <row r="40" customHeight="1" spans="1:13">
      <c r="A40" s="3">
        <v>12067</v>
      </c>
      <c r="D40" s="91" t="s">
        <v>10</v>
      </c>
      <c r="E40" s="91" t="s">
        <v>4635</v>
      </c>
      <c r="F40" s="3">
        <v>2008</v>
      </c>
      <c r="G40" s="3" t="s">
        <v>4630</v>
      </c>
      <c r="H40" s="3" t="s">
        <v>4631</v>
      </c>
      <c r="I40" s="3" t="s">
        <v>4632</v>
      </c>
      <c r="J40" s="3">
        <v>59</v>
      </c>
      <c r="K40" s="3" t="s">
        <v>40</v>
      </c>
      <c r="M40" s="3">
        <v>50</v>
      </c>
    </row>
    <row r="41" customHeight="1" spans="1:13">
      <c r="A41" s="3">
        <v>12068</v>
      </c>
      <c r="D41" s="91" t="s">
        <v>10</v>
      </c>
      <c r="E41" s="91" t="s">
        <v>4636</v>
      </c>
      <c r="F41" s="3">
        <v>2008</v>
      </c>
      <c r="G41" s="3" t="s">
        <v>4630</v>
      </c>
      <c r="H41" s="3" t="s">
        <v>4631</v>
      </c>
      <c r="I41" s="3" t="s">
        <v>4632</v>
      </c>
      <c r="J41" s="3">
        <v>59</v>
      </c>
      <c r="K41" s="3" t="s">
        <v>40</v>
      </c>
      <c r="M41" s="3">
        <v>50</v>
      </c>
    </row>
    <row r="42" customHeight="1" spans="1:13">
      <c r="A42" s="3">
        <v>12069</v>
      </c>
      <c r="D42" s="91" t="s">
        <v>10</v>
      </c>
      <c r="E42" s="91" t="s">
        <v>4637</v>
      </c>
      <c r="F42" s="3">
        <v>2008</v>
      </c>
      <c r="G42" s="3" t="s">
        <v>4630</v>
      </c>
      <c r="H42" s="3" t="s">
        <v>4631</v>
      </c>
      <c r="I42" s="3" t="s">
        <v>4632</v>
      </c>
      <c r="J42" s="3">
        <v>59</v>
      </c>
      <c r="K42" s="3" t="s">
        <v>40</v>
      </c>
      <c r="M42" s="3">
        <v>50</v>
      </c>
    </row>
    <row r="43" customHeight="1" spans="1:13">
      <c r="A43" s="3">
        <v>12070</v>
      </c>
      <c r="D43" s="91" t="s">
        <v>10</v>
      </c>
      <c r="E43" s="91" t="s">
        <v>4638</v>
      </c>
      <c r="F43" s="3">
        <v>2008</v>
      </c>
      <c r="G43" s="3" t="s">
        <v>4630</v>
      </c>
      <c r="H43" s="3" t="s">
        <v>4631</v>
      </c>
      <c r="I43" s="3" t="s">
        <v>4632</v>
      </c>
      <c r="J43" s="3">
        <v>59</v>
      </c>
      <c r="K43" s="3" t="s">
        <v>40</v>
      </c>
      <c r="M43" s="3">
        <v>50</v>
      </c>
    </row>
    <row r="44" customHeight="1" spans="1:13">
      <c r="A44" s="3">
        <v>12071</v>
      </c>
      <c r="D44" s="91" t="s">
        <v>10</v>
      </c>
      <c r="E44" s="91" t="s">
        <v>4639</v>
      </c>
      <c r="F44" s="3">
        <v>2008</v>
      </c>
      <c r="G44" s="3" t="s">
        <v>4630</v>
      </c>
      <c r="H44" s="3" t="s">
        <v>4631</v>
      </c>
      <c r="I44" s="3" t="s">
        <v>4632</v>
      </c>
      <c r="J44" s="3">
        <v>59</v>
      </c>
      <c r="K44" s="3" t="s">
        <v>40</v>
      </c>
      <c r="M44" s="3">
        <v>50</v>
      </c>
    </row>
    <row r="45" customHeight="1" spans="1:13">
      <c r="A45" s="3">
        <v>12072</v>
      </c>
      <c r="D45" s="91" t="s">
        <v>10</v>
      </c>
      <c r="E45" s="91" t="s">
        <v>4640</v>
      </c>
      <c r="F45" s="3">
        <v>2008</v>
      </c>
      <c r="G45" s="3" t="s">
        <v>4630</v>
      </c>
      <c r="H45" s="3" t="s">
        <v>4631</v>
      </c>
      <c r="I45" s="3" t="s">
        <v>4632</v>
      </c>
      <c r="J45" s="3">
        <v>59</v>
      </c>
      <c r="K45" s="3" t="s">
        <v>40</v>
      </c>
      <c r="M45" s="3">
        <v>50</v>
      </c>
    </row>
    <row r="46" customHeight="1" spans="1:13">
      <c r="A46" s="3">
        <v>12073</v>
      </c>
      <c r="D46" s="91" t="s">
        <v>10</v>
      </c>
      <c r="E46" s="91" t="s">
        <v>4641</v>
      </c>
      <c r="F46" s="3">
        <v>1984</v>
      </c>
      <c r="G46" s="3" t="s">
        <v>166</v>
      </c>
      <c r="H46" s="3" t="s">
        <v>4642</v>
      </c>
      <c r="J46" s="3">
        <v>49</v>
      </c>
      <c r="K46" s="3" t="s">
        <v>27</v>
      </c>
      <c r="M46" s="3">
        <v>60</v>
      </c>
    </row>
    <row r="47" customHeight="1" spans="1:13">
      <c r="A47" s="3">
        <v>12074</v>
      </c>
      <c r="D47" s="91" t="s">
        <v>10</v>
      </c>
      <c r="E47" s="91" t="s">
        <v>4643</v>
      </c>
      <c r="F47" s="3">
        <v>1988</v>
      </c>
      <c r="G47" s="3" t="s">
        <v>166</v>
      </c>
      <c r="H47" s="3" t="s">
        <v>4644</v>
      </c>
      <c r="J47" s="3">
        <v>66</v>
      </c>
      <c r="K47" s="3" t="s">
        <v>27</v>
      </c>
      <c r="M47" s="3">
        <v>30</v>
      </c>
    </row>
    <row r="48" customHeight="1" spans="1:13">
      <c r="A48" s="3">
        <v>12075</v>
      </c>
      <c r="D48" s="91" t="s">
        <v>10</v>
      </c>
      <c r="E48" s="91" t="s">
        <v>4645</v>
      </c>
      <c r="F48" s="3">
        <v>1988</v>
      </c>
      <c r="G48" s="3" t="s">
        <v>166</v>
      </c>
      <c r="H48" s="3" t="s">
        <v>4644</v>
      </c>
      <c r="J48" s="3">
        <v>66</v>
      </c>
      <c r="K48" s="3" t="s">
        <v>27</v>
      </c>
      <c r="M48" s="3">
        <v>30</v>
      </c>
    </row>
    <row r="49" customHeight="1" spans="1:13">
      <c r="A49" s="3">
        <v>12076</v>
      </c>
      <c r="D49" s="91" t="s">
        <v>10</v>
      </c>
      <c r="E49" s="91" t="s">
        <v>4646</v>
      </c>
      <c r="F49" s="3">
        <v>1988</v>
      </c>
      <c r="G49" s="3" t="s">
        <v>166</v>
      </c>
      <c r="H49" s="3" t="s">
        <v>4644</v>
      </c>
      <c r="J49" s="3">
        <v>66</v>
      </c>
      <c r="K49" s="3" t="s">
        <v>27</v>
      </c>
      <c r="M49" s="3">
        <v>30</v>
      </c>
    </row>
    <row r="50" customHeight="1" spans="1:13">
      <c r="A50" s="3">
        <v>12345</v>
      </c>
      <c r="D50" s="91" t="s">
        <v>10</v>
      </c>
      <c r="E50" s="91" t="s">
        <v>4647</v>
      </c>
      <c r="F50" s="3">
        <v>1990</v>
      </c>
      <c r="G50" s="3" t="s">
        <v>1794</v>
      </c>
      <c r="H50" s="3" t="s">
        <v>4595</v>
      </c>
      <c r="I50" s="3">
        <v>356</v>
      </c>
      <c r="J50" s="3" t="s">
        <v>181</v>
      </c>
      <c r="K50" s="3" t="s">
        <v>27</v>
      </c>
      <c r="M50" s="3">
        <v>15</v>
      </c>
    </row>
    <row r="51" customHeight="1" spans="1:13">
      <c r="A51" s="3">
        <f t="shared" ref="A51:A60" si="1">A50+1</f>
        <v>12346</v>
      </c>
      <c r="D51" s="91" t="s">
        <v>10</v>
      </c>
      <c r="E51" s="91" t="s">
        <v>4648</v>
      </c>
      <c r="F51" s="3">
        <v>1990</v>
      </c>
      <c r="G51" s="3" t="s">
        <v>1794</v>
      </c>
      <c r="H51" s="3" t="s">
        <v>4595</v>
      </c>
      <c r="I51" s="3">
        <v>356</v>
      </c>
      <c r="J51" s="3" t="s">
        <v>181</v>
      </c>
      <c r="K51" s="3" t="s">
        <v>27</v>
      </c>
      <c r="M51" s="3">
        <v>15</v>
      </c>
    </row>
    <row r="52" customHeight="1" spans="1:13">
      <c r="A52" s="3">
        <f t="shared" si="1"/>
        <v>12347</v>
      </c>
      <c r="D52" s="91" t="s">
        <v>10</v>
      </c>
      <c r="E52" s="91" t="s">
        <v>4649</v>
      </c>
      <c r="F52" s="3">
        <v>1990</v>
      </c>
      <c r="G52" s="3" t="s">
        <v>1794</v>
      </c>
      <c r="H52" s="3" t="s">
        <v>4595</v>
      </c>
      <c r="I52" s="3">
        <v>356</v>
      </c>
      <c r="J52" s="3" t="s">
        <v>181</v>
      </c>
      <c r="K52" s="3" t="s">
        <v>27</v>
      </c>
      <c r="M52" s="3">
        <v>15</v>
      </c>
    </row>
    <row r="53" customHeight="1" spans="1:13">
      <c r="A53" s="3">
        <f t="shared" si="1"/>
        <v>12348</v>
      </c>
      <c r="D53" s="91" t="s">
        <v>10</v>
      </c>
      <c r="E53" s="91" t="s">
        <v>4650</v>
      </c>
      <c r="F53" s="3">
        <v>1990</v>
      </c>
      <c r="G53" s="3" t="s">
        <v>1794</v>
      </c>
      <c r="H53" s="3" t="s">
        <v>4595</v>
      </c>
      <c r="I53" s="3">
        <v>356</v>
      </c>
      <c r="J53" s="3" t="s">
        <v>181</v>
      </c>
      <c r="K53" s="3" t="s">
        <v>27</v>
      </c>
      <c r="M53" s="3">
        <v>15</v>
      </c>
    </row>
    <row r="54" customHeight="1" spans="1:13">
      <c r="A54" s="3">
        <f t="shared" si="1"/>
        <v>12349</v>
      </c>
      <c r="D54" s="91" t="s">
        <v>10</v>
      </c>
      <c r="E54" s="91" t="s">
        <v>4651</v>
      </c>
      <c r="F54" s="3">
        <v>1990</v>
      </c>
      <c r="G54" s="3" t="s">
        <v>1794</v>
      </c>
      <c r="H54" s="3" t="s">
        <v>4595</v>
      </c>
      <c r="I54" s="3">
        <v>356</v>
      </c>
      <c r="J54" s="3" t="s">
        <v>181</v>
      </c>
      <c r="K54" s="3" t="s">
        <v>27</v>
      </c>
      <c r="M54" s="3">
        <v>15</v>
      </c>
    </row>
    <row r="55" customHeight="1" spans="1:13">
      <c r="A55" s="3">
        <f t="shared" si="1"/>
        <v>12350</v>
      </c>
      <c r="D55" s="91" t="s">
        <v>10</v>
      </c>
      <c r="E55" s="91" t="s">
        <v>4652</v>
      </c>
      <c r="F55" s="3">
        <v>1990</v>
      </c>
      <c r="G55" s="3" t="s">
        <v>1794</v>
      </c>
      <c r="H55" s="3" t="s">
        <v>4595</v>
      </c>
      <c r="I55" s="3">
        <v>356</v>
      </c>
      <c r="J55" s="3" t="s">
        <v>181</v>
      </c>
      <c r="K55" s="3" t="s">
        <v>27</v>
      </c>
      <c r="M55" s="3">
        <v>15</v>
      </c>
    </row>
    <row r="56" customHeight="1" spans="1:13">
      <c r="A56" s="3">
        <f t="shared" si="1"/>
        <v>12351</v>
      </c>
      <c r="D56" s="91" t="s">
        <v>10</v>
      </c>
      <c r="E56" s="91" t="s">
        <v>4653</v>
      </c>
      <c r="F56" s="3">
        <v>1990</v>
      </c>
      <c r="G56" s="3" t="s">
        <v>1794</v>
      </c>
      <c r="H56" s="3" t="s">
        <v>4595</v>
      </c>
      <c r="I56" s="3">
        <v>356</v>
      </c>
      <c r="J56" s="3" t="s">
        <v>181</v>
      </c>
      <c r="K56" s="3" t="s">
        <v>27</v>
      </c>
      <c r="M56" s="3">
        <v>15</v>
      </c>
    </row>
    <row r="57" customHeight="1" spans="1:13">
      <c r="A57" s="3">
        <f t="shared" si="1"/>
        <v>12352</v>
      </c>
      <c r="D57" s="91" t="s">
        <v>10</v>
      </c>
      <c r="E57" s="91" t="s">
        <v>4654</v>
      </c>
      <c r="F57" s="3">
        <v>1990</v>
      </c>
      <c r="G57" s="3" t="s">
        <v>1794</v>
      </c>
      <c r="H57" s="3" t="s">
        <v>4595</v>
      </c>
      <c r="I57" s="3">
        <v>356</v>
      </c>
      <c r="J57" s="3" t="s">
        <v>181</v>
      </c>
      <c r="K57" s="3" t="s">
        <v>27</v>
      </c>
      <c r="M57" s="3">
        <v>15</v>
      </c>
    </row>
    <row r="58" customHeight="1" spans="1:13">
      <c r="A58" s="3">
        <f t="shared" si="1"/>
        <v>12353</v>
      </c>
      <c r="D58" s="91" t="s">
        <v>10</v>
      </c>
      <c r="E58" s="91" t="s">
        <v>4655</v>
      </c>
      <c r="F58" s="3">
        <v>1990</v>
      </c>
      <c r="G58" s="3" t="s">
        <v>1794</v>
      </c>
      <c r="H58" s="3" t="s">
        <v>4595</v>
      </c>
      <c r="I58" s="3">
        <v>356</v>
      </c>
      <c r="J58" s="3" t="s">
        <v>181</v>
      </c>
      <c r="K58" s="3" t="s">
        <v>27</v>
      </c>
      <c r="M58" s="3">
        <v>15</v>
      </c>
    </row>
    <row r="59" customHeight="1" spans="1:13">
      <c r="A59" s="3">
        <f t="shared" si="1"/>
        <v>12354</v>
      </c>
      <c r="D59" s="91" t="s">
        <v>10</v>
      </c>
      <c r="E59" s="91" t="s">
        <v>4656</v>
      </c>
      <c r="F59" s="3">
        <v>1990</v>
      </c>
      <c r="G59" s="3" t="s">
        <v>183</v>
      </c>
      <c r="H59" s="3" t="s">
        <v>4595</v>
      </c>
      <c r="I59" s="3">
        <v>428</v>
      </c>
      <c r="J59" s="3" t="s">
        <v>181</v>
      </c>
      <c r="K59" s="3" t="s">
        <v>27</v>
      </c>
      <c r="M59" s="3">
        <v>10</v>
      </c>
    </row>
    <row r="60" customHeight="1" spans="1:13">
      <c r="A60" s="3">
        <f t="shared" si="1"/>
        <v>12355</v>
      </c>
      <c r="D60" s="91" t="s">
        <v>10</v>
      </c>
      <c r="E60" s="91" t="s">
        <v>4657</v>
      </c>
      <c r="F60" s="3">
        <v>1990</v>
      </c>
      <c r="G60" s="3" t="s">
        <v>183</v>
      </c>
      <c r="H60" s="3" t="s">
        <v>4595</v>
      </c>
      <c r="I60" s="3">
        <v>428</v>
      </c>
      <c r="J60" s="3" t="s">
        <v>181</v>
      </c>
      <c r="K60" s="3" t="s">
        <v>27</v>
      </c>
      <c r="M60" s="3">
        <v>10</v>
      </c>
    </row>
    <row r="61" customHeight="1" spans="1:13">
      <c r="A61" s="3">
        <v>12388</v>
      </c>
      <c r="D61" s="91" t="s">
        <v>10</v>
      </c>
      <c r="E61" s="91" t="s">
        <v>4658</v>
      </c>
      <c r="F61" s="3">
        <v>1990</v>
      </c>
      <c r="G61" s="3" t="s">
        <v>183</v>
      </c>
      <c r="H61" s="3" t="s">
        <v>4595</v>
      </c>
      <c r="I61" s="3">
        <v>428</v>
      </c>
      <c r="J61" s="3" t="s">
        <v>181</v>
      </c>
      <c r="K61" s="3" t="s">
        <v>14</v>
      </c>
      <c r="M61" s="3">
        <v>20</v>
      </c>
    </row>
    <row r="62" customHeight="1" spans="1:13">
      <c r="A62" s="3">
        <v>12389</v>
      </c>
      <c r="D62" s="91" t="s">
        <v>10</v>
      </c>
      <c r="E62" s="91" t="s">
        <v>4659</v>
      </c>
      <c r="F62" s="3">
        <v>1990</v>
      </c>
      <c r="G62" s="3" t="s">
        <v>183</v>
      </c>
      <c r="H62" s="3" t="s">
        <v>4595</v>
      </c>
      <c r="I62" s="3">
        <v>428</v>
      </c>
      <c r="J62" s="3" t="s">
        <v>181</v>
      </c>
      <c r="K62" s="3" t="s">
        <v>14</v>
      </c>
      <c r="M62" s="3">
        <v>20</v>
      </c>
    </row>
    <row r="63" customHeight="1" spans="1:13">
      <c r="A63" s="3">
        <v>12390</v>
      </c>
      <c r="D63" s="91" t="s">
        <v>10</v>
      </c>
      <c r="E63" s="91" t="s">
        <v>4660</v>
      </c>
      <c r="F63" s="3">
        <v>1990</v>
      </c>
      <c r="G63" s="3" t="s">
        <v>183</v>
      </c>
      <c r="H63" s="3" t="s">
        <v>4595</v>
      </c>
      <c r="I63" s="3">
        <v>428</v>
      </c>
      <c r="J63" s="3" t="s">
        <v>181</v>
      </c>
      <c r="K63" s="3" t="s">
        <v>14</v>
      </c>
      <c r="M63" s="3">
        <v>20</v>
      </c>
    </row>
    <row r="64" customHeight="1" spans="1:13">
      <c r="A64" s="3" t="s">
        <v>2848</v>
      </c>
      <c r="D64" s="91" t="s">
        <v>66</v>
      </c>
      <c r="E64" s="91" t="s">
        <v>4661</v>
      </c>
      <c r="F64" s="3">
        <v>2001</v>
      </c>
      <c r="G64" s="3" t="s">
        <v>1794</v>
      </c>
      <c r="H64" s="3" t="s">
        <v>4588</v>
      </c>
      <c r="I64" s="3">
        <v>1</v>
      </c>
      <c r="J64" s="3" t="s">
        <v>181</v>
      </c>
      <c r="K64" s="3" t="s">
        <v>146</v>
      </c>
      <c r="M64" s="3">
        <v>100</v>
      </c>
    </row>
    <row r="65" customHeight="1" spans="1:13">
      <c r="A65" s="3" t="s">
        <v>2848</v>
      </c>
      <c r="D65" s="220"/>
      <c r="E65" s="91" t="s">
        <v>4662</v>
      </c>
      <c r="F65" s="3">
        <v>2001</v>
      </c>
      <c r="G65" s="3" t="s">
        <v>1794</v>
      </c>
      <c r="H65" s="3" t="s">
        <v>4588</v>
      </c>
      <c r="I65" s="3">
        <v>1</v>
      </c>
      <c r="J65" s="3" t="s">
        <v>181</v>
      </c>
      <c r="K65" s="3" t="s">
        <v>984</v>
      </c>
      <c r="M65" s="3">
        <v>75</v>
      </c>
    </row>
    <row r="66" customHeight="1" spans="1:13">
      <c r="A66" s="3" t="s">
        <v>2848</v>
      </c>
      <c r="D66" s="220"/>
      <c r="E66" s="91" t="s">
        <v>4663</v>
      </c>
      <c r="F66" s="3">
        <v>2001</v>
      </c>
      <c r="G66" s="3" t="s">
        <v>1794</v>
      </c>
      <c r="H66" s="3" t="s">
        <v>4588</v>
      </c>
      <c r="I66" s="3">
        <v>1</v>
      </c>
      <c r="J66" s="3" t="s">
        <v>181</v>
      </c>
      <c r="K66" s="3" t="s">
        <v>984</v>
      </c>
      <c r="M66" s="3">
        <v>75</v>
      </c>
    </row>
    <row r="67" customHeight="1" spans="1:13">
      <c r="A67" s="3" t="s">
        <v>2848</v>
      </c>
      <c r="D67" s="220"/>
      <c r="E67" s="91" t="s">
        <v>4664</v>
      </c>
      <c r="F67" s="3">
        <v>2001</v>
      </c>
      <c r="G67" s="3" t="s">
        <v>1794</v>
      </c>
      <c r="H67" s="3" t="s">
        <v>4588</v>
      </c>
      <c r="I67" s="3" t="s">
        <v>4665</v>
      </c>
      <c r="J67" s="3" t="s">
        <v>4666</v>
      </c>
      <c r="K67" s="3" t="s">
        <v>14</v>
      </c>
      <c r="M67" s="3">
        <v>40</v>
      </c>
    </row>
    <row r="68" customHeight="1" spans="1:13">
      <c r="A68" s="3" t="s">
        <v>2848</v>
      </c>
      <c r="D68" s="220"/>
      <c r="E68" s="91" t="s">
        <v>4667</v>
      </c>
      <c r="F68" s="3">
        <v>1990</v>
      </c>
      <c r="G68" s="3" t="s">
        <v>4668</v>
      </c>
      <c r="H68" s="3" t="s">
        <v>4595</v>
      </c>
      <c r="I68" s="3">
        <v>50</v>
      </c>
      <c r="J68" s="3" t="s">
        <v>181</v>
      </c>
      <c r="K68" s="3" t="s">
        <v>14</v>
      </c>
      <c r="M68" s="3">
        <v>60</v>
      </c>
    </row>
    <row r="69" customHeight="1" spans="1:13">
      <c r="A69" s="3" t="s">
        <v>2848</v>
      </c>
      <c r="D69" s="220"/>
      <c r="E69" s="91" t="s">
        <v>4669</v>
      </c>
      <c r="F69" s="3">
        <v>1990</v>
      </c>
      <c r="G69" s="3" t="s">
        <v>4668</v>
      </c>
      <c r="H69" s="3" t="s">
        <v>4670</v>
      </c>
      <c r="I69" s="3">
        <v>100</v>
      </c>
      <c r="J69" s="3" t="s">
        <v>181</v>
      </c>
      <c r="K69" s="3" t="s">
        <v>14</v>
      </c>
      <c r="M69" s="3">
        <v>20</v>
      </c>
    </row>
    <row r="70" customHeight="1" spans="1:13">
      <c r="A70" s="3" t="s">
        <v>2848</v>
      </c>
      <c r="D70" s="220"/>
      <c r="E70" s="91" t="s">
        <v>4671</v>
      </c>
      <c r="F70" s="3">
        <v>1990</v>
      </c>
      <c r="G70" s="3" t="s">
        <v>4668</v>
      </c>
      <c r="H70" s="3" t="s">
        <v>4672</v>
      </c>
      <c r="I70" s="3">
        <v>25</v>
      </c>
      <c r="J70" s="3" t="s">
        <v>181</v>
      </c>
      <c r="K70" s="3" t="s">
        <v>14</v>
      </c>
      <c r="M70" s="3">
        <v>10</v>
      </c>
    </row>
    <row r="71" customHeight="1" spans="1:13">
      <c r="A71" s="3" t="s">
        <v>2848</v>
      </c>
      <c r="D71" s="220"/>
      <c r="E71" s="91" t="s">
        <v>4673</v>
      </c>
      <c r="F71" s="3">
        <v>1990</v>
      </c>
      <c r="G71" s="3" t="s">
        <v>4668</v>
      </c>
      <c r="H71" s="3" t="s">
        <v>4642</v>
      </c>
      <c r="I71" s="3">
        <v>130</v>
      </c>
      <c r="J71" s="3" t="s">
        <v>181</v>
      </c>
      <c r="K71" s="3" t="s">
        <v>27</v>
      </c>
      <c r="M71" s="3">
        <v>35</v>
      </c>
    </row>
    <row r="72" customHeight="1" spans="1:13">
      <c r="A72" s="3" t="s">
        <v>2848</v>
      </c>
      <c r="D72" s="220"/>
      <c r="E72" s="91" t="s">
        <v>4674</v>
      </c>
      <c r="F72" s="3">
        <v>1990</v>
      </c>
      <c r="G72" s="3" t="s">
        <v>4668</v>
      </c>
      <c r="H72" s="3" t="s">
        <v>4644</v>
      </c>
      <c r="I72" s="3">
        <v>47</v>
      </c>
      <c r="J72" s="3" t="s">
        <v>181</v>
      </c>
      <c r="K72" s="3" t="s">
        <v>14</v>
      </c>
      <c r="M72" s="3">
        <v>20</v>
      </c>
    </row>
    <row r="73" customHeight="1" spans="1:13">
      <c r="A73" s="3" t="s">
        <v>2848</v>
      </c>
      <c r="D73" s="220"/>
      <c r="E73" s="91" t="s">
        <v>4675</v>
      </c>
      <c r="F73" s="3">
        <v>1990</v>
      </c>
      <c r="G73" s="3" t="s">
        <v>4668</v>
      </c>
      <c r="H73" s="3" t="s">
        <v>4676</v>
      </c>
      <c r="I73" s="3">
        <v>114</v>
      </c>
      <c r="J73" s="3" t="s">
        <v>181</v>
      </c>
      <c r="K73" s="3" t="s">
        <v>14</v>
      </c>
      <c r="M73" s="3">
        <v>20</v>
      </c>
    </row>
    <row r="74" customHeight="1" spans="1:13">
      <c r="A74" s="3" t="s">
        <v>2848</v>
      </c>
      <c r="D74" s="220"/>
      <c r="E74" s="91" t="s">
        <v>4677</v>
      </c>
      <c r="F74" s="3">
        <v>1984</v>
      </c>
      <c r="G74" s="3" t="s">
        <v>166</v>
      </c>
      <c r="H74" s="3" t="s">
        <v>4590</v>
      </c>
      <c r="I74" s="3">
        <v>51</v>
      </c>
      <c r="J74" s="3" t="s">
        <v>181</v>
      </c>
      <c r="K74" s="3" t="s">
        <v>977</v>
      </c>
      <c r="M74" s="3">
        <v>25</v>
      </c>
    </row>
    <row r="75" customHeight="1" spans="1:13">
      <c r="A75" s="3" t="s">
        <v>2848</v>
      </c>
      <c r="D75" s="220"/>
      <c r="E75" s="91" t="s">
        <v>4678</v>
      </c>
      <c r="F75" s="3">
        <v>1984</v>
      </c>
      <c r="G75" s="3" t="s">
        <v>166</v>
      </c>
      <c r="H75" s="3" t="s">
        <v>4590</v>
      </c>
      <c r="I75" s="3">
        <v>51</v>
      </c>
      <c r="J75" s="3" t="s">
        <v>181</v>
      </c>
      <c r="K75" s="3" t="s">
        <v>977</v>
      </c>
      <c r="M75" s="3">
        <v>25</v>
      </c>
    </row>
    <row r="76" customHeight="1" spans="1:13">
      <c r="A76" s="3" t="s">
        <v>2848</v>
      </c>
      <c r="D76" s="220"/>
      <c r="E76" s="91" t="s">
        <v>4679</v>
      </c>
      <c r="F76" s="3">
        <v>1984</v>
      </c>
      <c r="G76" s="3" t="s">
        <v>166</v>
      </c>
      <c r="H76" s="3" t="s">
        <v>4590</v>
      </c>
      <c r="I76" s="3">
        <v>51</v>
      </c>
      <c r="J76" s="3" t="s">
        <v>181</v>
      </c>
      <c r="K76" s="3" t="s">
        <v>170</v>
      </c>
      <c r="M76" s="3">
        <v>30</v>
      </c>
    </row>
    <row r="77" customHeight="1" spans="1:13">
      <c r="A77" s="3" t="s">
        <v>2848</v>
      </c>
      <c r="D77" s="220"/>
      <c r="E77" s="91" t="s">
        <v>4680</v>
      </c>
      <c r="F77" s="3">
        <v>1984</v>
      </c>
      <c r="G77" s="3" t="s">
        <v>166</v>
      </c>
      <c r="H77" s="3" t="s">
        <v>4590</v>
      </c>
      <c r="I77" s="3">
        <v>51</v>
      </c>
      <c r="J77" s="3" t="s">
        <v>181</v>
      </c>
      <c r="K77" s="3" t="s">
        <v>170</v>
      </c>
      <c r="M77" s="3">
        <v>30</v>
      </c>
    </row>
    <row r="78" customHeight="1" spans="1:13">
      <c r="A78" s="3" t="s">
        <v>2848</v>
      </c>
      <c r="D78" s="220"/>
      <c r="E78" s="91" t="s">
        <v>4681</v>
      </c>
      <c r="F78" s="3">
        <v>2008</v>
      </c>
      <c r="G78" s="3" t="s">
        <v>1794</v>
      </c>
      <c r="H78" s="3" t="s">
        <v>4631</v>
      </c>
      <c r="I78" s="3" t="s">
        <v>3783</v>
      </c>
      <c r="J78" s="3" t="s">
        <v>4682</v>
      </c>
      <c r="K78" s="3" t="s">
        <v>14</v>
      </c>
      <c r="M78" s="3">
        <v>50</v>
      </c>
    </row>
    <row r="79" customHeight="1" spans="1:13">
      <c r="A79" s="3" t="s">
        <v>2848</v>
      </c>
      <c r="D79" s="220"/>
      <c r="E79" s="91" t="s">
        <v>4683</v>
      </c>
      <c r="F79" s="3">
        <v>2008</v>
      </c>
      <c r="G79" s="3" t="s">
        <v>1794</v>
      </c>
      <c r="H79" s="3" t="s">
        <v>4631</v>
      </c>
      <c r="I79" s="3" t="s">
        <v>3783</v>
      </c>
      <c r="J79" s="3" t="s">
        <v>4682</v>
      </c>
      <c r="K79" s="3" t="s">
        <v>14</v>
      </c>
      <c r="M79" s="3">
        <v>50</v>
      </c>
    </row>
    <row r="80" customHeight="1" spans="1:13">
      <c r="A80" s="3" t="s">
        <v>2848</v>
      </c>
      <c r="D80" s="220"/>
      <c r="E80" s="91" t="s">
        <v>4684</v>
      </c>
      <c r="F80" s="3">
        <v>2008</v>
      </c>
      <c r="G80" s="3" t="s">
        <v>1794</v>
      </c>
      <c r="H80" s="3" t="s">
        <v>4631</v>
      </c>
      <c r="I80" s="3" t="s">
        <v>3783</v>
      </c>
      <c r="J80" s="3" t="s">
        <v>4682</v>
      </c>
      <c r="K80" s="3" t="s">
        <v>14</v>
      </c>
      <c r="M80" s="3">
        <v>50</v>
      </c>
    </row>
    <row r="81" customHeight="1" spans="1:13">
      <c r="A81" s="3" t="s">
        <v>2848</v>
      </c>
      <c r="D81" s="220"/>
      <c r="E81" s="91" t="s">
        <v>4685</v>
      </c>
      <c r="F81" s="3">
        <v>2001</v>
      </c>
      <c r="G81" s="3" t="s">
        <v>1794</v>
      </c>
      <c r="H81" s="3" t="s">
        <v>4588</v>
      </c>
      <c r="I81" s="3" t="s">
        <v>4686</v>
      </c>
      <c r="J81" s="3" t="s">
        <v>4686</v>
      </c>
      <c r="K81" s="3" t="s">
        <v>977</v>
      </c>
      <c r="M81" s="3">
        <v>50</v>
      </c>
    </row>
    <row r="82" customHeight="1" spans="1:13">
      <c r="A82" s="3" t="s">
        <v>2848</v>
      </c>
      <c r="D82" s="220"/>
      <c r="E82" s="91" t="s">
        <v>4687</v>
      </c>
      <c r="F82" s="3">
        <v>2001</v>
      </c>
      <c r="G82" s="3" t="s">
        <v>4688</v>
      </c>
      <c r="H82" s="3" t="s">
        <v>4588</v>
      </c>
      <c r="I82" s="3">
        <v>1</v>
      </c>
      <c r="J82" s="3" t="s">
        <v>181</v>
      </c>
      <c r="K82" s="3" t="s">
        <v>27</v>
      </c>
      <c r="M82" s="3">
        <v>50</v>
      </c>
    </row>
    <row r="83" customHeight="1" spans="1:13">
      <c r="A83" s="3" t="s">
        <v>2848</v>
      </c>
      <c r="D83" s="220"/>
      <c r="E83" s="91" t="s">
        <v>4689</v>
      </c>
      <c r="F83" s="3">
        <v>2001</v>
      </c>
      <c r="G83" s="3" t="s">
        <v>4688</v>
      </c>
      <c r="H83" s="3" t="s">
        <v>4588</v>
      </c>
      <c r="I83" s="3">
        <v>1</v>
      </c>
      <c r="J83" s="3" t="s">
        <v>181</v>
      </c>
      <c r="K83" s="3" t="s">
        <v>27</v>
      </c>
      <c r="M83" s="3">
        <v>50</v>
      </c>
    </row>
    <row r="84" customHeight="1" spans="1:13">
      <c r="A84" s="3" t="s">
        <v>2848</v>
      </c>
      <c r="D84" s="91" t="s">
        <v>66</v>
      </c>
      <c r="E84" s="91" t="s">
        <v>4690</v>
      </c>
      <c r="F84" s="3">
        <v>2001</v>
      </c>
      <c r="G84" s="3" t="s">
        <v>4688</v>
      </c>
      <c r="H84" s="3" t="s">
        <v>4588</v>
      </c>
      <c r="I84" s="3">
        <v>1</v>
      </c>
      <c r="J84" s="3" t="s">
        <v>181</v>
      </c>
      <c r="K84" s="3" t="s">
        <v>152</v>
      </c>
      <c r="M84" s="3">
        <v>40</v>
      </c>
    </row>
    <row r="85" customHeight="1" spans="1:13">
      <c r="A85" s="3" t="s">
        <v>2848</v>
      </c>
      <c r="D85" s="220"/>
      <c r="E85" s="91" t="s">
        <v>4691</v>
      </c>
      <c r="F85" s="3">
        <v>2001</v>
      </c>
      <c r="G85" s="3" t="s">
        <v>1794</v>
      </c>
      <c r="H85" s="3" t="s">
        <v>4588</v>
      </c>
      <c r="I85" s="3">
        <v>1</v>
      </c>
      <c r="J85" s="3" t="s">
        <v>181</v>
      </c>
      <c r="K85" s="3" t="s">
        <v>170</v>
      </c>
      <c r="M85" s="3">
        <v>30</v>
      </c>
    </row>
    <row r="86" customHeight="1" spans="1:13">
      <c r="A86" s="3" t="s">
        <v>2848</v>
      </c>
      <c r="D86" s="220"/>
      <c r="E86" s="91" t="s">
        <v>4692</v>
      </c>
      <c r="F86" s="3">
        <v>1984</v>
      </c>
      <c r="G86" s="3" t="s">
        <v>166</v>
      </c>
      <c r="H86" s="3" t="s">
        <v>4693</v>
      </c>
      <c r="I86" s="3">
        <v>96</v>
      </c>
      <c r="J86" s="3" t="s">
        <v>181</v>
      </c>
      <c r="K86" s="3" t="s">
        <v>27</v>
      </c>
      <c r="M86" s="3">
        <v>25</v>
      </c>
    </row>
    <row r="87" customHeight="1" spans="1:13">
      <c r="A87" s="3" t="s">
        <v>2848</v>
      </c>
      <c r="D87" s="220"/>
      <c r="E87" s="91" t="s">
        <v>4694</v>
      </c>
      <c r="F87" s="3">
        <v>1984</v>
      </c>
      <c r="G87" s="3" t="s">
        <v>166</v>
      </c>
      <c r="H87" s="3" t="s">
        <v>4693</v>
      </c>
      <c r="I87" s="3">
        <v>96</v>
      </c>
      <c r="J87" s="3" t="s">
        <v>181</v>
      </c>
      <c r="K87" s="3" t="s">
        <v>170</v>
      </c>
      <c r="M87" s="3">
        <v>15</v>
      </c>
    </row>
    <row r="88" customHeight="1" spans="1:13">
      <c r="A88" s="3" t="s">
        <v>2848</v>
      </c>
      <c r="D88" s="220"/>
      <c r="E88" s="91" t="s">
        <v>4695</v>
      </c>
      <c r="F88" s="3">
        <v>1984</v>
      </c>
      <c r="G88" s="3" t="s">
        <v>166</v>
      </c>
      <c r="H88" s="3" t="s">
        <v>4693</v>
      </c>
      <c r="I88" s="3">
        <v>96</v>
      </c>
      <c r="J88" s="3" t="s">
        <v>181</v>
      </c>
      <c r="K88" s="3" t="s">
        <v>170</v>
      </c>
      <c r="M88" s="3">
        <v>15</v>
      </c>
    </row>
    <row r="89" customHeight="1" spans="1:13">
      <c r="A89" s="3" t="s">
        <v>2848</v>
      </c>
      <c r="D89" s="220"/>
      <c r="E89" s="91" t="s">
        <v>4696</v>
      </c>
      <c r="F89" s="3">
        <v>1984</v>
      </c>
      <c r="G89" s="3" t="s">
        <v>166</v>
      </c>
      <c r="H89" s="3" t="s">
        <v>4693</v>
      </c>
      <c r="I89" s="3">
        <v>96</v>
      </c>
      <c r="J89" s="3" t="s">
        <v>181</v>
      </c>
      <c r="K89" s="3" t="s">
        <v>170</v>
      </c>
      <c r="M89" s="3">
        <v>15</v>
      </c>
    </row>
    <row r="90" customHeight="1" spans="1:13">
      <c r="A90" s="3" t="s">
        <v>2848</v>
      </c>
      <c r="D90" s="220"/>
      <c r="E90" s="91" t="s">
        <v>4697</v>
      </c>
      <c r="F90" s="3">
        <v>1990</v>
      </c>
      <c r="G90" s="3" t="s">
        <v>4668</v>
      </c>
      <c r="H90" s="3" t="s">
        <v>4670</v>
      </c>
      <c r="I90" s="3">
        <v>100</v>
      </c>
      <c r="J90" s="3" t="s">
        <v>181</v>
      </c>
      <c r="K90" s="3" t="s">
        <v>14</v>
      </c>
      <c r="M90" s="3">
        <v>20</v>
      </c>
    </row>
    <row r="91" customHeight="1" spans="1:13">
      <c r="A91" s="3" t="s">
        <v>2848</v>
      </c>
      <c r="D91" s="91" t="s">
        <v>545</v>
      </c>
      <c r="E91" s="91" t="s">
        <v>4698</v>
      </c>
      <c r="F91" s="3">
        <v>1990</v>
      </c>
      <c r="G91" s="3" t="s">
        <v>1794</v>
      </c>
      <c r="H91" s="3" t="s">
        <v>4699</v>
      </c>
      <c r="I91" s="3">
        <v>526</v>
      </c>
      <c r="J91" s="3" t="s">
        <v>181</v>
      </c>
      <c r="K91" s="3" t="s">
        <v>4700</v>
      </c>
      <c r="M91" s="3">
        <v>10</v>
      </c>
    </row>
    <row r="92" customHeight="1" spans="1:13">
      <c r="A92" s="3" t="s">
        <v>2848</v>
      </c>
      <c r="D92" s="91" t="s">
        <v>10</v>
      </c>
      <c r="E92" s="91" t="s">
        <v>4701</v>
      </c>
      <c r="F92" s="3">
        <v>1990</v>
      </c>
      <c r="G92" s="3" t="s">
        <v>1794</v>
      </c>
      <c r="H92" s="3" t="s">
        <v>4699</v>
      </c>
      <c r="I92" s="3">
        <v>526</v>
      </c>
      <c r="J92" s="3" t="s">
        <v>181</v>
      </c>
      <c r="K92" s="3" t="s">
        <v>170</v>
      </c>
      <c r="M92" s="3">
        <v>5</v>
      </c>
    </row>
    <row r="93" customHeight="1" spans="1:13">
      <c r="A93" s="3" t="s">
        <v>2848</v>
      </c>
      <c r="D93" s="91" t="s">
        <v>10</v>
      </c>
      <c r="E93" s="91" t="s">
        <v>4702</v>
      </c>
      <c r="F93" s="3">
        <v>1990</v>
      </c>
      <c r="G93" s="3" t="s">
        <v>1794</v>
      </c>
      <c r="H93" s="3" t="s">
        <v>4699</v>
      </c>
      <c r="I93" s="3">
        <v>526</v>
      </c>
      <c r="J93" s="3" t="s">
        <v>181</v>
      </c>
      <c r="K93" s="3" t="s">
        <v>27</v>
      </c>
      <c r="M93" s="3">
        <v>15</v>
      </c>
    </row>
    <row r="94" customHeight="1" spans="1:13">
      <c r="A94" s="3" t="s">
        <v>2848</v>
      </c>
      <c r="D94" s="91" t="s">
        <v>545</v>
      </c>
      <c r="E94" s="91" t="s">
        <v>4703</v>
      </c>
      <c r="F94" s="3">
        <v>1989</v>
      </c>
      <c r="G94" s="3" t="s">
        <v>4704</v>
      </c>
      <c r="H94" s="3" t="s">
        <v>4705</v>
      </c>
      <c r="I94" s="3">
        <v>113</v>
      </c>
      <c r="J94" s="3" t="s">
        <v>181</v>
      </c>
      <c r="K94" s="3" t="s">
        <v>4700</v>
      </c>
      <c r="M94" s="3">
        <v>10</v>
      </c>
    </row>
    <row r="95" customHeight="1" spans="1:13">
      <c r="A95" s="3" t="s">
        <v>2848</v>
      </c>
      <c r="D95" s="91" t="s">
        <v>19</v>
      </c>
      <c r="E95" s="91" t="s">
        <v>4706</v>
      </c>
      <c r="F95" s="3">
        <v>1989</v>
      </c>
      <c r="G95" s="3" t="s">
        <v>166</v>
      </c>
      <c r="H95" s="3" t="s">
        <v>4707</v>
      </c>
      <c r="I95" s="3">
        <v>136</v>
      </c>
      <c r="J95" s="3" t="s">
        <v>181</v>
      </c>
      <c r="K95" s="3" t="s">
        <v>27</v>
      </c>
      <c r="M95" s="3">
        <v>15</v>
      </c>
    </row>
    <row r="96" customHeight="1" spans="1:13">
      <c r="A96" s="3" t="s">
        <v>2848</v>
      </c>
      <c r="D96" s="91" t="s">
        <v>10</v>
      </c>
      <c r="E96" s="91" t="s">
        <v>4708</v>
      </c>
      <c r="F96" s="3">
        <v>1990</v>
      </c>
      <c r="G96" s="3" t="s">
        <v>183</v>
      </c>
      <c r="H96" s="3" t="s">
        <v>4595</v>
      </c>
      <c r="I96" s="3">
        <v>428</v>
      </c>
      <c r="J96" s="3" t="s">
        <v>181</v>
      </c>
      <c r="K96" s="3" t="s">
        <v>14</v>
      </c>
      <c r="M96" s="3">
        <v>25</v>
      </c>
    </row>
    <row r="97" customHeight="1" spans="1:13">
      <c r="A97" s="3" t="s">
        <v>2848</v>
      </c>
      <c r="D97" s="91" t="s">
        <v>10</v>
      </c>
      <c r="E97" s="91" t="s">
        <v>4709</v>
      </c>
      <c r="F97" s="3">
        <v>1990</v>
      </c>
      <c r="G97" s="3" t="s">
        <v>183</v>
      </c>
      <c r="H97" s="3" t="s">
        <v>4595</v>
      </c>
      <c r="I97" s="3">
        <v>428</v>
      </c>
      <c r="J97" s="3" t="s">
        <v>181</v>
      </c>
      <c r="K97" s="3" t="s">
        <v>14</v>
      </c>
      <c r="M97" s="3">
        <v>25</v>
      </c>
    </row>
    <row r="98" customHeight="1" spans="1:13">
      <c r="A98" s="3" t="s">
        <v>2848</v>
      </c>
      <c r="D98" s="91" t="s">
        <v>10</v>
      </c>
      <c r="E98" s="91" t="s">
        <v>4710</v>
      </c>
      <c r="F98" s="3">
        <v>1990</v>
      </c>
      <c r="G98" s="3" t="s">
        <v>183</v>
      </c>
      <c r="H98" s="3" t="s">
        <v>4595</v>
      </c>
      <c r="I98" s="3">
        <v>428</v>
      </c>
      <c r="J98" s="3" t="s">
        <v>181</v>
      </c>
      <c r="K98" s="3" t="s">
        <v>14</v>
      </c>
      <c r="M98" s="3">
        <v>25</v>
      </c>
    </row>
    <row r="99" customHeight="1" spans="1:13">
      <c r="A99" s="3" t="s">
        <v>2848</v>
      </c>
      <c r="D99" s="91" t="s">
        <v>10</v>
      </c>
      <c r="E99" s="91" t="s">
        <v>4711</v>
      </c>
      <c r="F99" s="3">
        <v>1990</v>
      </c>
      <c r="G99" s="3" t="s">
        <v>183</v>
      </c>
      <c r="H99" s="3" t="s">
        <v>4595</v>
      </c>
      <c r="I99" s="3">
        <v>428</v>
      </c>
      <c r="J99" s="3" t="s">
        <v>181</v>
      </c>
      <c r="K99" s="3" t="s">
        <v>14</v>
      </c>
      <c r="M99" s="3">
        <v>25</v>
      </c>
    </row>
    <row r="100" customHeight="1" spans="1:13">
      <c r="A100" s="3" t="s">
        <v>2848</v>
      </c>
      <c r="D100" s="91" t="s">
        <v>10</v>
      </c>
      <c r="E100" s="91" t="s">
        <v>4712</v>
      </c>
      <c r="F100" s="3">
        <v>1990</v>
      </c>
      <c r="G100" s="3" t="s">
        <v>183</v>
      </c>
      <c r="H100" s="3" t="s">
        <v>4595</v>
      </c>
      <c r="I100" s="3">
        <v>428</v>
      </c>
      <c r="J100" s="3" t="s">
        <v>181</v>
      </c>
      <c r="K100" s="3" t="s">
        <v>14</v>
      </c>
      <c r="M100" s="3">
        <v>25</v>
      </c>
    </row>
    <row r="101" customHeight="1" spans="1:13">
      <c r="A101" s="3" t="s">
        <v>2848</v>
      </c>
      <c r="D101" s="91" t="s">
        <v>10</v>
      </c>
      <c r="E101" s="91" t="s">
        <v>4713</v>
      </c>
      <c r="F101" s="3">
        <v>2011</v>
      </c>
      <c r="G101" s="3" t="s">
        <v>4623</v>
      </c>
      <c r="H101" s="3" t="s">
        <v>4624</v>
      </c>
      <c r="I101" s="3" t="s">
        <v>4626</v>
      </c>
      <c r="J101" s="3" t="s">
        <v>4714</v>
      </c>
      <c r="K101" s="3" t="s">
        <v>40</v>
      </c>
      <c r="M101" s="3">
        <v>115</v>
      </c>
    </row>
    <row r="102" customHeight="1" spans="1:13">
      <c r="A102" s="3" t="s">
        <v>2848</v>
      </c>
      <c r="D102" s="91" t="s">
        <v>10</v>
      </c>
      <c r="E102" s="91" t="s">
        <v>4715</v>
      </c>
      <c r="F102" s="3">
        <v>2011</v>
      </c>
      <c r="G102" s="3" t="s">
        <v>4623</v>
      </c>
      <c r="H102" s="3" t="s">
        <v>4624</v>
      </c>
      <c r="I102" s="3" t="s">
        <v>4626</v>
      </c>
      <c r="J102" s="3" t="s">
        <v>4714</v>
      </c>
      <c r="K102" s="3" t="s">
        <v>40</v>
      </c>
      <c r="M102" s="3">
        <v>115</v>
      </c>
    </row>
    <row r="103" customHeight="1" spans="1:13">
      <c r="A103" s="3" t="s">
        <v>2848</v>
      </c>
      <c r="D103" s="91" t="s">
        <v>10</v>
      </c>
      <c r="E103" s="91" t="s">
        <v>4716</v>
      </c>
      <c r="F103" s="3">
        <v>2011</v>
      </c>
      <c r="G103" s="3" t="s">
        <v>4623</v>
      </c>
      <c r="H103" s="3" t="s">
        <v>4624</v>
      </c>
      <c r="I103" s="3" t="s">
        <v>4626</v>
      </c>
      <c r="J103" s="3" t="s">
        <v>4714</v>
      </c>
      <c r="K103" s="3" t="s">
        <v>40</v>
      </c>
      <c r="M103" s="3">
        <v>115</v>
      </c>
    </row>
    <row r="104" customHeight="1" spans="1:13">
      <c r="A104" s="3" t="s">
        <v>2848</v>
      </c>
      <c r="D104" s="91" t="s">
        <v>10</v>
      </c>
      <c r="E104" s="91" t="s">
        <v>4717</v>
      </c>
      <c r="F104" s="3">
        <v>1990</v>
      </c>
      <c r="G104" s="3" t="s">
        <v>183</v>
      </c>
      <c r="H104" s="3" t="s">
        <v>4718</v>
      </c>
      <c r="I104" s="3">
        <v>440</v>
      </c>
      <c r="J104" s="3" t="s">
        <v>4719</v>
      </c>
      <c r="K104" s="3" t="s">
        <v>14</v>
      </c>
      <c r="M104" s="3">
        <v>20</v>
      </c>
    </row>
    <row r="105" customHeight="1" spans="1:13">
      <c r="A105" s="3" t="s">
        <v>2848</v>
      </c>
      <c r="D105" s="91" t="s">
        <v>10</v>
      </c>
      <c r="E105" s="91" t="s">
        <v>4720</v>
      </c>
      <c r="F105" s="3">
        <v>1990</v>
      </c>
      <c r="G105" s="3" t="s">
        <v>4668</v>
      </c>
      <c r="H105" s="3" t="s">
        <v>4721</v>
      </c>
      <c r="I105" s="3">
        <v>74</v>
      </c>
      <c r="J105" s="3" t="s">
        <v>181</v>
      </c>
      <c r="K105" s="3" t="s">
        <v>27</v>
      </c>
      <c r="M105" s="3">
        <v>10</v>
      </c>
    </row>
    <row r="106" customHeight="1" spans="1:13">
      <c r="A106" s="3" t="s">
        <v>2848</v>
      </c>
      <c r="D106" s="91" t="s">
        <v>10</v>
      </c>
      <c r="E106" s="91" t="s">
        <v>4722</v>
      </c>
      <c r="F106" s="3">
        <v>2001</v>
      </c>
      <c r="G106" s="3" t="s">
        <v>4723</v>
      </c>
      <c r="H106" s="3" t="s">
        <v>4588</v>
      </c>
      <c r="I106" s="3">
        <v>21</v>
      </c>
      <c r="J106" s="3" t="s">
        <v>4724</v>
      </c>
      <c r="K106" s="3" t="s">
        <v>27</v>
      </c>
      <c r="M106" s="3">
        <v>50</v>
      </c>
    </row>
    <row r="107" customHeight="1" spans="1:13">
      <c r="A107" s="3" t="s">
        <v>2848</v>
      </c>
      <c r="D107" s="91" t="s">
        <v>10</v>
      </c>
      <c r="E107" s="91" t="s">
        <v>4725</v>
      </c>
      <c r="F107" s="3">
        <v>2001</v>
      </c>
      <c r="G107" s="3" t="s">
        <v>4726</v>
      </c>
      <c r="H107" s="3" t="s">
        <v>4588</v>
      </c>
      <c r="I107" s="3">
        <v>124</v>
      </c>
      <c r="J107" s="3" t="s">
        <v>181</v>
      </c>
      <c r="K107" s="3" t="s">
        <v>40</v>
      </c>
      <c r="M107" s="3">
        <v>200</v>
      </c>
    </row>
    <row r="108" customHeight="1" spans="1:13">
      <c r="A108" s="3" t="s">
        <v>2848</v>
      </c>
      <c r="D108" s="91" t="s">
        <v>10</v>
      </c>
      <c r="E108" s="91" t="s">
        <v>4727</v>
      </c>
      <c r="F108" s="3">
        <v>2001</v>
      </c>
      <c r="G108" s="3" t="s">
        <v>4726</v>
      </c>
      <c r="H108" s="3" t="s">
        <v>4588</v>
      </c>
      <c r="I108" s="3">
        <v>124</v>
      </c>
      <c r="J108" s="3" t="s">
        <v>181</v>
      </c>
      <c r="K108" s="3" t="s">
        <v>40</v>
      </c>
      <c r="M108" s="3">
        <v>200</v>
      </c>
    </row>
    <row r="109" customHeight="1" spans="1:13">
      <c r="A109" s="3" t="s">
        <v>2848</v>
      </c>
      <c r="D109" s="91" t="s">
        <v>10</v>
      </c>
      <c r="E109" s="91" t="s">
        <v>4728</v>
      </c>
      <c r="F109" s="3">
        <v>2001</v>
      </c>
      <c r="G109" s="3" t="s">
        <v>4726</v>
      </c>
      <c r="H109" s="3" t="s">
        <v>4588</v>
      </c>
      <c r="I109" s="3">
        <v>124</v>
      </c>
      <c r="J109" s="3" t="s">
        <v>181</v>
      </c>
      <c r="K109" s="3" t="s">
        <v>40</v>
      </c>
      <c r="M109" s="3">
        <v>200</v>
      </c>
    </row>
    <row r="110" customHeight="1" spans="1:13">
      <c r="A110" s="3" t="s">
        <v>2848</v>
      </c>
      <c r="D110" s="220"/>
      <c r="E110" s="91" t="s">
        <v>4729</v>
      </c>
      <c r="F110" s="3">
        <v>1984</v>
      </c>
      <c r="G110" s="3" t="s">
        <v>166</v>
      </c>
      <c r="H110" s="3" t="s">
        <v>4590</v>
      </c>
      <c r="I110" s="3">
        <v>51</v>
      </c>
      <c r="J110" s="3" t="s">
        <v>181</v>
      </c>
      <c r="K110" s="3" t="s">
        <v>27</v>
      </c>
      <c r="M110" s="3">
        <v>50</v>
      </c>
    </row>
    <row r="111" customHeight="1" spans="1:13">
      <c r="A111" s="3" t="s">
        <v>2848</v>
      </c>
      <c r="D111" s="220"/>
      <c r="E111" s="91" t="s">
        <v>4730</v>
      </c>
      <c r="F111" s="3">
        <v>1984</v>
      </c>
      <c r="G111" s="3" t="s">
        <v>166</v>
      </c>
      <c r="H111" s="3" t="s">
        <v>4590</v>
      </c>
      <c r="I111" s="3">
        <v>51</v>
      </c>
      <c r="J111" s="3" t="s">
        <v>181</v>
      </c>
      <c r="K111" s="3" t="s">
        <v>27</v>
      </c>
      <c r="M111" s="3">
        <v>50</v>
      </c>
    </row>
    <row r="112" customHeight="1" spans="4:11">
      <c r="D112" s="3" t="s">
        <v>10</v>
      </c>
      <c r="E112" s="3">
        <v>54008886</v>
      </c>
      <c r="F112" s="3">
        <v>2015</v>
      </c>
      <c r="G112" s="3" t="s">
        <v>4731</v>
      </c>
      <c r="H112" s="3" t="s">
        <v>4732</v>
      </c>
      <c r="I112" s="3" t="s">
        <v>4733</v>
      </c>
      <c r="J112" s="3" t="s">
        <v>4734</v>
      </c>
      <c r="K112" s="3" t="s">
        <v>14</v>
      </c>
    </row>
    <row r="113" customHeight="1" spans="4:11">
      <c r="D113" s="3" t="s">
        <v>10</v>
      </c>
      <c r="E113" s="3" t="s">
        <v>4584</v>
      </c>
      <c r="F113" s="3">
        <v>2015</v>
      </c>
      <c r="G113" s="3" t="s">
        <v>4731</v>
      </c>
      <c r="H113" s="3" t="s">
        <v>4732</v>
      </c>
      <c r="I113" s="3" t="s">
        <v>4733</v>
      </c>
      <c r="J113" s="3" t="s">
        <v>4734</v>
      </c>
      <c r="K113" s="3" t="s">
        <v>14</v>
      </c>
    </row>
    <row r="114" customHeight="1" spans="4:11">
      <c r="D114" s="3" t="s">
        <v>10</v>
      </c>
      <c r="E114" s="3" t="s">
        <v>4584</v>
      </c>
      <c r="F114" s="3">
        <v>2015</v>
      </c>
      <c r="G114" s="3" t="s">
        <v>4731</v>
      </c>
      <c r="H114" s="3" t="s">
        <v>4732</v>
      </c>
      <c r="I114" s="3" t="s">
        <v>4733</v>
      </c>
      <c r="J114" s="3" t="s">
        <v>4734</v>
      </c>
      <c r="K114" s="3" t="s">
        <v>14</v>
      </c>
    </row>
    <row r="115" customHeight="1" spans="4:11">
      <c r="D115" s="3" t="s">
        <v>10</v>
      </c>
      <c r="E115" s="3" t="s">
        <v>4584</v>
      </c>
      <c r="F115" s="3">
        <v>2015</v>
      </c>
      <c r="G115" s="3" t="s">
        <v>4731</v>
      </c>
      <c r="H115" s="3" t="s">
        <v>4732</v>
      </c>
      <c r="I115" s="3" t="s">
        <v>4733</v>
      </c>
      <c r="J115" s="3" t="s">
        <v>4734</v>
      </c>
      <c r="K115" s="3" t="s">
        <v>14</v>
      </c>
    </row>
    <row r="116" customHeight="1" spans="4:11">
      <c r="D116" s="3" t="s">
        <v>10</v>
      </c>
      <c r="E116" s="3" t="s">
        <v>4584</v>
      </c>
      <c r="F116" s="3">
        <v>2015</v>
      </c>
      <c r="G116" s="3" t="s">
        <v>4731</v>
      </c>
      <c r="H116" s="3" t="s">
        <v>4732</v>
      </c>
      <c r="I116" s="3" t="s">
        <v>4733</v>
      </c>
      <c r="J116" s="3" t="s">
        <v>4734</v>
      </c>
      <c r="K116" s="3" t="s">
        <v>14</v>
      </c>
    </row>
    <row r="117" customHeight="1" spans="4:11">
      <c r="D117" s="3" t="s">
        <v>10</v>
      </c>
      <c r="E117" s="3" t="s">
        <v>4584</v>
      </c>
      <c r="F117" s="3">
        <v>2015</v>
      </c>
      <c r="G117" s="3" t="s">
        <v>4731</v>
      </c>
      <c r="H117" s="3" t="s">
        <v>4732</v>
      </c>
      <c r="I117" s="3" t="s">
        <v>4733</v>
      </c>
      <c r="J117" s="3" t="s">
        <v>4734</v>
      </c>
      <c r="K117" s="3" t="s">
        <v>14</v>
      </c>
    </row>
    <row r="118" customHeight="1" spans="4:11">
      <c r="D118" s="3" t="s">
        <v>10</v>
      </c>
      <c r="E118" s="3" t="s">
        <v>4584</v>
      </c>
      <c r="F118" s="3">
        <v>2015</v>
      </c>
      <c r="G118" s="3" t="s">
        <v>4731</v>
      </c>
      <c r="H118" s="3" t="s">
        <v>4732</v>
      </c>
      <c r="I118" s="3" t="s">
        <v>4733</v>
      </c>
      <c r="J118" s="3" t="s">
        <v>4734</v>
      </c>
      <c r="K118" s="3" t="s">
        <v>14</v>
      </c>
    </row>
    <row r="119" customHeight="1" spans="4:11">
      <c r="D119" s="3" t="s">
        <v>10</v>
      </c>
      <c r="E119" s="3" t="s">
        <v>4584</v>
      </c>
      <c r="F119" s="3">
        <v>2015</v>
      </c>
      <c r="G119" s="3" t="s">
        <v>4731</v>
      </c>
      <c r="H119" s="3" t="s">
        <v>4732</v>
      </c>
      <c r="I119" s="3" t="s">
        <v>4733</v>
      </c>
      <c r="J119" s="3" t="s">
        <v>4734</v>
      </c>
      <c r="K119" s="3" t="s">
        <v>14</v>
      </c>
    </row>
    <row r="120" customHeight="1" spans="4:11">
      <c r="D120" s="3" t="s">
        <v>10</v>
      </c>
      <c r="E120" s="3" t="s">
        <v>4584</v>
      </c>
      <c r="F120" s="3">
        <v>2015</v>
      </c>
      <c r="G120" s="3" t="s">
        <v>4731</v>
      </c>
      <c r="H120" s="3" t="s">
        <v>4732</v>
      </c>
      <c r="I120" s="3" t="s">
        <v>4733</v>
      </c>
      <c r="J120" s="3" t="s">
        <v>4734</v>
      </c>
      <c r="K120" s="3" t="s">
        <v>14</v>
      </c>
    </row>
    <row r="121" customHeight="1" spans="4:11">
      <c r="D121" s="3" t="s">
        <v>10</v>
      </c>
      <c r="E121" s="3" t="s">
        <v>4584</v>
      </c>
      <c r="F121" s="3">
        <v>2015</v>
      </c>
      <c r="G121" s="3" t="s">
        <v>4731</v>
      </c>
      <c r="H121" s="3" t="s">
        <v>4732</v>
      </c>
      <c r="I121" s="3" t="s">
        <v>4733</v>
      </c>
      <c r="J121" s="3" t="s">
        <v>4734</v>
      </c>
      <c r="K121" s="3" t="s">
        <v>14</v>
      </c>
    </row>
  </sheetData>
  <conditionalFormatting sqref="K50:K60">
    <cfRule type="containsText" dxfId="0" priority="1" operator="between" text="football">
      <formula>NOT(ISERROR(SEARCH("football",K50)))</formula>
    </cfRule>
    <cfRule type="containsText" dxfId="1" priority="2" operator="between" text="baseball">
      <formula>NOT(ISERROR(SEARCH("baseball",K50)))</formula>
    </cfRule>
    <cfRule type="containsText" dxfId="2" priority="3" operator="between" text="basketball">
      <formula>NOT(ISERROR(SEARCH("basketball",K50)))</formula>
    </cfRule>
    <cfRule type="containsText" dxfId="3" priority="4" operator="between" text="pokemon">
      <formula>NOT(ISERROR(SEARCH("pokemon",K50)))</formula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F9000"/>
    <outlinePr summaryBelow="0" summaryRight="0"/>
  </sheetPr>
  <dimension ref="A1:R470"/>
  <sheetViews>
    <sheetView workbookViewId="0">
      <selection activeCell="A1" sqref="A1"/>
    </sheetView>
  </sheetViews>
  <sheetFormatPr defaultColWidth="12.6285714285714" defaultRowHeight="15.75" customHeight="1"/>
  <cols>
    <col min="7" max="7" width="20.752380952381" customWidth="1"/>
    <col min="8" max="8" width="19.8761904761905" customWidth="1"/>
    <col min="18" max="18" width="15.3809523809524" customWidth="1"/>
  </cols>
  <sheetData>
    <row r="1" customHeight="1" spans="1:18">
      <c r="A1" s="52" t="s">
        <v>995</v>
      </c>
      <c r="B1" s="52"/>
      <c r="C1" s="52" t="s">
        <v>3063</v>
      </c>
      <c r="D1" s="153" t="s">
        <v>996</v>
      </c>
      <c r="E1" s="153" t="s">
        <v>997</v>
      </c>
      <c r="F1" s="52" t="s">
        <v>1</v>
      </c>
      <c r="G1" s="52" t="s">
        <v>2</v>
      </c>
      <c r="H1" s="52" t="s">
        <v>3</v>
      </c>
      <c r="I1" s="52" t="s">
        <v>4</v>
      </c>
      <c r="J1" s="52" t="s">
        <v>5</v>
      </c>
      <c r="K1" s="52" t="s">
        <v>6</v>
      </c>
      <c r="M1" s="3" t="s">
        <v>998</v>
      </c>
      <c r="N1" s="3" t="s">
        <v>1771</v>
      </c>
      <c r="O1" s="11" t="s">
        <v>1772</v>
      </c>
      <c r="P1" s="22" t="s">
        <v>1773</v>
      </c>
      <c r="Q1" s="12" t="s">
        <v>1774</v>
      </c>
      <c r="R1" s="1" t="s">
        <v>1775</v>
      </c>
    </row>
    <row r="2" customHeight="1" spans="15:17">
      <c r="O2" s="96">
        <f>COUNTA(A3:A999)</f>
        <v>468</v>
      </c>
      <c r="P2" s="272">
        <f>SUM(M3:M999)</f>
        <v>15770</v>
      </c>
      <c r="Q2" s="57"/>
    </row>
    <row r="3" customHeight="1" spans="1:13">
      <c r="A3" s="154">
        <v>10971</v>
      </c>
      <c r="B3" s="3"/>
      <c r="C3" s="3"/>
      <c r="D3" s="91" t="s">
        <v>66</v>
      </c>
      <c r="E3" s="3">
        <v>5847147</v>
      </c>
      <c r="F3" s="3">
        <v>2016</v>
      </c>
      <c r="G3" s="3" t="s">
        <v>3831</v>
      </c>
      <c r="H3" s="3" t="s">
        <v>3832</v>
      </c>
      <c r="K3" s="3" t="s">
        <v>146</v>
      </c>
      <c r="M3" s="3">
        <v>70</v>
      </c>
    </row>
    <row r="4" customHeight="1" spans="1:13">
      <c r="A4" s="154" t="e">
        <f>'Drop 1 Football'!A524+1</f>
        <v>#VALUE!</v>
      </c>
      <c r="D4" s="91" t="s">
        <v>66</v>
      </c>
      <c r="E4" s="3">
        <v>2135284</v>
      </c>
      <c r="F4" s="3">
        <v>2011</v>
      </c>
      <c r="G4" s="3" t="s">
        <v>3833</v>
      </c>
      <c r="H4" s="3" t="s">
        <v>3834</v>
      </c>
      <c r="J4" s="3" t="s">
        <v>3835</v>
      </c>
      <c r="K4" s="3" t="s">
        <v>3836</v>
      </c>
      <c r="M4" s="3">
        <v>40</v>
      </c>
    </row>
    <row r="5" customHeight="1" spans="1:13">
      <c r="A5" s="154" t="e">
        <f>'Drop 1 Football'!A531+1</f>
        <v>#VALUE!</v>
      </c>
      <c r="D5" s="91" t="s">
        <v>66</v>
      </c>
      <c r="E5" s="3">
        <v>6724406</v>
      </c>
      <c r="F5" s="3">
        <v>2010</v>
      </c>
      <c r="G5" s="3" t="s">
        <v>3833</v>
      </c>
      <c r="H5" s="3" t="s">
        <v>3837</v>
      </c>
      <c r="K5" s="3" t="s">
        <v>3838</v>
      </c>
      <c r="M5" s="3">
        <v>35</v>
      </c>
    </row>
    <row r="6" customHeight="1" spans="1:13">
      <c r="A6" s="154">
        <f>'Drop 1 Football'!A587+1</f>
        <v>11986</v>
      </c>
      <c r="B6" s="143"/>
      <c r="C6" s="143"/>
      <c r="D6" s="144" t="s">
        <v>3839</v>
      </c>
      <c r="E6" s="144" t="s">
        <v>3840</v>
      </c>
      <c r="F6" s="140">
        <v>1996</v>
      </c>
      <c r="G6" s="140" t="s">
        <v>3841</v>
      </c>
      <c r="H6" s="140" t="s">
        <v>3842</v>
      </c>
      <c r="I6" s="140"/>
      <c r="J6" s="140" t="s">
        <v>986</v>
      </c>
      <c r="K6" s="140" t="s">
        <v>3843</v>
      </c>
      <c r="M6" s="3">
        <v>50</v>
      </c>
    </row>
    <row r="7" customHeight="1" spans="1:13">
      <c r="A7" s="154">
        <f t="shared" ref="A7:A16" si="0">A6+1</f>
        <v>11987</v>
      </c>
      <c r="B7" s="143"/>
      <c r="C7" s="143"/>
      <c r="D7" s="144" t="s">
        <v>10</v>
      </c>
      <c r="E7" s="144" t="s">
        <v>3844</v>
      </c>
      <c r="F7" s="140">
        <v>1999</v>
      </c>
      <c r="G7" s="140" t="s">
        <v>3845</v>
      </c>
      <c r="H7" s="140" t="s">
        <v>3846</v>
      </c>
      <c r="I7" s="140">
        <v>60</v>
      </c>
      <c r="J7" s="140" t="s">
        <v>3847</v>
      </c>
      <c r="K7" s="140" t="s">
        <v>342</v>
      </c>
      <c r="M7" s="3">
        <v>30</v>
      </c>
    </row>
    <row r="8" customHeight="1" spans="1:13">
      <c r="A8" s="154">
        <f t="shared" si="0"/>
        <v>11988</v>
      </c>
      <c r="B8" s="143"/>
      <c r="C8" s="143"/>
      <c r="D8" s="144" t="s">
        <v>66</v>
      </c>
      <c r="E8" s="144" t="s">
        <v>3848</v>
      </c>
      <c r="F8" s="140">
        <v>2016</v>
      </c>
      <c r="G8" s="140" t="s">
        <v>3831</v>
      </c>
      <c r="H8" s="140" t="s">
        <v>3832</v>
      </c>
      <c r="I8" s="140">
        <v>11</v>
      </c>
      <c r="J8" s="140" t="s">
        <v>3849</v>
      </c>
      <c r="K8" s="140" t="s">
        <v>184</v>
      </c>
      <c r="M8" s="3">
        <v>65</v>
      </c>
    </row>
    <row r="9" customHeight="1" spans="1:13">
      <c r="A9" s="154">
        <f t="shared" si="0"/>
        <v>11989</v>
      </c>
      <c r="B9" s="143"/>
      <c r="C9" s="143"/>
      <c r="D9" s="144" t="s">
        <v>10</v>
      </c>
      <c r="E9" s="144" t="s">
        <v>3850</v>
      </c>
      <c r="F9" s="140">
        <v>2016</v>
      </c>
      <c r="G9" s="140" t="s">
        <v>3831</v>
      </c>
      <c r="H9" s="140" t="s">
        <v>3832</v>
      </c>
      <c r="I9" s="140">
        <v>11</v>
      </c>
      <c r="J9" s="140" t="s">
        <v>986</v>
      </c>
      <c r="K9" s="140" t="s">
        <v>170</v>
      </c>
      <c r="M9" s="3">
        <v>70</v>
      </c>
    </row>
    <row r="10" customHeight="1" spans="1:13">
      <c r="A10" s="154">
        <f t="shared" si="0"/>
        <v>11990</v>
      </c>
      <c r="B10" s="143"/>
      <c r="C10" s="143"/>
      <c r="D10" s="144" t="s">
        <v>66</v>
      </c>
      <c r="E10" s="144" t="s">
        <v>3851</v>
      </c>
      <c r="F10" s="140">
        <v>2016</v>
      </c>
      <c r="G10" s="140" t="s">
        <v>3831</v>
      </c>
      <c r="H10" s="140" t="s">
        <v>3832</v>
      </c>
      <c r="I10" s="140">
        <v>11</v>
      </c>
      <c r="J10" s="140" t="s">
        <v>986</v>
      </c>
      <c r="K10" s="140" t="s">
        <v>152</v>
      </c>
      <c r="M10" s="3">
        <v>75</v>
      </c>
    </row>
    <row r="11" customHeight="1" spans="1:13">
      <c r="A11" s="154">
        <f t="shared" si="0"/>
        <v>11991</v>
      </c>
      <c r="B11" s="143"/>
      <c r="C11" s="143"/>
      <c r="D11" s="144" t="s">
        <v>10</v>
      </c>
      <c r="E11" s="144" t="s">
        <v>3852</v>
      </c>
      <c r="F11" s="140">
        <v>1999</v>
      </c>
      <c r="G11" s="140" t="s">
        <v>3833</v>
      </c>
      <c r="H11" s="140" t="s">
        <v>3832</v>
      </c>
      <c r="I11" s="140">
        <v>4</v>
      </c>
      <c r="J11" s="140" t="s">
        <v>986</v>
      </c>
      <c r="K11" s="140" t="s">
        <v>977</v>
      </c>
      <c r="M11" s="3">
        <v>260</v>
      </c>
    </row>
    <row r="12" customHeight="1" spans="1:13">
      <c r="A12" s="154">
        <f t="shared" si="0"/>
        <v>11992</v>
      </c>
      <c r="B12" s="143"/>
      <c r="C12" s="143"/>
      <c r="D12" s="144" t="s">
        <v>66</v>
      </c>
      <c r="E12" s="144" t="s">
        <v>3853</v>
      </c>
      <c r="F12" s="140">
        <v>2016</v>
      </c>
      <c r="G12" s="140" t="s">
        <v>3831</v>
      </c>
      <c r="H12" s="140" t="s">
        <v>3854</v>
      </c>
      <c r="I12" s="140">
        <v>12</v>
      </c>
      <c r="J12" s="140" t="s">
        <v>986</v>
      </c>
      <c r="K12" s="140" t="s">
        <v>3828</v>
      </c>
      <c r="M12" s="3">
        <v>30</v>
      </c>
    </row>
    <row r="13" customHeight="1" spans="1:13">
      <c r="A13" s="154">
        <f t="shared" si="0"/>
        <v>11993</v>
      </c>
      <c r="B13" s="143"/>
      <c r="C13" s="143"/>
      <c r="D13" s="144" t="s">
        <v>3839</v>
      </c>
      <c r="E13" s="144" t="s">
        <v>3855</v>
      </c>
      <c r="F13" s="140">
        <v>2004</v>
      </c>
      <c r="G13" s="140" t="s">
        <v>3856</v>
      </c>
      <c r="H13" s="140" t="s">
        <v>3857</v>
      </c>
      <c r="I13" s="140" t="s">
        <v>3858</v>
      </c>
      <c r="J13" s="140" t="s">
        <v>3859</v>
      </c>
      <c r="K13" s="140" t="s">
        <v>3860</v>
      </c>
      <c r="M13" s="3">
        <v>40</v>
      </c>
    </row>
    <row r="14" customHeight="1" spans="1:13">
      <c r="A14" s="154">
        <f t="shared" si="0"/>
        <v>11994</v>
      </c>
      <c r="B14" s="143"/>
      <c r="C14" s="143"/>
      <c r="D14" s="144" t="s">
        <v>3839</v>
      </c>
      <c r="E14" s="144" t="s">
        <v>3861</v>
      </c>
      <c r="F14" s="140">
        <v>2004</v>
      </c>
      <c r="G14" s="140" t="s">
        <v>3833</v>
      </c>
      <c r="H14" s="140" t="s">
        <v>3857</v>
      </c>
      <c r="I14" s="140" t="s">
        <v>3858</v>
      </c>
      <c r="J14" s="140" t="s">
        <v>3859</v>
      </c>
      <c r="K14" s="140" t="s">
        <v>3860</v>
      </c>
      <c r="M14" s="3">
        <v>40</v>
      </c>
    </row>
    <row r="15" customHeight="1" spans="1:13">
      <c r="A15" s="154">
        <f t="shared" si="0"/>
        <v>11995</v>
      </c>
      <c r="B15" s="143"/>
      <c r="C15" s="143"/>
      <c r="D15" s="144" t="s">
        <v>66</v>
      </c>
      <c r="E15" s="144" t="s">
        <v>3862</v>
      </c>
      <c r="F15" s="140">
        <v>2016</v>
      </c>
      <c r="G15" s="140" t="s">
        <v>3831</v>
      </c>
      <c r="H15" s="140" t="s">
        <v>3832</v>
      </c>
      <c r="I15" s="140">
        <v>11</v>
      </c>
      <c r="J15" s="140" t="s">
        <v>3849</v>
      </c>
      <c r="K15" s="140" t="s">
        <v>184</v>
      </c>
      <c r="M15" s="3">
        <v>65</v>
      </c>
    </row>
    <row r="16" customHeight="1" spans="1:13">
      <c r="A16" s="154">
        <f t="shared" si="0"/>
        <v>11996</v>
      </c>
      <c r="B16" s="143"/>
      <c r="C16" s="143"/>
      <c r="D16" s="144" t="s">
        <v>3839</v>
      </c>
      <c r="E16" s="144" t="s">
        <v>3863</v>
      </c>
      <c r="F16" s="140">
        <v>2016</v>
      </c>
      <c r="G16" s="140" t="s">
        <v>3831</v>
      </c>
      <c r="H16" s="140" t="s">
        <v>3864</v>
      </c>
      <c r="I16" s="140" t="s">
        <v>3865</v>
      </c>
      <c r="J16" s="140"/>
      <c r="K16" s="140" t="s">
        <v>3860</v>
      </c>
      <c r="M16" s="3">
        <v>15</v>
      </c>
    </row>
    <row r="17" customHeight="1" spans="1:13">
      <c r="A17" s="154">
        <f>'Drop 1 BBALL'!A368+1</f>
        <v>11983</v>
      </c>
      <c r="B17" s="143"/>
      <c r="C17" s="143"/>
      <c r="D17" s="144" t="s">
        <v>10</v>
      </c>
      <c r="E17" s="144" t="s">
        <v>3866</v>
      </c>
      <c r="F17" s="65">
        <v>1998</v>
      </c>
      <c r="G17" s="45" t="s">
        <v>3867</v>
      </c>
      <c r="H17" s="45" t="s">
        <v>3868</v>
      </c>
      <c r="I17" s="3">
        <v>9</v>
      </c>
      <c r="J17" s="45" t="s">
        <v>3869</v>
      </c>
      <c r="K17" s="65" t="s">
        <v>40</v>
      </c>
      <c r="M17" s="3">
        <v>550</v>
      </c>
    </row>
    <row r="18" customHeight="1" spans="1:13">
      <c r="A18" s="154">
        <f t="shared" ref="A18:A32" si="1">A17+1</f>
        <v>11984</v>
      </c>
      <c r="D18" s="144" t="s">
        <v>10</v>
      </c>
      <c r="E18" s="91" t="s">
        <v>3870</v>
      </c>
      <c r="F18" s="65">
        <v>1999</v>
      </c>
      <c r="G18" s="45" t="s">
        <v>3871</v>
      </c>
      <c r="H18" s="45" t="s">
        <v>3872</v>
      </c>
      <c r="I18" s="45">
        <v>6</v>
      </c>
      <c r="J18" s="65"/>
      <c r="K18" s="65" t="s">
        <v>170</v>
      </c>
      <c r="M18" s="3">
        <v>40</v>
      </c>
    </row>
    <row r="19" customHeight="1" spans="1:13">
      <c r="A19" s="154">
        <f t="shared" si="1"/>
        <v>11985</v>
      </c>
      <c r="D19" s="144" t="s">
        <v>10</v>
      </c>
      <c r="E19" s="91" t="s">
        <v>3873</v>
      </c>
      <c r="F19" s="9">
        <v>1999</v>
      </c>
      <c r="G19" s="9" t="s">
        <v>3871</v>
      </c>
      <c r="H19" s="9" t="s">
        <v>3874</v>
      </c>
      <c r="I19" s="3">
        <v>4</v>
      </c>
      <c r="J19" s="9" t="s">
        <v>3875</v>
      </c>
      <c r="K19" s="9" t="s">
        <v>170</v>
      </c>
      <c r="M19" s="3">
        <v>160</v>
      </c>
    </row>
    <row r="20" customHeight="1" spans="1:13">
      <c r="A20" s="154">
        <f t="shared" si="1"/>
        <v>11986</v>
      </c>
      <c r="D20" s="144" t="s">
        <v>10</v>
      </c>
      <c r="E20" s="91" t="s">
        <v>3876</v>
      </c>
      <c r="F20" s="65">
        <v>1999</v>
      </c>
      <c r="G20" s="45" t="s">
        <v>3871</v>
      </c>
      <c r="H20" s="45" t="s">
        <v>3874</v>
      </c>
      <c r="I20" s="3">
        <v>4</v>
      </c>
      <c r="J20" s="45" t="s">
        <v>3875</v>
      </c>
      <c r="K20" s="65" t="s">
        <v>170</v>
      </c>
      <c r="M20" s="3">
        <v>160</v>
      </c>
    </row>
    <row r="21" customHeight="1" spans="1:13">
      <c r="A21" s="154">
        <f t="shared" si="1"/>
        <v>11987</v>
      </c>
      <c r="D21" s="144" t="s">
        <v>10</v>
      </c>
      <c r="E21" s="91" t="s">
        <v>3877</v>
      </c>
      <c r="F21" s="65">
        <v>1998</v>
      </c>
      <c r="G21" s="45" t="s">
        <v>3867</v>
      </c>
      <c r="H21" s="45" t="s">
        <v>3878</v>
      </c>
      <c r="I21" s="3">
        <v>143</v>
      </c>
      <c r="J21" s="45" t="s">
        <v>3869</v>
      </c>
      <c r="K21" s="65" t="s">
        <v>14</v>
      </c>
      <c r="M21" s="3">
        <v>95</v>
      </c>
    </row>
    <row r="22" customHeight="1" spans="1:13">
      <c r="A22" s="154">
        <f t="shared" si="1"/>
        <v>11988</v>
      </c>
      <c r="D22" s="144" t="s">
        <v>10</v>
      </c>
      <c r="E22" s="91" t="s">
        <v>3879</v>
      </c>
      <c r="F22" s="65">
        <v>1999</v>
      </c>
      <c r="G22" s="45" t="s">
        <v>3880</v>
      </c>
      <c r="H22" s="45" t="s">
        <v>3881</v>
      </c>
      <c r="I22" s="3">
        <v>3</v>
      </c>
      <c r="J22" s="3" t="s">
        <v>3875</v>
      </c>
      <c r="K22" s="65" t="s">
        <v>170</v>
      </c>
      <c r="M22" s="3">
        <v>55</v>
      </c>
    </row>
    <row r="23" customHeight="1" spans="1:13">
      <c r="A23" s="154">
        <f t="shared" si="1"/>
        <v>11989</v>
      </c>
      <c r="D23" s="144" t="s">
        <v>10</v>
      </c>
      <c r="E23" s="91" t="s">
        <v>3882</v>
      </c>
      <c r="F23" s="3">
        <v>1999</v>
      </c>
      <c r="G23" s="3" t="s">
        <v>3845</v>
      </c>
      <c r="H23" s="3" t="s">
        <v>3883</v>
      </c>
      <c r="I23" s="3">
        <v>9</v>
      </c>
      <c r="J23" s="3" t="s">
        <v>3875</v>
      </c>
      <c r="K23" s="3" t="s">
        <v>977</v>
      </c>
      <c r="M23" s="3">
        <v>40</v>
      </c>
    </row>
    <row r="24" customHeight="1" spans="1:13">
      <c r="A24" s="154">
        <f t="shared" si="1"/>
        <v>11990</v>
      </c>
      <c r="D24" s="144" t="s">
        <v>10</v>
      </c>
      <c r="E24" s="91" t="s">
        <v>3884</v>
      </c>
      <c r="F24" s="9">
        <v>1999</v>
      </c>
      <c r="G24" s="9" t="s">
        <v>3845</v>
      </c>
      <c r="H24" s="9" t="s">
        <v>3885</v>
      </c>
      <c r="I24" s="3">
        <v>6</v>
      </c>
      <c r="J24" s="9" t="s">
        <v>3875</v>
      </c>
      <c r="K24" s="9" t="s">
        <v>27</v>
      </c>
      <c r="M24" s="3">
        <v>100</v>
      </c>
    </row>
    <row r="25" customHeight="1" spans="1:13">
      <c r="A25" s="154">
        <f t="shared" si="1"/>
        <v>11991</v>
      </c>
      <c r="D25" s="144" t="s">
        <v>10</v>
      </c>
      <c r="E25" s="91" t="s">
        <v>3886</v>
      </c>
      <c r="F25" s="9">
        <v>1999</v>
      </c>
      <c r="G25" s="9" t="s">
        <v>3871</v>
      </c>
      <c r="H25" s="9" t="s">
        <v>3881</v>
      </c>
      <c r="I25" s="9">
        <v>3</v>
      </c>
      <c r="J25" s="9" t="s">
        <v>3875</v>
      </c>
      <c r="K25" s="9" t="s">
        <v>170</v>
      </c>
      <c r="M25" s="3">
        <v>55</v>
      </c>
    </row>
    <row r="26" customHeight="1" spans="1:13">
      <c r="A26" s="154">
        <f t="shared" si="1"/>
        <v>11992</v>
      </c>
      <c r="D26" s="144" t="s">
        <v>10</v>
      </c>
      <c r="E26" s="91" t="s">
        <v>3887</v>
      </c>
      <c r="F26" s="65">
        <v>1999</v>
      </c>
      <c r="G26" s="45" t="s">
        <v>3871</v>
      </c>
      <c r="H26" s="45" t="s">
        <v>3888</v>
      </c>
      <c r="I26" s="3">
        <v>12</v>
      </c>
      <c r="J26" s="45" t="s">
        <v>3875</v>
      </c>
      <c r="K26" s="65" t="s">
        <v>14</v>
      </c>
      <c r="M26" s="3">
        <v>250</v>
      </c>
    </row>
    <row r="27" customHeight="1" spans="1:13">
      <c r="A27" s="154">
        <f t="shared" si="1"/>
        <v>11993</v>
      </c>
      <c r="D27" s="144" t="s">
        <v>10</v>
      </c>
      <c r="E27" s="91" t="s">
        <v>3889</v>
      </c>
      <c r="F27" s="65">
        <v>1999</v>
      </c>
      <c r="G27" s="45" t="s">
        <v>3845</v>
      </c>
      <c r="H27" s="45" t="s">
        <v>3890</v>
      </c>
      <c r="I27" s="3">
        <v>7</v>
      </c>
      <c r="J27" s="45" t="s">
        <v>3875</v>
      </c>
      <c r="K27" s="65" t="s">
        <v>27</v>
      </c>
      <c r="M27" s="3">
        <v>80</v>
      </c>
    </row>
    <row r="28" customHeight="1" spans="1:13">
      <c r="A28" s="154">
        <f t="shared" si="1"/>
        <v>11994</v>
      </c>
      <c r="D28" s="144" t="s">
        <v>10</v>
      </c>
      <c r="E28" s="91" t="s">
        <v>3891</v>
      </c>
      <c r="F28" s="65">
        <v>1999</v>
      </c>
      <c r="G28" s="45" t="s">
        <v>3833</v>
      </c>
      <c r="H28" s="45" t="s">
        <v>3892</v>
      </c>
      <c r="I28" s="45">
        <v>3</v>
      </c>
      <c r="J28" s="65" t="s">
        <v>986</v>
      </c>
      <c r="K28" s="65" t="s">
        <v>27</v>
      </c>
      <c r="M28" s="3">
        <v>50</v>
      </c>
    </row>
    <row r="29" customHeight="1" spans="1:13">
      <c r="A29" s="154">
        <f t="shared" si="1"/>
        <v>11995</v>
      </c>
      <c r="D29" s="144" t="s">
        <v>10</v>
      </c>
      <c r="E29" s="91" t="s">
        <v>3893</v>
      </c>
      <c r="F29" s="65">
        <v>1999</v>
      </c>
      <c r="G29" s="45" t="s">
        <v>3833</v>
      </c>
      <c r="H29" s="45" t="s">
        <v>3868</v>
      </c>
      <c r="I29" s="45">
        <v>2</v>
      </c>
      <c r="J29" s="65" t="s">
        <v>986</v>
      </c>
      <c r="K29" s="65" t="s">
        <v>170</v>
      </c>
      <c r="M29" s="3">
        <v>125</v>
      </c>
    </row>
    <row r="30" customHeight="1" spans="1:13">
      <c r="A30" s="154">
        <f t="shared" si="1"/>
        <v>11996</v>
      </c>
      <c r="D30" s="144" t="s">
        <v>10</v>
      </c>
      <c r="E30" s="91" t="s">
        <v>3894</v>
      </c>
      <c r="F30" s="65">
        <v>1999</v>
      </c>
      <c r="G30" s="45" t="s">
        <v>3833</v>
      </c>
      <c r="H30" s="45" t="s">
        <v>3895</v>
      </c>
      <c r="I30" s="45">
        <v>5</v>
      </c>
      <c r="J30" s="65" t="s">
        <v>986</v>
      </c>
      <c r="K30" s="65" t="s">
        <v>27</v>
      </c>
      <c r="M30" s="3">
        <v>50</v>
      </c>
    </row>
    <row r="31" customHeight="1" spans="1:13">
      <c r="A31" s="154">
        <f t="shared" si="1"/>
        <v>11997</v>
      </c>
      <c r="D31" s="144" t="s">
        <v>10</v>
      </c>
      <c r="E31" s="91" t="s">
        <v>3896</v>
      </c>
      <c r="F31" s="65">
        <v>1999</v>
      </c>
      <c r="G31" s="45" t="s">
        <v>3833</v>
      </c>
      <c r="H31" s="45" t="s">
        <v>3897</v>
      </c>
      <c r="I31" s="3">
        <v>8</v>
      </c>
      <c r="J31" s="45" t="s">
        <v>3875</v>
      </c>
      <c r="K31" s="65" t="s">
        <v>170</v>
      </c>
      <c r="M31" s="3">
        <v>60</v>
      </c>
    </row>
    <row r="32" customHeight="1" spans="1:13">
      <c r="A32" s="154">
        <f t="shared" si="1"/>
        <v>11998</v>
      </c>
      <c r="D32" s="144" t="s">
        <v>10</v>
      </c>
      <c r="E32" s="91" t="s">
        <v>3898</v>
      </c>
      <c r="F32" s="65">
        <v>2000</v>
      </c>
      <c r="G32" s="45" t="s">
        <v>3899</v>
      </c>
      <c r="H32" s="45" t="s">
        <v>3900</v>
      </c>
      <c r="I32" s="3">
        <v>10</v>
      </c>
      <c r="J32" s="45" t="s">
        <v>3901</v>
      </c>
      <c r="K32" s="65" t="s">
        <v>977</v>
      </c>
      <c r="M32" s="3">
        <v>35</v>
      </c>
    </row>
    <row r="33" customHeight="1" spans="1:13">
      <c r="A33" s="154">
        <f>'Drop 1 BBALL'!A377+1</f>
        <v>12137</v>
      </c>
      <c r="D33" s="144" t="s">
        <v>10</v>
      </c>
      <c r="E33" s="91" t="s">
        <v>3902</v>
      </c>
      <c r="F33" s="65">
        <v>2000</v>
      </c>
      <c r="G33" s="45" t="s">
        <v>3833</v>
      </c>
      <c r="H33" s="45" t="s">
        <v>3903</v>
      </c>
      <c r="I33" s="3">
        <v>18</v>
      </c>
      <c r="J33" s="45" t="s">
        <v>3904</v>
      </c>
      <c r="K33" s="65" t="s">
        <v>170</v>
      </c>
      <c r="M33" s="3">
        <v>80</v>
      </c>
    </row>
    <row r="34" customHeight="1" spans="1:13">
      <c r="A34" s="154">
        <f t="shared" ref="A34:A36" si="2">A33+1</f>
        <v>12138</v>
      </c>
      <c r="D34" s="144" t="s">
        <v>10</v>
      </c>
      <c r="E34" s="91" t="s">
        <v>3905</v>
      </c>
      <c r="F34" s="65">
        <v>1998</v>
      </c>
      <c r="G34" s="45" t="s">
        <v>3867</v>
      </c>
      <c r="H34" s="45" t="s">
        <v>3906</v>
      </c>
      <c r="I34" s="3">
        <v>3</v>
      </c>
      <c r="J34" s="45" t="s">
        <v>3869</v>
      </c>
      <c r="K34" s="65" t="s">
        <v>40</v>
      </c>
      <c r="M34" s="3">
        <v>400</v>
      </c>
    </row>
    <row r="35" customHeight="1" spans="1:13">
      <c r="A35" s="154">
        <f t="shared" si="2"/>
        <v>12139</v>
      </c>
      <c r="D35" s="144" t="s">
        <v>10</v>
      </c>
      <c r="E35" s="91" t="s">
        <v>3907</v>
      </c>
      <c r="F35" s="65">
        <v>1998</v>
      </c>
      <c r="G35" s="45" t="s">
        <v>3908</v>
      </c>
      <c r="H35" s="45" t="s">
        <v>3909</v>
      </c>
      <c r="I35" s="3">
        <v>137</v>
      </c>
      <c r="J35" s="45" t="s">
        <v>3910</v>
      </c>
      <c r="K35" s="65" t="s">
        <v>14</v>
      </c>
      <c r="M35" s="3">
        <v>50</v>
      </c>
    </row>
    <row r="36" customHeight="1" spans="1:13">
      <c r="A36" s="154">
        <f t="shared" si="2"/>
        <v>12140</v>
      </c>
      <c r="D36" s="144" t="s">
        <v>10</v>
      </c>
      <c r="E36" s="91" t="s">
        <v>3911</v>
      </c>
      <c r="F36" s="65">
        <v>1999</v>
      </c>
      <c r="G36" s="45" t="s">
        <v>3871</v>
      </c>
      <c r="H36" s="45" t="s">
        <v>3912</v>
      </c>
      <c r="I36" s="3">
        <v>15</v>
      </c>
      <c r="J36" s="45" t="s">
        <v>3875</v>
      </c>
      <c r="K36" s="65" t="s">
        <v>14</v>
      </c>
      <c r="M36" s="3">
        <v>275</v>
      </c>
    </row>
    <row r="37" customHeight="1" spans="1:13">
      <c r="A37" s="154">
        <f>'Drop 1 BBALL'!A385+1</f>
        <v>12206</v>
      </c>
      <c r="D37" s="144" t="s">
        <v>10</v>
      </c>
      <c r="E37" s="91" t="s">
        <v>3913</v>
      </c>
      <c r="F37" s="65">
        <v>1998</v>
      </c>
      <c r="G37" s="45" t="s">
        <v>3867</v>
      </c>
      <c r="H37" s="45" t="s">
        <v>3868</v>
      </c>
      <c r="I37" s="3">
        <v>9</v>
      </c>
      <c r="J37" s="45" t="s">
        <v>3869</v>
      </c>
      <c r="K37" s="65" t="s">
        <v>40</v>
      </c>
      <c r="M37" s="3">
        <v>500</v>
      </c>
    </row>
    <row r="38" customHeight="1" spans="1:13">
      <c r="A38" s="154">
        <f t="shared" ref="A38:A68" si="3">A37+1</f>
        <v>12207</v>
      </c>
      <c r="D38" s="144" t="s">
        <v>10</v>
      </c>
      <c r="E38" s="91" t="s">
        <v>3914</v>
      </c>
      <c r="F38" s="65">
        <v>2000</v>
      </c>
      <c r="G38" s="45" t="s">
        <v>3915</v>
      </c>
      <c r="H38" s="45" t="s">
        <v>3916</v>
      </c>
      <c r="I38" s="3">
        <v>3</v>
      </c>
      <c r="J38" s="45" t="s">
        <v>3875</v>
      </c>
      <c r="K38" s="65" t="s">
        <v>27</v>
      </c>
      <c r="M38" s="3">
        <v>220</v>
      </c>
    </row>
    <row r="39" customHeight="1" spans="1:13">
      <c r="A39" s="154">
        <f t="shared" si="3"/>
        <v>12208</v>
      </c>
      <c r="D39" s="144" t="s">
        <v>10</v>
      </c>
      <c r="E39" s="91" t="s">
        <v>3917</v>
      </c>
      <c r="F39" s="65">
        <v>1999</v>
      </c>
      <c r="G39" s="45" t="s">
        <v>3845</v>
      </c>
      <c r="H39" s="45" t="s">
        <v>3918</v>
      </c>
      <c r="I39" s="3">
        <v>15</v>
      </c>
      <c r="J39" s="45" t="s">
        <v>3875</v>
      </c>
      <c r="K39" s="65" t="s">
        <v>170</v>
      </c>
      <c r="M39" s="3">
        <v>40</v>
      </c>
    </row>
    <row r="40" customHeight="1" spans="1:13">
      <c r="A40" s="154">
        <f t="shared" si="3"/>
        <v>12209</v>
      </c>
      <c r="D40" s="144" t="s">
        <v>10</v>
      </c>
      <c r="E40" s="91" t="s">
        <v>3919</v>
      </c>
      <c r="F40" s="3">
        <v>1999</v>
      </c>
      <c r="G40" s="3" t="s">
        <v>3833</v>
      </c>
      <c r="H40" s="3" t="s">
        <v>3920</v>
      </c>
      <c r="I40" s="3">
        <v>7</v>
      </c>
      <c r="J40" s="3" t="s">
        <v>986</v>
      </c>
      <c r="K40" s="3" t="s">
        <v>27</v>
      </c>
      <c r="M40" s="3">
        <v>40</v>
      </c>
    </row>
    <row r="41" customHeight="1" spans="1:13">
      <c r="A41" s="154">
        <f t="shared" si="3"/>
        <v>12210</v>
      </c>
      <c r="D41" s="144" t="s">
        <v>10</v>
      </c>
      <c r="E41" s="91" t="s">
        <v>3921</v>
      </c>
      <c r="F41" s="65">
        <v>1999</v>
      </c>
      <c r="G41" s="45" t="s">
        <v>3856</v>
      </c>
      <c r="H41" s="45" t="s">
        <v>3922</v>
      </c>
      <c r="I41" s="45">
        <v>10</v>
      </c>
      <c r="J41" s="65" t="s">
        <v>986</v>
      </c>
      <c r="K41" s="65" t="s">
        <v>977</v>
      </c>
      <c r="M41" s="3">
        <v>30</v>
      </c>
    </row>
    <row r="42" customHeight="1" spans="1:13">
      <c r="A42" s="154">
        <f t="shared" si="3"/>
        <v>12211</v>
      </c>
      <c r="D42" s="144" t="s">
        <v>10</v>
      </c>
      <c r="E42" s="91" t="s">
        <v>3923</v>
      </c>
      <c r="F42" s="65">
        <v>1999</v>
      </c>
      <c r="G42" s="45" t="s">
        <v>3833</v>
      </c>
      <c r="H42" s="45" t="s">
        <v>3924</v>
      </c>
      <c r="I42" s="45">
        <v>4</v>
      </c>
      <c r="J42" s="65" t="s">
        <v>986</v>
      </c>
      <c r="K42" s="65" t="s">
        <v>170</v>
      </c>
      <c r="M42" s="3">
        <v>400</v>
      </c>
    </row>
    <row r="43" customHeight="1" spans="1:13">
      <c r="A43" s="154">
        <f t="shared" si="3"/>
        <v>12212</v>
      </c>
      <c r="D43" s="144" t="s">
        <v>10</v>
      </c>
      <c r="E43" s="91" t="s">
        <v>3925</v>
      </c>
      <c r="F43" s="65">
        <v>2000</v>
      </c>
      <c r="G43" s="45" t="s">
        <v>3833</v>
      </c>
      <c r="H43" s="45" t="s">
        <v>3895</v>
      </c>
      <c r="I43" s="3">
        <v>6</v>
      </c>
      <c r="J43" s="45" t="s">
        <v>3926</v>
      </c>
      <c r="K43" s="65" t="s">
        <v>27</v>
      </c>
      <c r="M43" s="3">
        <v>30</v>
      </c>
    </row>
    <row r="44" customHeight="1" spans="1:13">
      <c r="A44" s="154">
        <f t="shared" si="3"/>
        <v>12213</v>
      </c>
      <c r="D44" s="144" t="s">
        <v>10</v>
      </c>
      <c r="E44" s="91" t="s">
        <v>3927</v>
      </c>
      <c r="F44" s="65">
        <v>2000</v>
      </c>
      <c r="G44" s="45" t="s">
        <v>3928</v>
      </c>
      <c r="H44" s="45" t="s">
        <v>3929</v>
      </c>
      <c r="I44" s="3">
        <v>7</v>
      </c>
      <c r="J44" s="45" t="s">
        <v>3930</v>
      </c>
      <c r="K44" s="65" t="s">
        <v>170</v>
      </c>
      <c r="M44" s="3">
        <v>40</v>
      </c>
    </row>
    <row r="45" customHeight="1" spans="1:13">
      <c r="A45" s="154">
        <f t="shared" si="3"/>
        <v>12214</v>
      </c>
      <c r="D45" s="144" t="s">
        <v>10</v>
      </c>
      <c r="E45" s="91" t="s">
        <v>3931</v>
      </c>
      <c r="F45" s="65">
        <v>1999</v>
      </c>
      <c r="G45" s="45" t="s">
        <v>3845</v>
      </c>
      <c r="H45" s="45" t="s">
        <v>3932</v>
      </c>
      <c r="I45" s="3">
        <v>4</v>
      </c>
      <c r="J45" s="45" t="s">
        <v>3875</v>
      </c>
      <c r="K45" s="65" t="s">
        <v>170</v>
      </c>
      <c r="M45" s="3">
        <v>100</v>
      </c>
    </row>
    <row r="46" customHeight="1" spans="1:13">
      <c r="A46" s="154">
        <f t="shared" si="3"/>
        <v>12215</v>
      </c>
      <c r="D46" s="144" t="s">
        <v>10</v>
      </c>
      <c r="E46" s="91" t="s">
        <v>3933</v>
      </c>
      <c r="F46" s="3">
        <v>1999</v>
      </c>
      <c r="G46" s="3" t="s">
        <v>3871</v>
      </c>
      <c r="H46" s="3" t="s">
        <v>3934</v>
      </c>
      <c r="I46" s="3">
        <v>26</v>
      </c>
      <c r="J46" s="3" t="s">
        <v>3875</v>
      </c>
      <c r="K46" s="3" t="s">
        <v>40</v>
      </c>
      <c r="M46" s="3">
        <v>100</v>
      </c>
    </row>
    <row r="47" customHeight="1" spans="1:13">
      <c r="A47" s="154">
        <f t="shared" si="3"/>
        <v>12216</v>
      </c>
      <c r="D47" s="144" t="s">
        <v>10</v>
      </c>
      <c r="E47" s="91" t="s">
        <v>3935</v>
      </c>
      <c r="F47" s="65">
        <v>2000</v>
      </c>
      <c r="G47" s="45" t="s">
        <v>3915</v>
      </c>
      <c r="H47" s="215" t="s">
        <v>3936</v>
      </c>
      <c r="I47" s="45">
        <v>10</v>
      </c>
      <c r="J47" s="65" t="s">
        <v>986</v>
      </c>
      <c r="K47" s="65" t="s">
        <v>342</v>
      </c>
      <c r="M47" s="3">
        <v>20</v>
      </c>
    </row>
    <row r="48" customHeight="1" spans="1:13">
      <c r="A48" s="154">
        <f t="shared" si="3"/>
        <v>12217</v>
      </c>
      <c r="D48" s="144" t="s">
        <v>10</v>
      </c>
      <c r="E48" s="91" t="s">
        <v>3937</v>
      </c>
      <c r="F48" s="65">
        <v>1999</v>
      </c>
      <c r="G48" s="45" t="s">
        <v>3867</v>
      </c>
      <c r="H48" s="45" t="s">
        <v>3938</v>
      </c>
      <c r="I48" s="45">
        <v>189</v>
      </c>
      <c r="J48" s="65" t="s">
        <v>986</v>
      </c>
      <c r="K48" s="65" t="s">
        <v>27</v>
      </c>
      <c r="M48" s="3">
        <v>20</v>
      </c>
    </row>
    <row r="49" customHeight="1" spans="1:13">
      <c r="A49" s="154">
        <f t="shared" si="3"/>
        <v>12218</v>
      </c>
      <c r="D49" s="144" t="s">
        <v>10</v>
      </c>
      <c r="E49" s="91" t="s">
        <v>3939</v>
      </c>
      <c r="F49" s="65">
        <v>1998</v>
      </c>
      <c r="G49" s="45" t="s">
        <v>3867</v>
      </c>
      <c r="H49" s="45" t="s">
        <v>3906</v>
      </c>
      <c r="I49" s="3">
        <v>3</v>
      </c>
      <c r="J49" s="45" t="s">
        <v>3869</v>
      </c>
      <c r="K49" s="65" t="s">
        <v>40</v>
      </c>
      <c r="M49" s="3">
        <v>420</v>
      </c>
    </row>
    <row r="50" customHeight="1" spans="1:13">
      <c r="A50" s="154">
        <f t="shared" si="3"/>
        <v>12219</v>
      </c>
      <c r="D50" s="144" t="s">
        <v>10</v>
      </c>
      <c r="E50" s="91" t="s">
        <v>3940</v>
      </c>
      <c r="F50" s="65">
        <v>1999</v>
      </c>
      <c r="G50" s="45" t="s">
        <v>3941</v>
      </c>
      <c r="H50" s="45" t="s">
        <v>3942</v>
      </c>
      <c r="I50" s="3">
        <v>5</v>
      </c>
      <c r="J50" s="45" t="s">
        <v>3943</v>
      </c>
      <c r="K50" s="65" t="s">
        <v>27</v>
      </c>
      <c r="M50" s="3">
        <v>30</v>
      </c>
    </row>
    <row r="51" customHeight="1" spans="1:13">
      <c r="A51" s="154">
        <f t="shared" si="3"/>
        <v>12220</v>
      </c>
      <c r="D51" s="144" t="s">
        <v>10</v>
      </c>
      <c r="E51" s="91" t="s">
        <v>3944</v>
      </c>
      <c r="F51" s="65">
        <v>2000</v>
      </c>
      <c r="G51" s="45" t="s">
        <v>3915</v>
      </c>
      <c r="H51" s="215" t="s">
        <v>3945</v>
      </c>
      <c r="I51" s="45">
        <v>83</v>
      </c>
      <c r="J51" s="65" t="s">
        <v>986</v>
      </c>
      <c r="K51" s="65" t="s">
        <v>27</v>
      </c>
      <c r="M51" s="3">
        <v>45</v>
      </c>
    </row>
    <row r="52" customHeight="1" spans="1:13">
      <c r="A52" s="154">
        <f t="shared" si="3"/>
        <v>12221</v>
      </c>
      <c r="D52" s="144" t="s">
        <v>10</v>
      </c>
      <c r="E52" s="91" t="s">
        <v>3946</v>
      </c>
      <c r="F52" s="65">
        <v>2016</v>
      </c>
      <c r="G52" s="45" t="s">
        <v>3947</v>
      </c>
      <c r="H52" s="45" t="s">
        <v>3912</v>
      </c>
      <c r="I52" s="3">
        <v>42</v>
      </c>
      <c r="J52" s="45" t="s">
        <v>3948</v>
      </c>
      <c r="K52" s="65" t="s">
        <v>14</v>
      </c>
      <c r="M52" s="3">
        <v>15</v>
      </c>
    </row>
    <row r="53" customHeight="1" spans="1:13">
      <c r="A53" s="154">
        <f t="shared" si="3"/>
        <v>12222</v>
      </c>
      <c r="D53" s="144" t="s">
        <v>10</v>
      </c>
      <c r="E53" s="91" t="s">
        <v>3949</v>
      </c>
      <c r="F53" s="65">
        <v>1999</v>
      </c>
      <c r="G53" s="45" t="s">
        <v>3833</v>
      </c>
      <c r="H53" s="45" t="s">
        <v>3950</v>
      </c>
      <c r="I53" s="3">
        <v>14</v>
      </c>
      <c r="J53" s="45" t="s">
        <v>3875</v>
      </c>
      <c r="K53" s="65" t="s">
        <v>977</v>
      </c>
      <c r="M53" s="3">
        <v>30</v>
      </c>
    </row>
    <row r="54" customHeight="1" spans="1:13">
      <c r="A54" s="154">
        <f t="shared" si="3"/>
        <v>12223</v>
      </c>
      <c r="D54" s="144" t="s">
        <v>10</v>
      </c>
      <c r="E54" s="91" t="s">
        <v>3951</v>
      </c>
      <c r="F54" s="65">
        <v>1999</v>
      </c>
      <c r="G54" s="45" t="s">
        <v>3871</v>
      </c>
      <c r="H54" s="45" t="s">
        <v>3952</v>
      </c>
      <c r="I54" s="45">
        <v>9</v>
      </c>
      <c r="J54" s="65" t="s">
        <v>986</v>
      </c>
      <c r="K54" s="65" t="s">
        <v>27</v>
      </c>
      <c r="M54" s="3">
        <v>40</v>
      </c>
    </row>
    <row r="55" customHeight="1" spans="1:13">
      <c r="A55" s="154">
        <f t="shared" si="3"/>
        <v>12224</v>
      </c>
      <c r="D55" s="144" t="s">
        <v>10</v>
      </c>
      <c r="E55" s="91" t="s">
        <v>3953</v>
      </c>
      <c r="F55" s="65">
        <v>1999</v>
      </c>
      <c r="G55" s="45" t="s">
        <v>3871</v>
      </c>
      <c r="H55" s="45" t="s">
        <v>3954</v>
      </c>
      <c r="I55" s="3">
        <v>2</v>
      </c>
      <c r="J55" s="45" t="s">
        <v>3875</v>
      </c>
      <c r="K55" s="65" t="s">
        <v>14</v>
      </c>
      <c r="M55" s="3">
        <v>350</v>
      </c>
    </row>
    <row r="56" customHeight="1" spans="1:13">
      <c r="A56" s="154">
        <f t="shared" si="3"/>
        <v>12225</v>
      </c>
      <c r="D56" s="144" t="s">
        <v>10</v>
      </c>
      <c r="E56" s="91" t="s">
        <v>3955</v>
      </c>
      <c r="F56" s="65">
        <v>1999</v>
      </c>
      <c r="G56" s="45" t="s">
        <v>3956</v>
      </c>
      <c r="H56" s="45" t="s">
        <v>3957</v>
      </c>
      <c r="I56" s="3">
        <v>9</v>
      </c>
      <c r="J56" s="45" t="s">
        <v>3958</v>
      </c>
      <c r="K56" s="65" t="s">
        <v>170</v>
      </c>
      <c r="M56" s="3">
        <v>50</v>
      </c>
    </row>
    <row r="57" customHeight="1" spans="1:13">
      <c r="A57" s="154">
        <f t="shared" si="3"/>
        <v>12226</v>
      </c>
      <c r="D57" s="144" t="s">
        <v>10</v>
      </c>
      <c r="E57" s="91" t="s">
        <v>3959</v>
      </c>
      <c r="F57" s="65">
        <v>1999</v>
      </c>
      <c r="G57" s="45" t="s">
        <v>3845</v>
      </c>
      <c r="H57" s="45" t="s">
        <v>3960</v>
      </c>
      <c r="I57" s="45">
        <v>13</v>
      </c>
      <c r="J57" s="65" t="s">
        <v>3875</v>
      </c>
      <c r="K57" s="65" t="s">
        <v>27</v>
      </c>
      <c r="M57" s="3">
        <v>75</v>
      </c>
    </row>
    <row r="58" customHeight="1" spans="1:13">
      <c r="A58" s="154">
        <f t="shared" si="3"/>
        <v>12227</v>
      </c>
      <c r="D58" s="144" t="s">
        <v>10</v>
      </c>
      <c r="E58" s="91" t="s">
        <v>3961</v>
      </c>
      <c r="F58" s="65">
        <v>1999</v>
      </c>
      <c r="G58" s="45" t="s">
        <v>3833</v>
      </c>
      <c r="H58" s="45" t="s">
        <v>3920</v>
      </c>
      <c r="I58" s="3">
        <v>7</v>
      </c>
      <c r="J58" s="45" t="s">
        <v>3962</v>
      </c>
      <c r="K58" s="65" t="s">
        <v>170</v>
      </c>
      <c r="M58" s="3">
        <v>60</v>
      </c>
    </row>
    <row r="59" customHeight="1" spans="1:13">
      <c r="A59" s="154">
        <f t="shared" si="3"/>
        <v>12228</v>
      </c>
      <c r="D59" s="144" t="s">
        <v>10</v>
      </c>
      <c r="E59" s="91" t="s">
        <v>3963</v>
      </c>
      <c r="F59" s="65">
        <v>1999</v>
      </c>
      <c r="G59" s="45" t="s">
        <v>3871</v>
      </c>
      <c r="H59" s="45" t="s">
        <v>3964</v>
      </c>
      <c r="I59" s="45">
        <v>10</v>
      </c>
      <c r="J59" s="65" t="s">
        <v>986</v>
      </c>
      <c r="K59" s="65" t="s">
        <v>170</v>
      </c>
      <c r="M59" s="3">
        <v>100</v>
      </c>
    </row>
    <row r="60" customHeight="1" spans="1:13">
      <c r="A60" s="154">
        <f t="shared" si="3"/>
        <v>12229</v>
      </c>
      <c r="D60" s="144" t="s">
        <v>10</v>
      </c>
      <c r="E60" s="91" t="s">
        <v>3965</v>
      </c>
      <c r="F60" s="65">
        <v>2000</v>
      </c>
      <c r="G60" s="45" t="s">
        <v>3928</v>
      </c>
      <c r="H60" s="45" t="s">
        <v>3966</v>
      </c>
      <c r="I60" s="3">
        <v>10</v>
      </c>
      <c r="J60" s="45" t="s">
        <v>986</v>
      </c>
      <c r="K60" s="65" t="s">
        <v>27</v>
      </c>
      <c r="M60" s="3">
        <v>100</v>
      </c>
    </row>
    <row r="61" customHeight="1" spans="1:13">
      <c r="A61" s="154">
        <f t="shared" si="3"/>
        <v>12230</v>
      </c>
      <c r="D61" s="144" t="s">
        <v>10</v>
      </c>
      <c r="E61" s="91" t="s">
        <v>3967</v>
      </c>
      <c r="F61" s="65">
        <v>1999</v>
      </c>
      <c r="G61" s="45" t="s">
        <v>3968</v>
      </c>
      <c r="H61" s="45" t="s">
        <v>3969</v>
      </c>
      <c r="I61" s="3">
        <v>2</v>
      </c>
      <c r="J61" s="45" t="s">
        <v>3875</v>
      </c>
      <c r="K61" s="65" t="s">
        <v>342</v>
      </c>
      <c r="M61" s="3">
        <v>60</v>
      </c>
    </row>
    <row r="62" customHeight="1" spans="1:13">
      <c r="A62" s="154">
        <f t="shared" si="3"/>
        <v>12231</v>
      </c>
      <c r="D62" s="144" t="s">
        <v>10</v>
      </c>
      <c r="E62" s="91" t="s">
        <v>3970</v>
      </c>
      <c r="F62" s="65">
        <v>1999</v>
      </c>
      <c r="G62" s="45" t="s">
        <v>3871</v>
      </c>
      <c r="H62" s="215" t="s">
        <v>3971</v>
      </c>
      <c r="I62" s="45">
        <v>1</v>
      </c>
      <c r="J62" s="65" t="s">
        <v>3875</v>
      </c>
      <c r="K62" s="65" t="s">
        <v>27</v>
      </c>
      <c r="M62" s="3">
        <v>115</v>
      </c>
    </row>
    <row r="63" customHeight="1" spans="1:13">
      <c r="A63" s="154">
        <f t="shared" si="3"/>
        <v>12232</v>
      </c>
      <c r="D63" s="144" t="s">
        <v>10</v>
      </c>
      <c r="E63" s="91" t="s">
        <v>3972</v>
      </c>
      <c r="F63" s="65">
        <v>2000</v>
      </c>
      <c r="G63" s="45" t="s">
        <v>3833</v>
      </c>
      <c r="H63" s="45" t="s">
        <v>3973</v>
      </c>
      <c r="I63" s="3">
        <v>13</v>
      </c>
      <c r="J63" s="45" t="s">
        <v>3904</v>
      </c>
      <c r="K63" s="65" t="s">
        <v>14</v>
      </c>
      <c r="M63" s="3">
        <v>80</v>
      </c>
    </row>
    <row r="64" customHeight="1" spans="1:13">
      <c r="A64" s="154">
        <f t="shared" si="3"/>
        <v>12233</v>
      </c>
      <c r="D64" s="144" t="s">
        <v>10</v>
      </c>
      <c r="E64" s="91" t="s">
        <v>3974</v>
      </c>
      <c r="F64" s="9">
        <v>1999</v>
      </c>
      <c r="G64" s="9" t="s">
        <v>3871</v>
      </c>
      <c r="H64" s="9" t="s">
        <v>3971</v>
      </c>
      <c r="I64" s="9">
        <v>1</v>
      </c>
      <c r="J64" s="9" t="s">
        <v>986</v>
      </c>
      <c r="K64" s="9" t="s">
        <v>27</v>
      </c>
      <c r="M64" s="3">
        <v>15</v>
      </c>
    </row>
    <row r="65" customHeight="1" spans="1:13">
      <c r="A65" s="154">
        <f t="shared" si="3"/>
        <v>12234</v>
      </c>
      <c r="D65" s="144" t="s">
        <v>10</v>
      </c>
      <c r="E65" s="91" t="s">
        <v>3975</v>
      </c>
      <c r="F65" s="65">
        <v>2000</v>
      </c>
      <c r="G65" s="45" t="s">
        <v>3915</v>
      </c>
      <c r="H65" s="45" t="s">
        <v>3916</v>
      </c>
      <c r="I65" s="3">
        <v>3</v>
      </c>
      <c r="J65" s="45" t="s">
        <v>3875</v>
      </c>
      <c r="K65" s="65" t="s">
        <v>170</v>
      </c>
      <c r="M65" s="3">
        <v>225</v>
      </c>
    </row>
    <row r="66" customHeight="1" spans="1:13">
      <c r="A66" s="154">
        <f t="shared" si="3"/>
        <v>12235</v>
      </c>
      <c r="D66" s="144" t="s">
        <v>10</v>
      </c>
      <c r="E66" s="91" t="s">
        <v>3976</v>
      </c>
      <c r="F66" s="65">
        <v>1999</v>
      </c>
      <c r="G66" s="45" t="s">
        <v>3871</v>
      </c>
      <c r="H66" s="45" t="s">
        <v>3912</v>
      </c>
      <c r="I66" s="3">
        <v>15</v>
      </c>
      <c r="J66" s="45" t="s">
        <v>3875</v>
      </c>
      <c r="K66" s="65" t="s">
        <v>170</v>
      </c>
      <c r="M66" s="3">
        <v>80</v>
      </c>
    </row>
    <row r="67" customHeight="1" spans="1:13">
      <c r="A67" s="154">
        <f t="shared" si="3"/>
        <v>12236</v>
      </c>
      <c r="D67" s="144" t="s">
        <v>10</v>
      </c>
      <c r="E67" s="91" t="s">
        <v>3977</v>
      </c>
      <c r="F67" s="65">
        <v>1999</v>
      </c>
      <c r="G67" s="45" t="s">
        <v>3833</v>
      </c>
      <c r="H67" s="45" t="s">
        <v>3978</v>
      </c>
      <c r="I67" s="45">
        <v>6</v>
      </c>
      <c r="J67" s="65" t="s">
        <v>986</v>
      </c>
      <c r="K67" s="65" t="s">
        <v>170</v>
      </c>
      <c r="M67" s="3">
        <v>60</v>
      </c>
    </row>
    <row r="68" customHeight="1" spans="1:13">
      <c r="A68" s="154">
        <f t="shared" si="3"/>
        <v>12237</v>
      </c>
      <c r="D68" s="144" t="s">
        <v>10</v>
      </c>
      <c r="E68" s="91" t="s">
        <v>3979</v>
      </c>
      <c r="F68" s="65">
        <v>1998</v>
      </c>
      <c r="G68" s="45" t="s">
        <v>3908</v>
      </c>
      <c r="H68" s="45" t="s">
        <v>3909</v>
      </c>
      <c r="I68" s="45">
        <v>137</v>
      </c>
      <c r="J68" s="65" t="s">
        <v>3869</v>
      </c>
      <c r="K68" s="65" t="s">
        <v>40</v>
      </c>
      <c r="M68" s="3">
        <v>125</v>
      </c>
    </row>
    <row r="69" customHeight="1" spans="1:13">
      <c r="A69" s="154" t="e">
        <f>'Drop 1 BBALL'!A390+1</f>
        <v>#VALUE!</v>
      </c>
      <c r="D69" s="91" t="s">
        <v>10</v>
      </c>
      <c r="E69" s="91" t="s">
        <v>3980</v>
      </c>
      <c r="F69" s="65">
        <v>1998</v>
      </c>
      <c r="G69" s="45" t="s">
        <v>3908</v>
      </c>
      <c r="H69" s="45" t="s">
        <v>3832</v>
      </c>
      <c r="I69" s="3">
        <v>6</v>
      </c>
      <c r="J69" s="45" t="s">
        <v>3869</v>
      </c>
      <c r="K69" s="65" t="s">
        <v>14</v>
      </c>
      <c r="M69" s="3">
        <v>500</v>
      </c>
    </row>
    <row r="70" customHeight="1" spans="1:13">
      <c r="A70" s="154" t="e">
        <f>A69+1</f>
        <v>#VALUE!</v>
      </c>
      <c r="D70" s="91" t="s">
        <v>10</v>
      </c>
      <c r="E70" s="91" t="s">
        <v>3981</v>
      </c>
      <c r="F70" s="65">
        <v>1998</v>
      </c>
      <c r="G70" s="45" t="s">
        <v>3867</v>
      </c>
      <c r="H70" s="45" t="s">
        <v>3924</v>
      </c>
      <c r="I70" s="3">
        <v>6</v>
      </c>
      <c r="J70" s="45" t="s">
        <v>3869</v>
      </c>
      <c r="K70" s="65" t="s">
        <v>40</v>
      </c>
      <c r="M70" s="3">
        <v>1500</v>
      </c>
    </row>
    <row r="71" customHeight="1" spans="1:13">
      <c r="A71" s="154" t="e">
        <f>'Drop 1 Football'!A597+1</f>
        <v>#VALUE!</v>
      </c>
      <c r="D71" s="3" t="s">
        <v>10</v>
      </c>
      <c r="E71" s="3">
        <v>53577609</v>
      </c>
      <c r="F71" s="3">
        <v>2005</v>
      </c>
      <c r="G71" s="3" t="s">
        <v>3982</v>
      </c>
      <c r="H71" s="3" t="s">
        <v>3983</v>
      </c>
      <c r="I71" s="3">
        <v>14</v>
      </c>
      <c r="J71" s="3" t="s">
        <v>3984</v>
      </c>
      <c r="K71" s="3" t="s">
        <v>14</v>
      </c>
      <c r="M71" s="3">
        <v>80</v>
      </c>
    </row>
    <row r="72" customHeight="1" spans="1:13">
      <c r="A72" s="154" t="e">
        <f t="shared" ref="A72:A81" si="4">A71+1</f>
        <v>#VALUE!</v>
      </c>
      <c r="D72" s="91" t="s">
        <v>545</v>
      </c>
      <c r="E72" s="91" t="s">
        <v>3985</v>
      </c>
      <c r="F72" s="3">
        <v>2002</v>
      </c>
      <c r="G72" s="3" t="s">
        <v>3986</v>
      </c>
      <c r="H72" s="3" t="s">
        <v>3987</v>
      </c>
      <c r="I72" s="3"/>
      <c r="J72" s="3" t="s">
        <v>1059</v>
      </c>
      <c r="K72" s="3" t="s">
        <v>1742</v>
      </c>
      <c r="M72" s="3">
        <v>2000</v>
      </c>
    </row>
    <row r="73" customHeight="1" spans="1:13">
      <c r="A73" s="154" t="e">
        <f t="shared" si="4"/>
        <v>#VALUE!</v>
      </c>
      <c r="D73" s="91" t="s">
        <v>10</v>
      </c>
      <c r="E73" s="91" t="s">
        <v>3988</v>
      </c>
      <c r="F73" s="3">
        <v>2006</v>
      </c>
      <c r="G73" s="3" t="s">
        <v>3982</v>
      </c>
      <c r="H73" s="3" t="s">
        <v>3989</v>
      </c>
      <c r="I73" s="3">
        <v>5</v>
      </c>
      <c r="J73" s="3" t="s">
        <v>3990</v>
      </c>
      <c r="K73" s="3" t="s">
        <v>14</v>
      </c>
      <c r="M73" s="3" t="s">
        <v>3991</v>
      </c>
    </row>
    <row r="74" customHeight="1" spans="1:13">
      <c r="A74" s="154" t="e">
        <f t="shared" si="4"/>
        <v>#VALUE!</v>
      </c>
      <c r="D74" s="91" t="s">
        <v>10</v>
      </c>
      <c r="E74" s="91" t="s">
        <v>3992</v>
      </c>
      <c r="F74" s="3">
        <v>2000</v>
      </c>
      <c r="G74" s="3" t="s">
        <v>3993</v>
      </c>
      <c r="H74" s="3" t="s">
        <v>3918</v>
      </c>
      <c r="I74" s="3">
        <v>5</v>
      </c>
      <c r="J74" s="3" t="s">
        <v>1059</v>
      </c>
      <c r="K74" s="3" t="s">
        <v>14</v>
      </c>
      <c r="M74" s="3">
        <v>150</v>
      </c>
    </row>
    <row r="75" customHeight="1" spans="1:13">
      <c r="A75" s="154" t="e">
        <f t="shared" si="4"/>
        <v>#VALUE!</v>
      </c>
      <c r="D75" s="91" t="s">
        <v>10</v>
      </c>
      <c r="E75" s="91" t="s">
        <v>3994</v>
      </c>
      <c r="F75" s="3">
        <v>2000</v>
      </c>
      <c r="G75" s="3" t="s">
        <v>3993</v>
      </c>
      <c r="H75" s="3" t="s">
        <v>3995</v>
      </c>
      <c r="I75" s="3">
        <v>3</v>
      </c>
      <c r="J75" s="3" t="s">
        <v>3996</v>
      </c>
      <c r="K75" s="3" t="s">
        <v>14</v>
      </c>
      <c r="M75" s="3">
        <v>200</v>
      </c>
    </row>
    <row r="76" customHeight="1" spans="1:13">
      <c r="A76" s="154" t="e">
        <f t="shared" si="4"/>
        <v>#VALUE!</v>
      </c>
      <c r="D76" s="91" t="s">
        <v>10</v>
      </c>
      <c r="E76" s="91" t="s">
        <v>3997</v>
      </c>
      <c r="F76" s="3">
        <v>1999</v>
      </c>
      <c r="G76" s="3" t="s">
        <v>3845</v>
      </c>
      <c r="H76" s="3" t="s">
        <v>3960</v>
      </c>
      <c r="I76" s="3">
        <v>13</v>
      </c>
      <c r="J76" s="3" t="s">
        <v>1059</v>
      </c>
      <c r="K76" s="3" t="s">
        <v>14</v>
      </c>
      <c r="M76" s="3">
        <v>200</v>
      </c>
    </row>
    <row r="77" customHeight="1" spans="1:13">
      <c r="A77" s="154" t="e">
        <f t="shared" si="4"/>
        <v>#VALUE!</v>
      </c>
      <c r="D77" s="91" t="s">
        <v>10</v>
      </c>
      <c r="E77" s="91" t="s">
        <v>3998</v>
      </c>
      <c r="F77" s="3">
        <v>2004</v>
      </c>
      <c r="G77" s="3" t="s">
        <v>3982</v>
      </c>
      <c r="H77" s="3" t="s">
        <v>3999</v>
      </c>
      <c r="I77" s="3">
        <v>89</v>
      </c>
      <c r="J77" s="3" t="s">
        <v>3943</v>
      </c>
      <c r="K77" s="3" t="s">
        <v>27</v>
      </c>
      <c r="M77" s="3">
        <v>70</v>
      </c>
    </row>
    <row r="78" customHeight="1" spans="1:13">
      <c r="A78" s="154" t="e">
        <f t="shared" si="4"/>
        <v>#VALUE!</v>
      </c>
      <c r="D78" s="91" t="s">
        <v>19</v>
      </c>
      <c r="E78" s="204" t="s">
        <v>4000</v>
      </c>
      <c r="F78" s="3">
        <v>2002</v>
      </c>
      <c r="G78" s="3" t="s">
        <v>4001</v>
      </c>
      <c r="H78" s="3" t="s">
        <v>4002</v>
      </c>
      <c r="I78" s="3">
        <v>7</v>
      </c>
      <c r="J78" s="3" t="s">
        <v>986</v>
      </c>
      <c r="K78" s="3" t="s">
        <v>14</v>
      </c>
      <c r="M78" s="3">
        <v>300</v>
      </c>
    </row>
    <row r="79" customHeight="1" spans="1:13">
      <c r="A79" s="154" t="e">
        <f t="shared" si="4"/>
        <v>#VALUE!</v>
      </c>
      <c r="D79" s="91" t="s">
        <v>10</v>
      </c>
      <c r="E79" s="91" t="s">
        <v>4003</v>
      </c>
      <c r="F79" s="3">
        <v>2001</v>
      </c>
      <c r="G79" s="3" t="s">
        <v>4004</v>
      </c>
      <c r="H79" s="3" t="s">
        <v>4005</v>
      </c>
      <c r="I79" s="3">
        <v>151</v>
      </c>
      <c r="J79" s="3" t="s">
        <v>986</v>
      </c>
      <c r="K79" s="3" t="s">
        <v>27</v>
      </c>
      <c r="M79" s="3">
        <v>400</v>
      </c>
    </row>
    <row r="80" customHeight="1" spans="1:13">
      <c r="A80" s="154" t="e">
        <f t="shared" si="4"/>
        <v>#VALUE!</v>
      </c>
      <c r="D80" s="91" t="s">
        <v>10</v>
      </c>
      <c r="E80" s="91" t="s">
        <v>4006</v>
      </c>
      <c r="F80" s="3">
        <v>2000</v>
      </c>
      <c r="G80" s="3" t="s">
        <v>3915</v>
      </c>
      <c r="H80" s="3" t="s">
        <v>4007</v>
      </c>
      <c r="I80" s="3">
        <v>5</v>
      </c>
      <c r="J80" s="3" t="s">
        <v>986</v>
      </c>
      <c r="K80" s="3" t="s">
        <v>14</v>
      </c>
      <c r="M80" s="3">
        <v>175</v>
      </c>
    </row>
    <row r="81" customHeight="1" spans="1:13">
      <c r="A81" s="154" t="e">
        <f t="shared" si="4"/>
        <v>#VALUE!</v>
      </c>
      <c r="D81" s="91" t="s">
        <v>10</v>
      </c>
      <c r="E81" s="91" t="s">
        <v>4008</v>
      </c>
      <c r="F81" s="3">
        <v>2002</v>
      </c>
      <c r="G81" s="3" t="s">
        <v>4001</v>
      </c>
      <c r="H81" s="3" t="s">
        <v>4009</v>
      </c>
      <c r="I81" s="3">
        <v>107</v>
      </c>
      <c r="J81" s="3"/>
      <c r="K81" s="3" t="s">
        <v>14</v>
      </c>
      <c r="M81" s="3">
        <v>2000</v>
      </c>
    </row>
    <row r="82" customHeight="1" spans="1:13">
      <c r="A82" s="154" t="e">
        <f>'Drop 1 Baseball'!A209+1</f>
        <v>#VALUE!</v>
      </c>
      <c r="D82" s="91" t="s">
        <v>10</v>
      </c>
      <c r="E82" s="91" t="s">
        <v>4010</v>
      </c>
      <c r="F82" s="3">
        <v>1999</v>
      </c>
      <c r="G82" s="3" t="s">
        <v>3833</v>
      </c>
      <c r="H82" s="3" t="s">
        <v>4011</v>
      </c>
      <c r="I82" s="3" t="s">
        <v>3962</v>
      </c>
      <c r="J82" s="3">
        <v>64</v>
      </c>
      <c r="K82" s="3" t="s">
        <v>14</v>
      </c>
      <c r="M82" s="3">
        <v>30</v>
      </c>
    </row>
    <row r="83" customHeight="1" spans="1:13">
      <c r="A83" s="154" t="e">
        <f t="shared" ref="A83:A130" si="5">A82+1</f>
        <v>#VALUE!</v>
      </c>
      <c r="D83" s="91" t="s">
        <v>10</v>
      </c>
      <c r="E83" s="91" t="s">
        <v>4012</v>
      </c>
      <c r="F83" s="3">
        <v>1999</v>
      </c>
      <c r="G83" s="3" t="s">
        <v>3833</v>
      </c>
      <c r="H83" s="3" t="s">
        <v>4013</v>
      </c>
      <c r="I83" s="3"/>
      <c r="J83" s="3">
        <v>34</v>
      </c>
      <c r="K83" s="3" t="s">
        <v>14</v>
      </c>
      <c r="M83" s="3">
        <v>25</v>
      </c>
    </row>
    <row r="84" customHeight="1" spans="1:13">
      <c r="A84" s="154" t="e">
        <f t="shared" si="5"/>
        <v>#VALUE!</v>
      </c>
      <c r="D84" s="91" t="s">
        <v>10</v>
      </c>
      <c r="E84" s="91" t="s">
        <v>4014</v>
      </c>
      <c r="F84" s="3">
        <v>1999</v>
      </c>
      <c r="G84" s="3" t="s">
        <v>3833</v>
      </c>
      <c r="H84" s="3" t="s">
        <v>4013</v>
      </c>
      <c r="I84" s="3"/>
      <c r="J84" s="3">
        <v>34</v>
      </c>
      <c r="K84" s="3" t="s">
        <v>14</v>
      </c>
      <c r="M84" s="3">
        <v>25</v>
      </c>
    </row>
    <row r="85" customHeight="1" spans="1:13">
      <c r="A85" s="154" t="e">
        <f t="shared" si="5"/>
        <v>#VALUE!</v>
      </c>
      <c r="D85" s="91" t="s">
        <v>10</v>
      </c>
      <c r="E85" s="91" t="s">
        <v>4015</v>
      </c>
      <c r="F85" s="3">
        <v>1999</v>
      </c>
      <c r="G85" s="3" t="s">
        <v>3833</v>
      </c>
      <c r="H85" s="3" t="s">
        <v>4016</v>
      </c>
      <c r="I85" s="3"/>
      <c r="J85" s="3">
        <v>51</v>
      </c>
      <c r="K85" s="3" t="s">
        <v>170</v>
      </c>
      <c r="M85" s="3">
        <v>15</v>
      </c>
    </row>
    <row r="86" customHeight="1" spans="1:13">
      <c r="A86" s="154" t="e">
        <f t="shared" si="5"/>
        <v>#VALUE!</v>
      </c>
      <c r="D86" s="91" t="s">
        <v>10</v>
      </c>
      <c r="E86" s="91" t="s">
        <v>4017</v>
      </c>
      <c r="F86" s="3">
        <v>1999</v>
      </c>
      <c r="G86" s="3" t="s">
        <v>3833</v>
      </c>
      <c r="H86" s="3" t="s">
        <v>4018</v>
      </c>
      <c r="I86" s="3" t="s">
        <v>1059</v>
      </c>
      <c r="J86" s="3">
        <v>33</v>
      </c>
      <c r="K86" s="3" t="s">
        <v>170</v>
      </c>
      <c r="M86" s="3">
        <v>10</v>
      </c>
    </row>
    <row r="87" customHeight="1" spans="1:13">
      <c r="A87" s="154" t="e">
        <f t="shared" si="5"/>
        <v>#VALUE!</v>
      </c>
      <c r="D87" s="91" t="s">
        <v>10</v>
      </c>
      <c r="E87" s="91" t="s">
        <v>4019</v>
      </c>
      <c r="F87" s="3">
        <v>1999</v>
      </c>
      <c r="G87" s="3" t="s">
        <v>3833</v>
      </c>
      <c r="H87" s="3" t="s">
        <v>3872</v>
      </c>
      <c r="I87" s="3" t="s">
        <v>4020</v>
      </c>
      <c r="J87" s="3">
        <v>6</v>
      </c>
      <c r="K87" s="3" t="s">
        <v>1470</v>
      </c>
      <c r="M87" s="3">
        <v>10</v>
      </c>
    </row>
    <row r="88" customHeight="1" spans="1:13">
      <c r="A88" s="154" t="e">
        <f t="shared" si="5"/>
        <v>#VALUE!</v>
      </c>
      <c r="D88" s="91" t="s">
        <v>10</v>
      </c>
      <c r="E88" s="91" t="s">
        <v>4021</v>
      </c>
      <c r="F88" s="3">
        <v>1999</v>
      </c>
      <c r="G88" s="3" t="s">
        <v>3833</v>
      </c>
      <c r="H88" s="3" t="s">
        <v>4022</v>
      </c>
      <c r="I88" s="3" t="s">
        <v>1059</v>
      </c>
      <c r="J88" s="3">
        <v>36</v>
      </c>
      <c r="K88" s="3" t="s">
        <v>27</v>
      </c>
      <c r="M88" s="3">
        <v>20</v>
      </c>
    </row>
    <row r="89" customHeight="1" spans="1:13">
      <c r="A89" s="154" t="e">
        <f t="shared" si="5"/>
        <v>#VALUE!</v>
      </c>
      <c r="D89" s="91" t="s">
        <v>10</v>
      </c>
      <c r="E89" s="91" t="s">
        <v>4023</v>
      </c>
      <c r="F89" s="3">
        <v>1999</v>
      </c>
      <c r="G89" s="3" t="s">
        <v>3833</v>
      </c>
      <c r="H89" s="3" t="s">
        <v>4024</v>
      </c>
      <c r="I89" s="3" t="s">
        <v>1059</v>
      </c>
      <c r="J89" s="3">
        <v>50</v>
      </c>
      <c r="K89" s="3" t="s">
        <v>977</v>
      </c>
      <c r="M89" s="3">
        <v>15</v>
      </c>
    </row>
    <row r="90" customHeight="1" spans="1:13">
      <c r="A90" s="154" t="e">
        <f t="shared" si="5"/>
        <v>#VALUE!</v>
      </c>
      <c r="D90" s="91" t="s">
        <v>10</v>
      </c>
      <c r="E90" s="91" t="s">
        <v>4025</v>
      </c>
      <c r="F90" s="3">
        <v>1999</v>
      </c>
      <c r="G90" s="3" t="s">
        <v>3833</v>
      </c>
      <c r="H90" s="3" t="s">
        <v>4026</v>
      </c>
      <c r="I90" s="3" t="s">
        <v>1059</v>
      </c>
      <c r="J90" s="3">
        <v>41</v>
      </c>
      <c r="K90" s="3" t="s">
        <v>27</v>
      </c>
      <c r="M90" s="3">
        <v>15</v>
      </c>
    </row>
    <row r="91" customHeight="1" spans="1:13">
      <c r="A91" s="154" t="e">
        <f t="shared" si="5"/>
        <v>#VALUE!</v>
      </c>
      <c r="D91" s="91" t="s">
        <v>10</v>
      </c>
      <c r="E91" s="91" t="s">
        <v>4027</v>
      </c>
      <c r="F91" s="3">
        <v>1999</v>
      </c>
      <c r="G91" s="3" t="s">
        <v>3833</v>
      </c>
      <c r="H91" s="3" t="s">
        <v>4028</v>
      </c>
      <c r="I91" s="3"/>
      <c r="J91" s="3">
        <v>40</v>
      </c>
      <c r="K91" s="3" t="s">
        <v>14</v>
      </c>
      <c r="M91" s="3">
        <v>15</v>
      </c>
    </row>
    <row r="92" customHeight="1" spans="1:13">
      <c r="A92" s="154" t="e">
        <f t="shared" si="5"/>
        <v>#VALUE!</v>
      </c>
      <c r="D92" s="91" t="s">
        <v>10</v>
      </c>
      <c r="E92" s="91" t="s">
        <v>4029</v>
      </c>
      <c r="F92" s="3">
        <v>1999</v>
      </c>
      <c r="G92" s="3" t="s">
        <v>3833</v>
      </c>
      <c r="H92" s="3" t="s">
        <v>4030</v>
      </c>
      <c r="I92" s="3" t="s">
        <v>4031</v>
      </c>
      <c r="J92" s="3">
        <v>64</v>
      </c>
      <c r="K92" s="3" t="s">
        <v>14</v>
      </c>
      <c r="M92" s="3">
        <v>15</v>
      </c>
    </row>
    <row r="93" customHeight="1" spans="1:13">
      <c r="A93" s="154" t="e">
        <f t="shared" si="5"/>
        <v>#VALUE!</v>
      </c>
      <c r="D93" s="91" t="s">
        <v>10</v>
      </c>
      <c r="E93" s="91" t="s">
        <v>4032</v>
      </c>
      <c r="F93" s="3">
        <v>1999</v>
      </c>
      <c r="G93" s="3" t="s">
        <v>3833</v>
      </c>
      <c r="H93" s="3" t="s">
        <v>4033</v>
      </c>
      <c r="I93" s="3"/>
      <c r="J93" s="3">
        <v>38</v>
      </c>
      <c r="K93" s="3" t="s">
        <v>27</v>
      </c>
      <c r="M93" s="3">
        <v>15</v>
      </c>
    </row>
    <row r="94" customHeight="1" spans="1:13">
      <c r="A94" s="154" t="e">
        <f t="shared" si="5"/>
        <v>#VALUE!</v>
      </c>
      <c r="D94" s="91" t="s">
        <v>10</v>
      </c>
      <c r="E94" s="91" t="s">
        <v>4034</v>
      </c>
      <c r="F94" s="3">
        <v>1999</v>
      </c>
      <c r="G94" s="3" t="s">
        <v>3833</v>
      </c>
      <c r="H94" s="3" t="s">
        <v>4035</v>
      </c>
      <c r="I94" s="3"/>
      <c r="J94" s="3">
        <v>21</v>
      </c>
      <c r="K94" s="3" t="s">
        <v>27</v>
      </c>
      <c r="M94" s="3">
        <v>15</v>
      </c>
    </row>
    <row r="95" customHeight="1" spans="1:13">
      <c r="A95" s="154" t="e">
        <f t="shared" si="5"/>
        <v>#VALUE!</v>
      </c>
      <c r="D95" s="91" t="s">
        <v>10</v>
      </c>
      <c r="E95" s="91" t="s">
        <v>4036</v>
      </c>
      <c r="F95" s="3">
        <v>1999</v>
      </c>
      <c r="G95" s="3" t="s">
        <v>3833</v>
      </c>
      <c r="H95" s="3" t="s">
        <v>4035</v>
      </c>
      <c r="I95" s="3"/>
      <c r="J95" s="3">
        <v>21</v>
      </c>
      <c r="K95" s="3" t="s">
        <v>2710</v>
      </c>
      <c r="M95" s="3">
        <v>0</v>
      </c>
    </row>
    <row r="96" customHeight="1" spans="1:13">
      <c r="A96" s="154" t="e">
        <f t="shared" si="5"/>
        <v>#VALUE!</v>
      </c>
      <c r="D96" s="91" t="s">
        <v>10</v>
      </c>
      <c r="E96" s="91" t="s">
        <v>4037</v>
      </c>
      <c r="F96" s="3">
        <v>2000</v>
      </c>
      <c r="G96" s="3" t="s">
        <v>3833</v>
      </c>
      <c r="H96" s="3" t="s">
        <v>4038</v>
      </c>
      <c r="I96" s="3"/>
      <c r="J96" s="3">
        <v>70</v>
      </c>
      <c r="K96" s="3" t="s">
        <v>27</v>
      </c>
      <c r="M96" s="3">
        <v>10</v>
      </c>
    </row>
    <row r="97" customHeight="1" spans="1:13">
      <c r="A97" s="154" t="e">
        <f t="shared" si="5"/>
        <v>#VALUE!</v>
      </c>
      <c r="D97" s="91" t="s">
        <v>10</v>
      </c>
      <c r="E97" s="91" t="s">
        <v>4039</v>
      </c>
      <c r="F97" s="3">
        <v>2000</v>
      </c>
      <c r="G97" s="3" t="s">
        <v>3833</v>
      </c>
      <c r="H97" s="3" t="s">
        <v>4040</v>
      </c>
      <c r="I97" s="3"/>
      <c r="J97" s="3">
        <v>58</v>
      </c>
      <c r="K97" s="3" t="s">
        <v>27</v>
      </c>
      <c r="M97" s="3">
        <v>10</v>
      </c>
    </row>
    <row r="98" customHeight="1" spans="1:13">
      <c r="A98" s="154" t="e">
        <f t="shared" si="5"/>
        <v>#VALUE!</v>
      </c>
      <c r="D98" s="91" t="s">
        <v>10</v>
      </c>
      <c r="E98" s="91" t="s">
        <v>4041</v>
      </c>
      <c r="F98" s="3">
        <v>2000</v>
      </c>
      <c r="G98" s="3" t="s">
        <v>3833</v>
      </c>
      <c r="H98" s="3" t="s">
        <v>4040</v>
      </c>
      <c r="I98" s="3"/>
      <c r="J98" s="3">
        <v>58</v>
      </c>
      <c r="K98" s="3" t="s">
        <v>14</v>
      </c>
      <c r="M98" s="3">
        <v>15</v>
      </c>
    </row>
    <row r="99" customHeight="1" spans="1:13">
      <c r="A99" s="154" t="e">
        <f t="shared" si="5"/>
        <v>#VALUE!</v>
      </c>
      <c r="D99" s="91" t="s">
        <v>10</v>
      </c>
      <c r="E99" s="91" t="s">
        <v>4042</v>
      </c>
      <c r="F99" s="3">
        <v>2000</v>
      </c>
      <c r="G99" s="3" t="s">
        <v>3833</v>
      </c>
      <c r="H99" s="3" t="s">
        <v>4043</v>
      </c>
      <c r="I99" s="3"/>
      <c r="J99" s="3">
        <v>56</v>
      </c>
      <c r="K99" s="3" t="s">
        <v>40</v>
      </c>
      <c r="M99" s="3">
        <v>20</v>
      </c>
    </row>
    <row r="100" customHeight="1" spans="1:13">
      <c r="A100" s="154" t="e">
        <f t="shared" si="5"/>
        <v>#VALUE!</v>
      </c>
      <c r="D100" s="91" t="s">
        <v>10</v>
      </c>
      <c r="E100" s="91" t="s">
        <v>4044</v>
      </c>
      <c r="F100" s="3">
        <v>2000</v>
      </c>
      <c r="G100" s="3" t="s">
        <v>3833</v>
      </c>
      <c r="H100" s="3" t="s">
        <v>4045</v>
      </c>
      <c r="I100" s="3" t="s">
        <v>1059</v>
      </c>
      <c r="J100" s="3">
        <v>65</v>
      </c>
      <c r="K100" s="3" t="s">
        <v>40</v>
      </c>
      <c r="M100" s="3">
        <v>80</v>
      </c>
    </row>
    <row r="101" customHeight="1" spans="1:13">
      <c r="A101" s="154" t="e">
        <f t="shared" si="5"/>
        <v>#VALUE!</v>
      </c>
      <c r="D101" s="91" t="s">
        <v>10</v>
      </c>
      <c r="E101" s="91" t="s">
        <v>4046</v>
      </c>
      <c r="F101" s="3">
        <v>2000</v>
      </c>
      <c r="G101" s="3" t="s">
        <v>3833</v>
      </c>
      <c r="H101" s="3" t="s">
        <v>4047</v>
      </c>
      <c r="I101" s="3"/>
      <c r="J101" s="3">
        <v>43</v>
      </c>
      <c r="K101" s="3" t="s">
        <v>14</v>
      </c>
      <c r="M101" s="3">
        <v>15</v>
      </c>
    </row>
    <row r="102" customHeight="1" spans="1:13">
      <c r="A102" s="154" t="e">
        <f t="shared" si="5"/>
        <v>#VALUE!</v>
      </c>
      <c r="D102" s="91" t="s">
        <v>10</v>
      </c>
      <c r="E102" s="91" t="s">
        <v>4048</v>
      </c>
      <c r="F102" s="3">
        <v>1999</v>
      </c>
      <c r="G102" s="3" t="s">
        <v>3833</v>
      </c>
      <c r="H102" s="3" t="s">
        <v>4049</v>
      </c>
      <c r="I102" s="3" t="s">
        <v>1059</v>
      </c>
      <c r="J102" s="3">
        <v>62</v>
      </c>
      <c r="K102" s="3" t="s">
        <v>27</v>
      </c>
      <c r="M102" s="3">
        <v>15</v>
      </c>
    </row>
    <row r="103" customHeight="1" spans="1:13">
      <c r="A103" s="154" t="e">
        <f t="shared" si="5"/>
        <v>#VALUE!</v>
      </c>
      <c r="D103" s="91" t="s">
        <v>10</v>
      </c>
      <c r="E103" s="91" t="s">
        <v>4050</v>
      </c>
      <c r="F103" s="3">
        <v>1999</v>
      </c>
      <c r="G103" s="3" t="s">
        <v>3833</v>
      </c>
      <c r="H103" s="3" t="s">
        <v>4045</v>
      </c>
      <c r="I103" s="3" t="s">
        <v>1059</v>
      </c>
      <c r="J103" s="3">
        <v>53</v>
      </c>
      <c r="K103" s="3" t="s">
        <v>170</v>
      </c>
      <c r="M103" s="3">
        <v>20</v>
      </c>
    </row>
    <row r="104" customHeight="1" spans="1:13">
      <c r="A104" s="154" t="e">
        <f t="shared" si="5"/>
        <v>#VALUE!</v>
      </c>
      <c r="D104" s="91" t="s">
        <v>10</v>
      </c>
      <c r="E104" s="91" t="s">
        <v>4051</v>
      </c>
      <c r="F104" s="3">
        <v>1999</v>
      </c>
      <c r="G104" s="3" t="s">
        <v>3833</v>
      </c>
      <c r="H104" s="3" t="s">
        <v>4052</v>
      </c>
      <c r="I104" s="3" t="s">
        <v>1059</v>
      </c>
      <c r="J104" s="3">
        <v>28</v>
      </c>
      <c r="K104" s="3" t="s">
        <v>27</v>
      </c>
      <c r="M104" s="3">
        <v>20</v>
      </c>
    </row>
    <row r="105" customHeight="1" spans="1:13">
      <c r="A105" s="154" t="e">
        <f t="shared" si="5"/>
        <v>#VALUE!</v>
      </c>
      <c r="D105" s="91" t="s">
        <v>10</v>
      </c>
      <c r="E105" s="91" t="s">
        <v>4053</v>
      </c>
      <c r="F105" s="3">
        <v>1997</v>
      </c>
      <c r="G105" s="3" t="s">
        <v>3841</v>
      </c>
      <c r="H105" s="3" t="s">
        <v>4054</v>
      </c>
      <c r="I105" s="3"/>
      <c r="J105" s="3">
        <v>8</v>
      </c>
      <c r="K105" s="3" t="s">
        <v>27</v>
      </c>
      <c r="M105" s="3">
        <v>10</v>
      </c>
    </row>
    <row r="106" customHeight="1" spans="1:13">
      <c r="A106" s="154" t="e">
        <f t="shared" si="5"/>
        <v>#VALUE!</v>
      </c>
      <c r="D106" s="91" t="s">
        <v>10</v>
      </c>
      <c r="E106" s="91" t="s">
        <v>4055</v>
      </c>
      <c r="F106" s="3">
        <v>1999</v>
      </c>
      <c r="G106" s="3" t="s">
        <v>3833</v>
      </c>
      <c r="H106" s="3" t="s">
        <v>4018</v>
      </c>
      <c r="I106" s="3" t="s">
        <v>4056</v>
      </c>
      <c r="J106" s="3">
        <v>33</v>
      </c>
      <c r="K106" s="3" t="s">
        <v>170</v>
      </c>
      <c r="M106" s="3">
        <v>10</v>
      </c>
    </row>
    <row r="107" customHeight="1" spans="1:13">
      <c r="A107" s="154" t="e">
        <f t="shared" si="5"/>
        <v>#VALUE!</v>
      </c>
      <c r="D107" s="91" t="s">
        <v>10</v>
      </c>
      <c r="E107" s="91" t="s">
        <v>4057</v>
      </c>
      <c r="F107" s="3">
        <v>1999</v>
      </c>
      <c r="G107" s="3" t="s">
        <v>3833</v>
      </c>
      <c r="H107" s="3" t="s">
        <v>4028</v>
      </c>
      <c r="I107" s="3" t="s">
        <v>4031</v>
      </c>
      <c r="J107" s="3">
        <v>40</v>
      </c>
      <c r="K107" s="3" t="s">
        <v>27</v>
      </c>
      <c r="M107" s="3">
        <v>10</v>
      </c>
    </row>
    <row r="108" customHeight="1" spans="1:13">
      <c r="A108" s="154" t="e">
        <f t="shared" si="5"/>
        <v>#VALUE!</v>
      </c>
      <c r="D108" s="91" t="s">
        <v>10</v>
      </c>
      <c r="E108" s="91" t="s">
        <v>4058</v>
      </c>
      <c r="F108" s="3">
        <v>1999</v>
      </c>
      <c r="G108" s="3" t="s">
        <v>3833</v>
      </c>
      <c r="H108" s="3" t="s">
        <v>4059</v>
      </c>
      <c r="I108" s="3"/>
      <c r="J108" s="3">
        <v>32</v>
      </c>
      <c r="K108" s="3" t="s">
        <v>27</v>
      </c>
      <c r="M108" s="3">
        <v>10</v>
      </c>
    </row>
    <row r="109" customHeight="1" spans="1:13">
      <c r="A109" s="154" t="e">
        <f t="shared" si="5"/>
        <v>#VALUE!</v>
      </c>
      <c r="D109" s="91" t="s">
        <v>10</v>
      </c>
      <c r="E109" s="91" t="s">
        <v>4060</v>
      </c>
      <c r="F109" s="3">
        <v>1999</v>
      </c>
      <c r="G109" s="3" t="s">
        <v>3833</v>
      </c>
      <c r="H109" s="3" t="s">
        <v>4061</v>
      </c>
      <c r="I109" s="3" t="s">
        <v>4031</v>
      </c>
      <c r="J109" s="3">
        <v>43</v>
      </c>
      <c r="K109" s="3" t="s">
        <v>170</v>
      </c>
      <c r="M109" s="3">
        <v>10</v>
      </c>
    </row>
    <row r="110" customHeight="1" spans="1:13">
      <c r="A110" s="154" t="e">
        <f t="shared" si="5"/>
        <v>#VALUE!</v>
      </c>
      <c r="D110" s="91" t="s">
        <v>10</v>
      </c>
      <c r="E110" s="91" t="s">
        <v>4062</v>
      </c>
      <c r="F110" s="3">
        <v>1999</v>
      </c>
      <c r="G110" s="3" t="s">
        <v>3833</v>
      </c>
      <c r="H110" s="3" t="s">
        <v>4063</v>
      </c>
      <c r="I110" s="3" t="s">
        <v>4056</v>
      </c>
      <c r="J110" s="3">
        <v>45</v>
      </c>
      <c r="K110" s="3" t="s">
        <v>170</v>
      </c>
      <c r="M110" s="3">
        <v>15</v>
      </c>
    </row>
    <row r="111" customHeight="1" spans="1:13">
      <c r="A111" s="154" t="e">
        <f t="shared" si="5"/>
        <v>#VALUE!</v>
      </c>
      <c r="D111" s="91" t="s">
        <v>10</v>
      </c>
      <c r="E111" s="91" t="s">
        <v>4064</v>
      </c>
      <c r="F111" s="3">
        <v>1999</v>
      </c>
      <c r="G111" s="3" t="s">
        <v>3833</v>
      </c>
      <c r="H111" s="3" t="s">
        <v>4065</v>
      </c>
      <c r="I111" s="3" t="s">
        <v>4031</v>
      </c>
      <c r="J111" s="3">
        <v>49</v>
      </c>
      <c r="K111" s="3" t="s">
        <v>27</v>
      </c>
      <c r="M111" s="3">
        <v>10</v>
      </c>
    </row>
    <row r="112" customHeight="1" spans="1:13">
      <c r="A112" s="154" t="e">
        <f t="shared" si="5"/>
        <v>#VALUE!</v>
      </c>
      <c r="D112" s="91" t="s">
        <v>10</v>
      </c>
      <c r="E112" s="91" t="s">
        <v>4066</v>
      </c>
      <c r="F112" s="3">
        <v>1999</v>
      </c>
      <c r="G112" s="3" t="s">
        <v>3833</v>
      </c>
      <c r="H112" s="3" t="s">
        <v>4067</v>
      </c>
      <c r="I112" s="3"/>
      <c r="J112" s="3">
        <v>50</v>
      </c>
      <c r="K112" s="3" t="s">
        <v>27</v>
      </c>
      <c r="M112" s="3">
        <v>10</v>
      </c>
    </row>
    <row r="113" customHeight="1" spans="1:13">
      <c r="A113" s="154" t="e">
        <f t="shared" si="5"/>
        <v>#VALUE!</v>
      </c>
      <c r="D113" s="91" t="s">
        <v>10</v>
      </c>
      <c r="E113" s="91" t="s">
        <v>4068</v>
      </c>
      <c r="F113" s="3">
        <v>1999</v>
      </c>
      <c r="G113" s="3" t="s">
        <v>3833</v>
      </c>
      <c r="H113" s="3" t="s">
        <v>4030</v>
      </c>
      <c r="I113" s="3" t="s">
        <v>4031</v>
      </c>
      <c r="J113" s="3">
        <v>64</v>
      </c>
      <c r="K113" s="3" t="s">
        <v>14</v>
      </c>
      <c r="M113" s="3">
        <v>15</v>
      </c>
    </row>
    <row r="114" customHeight="1" spans="1:13">
      <c r="A114" s="154" t="e">
        <f t="shared" si="5"/>
        <v>#VALUE!</v>
      </c>
      <c r="D114" s="91" t="s">
        <v>10</v>
      </c>
      <c r="E114" s="91" t="s">
        <v>4069</v>
      </c>
      <c r="F114" s="3">
        <v>1999</v>
      </c>
      <c r="G114" s="3" t="s">
        <v>3833</v>
      </c>
      <c r="H114" s="3" t="s">
        <v>4070</v>
      </c>
      <c r="I114" s="3" t="s">
        <v>3962</v>
      </c>
      <c r="J114" s="3">
        <v>60</v>
      </c>
      <c r="K114" s="3" t="s">
        <v>40</v>
      </c>
      <c r="M114" s="3">
        <v>75</v>
      </c>
    </row>
    <row r="115" customHeight="1" spans="1:11">
      <c r="A115" s="154" t="e">
        <f t="shared" si="5"/>
        <v>#VALUE!</v>
      </c>
      <c r="D115" s="91" t="s">
        <v>10</v>
      </c>
      <c r="E115" s="91" t="s">
        <v>4071</v>
      </c>
      <c r="F115" s="3">
        <v>2000</v>
      </c>
      <c r="G115" s="3" t="s">
        <v>3841</v>
      </c>
      <c r="H115" s="3" t="s">
        <v>4072</v>
      </c>
      <c r="I115" s="3" t="s">
        <v>4056</v>
      </c>
      <c r="J115" s="3">
        <v>37</v>
      </c>
      <c r="K115" s="3" t="s">
        <v>27</v>
      </c>
    </row>
    <row r="116" customHeight="1" spans="1:13">
      <c r="A116" s="154" t="e">
        <f t="shared" si="5"/>
        <v>#VALUE!</v>
      </c>
      <c r="D116" s="91" t="s">
        <v>10</v>
      </c>
      <c r="E116" s="91" t="s">
        <v>4073</v>
      </c>
      <c r="F116" s="3">
        <v>1999</v>
      </c>
      <c r="G116" s="3" t="s">
        <v>3833</v>
      </c>
      <c r="H116" s="3" t="s">
        <v>4074</v>
      </c>
      <c r="I116" s="3" t="s">
        <v>4031</v>
      </c>
      <c r="J116" s="3">
        <v>39</v>
      </c>
      <c r="K116" s="3" t="s">
        <v>14</v>
      </c>
      <c r="M116" s="3">
        <v>40</v>
      </c>
    </row>
    <row r="117" customHeight="1" spans="1:13">
      <c r="A117" s="154" t="e">
        <f t="shared" si="5"/>
        <v>#VALUE!</v>
      </c>
      <c r="D117" s="91" t="s">
        <v>10</v>
      </c>
      <c r="E117" s="91" t="s">
        <v>4075</v>
      </c>
      <c r="F117" s="3">
        <v>1999</v>
      </c>
      <c r="G117" s="3" t="s">
        <v>3833</v>
      </c>
      <c r="H117" s="3" t="s">
        <v>4076</v>
      </c>
      <c r="I117" s="3"/>
      <c r="J117" s="3">
        <v>46</v>
      </c>
      <c r="K117" s="3" t="s">
        <v>14</v>
      </c>
      <c r="M117" s="3">
        <v>100</v>
      </c>
    </row>
    <row r="118" customHeight="1" spans="1:13">
      <c r="A118" s="154" t="e">
        <f t="shared" si="5"/>
        <v>#VALUE!</v>
      </c>
      <c r="D118" s="91" t="s">
        <v>10</v>
      </c>
      <c r="E118" s="91" t="s">
        <v>4077</v>
      </c>
      <c r="F118" s="3">
        <v>2000</v>
      </c>
      <c r="G118" s="3" t="s">
        <v>3833</v>
      </c>
      <c r="H118" s="3" t="s">
        <v>4078</v>
      </c>
      <c r="I118" s="3" t="s">
        <v>4079</v>
      </c>
      <c r="J118" s="3">
        <v>61</v>
      </c>
      <c r="K118" s="3" t="s">
        <v>14</v>
      </c>
      <c r="M118" s="3">
        <v>15</v>
      </c>
    </row>
    <row r="119" customHeight="1" spans="1:13">
      <c r="A119" s="154" t="e">
        <f t="shared" si="5"/>
        <v>#VALUE!</v>
      </c>
      <c r="D119" s="91" t="s">
        <v>10</v>
      </c>
      <c r="E119" s="91" t="s">
        <v>4080</v>
      </c>
      <c r="F119" s="3">
        <v>1999</v>
      </c>
      <c r="G119" s="3" t="s">
        <v>3833</v>
      </c>
      <c r="H119" s="3" t="s">
        <v>4078</v>
      </c>
      <c r="I119" s="3"/>
      <c r="J119" s="3">
        <v>55</v>
      </c>
      <c r="K119" s="3" t="s">
        <v>14</v>
      </c>
      <c r="M119" s="3">
        <v>15</v>
      </c>
    </row>
    <row r="120" customHeight="1" spans="1:11">
      <c r="A120" s="154" t="e">
        <f t="shared" si="5"/>
        <v>#VALUE!</v>
      </c>
      <c r="D120" s="91" t="s">
        <v>10</v>
      </c>
      <c r="E120" s="91" t="s">
        <v>4081</v>
      </c>
      <c r="F120" s="3">
        <v>2000</v>
      </c>
      <c r="G120" s="3" t="s">
        <v>3871</v>
      </c>
      <c r="H120" s="3" t="s">
        <v>4082</v>
      </c>
      <c r="I120" s="3" t="s">
        <v>3875</v>
      </c>
      <c r="J120" s="3">
        <v>49</v>
      </c>
      <c r="K120" s="3" t="s">
        <v>170</v>
      </c>
    </row>
    <row r="121" customHeight="1" spans="1:13">
      <c r="A121" s="154" t="e">
        <f t="shared" si="5"/>
        <v>#VALUE!</v>
      </c>
      <c r="D121" s="91" t="s">
        <v>10</v>
      </c>
      <c r="E121" s="91" t="s">
        <v>4083</v>
      </c>
      <c r="F121" s="3">
        <v>1999</v>
      </c>
      <c r="G121" s="3" t="s">
        <v>3871</v>
      </c>
      <c r="H121" s="3" t="s">
        <v>4084</v>
      </c>
      <c r="I121" s="3"/>
      <c r="J121" s="3">
        <v>21</v>
      </c>
      <c r="K121" s="3" t="s">
        <v>14</v>
      </c>
      <c r="M121" s="3">
        <v>35</v>
      </c>
    </row>
    <row r="122" customHeight="1" spans="1:13">
      <c r="A122" s="154" t="e">
        <f t="shared" si="5"/>
        <v>#VALUE!</v>
      </c>
      <c r="D122" s="91" t="s">
        <v>10</v>
      </c>
      <c r="E122" s="91" t="s">
        <v>4085</v>
      </c>
      <c r="F122" s="3">
        <v>1999</v>
      </c>
      <c r="G122" s="3" t="s">
        <v>3845</v>
      </c>
      <c r="H122" s="3" t="s">
        <v>4086</v>
      </c>
      <c r="I122" s="3"/>
      <c r="J122" s="3">
        <v>63</v>
      </c>
      <c r="K122" s="3" t="s">
        <v>14</v>
      </c>
      <c r="M122" s="3">
        <v>25</v>
      </c>
    </row>
    <row r="123" customHeight="1" spans="1:13">
      <c r="A123" s="154" t="e">
        <f t="shared" si="5"/>
        <v>#VALUE!</v>
      </c>
      <c r="D123" s="91" t="s">
        <v>10</v>
      </c>
      <c r="E123" s="91" t="s">
        <v>4087</v>
      </c>
      <c r="F123" s="3">
        <v>1999</v>
      </c>
      <c r="G123" s="3" t="s">
        <v>4088</v>
      </c>
      <c r="H123" s="3" t="s">
        <v>4089</v>
      </c>
      <c r="I123" s="3"/>
      <c r="J123" s="3">
        <v>134</v>
      </c>
      <c r="K123" s="3" t="s">
        <v>27</v>
      </c>
      <c r="M123" s="3">
        <v>40</v>
      </c>
    </row>
    <row r="124" customHeight="1" spans="1:13">
      <c r="A124" s="154" t="e">
        <f t="shared" si="5"/>
        <v>#VALUE!</v>
      </c>
      <c r="D124" s="91" t="s">
        <v>10</v>
      </c>
      <c r="E124" s="91" t="s">
        <v>4090</v>
      </c>
      <c r="F124" s="3">
        <v>1999</v>
      </c>
      <c r="G124" s="3" t="s">
        <v>3845</v>
      </c>
      <c r="H124" s="3" t="s">
        <v>4091</v>
      </c>
      <c r="I124" s="3"/>
      <c r="J124" s="3">
        <v>48</v>
      </c>
      <c r="K124" s="3" t="s">
        <v>14</v>
      </c>
      <c r="M124" s="3">
        <v>20</v>
      </c>
    </row>
    <row r="125" customHeight="1" spans="1:13">
      <c r="A125" s="154" t="e">
        <f t="shared" si="5"/>
        <v>#VALUE!</v>
      </c>
      <c r="D125" s="91" t="s">
        <v>10</v>
      </c>
      <c r="E125" s="91" t="s">
        <v>4092</v>
      </c>
      <c r="F125" s="3">
        <v>1999</v>
      </c>
      <c r="G125" s="3" t="s">
        <v>3845</v>
      </c>
      <c r="H125" s="3" t="s">
        <v>4093</v>
      </c>
      <c r="I125" s="3"/>
      <c r="J125" s="3">
        <v>64</v>
      </c>
      <c r="K125" s="3" t="s">
        <v>27</v>
      </c>
      <c r="M125" s="3">
        <v>10</v>
      </c>
    </row>
    <row r="126" customHeight="1" spans="1:13">
      <c r="A126" s="154" t="e">
        <f t="shared" si="5"/>
        <v>#VALUE!</v>
      </c>
      <c r="D126" s="91" t="s">
        <v>10</v>
      </c>
      <c r="E126" s="91" t="s">
        <v>4094</v>
      </c>
      <c r="F126" s="3">
        <v>2000</v>
      </c>
      <c r="G126" s="3" t="s">
        <v>4095</v>
      </c>
      <c r="H126" s="3" t="s">
        <v>4096</v>
      </c>
      <c r="I126" s="3" t="s">
        <v>3875</v>
      </c>
      <c r="J126" s="3">
        <v>54</v>
      </c>
      <c r="K126" s="3" t="s">
        <v>1470</v>
      </c>
      <c r="M126" s="3">
        <v>10</v>
      </c>
    </row>
    <row r="127" customHeight="1" spans="1:13">
      <c r="A127" s="154" t="e">
        <f t="shared" si="5"/>
        <v>#VALUE!</v>
      </c>
      <c r="D127" s="91" t="s">
        <v>10</v>
      </c>
      <c r="E127" s="91" t="s">
        <v>4097</v>
      </c>
      <c r="F127" s="3">
        <v>1999</v>
      </c>
      <c r="G127" s="3" t="s">
        <v>3871</v>
      </c>
      <c r="H127" s="3" t="s">
        <v>4098</v>
      </c>
      <c r="I127" s="3" t="s">
        <v>3875</v>
      </c>
      <c r="J127" s="3">
        <v>55</v>
      </c>
      <c r="K127" s="3" t="s">
        <v>27</v>
      </c>
      <c r="M127" s="3">
        <v>20</v>
      </c>
    </row>
    <row r="128" customHeight="1" spans="1:13">
      <c r="A128" s="154" t="e">
        <f t="shared" si="5"/>
        <v>#VALUE!</v>
      </c>
      <c r="D128" s="91" t="s">
        <v>10</v>
      </c>
      <c r="E128" s="91" t="s">
        <v>4099</v>
      </c>
      <c r="F128" s="3">
        <v>1999</v>
      </c>
      <c r="G128" s="3" t="s">
        <v>3871</v>
      </c>
      <c r="H128" s="3" t="s">
        <v>4100</v>
      </c>
      <c r="I128" s="3" t="s">
        <v>3875</v>
      </c>
      <c r="J128" s="3">
        <v>49</v>
      </c>
      <c r="K128" s="3" t="s">
        <v>170</v>
      </c>
      <c r="M128" s="3">
        <v>15</v>
      </c>
    </row>
    <row r="129" customHeight="1" spans="1:13">
      <c r="A129" s="154" t="e">
        <f t="shared" si="5"/>
        <v>#VALUE!</v>
      </c>
      <c r="D129" s="91" t="s">
        <v>10</v>
      </c>
      <c r="E129" s="91" t="s">
        <v>4101</v>
      </c>
      <c r="F129" s="3">
        <v>1999</v>
      </c>
      <c r="G129" s="3" t="s">
        <v>3871</v>
      </c>
      <c r="H129" s="3" t="s">
        <v>4102</v>
      </c>
      <c r="I129" s="3" t="s">
        <v>3875</v>
      </c>
      <c r="J129" s="3">
        <v>37</v>
      </c>
      <c r="K129" s="3" t="s">
        <v>170</v>
      </c>
      <c r="M129" s="3">
        <v>35</v>
      </c>
    </row>
    <row r="130" customHeight="1" spans="1:11">
      <c r="A130" s="154" t="e">
        <f t="shared" si="5"/>
        <v>#VALUE!</v>
      </c>
      <c r="D130" s="91" t="s">
        <v>10</v>
      </c>
      <c r="E130" s="91" t="s">
        <v>4103</v>
      </c>
      <c r="F130" s="3">
        <v>2000</v>
      </c>
      <c r="G130" s="3" t="s">
        <v>3915</v>
      </c>
      <c r="H130" s="3" t="s">
        <v>4104</v>
      </c>
      <c r="I130" s="3" t="s">
        <v>3875</v>
      </c>
      <c r="J130" s="3">
        <v>62</v>
      </c>
      <c r="K130" s="3" t="s">
        <v>27</v>
      </c>
    </row>
    <row r="131" customHeight="1" spans="1:11">
      <c r="A131" s="154">
        <v>11349</v>
      </c>
      <c r="D131" s="91" t="s">
        <v>10</v>
      </c>
      <c r="E131" s="91" t="s">
        <v>4105</v>
      </c>
      <c r="F131" s="3">
        <v>1999</v>
      </c>
      <c r="G131" s="3" t="s">
        <v>3871</v>
      </c>
      <c r="H131" s="3" t="s">
        <v>4106</v>
      </c>
      <c r="I131" s="3"/>
      <c r="J131" s="3">
        <v>31</v>
      </c>
      <c r="K131" s="3" t="s">
        <v>27</v>
      </c>
    </row>
    <row r="132" customHeight="1" spans="1:11">
      <c r="A132" s="154">
        <f t="shared" ref="A132:A167" si="6">A131+1</f>
        <v>11350</v>
      </c>
      <c r="D132" s="91" t="s">
        <v>10</v>
      </c>
      <c r="E132" s="91" t="s">
        <v>4107</v>
      </c>
      <c r="F132" s="3">
        <v>1999</v>
      </c>
      <c r="G132" s="3" t="s">
        <v>3871</v>
      </c>
      <c r="H132" s="3" t="s">
        <v>4063</v>
      </c>
      <c r="I132" s="3" t="s">
        <v>3875</v>
      </c>
      <c r="J132" s="3">
        <v>45</v>
      </c>
      <c r="K132" s="3" t="s">
        <v>27</v>
      </c>
    </row>
    <row r="133" customHeight="1" spans="1:11">
      <c r="A133" s="154">
        <f t="shared" si="6"/>
        <v>11351</v>
      </c>
      <c r="D133" s="91" t="s">
        <v>10</v>
      </c>
      <c r="E133" s="91" t="s">
        <v>4108</v>
      </c>
      <c r="F133" s="3">
        <v>1999</v>
      </c>
      <c r="G133" s="3" t="s">
        <v>4109</v>
      </c>
      <c r="H133" s="3" t="s">
        <v>3888</v>
      </c>
      <c r="I133" s="3"/>
      <c r="J133" s="3">
        <v>12</v>
      </c>
      <c r="K133" s="3" t="s">
        <v>977</v>
      </c>
    </row>
    <row r="134" customHeight="1" spans="1:11">
      <c r="A134" s="154">
        <f t="shared" si="6"/>
        <v>11352</v>
      </c>
      <c r="D134" s="91" t="s">
        <v>10</v>
      </c>
      <c r="E134" s="91" t="s">
        <v>4110</v>
      </c>
      <c r="F134" s="3">
        <v>2000</v>
      </c>
      <c r="G134" s="3" t="s">
        <v>3915</v>
      </c>
      <c r="H134" s="3" t="s">
        <v>4111</v>
      </c>
      <c r="I134" s="3"/>
      <c r="J134" s="3">
        <v>63</v>
      </c>
      <c r="K134" s="3" t="s">
        <v>342</v>
      </c>
    </row>
    <row r="135" customHeight="1" spans="1:11">
      <c r="A135" s="154">
        <f t="shared" si="6"/>
        <v>11353</v>
      </c>
      <c r="D135" s="91" t="s">
        <v>10</v>
      </c>
      <c r="E135" s="91" t="s">
        <v>4112</v>
      </c>
      <c r="F135" s="3">
        <v>2000</v>
      </c>
      <c r="G135" s="3" t="s">
        <v>3915</v>
      </c>
      <c r="H135" s="3" t="s">
        <v>4113</v>
      </c>
      <c r="I135" s="3"/>
      <c r="J135" s="3">
        <v>66</v>
      </c>
      <c r="K135" s="3" t="s">
        <v>27</v>
      </c>
    </row>
    <row r="136" customHeight="1" spans="1:11">
      <c r="A136" s="154">
        <f t="shared" si="6"/>
        <v>11354</v>
      </c>
      <c r="D136" s="91" t="s">
        <v>10</v>
      </c>
      <c r="E136" s="91" t="s">
        <v>4114</v>
      </c>
      <c r="F136" s="3">
        <v>2000</v>
      </c>
      <c r="G136" s="3" t="s">
        <v>3915</v>
      </c>
      <c r="H136" s="3" t="s">
        <v>4115</v>
      </c>
      <c r="I136" s="3"/>
      <c r="J136" s="3">
        <v>59</v>
      </c>
      <c r="K136" s="3" t="s">
        <v>27</v>
      </c>
    </row>
    <row r="137" customHeight="1" spans="1:11">
      <c r="A137" s="154">
        <f t="shared" si="6"/>
        <v>11355</v>
      </c>
      <c r="D137" s="91" t="s">
        <v>10</v>
      </c>
      <c r="E137" s="91" t="s">
        <v>4116</v>
      </c>
      <c r="F137" s="3">
        <v>2000</v>
      </c>
      <c r="G137" s="3" t="s">
        <v>3915</v>
      </c>
      <c r="H137" s="3" t="s">
        <v>4111</v>
      </c>
      <c r="I137" s="3"/>
      <c r="J137" s="3">
        <v>63</v>
      </c>
      <c r="K137" s="3" t="s">
        <v>342</v>
      </c>
    </row>
    <row r="138" customHeight="1" spans="1:11">
      <c r="A138" s="154">
        <f t="shared" si="6"/>
        <v>11356</v>
      </c>
      <c r="D138" s="91" t="s">
        <v>10</v>
      </c>
      <c r="E138" s="91" t="s">
        <v>4117</v>
      </c>
      <c r="F138" s="3">
        <v>2000</v>
      </c>
      <c r="G138" s="3" t="s">
        <v>3915</v>
      </c>
      <c r="H138" s="3" t="s">
        <v>4070</v>
      </c>
      <c r="I138" s="3"/>
      <c r="J138" s="3">
        <v>64</v>
      </c>
      <c r="K138" s="3" t="s">
        <v>27</v>
      </c>
    </row>
    <row r="139" customHeight="1" spans="1:11">
      <c r="A139" s="154">
        <f t="shared" si="6"/>
        <v>11357</v>
      </c>
      <c r="D139" s="91" t="s">
        <v>10</v>
      </c>
      <c r="E139" s="91" t="s">
        <v>4118</v>
      </c>
      <c r="F139" s="3">
        <v>2000</v>
      </c>
      <c r="G139" s="3" t="s">
        <v>3915</v>
      </c>
      <c r="H139" s="3" t="s">
        <v>4111</v>
      </c>
      <c r="I139" s="3"/>
      <c r="J139" s="3">
        <v>63</v>
      </c>
      <c r="K139" s="3" t="s">
        <v>342</v>
      </c>
    </row>
    <row r="140" customHeight="1" spans="1:11">
      <c r="A140" s="154">
        <f t="shared" si="6"/>
        <v>11358</v>
      </c>
      <c r="D140" s="91" t="s">
        <v>10</v>
      </c>
      <c r="E140" s="91" t="s">
        <v>4119</v>
      </c>
      <c r="F140" s="3">
        <v>2000</v>
      </c>
      <c r="G140" s="3" t="s">
        <v>3915</v>
      </c>
      <c r="H140" s="3" t="s">
        <v>4120</v>
      </c>
      <c r="I140" s="3"/>
      <c r="J140" s="3">
        <v>59</v>
      </c>
      <c r="K140" s="3" t="s">
        <v>27</v>
      </c>
    </row>
    <row r="141" customHeight="1" spans="1:11">
      <c r="A141" s="154">
        <f t="shared" si="6"/>
        <v>11359</v>
      </c>
      <c r="D141" s="91" t="s">
        <v>10</v>
      </c>
      <c r="E141" s="91" t="s">
        <v>4121</v>
      </c>
      <c r="F141" s="3">
        <v>1999</v>
      </c>
      <c r="G141" s="3" t="s">
        <v>3871</v>
      </c>
      <c r="H141" s="3" t="s">
        <v>4122</v>
      </c>
      <c r="I141" s="3" t="s">
        <v>1059</v>
      </c>
      <c r="J141" s="3">
        <v>42</v>
      </c>
      <c r="K141" s="3" t="s">
        <v>170</v>
      </c>
    </row>
    <row r="142" customHeight="1" spans="1:11">
      <c r="A142" s="154">
        <f t="shared" si="6"/>
        <v>11360</v>
      </c>
      <c r="D142" s="91" t="s">
        <v>10</v>
      </c>
      <c r="E142" s="91" t="s">
        <v>4123</v>
      </c>
      <c r="F142" s="3">
        <v>1999</v>
      </c>
      <c r="G142" s="3" t="s">
        <v>3833</v>
      </c>
      <c r="H142" s="3" t="s">
        <v>4124</v>
      </c>
      <c r="I142" s="3"/>
      <c r="J142" s="3">
        <v>42</v>
      </c>
      <c r="K142" s="3" t="s">
        <v>977</v>
      </c>
    </row>
    <row r="143" customHeight="1" spans="1:11">
      <c r="A143" s="154">
        <f t="shared" si="6"/>
        <v>11361</v>
      </c>
      <c r="D143" s="91" t="s">
        <v>10</v>
      </c>
      <c r="E143" s="91" t="s">
        <v>4125</v>
      </c>
      <c r="F143" s="3">
        <v>1999</v>
      </c>
      <c r="G143" s="3" t="s">
        <v>3871</v>
      </c>
      <c r="H143" s="3" t="s">
        <v>4126</v>
      </c>
      <c r="I143" s="3" t="s">
        <v>1059</v>
      </c>
      <c r="J143" s="3">
        <v>35</v>
      </c>
      <c r="K143" s="3" t="s">
        <v>27</v>
      </c>
    </row>
    <row r="144" customHeight="1" spans="1:11">
      <c r="A144" s="154">
        <f t="shared" si="6"/>
        <v>11362</v>
      </c>
      <c r="D144" s="91" t="s">
        <v>10</v>
      </c>
      <c r="E144" s="91" t="s">
        <v>4127</v>
      </c>
      <c r="F144" s="3">
        <v>1999</v>
      </c>
      <c r="G144" s="3" t="s">
        <v>3856</v>
      </c>
      <c r="H144" s="3" t="s">
        <v>4018</v>
      </c>
      <c r="I144" s="3"/>
      <c r="J144" s="3">
        <v>50</v>
      </c>
      <c r="K144" s="3" t="s">
        <v>27</v>
      </c>
    </row>
    <row r="145" customHeight="1" spans="1:11">
      <c r="A145" s="154">
        <f t="shared" si="6"/>
        <v>11363</v>
      </c>
      <c r="D145" s="91" t="s">
        <v>10</v>
      </c>
      <c r="E145" s="91" t="s">
        <v>4128</v>
      </c>
      <c r="F145" s="3">
        <v>2000</v>
      </c>
      <c r="G145" s="3" t="s">
        <v>3915</v>
      </c>
      <c r="H145" s="3" t="s">
        <v>4129</v>
      </c>
      <c r="I145" s="3"/>
      <c r="J145" s="3">
        <v>18</v>
      </c>
      <c r="K145" s="3" t="s">
        <v>342</v>
      </c>
    </row>
    <row r="146" customHeight="1" spans="1:11">
      <c r="A146" s="154">
        <f t="shared" si="6"/>
        <v>11364</v>
      </c>
      <c r="D146" s="91" t="s">
        <v>10</v>
      </c>
      <c r="E146" s="91" t="s">
        <v>4130</v>
      </c>
      <c r="F146" s="3">
        <v>1999</v>
      </c>
      <c r="G146" s="3" t="s">
        <v>3833</v>
      </c>
      <c r="H146" s="3" t="s">
        <v>4131</v>
      </c>
      <c r="I146" s="3" t="s">
        <v>3962</v>
      </c>
      <c r="J146" s="3">
        <v>43</v>
      </c>
      <c r="K146" s="3" t="s">
        <v>14</v>
      </c>
    </row>
    <row r="147" customHeight="1" spans="1:11">
      <c r="A147" s="154">
        <f t="shared" si="6"/>
        <v>11365</v>
      </c>
      <c r="D147" s="91" t="s">
        <v>10</v>
      </c>
      <c r="E147" s="91" t="s">
        <v>4132</v>
      </c>
      <c r="F147" s="3">
        <v>2000</v>
      </c>
      <c r="G147" s="3" t="s">
        <v>3915</v>
      </c>
      <c r="H147" s="3" t="s">
        <v>4133</v>
      </c>
      <c r="I147" s="3"/>
      <c r="J147" s="3">
        <v>79</v>
      </c>
      <c r="K147" s="3" t="s">
        <v>1470</v>
      </c>
    </row>
    <row r="148" customHeight="1" spans="1:11">
      <c r="A148" s="154">
        <f t="shared" si="6"/>
        <v>11366</v>
      </c>
      <c r="D148" s="91" t="s">
        <v>10</v>
      </c>
      <c r="E148" s="91" t="s">
        <v>4134</v>
      </c>
      <c r="F148" s="3">
        <v>1999</v>
      </c>
      <c r="G148" s="3" t="s">
        <v>3845</v>
      </c>
      <c r="H148" s="3" t="s">
        <v>4067</v>
      </c>
      <c r="I148" s="3"/>
      <c r="J148" s="3">
        <v>50</v>
      </c>
      <c r="K148" s="3" t="s">
        <v>170</v>
      </c>
    </row>
    <row r="149" customHeight="1" spans="1:11">
      <c r="A149" s="154">
        <f t="shared" si="6"/>
        <v>11367</v>
      </c>
      <c r="D149" s="91" t="s">
        <v>10</v>
      </c>
      <c r="E149" s="91" t="s">
        <v>4135</v>
      </c>
      <c r="F149" s="3">
        <v>1999</v>
      </c>
      <c r="G149" s="3" t="s">
        <v>3845</v>
      </c>
      <c r="H149" s="3" t="s">
        <v>4065</v>
      </c>
      <c r="I149" s="3"/>
      <c r="J149" s="3">
        <v>49</v>
      </c>
      <c r="K149" s="3" t="s">
        <v>27</v>
      </c>
    </row>
    <row r="150" customHeight="1" spans="1:11">
      <c r="A150" s="154">
        <f t="shared" si="6"/>
        <v>11368</v>
      </c>
      <c r="D150" s="91" t="s">
        <v>10</v>
      </c>
      <c r="E150" s="91" t="s">
        <v>4136</v>
      </c>
      <c r="F150" s="3">
        <v>1999</v>
      </c>
      <c r="G150" s="3" t="s">
        <v>3871</v>
      </c>
      <c r="H150" s="3" t="s">
        <v>4137</v>
      </c>
      <c r="I150" s="3"/>
      <c r="J150" s="3">
        <v>32</v>
      </c>
      <c r="K150" s="3" t="s">
        <v>27</v>
      </c>
    </row>
    <row r="151" customHeight="1" spans="1:11">
      <c r="A151" s="154">
        <f t="shared" si="6"/>
        <v>11369</v>
      </c>
      <c r="D151" s="91" t="s">
        <v>10</v>
      </c>
      <c r="E151" s="91" t="s">
        <v>4138</v>
      </c>
      <c r="F151" s="3">
        <v>1999</v>
      </c>
      <c r="G151" s="3" t="s">
        <v>3871</v>
      </c>
      <c r="H151" s="3" t="s">
        <v>4139</v>
      </c>
      <c r="I151" s="3" t="s">
        <v>1059</v>
      </c>
      <c r="J151" s="3">
        <v>18</v>
      </c>
      <c r="K151" s="3" t="s">
        <v>977</v>
      </c>
    </row>
    <row r="152" customHeight="1" spans="1:11">
      <c r="A152" s="154">
        <f t="shared" si="6"/>
        <v>11370</v>
      </c>
      <c r="D152" s="91" t="s">
        <v>10</v>
      </c>
      <c r="E152" s="91" t="s">
        <v>4140</v>
      </c>
      <c r="F152" s="3">
        <v>1999</v>
      </c>
      <c r="G152" s="3" t="s">
        <v>3871</v>
      </c>
      <c r="H152" s="3" t="s">
        <v>4137</v>
      </c>
      <c r="I152" s="3"/>
      <c r="J152" s="3">
        <v>32</v>
      </c>
      <c r="K152" s="3" t="s">
        <v>27</v>
      </c>
    </row>
    <row r="153" customHeight="1" spans="1:11">
      <c r="A153" s="154">
        <f t="shared" si="6"/>
        <v>11371</v>
      </c>
      <c r="D153" s="91" t="s">
        <v>10</v>
      </c>
      <c r="E153" s="91" t="s">
        <v>4141</v>
      </c>
      <c r="F153" s="3">
        <v>2000</v>
      </c>
      <c r="G153" s="3" t="s">
        <v>3915</v>
      </c>
      <c r="H153" s="3" t="s">
        <v>4096</v>
      </c>
      <c r="I153" s="3"/>
      <c r="J153" s="3">
        <v>54</v>
      </c>
      <c r="K153" s="3" t="s">
        <v>1470</v>
      </c>
    </row>
    <row r="154" customHeight="1" spans="1:11">
      <c r="A154" s="154">
        <f t="shared" si="6"/>
        <v>11372</v>
      </c>
      <c r="D154" s="91" t="s">
        <v>10</v>
      </c>
      <c r="E154" s="91" t="s">
        <v>4142</v>
      </c>
      <c r="F154" s="3">
        <v>1999</v>
      </c>
      <c r="G154" s="3" t="s">
        <v>3845</v>
      </c>
      <c r="H154" s="3" t="s">
        <v>4067</v>
      </c>
      <c r="I154" s="3"/>
      <c r="J154" s="3">
        <v>50</v>
      </c>
      <c r="K154" s="3" t="s">
        <v>27</v>
      </c>
    </row>
    <row r="155" customHeight="1" spans="1:11">
      <c r="A155" s="154">
        <f t="shared" si="6"/>
        <v>11373</v>
      </c>
      <c r="D155" s="91" t="s">
        <v>10</v>
      </c>
      <c r="E155" s="91" t="s">
        <v>4143</v>
      </c>
      <c r="F155" s="3">
        <v>1999</v>
      </c>
      <c r="G155" s="3" t="s">
        <v>3845</v>
      </c>
      <c r="H155" s="3" t="s">
        <v>4067</v>
      </c>
      <c r="I155" s="3"/>
      <c r="J155" s="3">
        <v>50</v>
      </c>
      <c r="K155" s="3" t="s">
        <v>27</v>
      </c>
    </row>
    <row r="156" customHeight="1" spans="1:11">
      <c r="A156" s="154">
        <f t="shared" si="6"/>
        <v>11374</v>
      </c>
      <c r="D156" s="91" t="s">
        <v>10</v>
      </c>
      <c r="E156" s="91" t="s">
        <v>4144</v>
      </c>
      <c r="F156" s="3">
        <v>1999</v>
      </c>
      <c r="G156" s="3" t="s">
        <v>3845</v>
      </c>
      <c r="H156" s="3" t="s">
        <v>4065</v>
      </c>
      <c r="I156" s="3"/>
      <c r="J156" s="3">
        <v>49</v>
      </c>
      <c r="K156" s="3" t="s">
        <v>27</v>
      </c>
    </row>
    <row r="157" customHeight="1" spans="1:11">
      <c r="A157" s="154">
        <f t="shared" si="6"/>
        <v>11375</v>
      </c>
      <c r="D157" s="91" t="s">
        <v>10</v>
      </c>
      <c r="E157" s="91" t="s">
        <v>4145</v>
      </c>
      <c r="F157" s="3">
        <v>1999</v>
      </c>
      <c r="G157" s="3" t="s">
        <v>3845</v>
      </c>
      <c r="H157" s="3" t="s">
        <v>4146</v>
      </c>
      <c r="I157" s="3"/>
      <c r="J157" s="3">
        <v>52</v>
      </c>
      <c r="K157" s="3" t="s">
        <v>14</v>
      </c>
    </row>
    <row r="158" customHeight="1" spans="1:11">
      <c r="A158" s="154">
        <f t="shared" si="6"/>
        <v>11376</v>
      </c>
      <c r="D158" s="91" t="s">
        <v>10</v>
      </c>
      <c r="E158" s="91" t="s">
        <v>4147</v>
      </c>
      <c r="F158" s="3">
        <v>1999</v>
      </c>
      <c r="G158" s="3" t="s">
        <v>3845</v>
      </c>
      <c r="H158" s="3" t="s">
        <v>4148</v>
      </c>
      <c r="I158" s="3"/>
      <c r="J158" s="3">
        <v>60</v>
      </c>
      <c r="K158" s="3" t="s">
        <v>170</v>
      </c>
    </row>
    <row r="159" customHeight="1" spans="1:11">
      <c r="A159" s="154">
        <f t="shared" si="6"/>
        <v>11377</v>
      </c>
      <c r="D159" s="91" t="s">
        <v>10</v>
      </c>
      <c r="E159" s="91" t="s">
        <v>4149</v>
      </c>
      <c r="F159" s="3">
        <v>1999</v>
      </c>
      <c r="G159" s="3" t="s">
        <v>3845</v>
      </c>
      <c r="H159" s="3" t="s">
        <v>4735</v>
      </c>
      <c r="I159" s="3"/>
      <c r="J159" s="3">
        <v>60</v>
      </c>
      <c r="K159" s="3" t="s">
        <v>1470</v>
      </c>
    </row>
    <row r="160" customHeight="1" spans="1:11">
      <c r="A160" s="154">
        <f t="shared" si="6"/>
        <v>11378</v>
      </c>
      <c r="D160" s="91" t="s">
        <v>10</v>
      </c>
      <c r="E160" s="91" t="s">
        <v>4150</v>
      </c>
      <c r="F160" s="3">
        <v>2000</v>
      </c>
      <c r="G160" s="3" t="s">
        <v>4151</v>
      </c>
      <c r="H160" s="3" t="s">
        <v>4152</v>
      </c>
      <c r="I160" s="3" t="s">
        <v>1059</v>
      </c>
      <c r="J160" s="3">
        <v>51</v>
      </c>
      <c r="K160" s="3" t="s">
        <v>27</v>
      </c>
    </row>
    <row r="161" customHeight="1" spans="1:11">
      <c r="A161" s="154">
        <f t="shared" si="6"/>
        <v>11379</v>
      </c>
      <c r="D161" s="91" t="s">
        <v>10</v>
      </c>
      <c r="E161" s="91" t="s">
        <v>4153</v>
      </c>
      <c r="F161" s="3">
        <v>2000</v>
      </c>
      <c r="G161" s="3" t="s">
        <v>3915</v>
      </c>
      <c r="H161" s="3" t="s">
        <v>4154</v>
      </c>
      <c r="I161" s="3"/>
      <c r="J161" s="3">
        <v>47</v>
      </c>
      <c r="K161" s="3" t="s">
        <v>14</v>
      </c>
    </row>
    <row r="162" customHeight="1" spans="1:11">
      <c r="A162" s="154">
        <f t="shared" si="6"/>
        <v>11380</v>
      </c>
      <c r="D162" s="91" t="s">
        <v>10</v>
      </c>
      <c r="E162" s="91" t="s">
        <v>4155</v>
      </c>
      <c r="F162" s="3">
        <v>2000</v>
      </c>
      <c r="G162" s="3" t="s">
        <v>3833</v>
      </c>
      <c r="H162" s="3" t="s">
        <v>4124</v>
      </c>
      <c r="I162" s="3" t="s">
        <v>4156</v>
      </c>
      <c r="J162" s="3">
        <v>63</v>
      </c>
      <c r="K162" s="3" t="s">
        <v>14</v>
      </c>
    </row>
    <row r="163" customHeight="1" spans="1:11">
      <c r="A163" s="154">
        <f t="shared" si="6"/>
        <v>11381</v>
      </c>
      <c r="D163" s="91" t="s">
        <v>10</v>
      </c>
      <c r="E163" s="91" t="s">
        <v>4157</v>
      </c>
      <c r="F163" s="3">
        <v>1999</v>
      </c>
      <c r="G163" s="3" t="s">
        <v>3833</v>
      </c>
      <c r="H163" s="3" t="s">
        <v>4158</v>
      </c>
      <c r="I163" s="3"/>
      <c r="J163" s="3">
        <v>30</v>
      </c>
      <c r="K163" s="3" t="s">
        <v>14</v>
      </c>
    </row>
    <row r="164" customHeight="1" spans="1:11">
      <c r="A164" s="154">
        <f t="shared" si="6"/>
        <v>11382</v>
      </c>
      <c r="D164" s="91" t="s">
        <v>10</v>
      </c>
      <c r="E164" s="91" t="s">
        <v>4159</v>
      </c>
      <c r="F164" s="3">
        <v>2000</v>
      </c>
      <c r="G164" s="3" t="s">
        <v>3915</v>
      </c>
      <c r="H164" s="3" t="s">
        <v>4160</v>
      </c>
      <c r="I164" s="3"/>
      <c r="J164" s="3">
        <v>37</v>
      </c>
      <c r="K164" s="3" t="s">
        <v>14</v>
      </c>
    </row>
    <row r="165" customHeight="1" spans="1:11">
      <c r="A165" s="154">
        <f t="shared" si="6"/>
        <v>11383</v>
      </c>
      <c r="D165" s="91" t="s">
        <v>10</v>
      </c>
      <c r="E165" s="91" t="s">
        <v>4161</v>
      </c>
      <c r="F165" s="3">
        <v>1999</v>
      </c>
      <c r="G165" s="3" t="s">
        <v>3833</v>
      </c>
      <c r="H165" s="3" t="s">
        <v>4162</v>
      </c>
      <c r="I165" s="3"/>
      <c r="J165" s="3">
        <v>78</v>
      </c>
      <c r="K165" s="3" t="s">
        <v>342</v>
      </c>
    </row>
    <row r="166" customHeight="1" spans="1:11">
      <c r="A166" s="154">
        <f t="shared" si="6"/>
        <v>11384</v>
      </c>
      <c r="D166" s="91" t="s">
        <v>10</v>
      </c>
      <c r="E166" s="91" t="s">
        <v>4163</v>
      </c>
      <c r="F166" s="3">
        <v>1999</v>
      </c>
      <c r="G166" s="3" t="s">
        <v>3833</v>
      </c>
      <c r="H166" s="3" t="s">
        <v>4164</v>
      </c>
      <c r="I166" s="3"/>
      <c r="J166" s="3">
        <v>73</v>
      </c>
      <c r="K166" s="3" t="s">
        <v>342</v>
      </c>
    </row>
    <row r="167" customHeight="1" spans="1:11">
      <c r="A167" s="154">
        <f t="shared" si="6"/>
        <v>11385</v>
      </c>
      <c r="D167" s="91" t="s">
        <v>10</v>
      </c>
      <c r="E167" s="91" t="s">
        <v>4165</v>
      </c>
      <c r="F167" s="3">
        <v>1999</v>
      </c>
      <c r="G167" s="3" t="s">
        <v>3833</v>
      </c>
      <c r="H167" s="3" t="s">
        <v>4166</v>
      </c>
      <c r="I167" s="3"/>
      <c r="J167" s="3">
        <v>76</v>
      </c>
      <c r="K167" s="3" t="s">
        <v>342</v>
      </c>
    </row>
    <row r="168" customHeight="1" spans="1:11">
      <c r="A168" s="3">
        <v>11386</v>
      </c>
      <c r="D168" s="91" t="s">
        <v>10</v>
      </c>
      <c r="E168" s="91" t="s">
        <v>4167</v>
      </c>
      <c r="F168" s="3">
        <v>1996</v>
      </c>
      <c r="G168" s="3" t="s">
        <v>4168</v>
      </c>
      <c r="H168" s="3" t="s">
        <v>4169</v>
      </c>
      <c r="I168" s="3"/>
      <c r="J168" s="3"/>
      <c r="K168" s="3" t="s">
        <v>170</v>
      </c>
    </row>
    <row r="169" customHeight="1" spans="1:11">
      <c r="A169" s="3">
        <v>11387</v>
      </c>
      <c r="D169" s="91" t="s">
        <v>10</v>
      </c>
      <c r="E169" s="91" t="s">
        <v>4170</v>
      </c>
      <c r="F169" s="3">
        <v>1996</v>
      </c>
      <c r="G169" s="3" t="s">
        <v>4168</v>
      </c>
      <c r="H169" s="3" t="s">
        <v>4171</v>
      </c>
      <c r="I169" s="3"/>
      <c r="J169" s="3">
        <v>1</v>
      </c>
      <c r="K169" s="3" t="s">
        <v>342</v>
      </c>
    </row>
    <row r="170" customHeight="1" spans="1:11">
      <c r="A170" s="3">
        <v>11388</v>
      </c>
      <c r="D170" s="91" t="s">
        <v>10</v>
      </c>
      <c r="E170" s="91" t="s">
        <v>4172</v>
      </c>
      <c r="F170" s="3">
        <v>1999</v>
      </c>
      <c r="G170" s="3" t="s">
        <v>3845</v>
      </c>
      <c r="H170" s="3" t="s">
        <v>4016</v>
      </c>
      <c r="I170" s="3"/>
      <c r="J170" s="3">
        <v>51</v>
      </c>
      <c r="K170" s="3" t="s">
        <v>14</v>
      </c>
    </row>
    <row r="171" customHeight="1" spans="1:11">
      <c r="A171" s="3">
        <v>11389</v>
      </c>
      <c r="D171" s="91" t="s">
        <v>10</v>
      </c>
      <c r="E171" s="91" t="s">
        <v>4173</v>
      </c>
      <c r="F171" s="3">
        <v>1999</v>
      </c>
      <c r="G171" s="3" t="s">
        <v>3845</v>
      </c>
      <c r="H171" s="3" t="s">
        <v>4086</v>
      </c>
      <c r="I171" s="3" t="s">
        <v>1059</v>
      </c>
      <c r="J171" s="3">
        <v>63</v>
      </c>
      <c r="K171" s="3" t="s">
        <v>14</v>
      </c>
    </row>
    <row r="172" customHeight="1" spans="1:11">
      <c r="A172" s="3">
        <v>11390</v>
      </c>
      <c r="D172" s="91" t="s">
        <v>10</v>
      </c>
      <c r="E172" s="91" t="s">
        <v>4174</v>
      </c>
      <c r="F172" s="3">
        <v>1999</v>
      </c>
      <c r="G172" s="68" t="s">
        <v>3845</v>
      </c>
      <c r="H172" s="3" t="s">
        <v>4120</v>
      </c>
      <c r="I172" s="3"/>
      <c r="J172" s="3">
        <v>59</v>
      </c>
      <c r="K172" s="3" t="s">
        <v>14</v>
      </c>
    </row>
    <row r="173" customHeight="1" spans="1:11">
      <c r="A173" s="3">
        <v>11391</v>
      </c>
      <c r="D173" s="91" t="s">
        <v>10</v>
      </c>
      <c r="E173" s="91" t="s">
        <v>4175</v>
      </c>
      <c r="F173" s="3">
        <v>1999</v>
      </c>
      <c r="G173" s="3" t="s">
        <v>3845</v>
      </c>
      <c r="H173" s="3" t="s">
        <v>4176</v>
      </c>
      <c r="I173" s="3"/>
      <c r="J173" s="3">
        <v>57</v>
      </c>
      <c r="K173" s="68" t="s">
        <v>14</v>
      </c>
    </row>
    <row r="174" customHeight="1" spans="1:11">
      <c r="A174" s="3">
        <v>11392</v>
      </c>
      <c r="D174" s="91" t="s">
        <v>10</v>
      </c>
      <c r="E174" s="91" t="s">
        <v>4177</v>
      </c>
      <c r="F174" s="3">
        <v>1999</v>
      </c>
      <c r="G174" s="3" t="s">
        <v>3845</v>
      </c>
      <c r="H174" s="3" t="s">
        <v>3957</v>
      </c>
      <c r="I174" s="3"/>
      <c r="J174" s="3">
        <v>25</v>
      </c>
      <c r="K174" s="3" t="s">
        <v>14</v>
      </c>
    </row>
    <row r="175" customHeight="1" spans="1:11">
      <c r="A175" s="3">
        <v>11393</v>
      </c>
      <c r="D175" s="91" t="s">
        <v>10</v>
      </c>
      <c r="E175" s="91" t="s">
        <v>4178</v>
      </c>
      <c r="F175" s="3">
        <v>1999</v>
      </c>
      <c r="G175" s="3" t="s">
        <v>3871</v>
      </c>
      <c r="H175" s="3" t="s">
        <v>4179</v>
      </c>
      <c r="I175" s="3" t="s">
        <v>1059</v>
      </c>
      <c r="J175" s="3">
        <v>47</v>
      </c>
      <c r="K175" s="3" t="s">
        <v>14</v>
      </c>
    </row>
    <row r="176" customHeight="1" spans="1:11">
      <c r="A176" s="3">
        <v>11394</v>
      </c>
      <c r="D176" s="91" t="s">
        <v>10</v>
      </c>
      <c r="E176" s="91" t="s">
        <v>4180</v>
      </c>
      <c r="F176" s="3">
        <v>1999</v>
      </c>
      <c r="G176" s="3" t="s">
        <v>3845</v>
      </c>
      <c r="H176" s="3" t="s">
        <v>4067</v>
      </c>
      <c r="I176" s="3" t="s">
        <v>1059</v>
      </c>
      <c r="J176" s="3">
        <v>50</v>
      </c>
      <c r="K176" s="3" t="s">
        <v>14</v>
      </c>
    </row>
    <row r="177" customHeight="1" spans="1:11">
      <c r="A177" s="3">
        <v>11395</v>
      </c>
      <c r="D177" s="91" t="s">
        <v>10</v>
      </c>
      <c r="E177" s="91" t="s">
        <v>4181</v>
      </c>
      <c r="F177" s="3">
        <v>1999</v>
      </c>
      <c r="G177" s="3" t="s">
        <v>3845</v>
      </c>
      <c r="H177" s="3" t="s">
        <v>4065</v>
      </c>
      <c r="I177" s="3"/>
      <c r="J177" s="3">
        <v>49</v>
      </c>
      <c r="K177" s="3" t="s">
        <v>14</v>
      </c>
    </row>
    <row r="178" customHeight="1" spans="1:11">
      <c r="A178" s="3">
        <v>11396</v>
      </c>
      <c r="D178" s="91" t="s">
        <v>10</v>
      </c>
      <c r="E178" s="91" t="s">
        <v>4182</v>
      </c>
      <c r="F178" s="3">
        <v>1999</v>
      </c>
      <c r="G178" s="3" t="s">
        <v>3833</v>
      </c>
      <c r="H178" s="3" t="s">
        <v>4033</v>
      </c>
      <c r="I178" s="3" t="s">
        <v>3962</v>
      </c>
      <c r="J178" s="3">
        <v>38</v>
      </c>
      <c r="K178" s="3" t="s">
        <v>977</v>
      </c>
    </row>
    <row r="179" customHeight="1" spans="1:11">
      <c r="A179" s="3">
        <v>11397</v>
      </c>
      <c r="D179" s="91" t="s">
        <v>10</v>
      </c>
      <c r="E179" s="91" t="s">
        <v>4183</v>
      </c>
      <c r="F179" s="3">
        <v>1999</v>
      </c>
      <c r="G179" s="3" t="s">
        <v>3833</v>
      </c>
      <c r="H179" s="3" t="s">
        <v>4184</v>
      </c>
      <c r="I179" s="3" t="s">
        <v>3962</v>
      </c>
      <c r="J179" s="3">
        <v>65</v>
      </c>
      <c r="K179" s="3" t="s">
        <v>170</v>
      </c>
    </row>
    <row r="180" customHeight="1" spans="1:11">
      <c r="A180" s="3">
        <v>11398</v>
      </c>
      <c r="D180" s="91" t="s">
        <v>10</v>
      </c>
      <c r="E180" s="91" t="s">
        <v>4185</v>
      </c>
      <c r="F180" s="3">
        <v>1999</v>
      </c>
      <c r="G180" s="3" t="s">
        <v>3833</v>
      </c>
      <c r="H180" s="3" t="s">
        <v>4186</v>
      </c>
      <c r="I180" s="3" t="s">
        <v>3962</v>
      </c>
      <c r="J180" s="3">
        <v>69</v>
      </c>
      <c r="K180" s="3" t="s">
        <v>14</v>
      </c>
    </row>
    <row r="181" customHeight="1" spans="1:11">
      <c r="A181" s="3">
        <v>11399</v>
      </c>
      <c r="D181" s="91" t="s">
        <v>10</v>
      </c>
      <c r="E181" s="91" t="s">
        <v>4187</v>
      </c>
      <c r="F181" s="3">
        <v>1999</v>
      </c>
      <c r="G181" s="3" t="s">
        <v>3833</v>
      </c>
      <c r="H181" s="3" t="s">
        <v>4070</v>
      </c>
      <c r="I181" s="3" t="s">
        <v>3962</v>
      </c>
      <c r="J181" s="3">
        <v>60</v>
      </c>
      <c r="K181" s="3" t="s">
        <v>40</v>
      </c>
    </row>
    <row r="182" customHeight="1" spans="1:11">
      <c r="A182" s="3">
        <v>11400</v>
      </c>
      <c r="D182" s="91" t="s">
        <v>10</v>
      </c>
      <c r="E182" s="91" t="s">
        <v>4188</v>
      </c>
      <c r="F182" s="3">
        <v>1999</v>
      </c>
      <c r="G182" s="3" t="s">
        <v>4736</v>
      </c>
      <c r="H182" s="3" t="s">
        <v>4104</v>
      </c>
      <c r="I182" s="3"/>
      <c r="J182" s="3">
        <v>56</v>
      </c>
      <c r="K182" s="3" t="s">
        <v>14</v>
      </c>
    </row>
    <row r="183" customHeight="1" spans="1:11">
      <c r="A183" s="3">
        <v>11401</v>
      </c>
      <c r="D183" s="91" t="s">
        <v>10</v>
      </c>
      <c r="E183" s="91" t="s">
        <v>4189</v>
      </c>
      <c r="F183" s="3">
        <v>1999</v>
      </c>
      <c r="G183" s="3" t="s">
        <v>3845</v>
      </c>
      <c r="H183" s="3" t="s">
        <v>4104</v>
      </c>
      <c r="I183" s="3"/>
      <c r="J183" s="3">
        <v>56</v>
      </c>
      <c r="K183" s="3" t="s">
        <v>14</v>
      </c>
    </row>
    <row r="184" customHeight="1" spans="1:11">
      <c r="A184" s="3">
        <v>11402</v>
      </c>
      <c r="D184" s="91" t="s">
        <v>10</v>
      </c>
      <c r="E184" s="91" t="s">
        <v>4190</v>
      </c>
      <c r="F184" s="3">
        <v>1999</v>
      </c>
      <c r="G184" s="3" t="s">
        <v>3871</v>
      </c>
      <c r="H184" s="3" t="s">
        <v>4191</v>
      </c>
      <c r="I184" s="3" t="s">
        <v>1059</v>
      </c>
      <c r="J184" s="3">
        <v>52</v>
      </c>
      <c r="K184" s="3" t="s">
        <v>14</v>
      </c>
    </row>
    <row r="185" customHeight="1" spans="1:11">
      <c r="A185" s="3">
        <v>11403</v>
      </c>
      <c r="D185" s="91" t="s">
        <v>10</v>
      </c>
      <c r="E185" s="91" t="s">
        <v>4192</v>
      </c>
      <c r="F185" s="3">
        <v>1999</v>
      </c>
      <c r="G185" s="3" t="s">
        <v>3833</v>
      </c>
      <c r="H185" s="3" t="s">
        <v>4193</v>
      </c>
      <c r="I185" s="3"/>
      <c r="J185" s="3">
        <v>70</v>
      </c>
      <c r="K185" s="3" t="s">
        <v>27</v>
      </c>
    </row>
    <row r="186" customHeight="1" spans="1:11">
      <c r="A186" s="3">
        <v>11404</v>
      </c>
      <c r="D186" s="91" t="s">
        <v>10</v>
      </c>
      <c r="E186" s="91" t="s">
        <v>4194</v>
      </c>
      <c r="F186" s="3">
        <v>1999</v>
      </c>
      <c r="G186" s="3" t="s">
        <v>3833</v>
      </c>
      <c r="H186" s="3" t="s">
        <v>4158</v>
      </c>
      <c r="I186" s="3"/>
      <c r="J186" s="3">
        <v>30</v>
      </c>
      <c r="K186" s="3" t="s">
        <v>14</v>
      </c>
    </row>
    <row r="187" customHeight="1" spans="1:11">
      <c r="A187" s="3">
        <v>11405</v>
      </c>
      <c r="D187" s="91" t="s">
        <v>10</v>
      </c>
      <c r="E187" s="91" t="s">
        <v>4195</v>
      </c>
      <c r="F187" s="3">
        <v>2000</v>
      </c>
      <c r="G187" s="3" t="s">
        <v>3915</v>
      </c>
      <c r="H187" s="3" t="s">
        <v>4045</v>
      </c>
      <c r="I187" s="3"/>
      <c r="J187" s="3">
        <v>65</v>
      </c>
      <c r="K187" s="3" t="s">
        <v>14</v>
      </c>
    </row>
    <row r="188" customHeight="1" spans="1:11">
      <c r="A188" s="3">
        <v>11406</v>
      </c>
      <c r="D188" s="91" t="s">
        <v>10</v>
      </c>
      <c r="E188" s="91" t="s">
        <v>4196</v>
      </c>
      <c r="F188" s="3">
        <v>1999</v>
      </c>
      <c r="G188" s="3" t="s">
        <v>3845</v>
      </c>
      <c r="H188" s="3" t="s">
        <v>4197</v>
      </c>
      <c r="I188" s="3"/>
      <c r="J188" s="3">
        <v>38</v>
      </c>
      <c r="K188" s="3" t="s">
        <v>170</v>
      </c>
    </row>
    <row r="189" customHeight="1" spans="1:11">
      <c r="A189" s="3">
        <v>11407</v>
      </c>
      <c r="D189" s="91" t="s">
        <v>10</v>
      </c>
      <c r="E189" s="91" t="s">
        <v>4198</v>
      </c>
      <c r="F189" s="3">
        <v>2000</v>
      </c>
      <c r="G189" s="3" t="s">
        <v>3915</v>
      </c>
      <c r="H189" s="3" t="s">
        <v>4199</v>
      </c>
      <c r="I189" s="3"/>
      <c r="J189" s="3">
        <v>42</v>
      </c>
      <c r="K189" s="3" t="s">
        <v>14</v>
      </c>
    </row>
    <row r="190" customHeight="1" spans="1:11">
      <c r="A190" s="3">
        <v>11408</v>
      </c>
      <c r="D190" s="91" t="s">
        <v>10</v>
      </c>
      <c r="E190" s="91" t="s">
        <v>4200</v>
      </c>
      <c r="F190" s="3">
        <v>2000</v>
      </c>
      <c r="G190" s="3" t="s">
        <v>3915</v>
      </c>
      <c r="H190" s="3" t="s">
        <v>4201</v>
      </c>
      <c r="I190" s="3"/>
      <c r="J190" s="3">
        <v>32</v>
      </c>
      <c r="K190" s="3" t="s">
        <v>14</v>
      </c>
    </row>
    <row r="191" customHeight="1" spans="1:11">
      <c r="A191" s="3">
        <v>11409</v>
      </c>
      <c r="D191" s="91" t="s">
        <v>10</v>
      </c>
      <c r="E191" s="91" t="s">
        <v>4202</v>
      </c>
      <c r="F191" s="3">
        <v>1999</v>
      </c>
      <c r="G191" s="3" t="s">
        <v>3871</v>
      </c>
      <c r="H191" s="3" t="s">
        <v>4203</v>
      </c>
      <c r="I191" s="3" t="s">
        <v>1059</v>
      </c>
      <c r="J191" s="3">
        <v>54</v>
      </c>
      <c r="K191" s="3" t="s">
        <v>14</v>
      </c>
    </row>
    <row r="192" customHeight="1" spans="1:11">
      <c r="A192" s="3">
        <v>11410</v>
      </c>
      <c r="D192" s="91" t="s">
        <v>10</v>
      </c>
      <c r="E192" s="91" t="s">
        <v>4204</v>
      </c>
      <c r="F192" s="3">
        <v>1999</v>
      </c>
      <c r="G192" s="3" t="s">
        <v>3845</v>
      </c>
      <c r="H192" s="3" t="s">
        <v>4205</v>
      </c>
      <c r="I192" s="3"/>
      <c r="J192" s="3">
        <v>62</v>
      </c>
      <c r="K192" s="3" t="s">
        <v>14</v>
      </c>
    </row>
    <row r="193" customHeight="1" spans="1:11">
      <c r="A193" s="3">
        <v>11411</v>
      </c>
      <c r="D193" s="91" t="s">
        <v>10</v>
      </c>
      <c r="E193" s="91" t="s">
        <v>4206</v>
      </c>
      <c r="F193" s="3">
        <v>1999</v>
      </c>
      <c r="G193" s="3" t="s">
        <v>3833</v>
      </c>
      <c r="H193" s="3" t="s">
        <v>4207</v>
      </c>
      <c r="I193" s="3" t="s">
        <v>3962</v>
      </c>
      <c r="J193" s="3">
        <v>34</v>
      </c>
      <c r="K193" s="3" t="s">
        <v>977</v>
      </c>
    </row>
    <row r="194" customHeight="1" spans="1:11">
      <c r="A194" s="3">
        <v>11412</v>
      </c>
      <c r="D194" s="91" t="s">
        <v>10</v>
      </c>
      <c r="E194" s="91" t="s">
        <v>4208</v>
      </c>
      <c r="F194" s="3">
        <v>1999</v>
      </c>
      <c r="G194" s="3" t="s">
        <v>3871</v>
      </c>
      <c r="H194" s="3" t="s">
        <v>4209</v>
      </c>
      <c r="I194" s="3" t="s">
        <v>1059</v>
      </c>
      <c r="J194" s="3">
        <v>56</v>
      </c>
      <c r="K194" s="3" t="s">
        <v>14</v>
      </c>
    </row>
    <row r="195" customHeight="1" spans="1:11">
      <c r="A195" s="3">
        <v>11413</v>
      </c>
      <c r="D195" s="91" t="s">
        <v>10</v>
      </c>
      <c r="E195" s="91" t="s">
        <v>4210</v>
      </c>
      <c r="F195" s="3">
        <v>1999</v>
      </c>
      <c r="G195" s="3" t="s">
        <v>3833</v>
      </c>
      <c r="H195" s="3" t="s">
        <v>4207</v>
      </c>
      <c r="I195" s="3" t="s">
        <v>3962</v>
      </c>
      <c r="J195" s="3">
        <v>34</v>
      </c>
      <c r="K195" s="3" t="s">
        <v>170</v>
      </c>
    </row>
    <row r="196" customHeight="1" spans="1:11">
      <c r="A196" s="3">
        <v>11414</v>
      </c>
      <c r="D196" s="91" t="s">
        <v>10</v>
      </c>
      <c r="E196" s="91" t="s">
        <v>4211</v>
      </c>
      <c r="F196" s="3">
        <v>1999</v>
      </c>
      <c r="G196" s="3" t="s">
        <v>3871</v>
      </c>
      <c r="H196" s="3" t="s">
        <v>4098</v>
      </c>
      <c r="I196" s="3" t="s">
        <v>1059</v>
      </c>
      <c r="J196" s="3">
        <v>55</v>
      </c>
      <c r="K196" s="3" t="s">
        <v>14</v>
      </c>
    </row>
    <row r="197" customHeight="1" spans="1:11">
      <c r="A197" s="3">
        <v>11415</v>
      </c>
      <c r="D197" s="91" t="s">
        <v>10</v>
      </c>
      <c r="E197" s="91" t="s">
        <v>4212</v>
      </c>
      <c r="F197" s="3">
        <v>1999</v>
      </c>
      <c r="G197" s="3" t="s">
        <v>3845</v>
      </c>
      <c r="H197" s="3" t="s">
        <v>4197</v>
      </c>
      <c r="I197" s="3"/>
      <c r="J197" s="3">
        <v>38</v>
      </c>
      <c r="K197" s="3" t="s">
        <v>14</v>
      </c>
    </row>
    <row r="198" customHeight="1" spans="1:11">
      <c r="A198" s="3">
        <v>11416</v>
      </c>
      <c r="D198" s="91" t="s">
        <v>10</v>
      </c>
      <c r="E198" s="91" t="s">
        <v>4213</v>
      </c>
      <c r="F198" s="3">
        <v>1999</v>
      </c>
      <c r="G198" s="3" t="s">
        <v>3845</v>
      </c>
      <c r="H198" s="3" t="s">
        <v>4078</v>
      </c>
      <c r="I198" s="3"/>
      <c r="J198" s="3">
        <v>55</v>
      </c>
      <c r="K198" s="3" t="s">
        <v>14</v>
      </c>
    </row>
    <row r="199" customHeight="1" spans="1:11">
      <c r="A199" s="3">
        <v>11417</v>
      </c>
      <c r="D199" s="91" t="s">
        <v>10</v>
      </c>
      <c r="E199" s="91" t="s">
        <v>4214</v>
      </c>
      <c r="F199" s="3">
        <v>1999</v>
      </c>
      <c r="G199" s="3" t="s">
        <v>3845</v>
      </c>
      <c r="H199" s="3" t="s">
        <v>4078</v>
      </c>
      <c r="I199" s="3"/>
      <c r="J199" s="3">
        <v>55</v>
      </c>
      <c r="K199" s="3" t="s">
        <v>14</v>
      </c>
    </row>
    <row r="200" customHeight="1" spans="1:11">
      <c r="A200" s="3">
        <v>11418</v>
      </c>
      <c r="D200" s="91" t="s">
        <v>10</v>
      </c>
      <c r="E200" s="91" t="s">
        <v>4215</v>
      </c>
      <c r="F200" s="3">
        <v>1999</v>
      </c>
      <c r="G200" s="3" t="s">
        <v>3833</v>
      </c>
      <c r="H200" s="3" t="s">
        <v>4216</v>
      </c>
      <c r="I200" s="3" t="s">
        <v>3962</v>
      </c>
      <c r="J200" s="3">
        <v>47</v>
      </c>
      <c r="K200" s="3" t="s">
        <v>170</v>
      </c>
    </row>
    <row r="201" customHeight="1" spans="1:11">
      <c r="A201" s="3">
        <v>11419</v>
      </c>
      <c r="D201" s="91" t="s">
        <v>10</v>
      </c>
      <c r="E201" s="91" t="s">
        <v>4217</v>
      </c>
      <c r="F201" s="3">
        <v>1999</v>
      </c>
      <c r="G201" s="3" t="s">
        <v>3833</v>
      </c>
      <c r="H201" s="3" t="s">
        <v>4218</v>
      </c>
      <c r="I201" s="3" t="s">
        <v>3962</v>
      </c>
      <c r="J201" s="3">
        <v>19</v>
      </c>
      <c r="K201" s="3" t="s">
        <v>170</v>
      </c>
    </row>
    <row r="202" customHeight="1" spans="1:11">
      <c r="A202" s="3">
        <v>11420</v>
      </c>
      <c r="D202" s="91" t="s">
        <v>10</v>
      </c>
      <c r="E202" s="91" t="s">
        <v>4219</v>
      </c>
      <c r="F202" s="3">
        <v>1999</v>
      </c>
      <c r="G202" s="3" t="s">
        <v>3833</v>
      </c>
      <c r="H202" s="3" t="s">
        <v>4018</v>
      </c>
      <c r="I202" s="3" t="s">
        <v>3962</v>
      </c>
      <c r="J202" s="3">
        <v>50</v>
      </c>
      <c r="K202" s="3" t="s">
        <v>170</v>
      </c>
    </row>
    <row r="203" customHeight="1" spans="1:11">
      <c r="A203" s="3">
        <v>11421</v>
      </c>
      <c r="D203" s="91" t="s">
        <v>10</v>
      </c>
      <c r="E203" s="91" t="s">
        <v>4220</v>
      </c>
      <c r="F203" s="3">
        <v>1999</v>
      </c>
      <c r="G203" s="3" t="s">
        <v>3833</v>
      </c>
      <c r="H203" s="3" t="s">
        <v>4018</v>
      </c>
      <c r="I203" s="3" t="s">
        <v>3962</v>
      </c>
      <c r="J203" s="3">
        <v>50</v>
      </c>
      <c r="K203" s="3" t="s">
        <v>170</v>
      </c>
    </row>
    <row r="204" customHeight="1" spans="1:11">
      <c r="A204" s="3">
        <v>11422</v>
      </c>
      <c r="D204" s="91" t="s">
        <v>10</v>
      </c>
      <c r="E204" s="91" t="s">
        <v>4221</v>
      </c>
      <c r="F204" s="3">
        <v>2000</v>
      </c>
      <c r="G204" s="3" t="s">
        <v>3915</v>
      </c>
      <c r="H204" s="3" t="s">
        <v>4160</v>
      </c>
      <c r="I204" s="3"/>
      <c r="J204" s="3">
        <v>37</v>
      </c>
      <c r="K204" s="3" t="s">
        <v>14</v>
      </c>
    </row>
    <row r="205" customHeight="1" spans="1:11">
      <c r="A205" s="3">
        <v>11423</v>
      </c>
      <c r="D205" s="91" t="s">
        <v>10</v>
      </c>
      <c r="E205" s="91" t="s">
        <v>4222</v>
      </c>
      <c r="F205" s="3">
        <v>1999</v>
      </c>
      <c r="G205" s="3" t="s">
        <v>3845</v>
      </c>
      <c r="H205" s="3" t="s">
        <v>4205</v>
      </c>
      <c r="I205" s="3"/>
      <c r="J205" s="3">
        <v>62</v>
      </c>
      <c r="K205" s="3" t="s">
        <v>14</v>
      </c>
    </row>
    <row r="206" customHeight="1" spans="1:11">
      <c r="A206" s="3">
        <v>11424</v>
      </c>
      <c r="D206" s="91" t="s">
        <v>10</v>
      </c>
      <c r="E206" s="91" t="s">
        <v>4223</v>
      </c>
      <c r="F206" s="3">
        <v>1999</v>
      </c>
      <c r="G206" s="3" t="s">
        <v>3845</v>
      </c>
      <c r="H206" s="3" t="s">
        <v>4224</v>
      </c>
      <c r="I206" s="3"/>
      <c r="J206" s="3">
        <v>41</v>
      </c>
      <c r="K206" s="3" t="s">
        <v>27</v>
      </c>
    </row>
    <row r="207" customHeight="1" spans="1:11">
      <c r="A207" s="3">
        <v>11425</v>
      </c>
      <c r="D207" s="91" t="s">
        <v>10</v>
      </c>
      <c r="E207" s="91" t="s">
        <v>4225</v>
      </c>
      <c r="F207" s="3">
        <v>1999</v>
      </c>
      <c r="G207" s="3" t="s">
        <v>3845</v>
      </c>
      <c r="H207" s="3" t="s">
        <v>4086</v>
      </c>
      <c r="I207" s="3"/>
      <c r="J207" s="3">
        <v>63</v>
      </c>
      <c r="K207" s="3" t="s">
        <v>14</v>
      </c>
    </row>
    <row r="208" customHeight="1" spans="1:11">
      <c r="A208" s="3">
        <v>11426</v>
      </c>
      <c r="D208" s="91" t="s">
        <v>10</v>
      </c>
      <c r="E208" s="91" t="s">
        <v>4226</v>
      </c>
      <c r="F208" s="3">
        <v>1999</v>
      </c>
      <c r="G208" s="3" t="s">
        <v>3845</v>
      </c>
      <c r="H208" s="3" t="s">
        <v>4224</v>
      </c>
      <c r="I208" s="3"/>
      <c r="J208" s="3">
        <v>41</v>
      </c>
      <c r="K208" s="3" t="s">
        <v>170</v>
      </c>
    </row>
    <row r="209" customHeight="1" spans="1:11">
      <c r="A209" s="3">
        <v>11427</v>
      </c>
      <c r="D209" s="91" t="s">
        <v>10</v>
      </c>
      <c r="E209" s="91" t="s">
        <v>4227</v>
      </c>
      <c r="F209" s="3">
        <v>1999</v>
      </c>
      <c r="G209" s="3" t="s">
        <v>3915</v>
      </c>
      <c r="H209" s="3" t="s">
        <v>4016</v>
      </c>
      <c r="I209" s="3"/>
      <c r="J209" s="3">
        <v>55</v>
      </c>
      <c r="K209" s="3" t="s">
        <v>14</v>
      </c>
    </row>
    <row r="210" customHeight="1" spans="1:11">
      <c r="A210" s="3">
        <v>11428</v>
      </c>
      <c r="D210" s="91" t="s">
        <v>10</v>
      </c>
      <c r="E210" s="91" t="s">
        <v>4228</v>
      </c>
      <c r="F210" s="3">
        <v>1999</v>
      </c>
      <c r="G210" s="3" t="s">
        <v>3833</v>
      </c>
      <c r="H210" s="3" t="s">
        <v>4040</v>
      </c>
      <c r="I210" s="3" t="s">
        <v>3962</v>
      </c>
      <c r="J210" s="3">
        <v>51</v>
      </c>
      <c r="K210" s="3" t="s">
        <v>170</v>
      </c>
    </row>
    <row r="211" customHeight="1" spans="1:11">
      <c r="A211" s="3">
        <v>11429</v>
      </c>
      <c r="D211" s="91" t="s">
        <v>10</v>
      </c>
      <c r="E211" s="91" t="s">
        <v>4229</v>
      </c>
      <c r="F211" s="3">
        <v>1999</v>
      </c>
      <c r="G211" s="3" t="s">
        <v>4230</v>
      </c>
      <c r="H211" s="3" t="s">
        <v>4231</v>
      </c>
      <c r="I211" s="3"/>
      <c r="J211" s="3">
        <v>4</v>
      </c>
      <c r="K211" s="3" t="s">
        <v>342</v>
      </c>
    </row>
    <row r="212" customHeight="1" spans="1:11">
      <c r="A212" s="3">
        <v>11430</v>
      </c>
      <c r="D212" s="91" t="s">
        <v>10</v>
      </c>
      <c r="E212" s="91" t="s">
        <v>4232</v>
      </c>
      <c r="F212" s="3">
        <v>2000</v>
      </c>
      <c r="G212" s="3" t="s">
        <v>4001</v>
      </c>
      <c r="H212" s="3" t="s">
        <v>4233</v>
      </c>
      <c r="I212" s="3" t="s">
        <v>1059</v>
      </c>
      <c r="J212" s="3">
        <v>64</v>
      </c>
      <c r="K212" s="3" t="s">
        <v>27</v>
      </c>
    </row>
    <row r="213" customHeight="1" spans="1:11">
      <c r="A213" s="3">
        <v>11431</v>
      </c>
      <c r="D213" s="91" t="s">
        <v>10</v>
      </c>
      <c r="E213" s="91" t="s">
        <v>4234</v>
      </c>
      <c r="F213" s="3">
        <v>2000</v>
      </c>
      <c r="G213" s="3" t="s">
        <v>3833</v>
      </c>
      <c r="H213" s="3" t="s">
        <v>4235</v>
      </c>
      <c r="I213" s="3"/>
      <c r="J213" s="3">
        <v>57</v>
      </c>
      <c r="K213" s="3" t="s">
        <v>14</v>
      </c>
    </row>
    <row r="214" customHeight="1" spans="1:11">
      <c r="A214" s="3">
        <v>11432</v>
      </c>
      <c r="D214" s="91" t="s">
        <v>10</v>
      </c>
      <c r="E214" s="91" t="s">
        <v>4236</v>
      </c>
      <c r="F214" s="3">
        <v>2000</v>
      </c>
      <c r="G214" s="3" t="s">
        <v>4151</v>
      </c>
      <c r="H214" s="3" t="s">
        <v>4237</v>
      </c>
      <c r="I214" s="3" t="s">
        <v>1059</v>
      </c>
      <c r="J214" s="3">
        <v>48</v>
      </c>
      <c r="K214" s="3" t="s">
        <v>170</v>
      </c>
    </row>
    <row r="215" customHeight="1" spans="1:11">
      <c r="A215" s="3">
        <v>11433</v>
      </c>
      <c r="D215" s="91" t="s">
        <v>10</v>
      </c>
      <c r="E215" s="91" t="s">
        <v>4238</v>
      </c>
      <c r="F215" s="3">
        <v>1999</v>
      </c>
      <c r="G215" s="3" t="s">
        <v>3833</v>
      </c>
      <c r="H215" s="3" t="s">
        <v>4186</v>
      </c>
      <c r="I215" s="3" t="s">
        <v>3962</v>
      </c>
      <c r="J215" s="3">
        <v>69</v>
      </c>
      <c r="K215" s="3" t="s">
        <v>14</v>
      </c>
    </row>
    <row r="216" customHeight="1" spans="1:11">
      <c r="A216" s="3">
        <v>11434</v>
      </c>
      <c r="D216" s="91" t="s">
        <v>10</v>
      </c>
      <c r="E216" s="91" t="s">
        <v>4239</v>
      </c>
      <c r="F216" s="3">
        <v>1999</v>
      </c>
      <c r="G216" s="3" t="s">
        <v>3833</v>
      </c>
      <c r="H216" s="3" t="s">
        <v>4011</v>
      </c>
      <c r="I216" s="3" t="s">
        <v>3962</v>
      </c>
      <c r="J216" s="3">
        <v>64</v>
      </c>
      <c r="K216" s="3" t="s">
        <v>170</v>
      </c>
    </row>
    <row r="217" customHeight="1" spans="1:11">
      <c r="A217" s="3">
        <v>11435</v>
      </c>
      <c r="D217" s="91" t="s">
        <v>10</v>
      </c>
      <c r="E217" s="91" t="s">
        <v>4240</v>
      </c>
      <c r="F217" s="3">
        <v>1999</v>
      </c>
      <c r="G217" s="3" t="s">
        <v>3833</v>
      </c>
      <c r="H217" s="3" t="s">
        <v>4011</v>
      </c>
      <c r="I217" s="3" t="s">
        <v>3962</v>
      </c>
      <c r="J217" s="3">
        <v>64</v>
      </c>
      <c r="K217" s="3" t="s">
        <v>977</v>
      </c>
    </row>
    <row r="218" customHeight="1" spans="1:11">
      <c r="A218" s="3">
        <v>11436</v>
      </c>
      <c r="D218" s="91" t="s">
        <v>10</v>
      </c>
      <c r="E218" s="91" t="s">
        <v>4241</v>
      </c>
      <c r="F218" s="3">
        <v>1999</v>
      </c>
      <c r="G218" s="3" t="s">
        <v>4230</v>
      </c>
      <c r="H218" s="3" t="s">
        <v>4242</v>
      </c>
      <c r="I218" s="3" t="s">
        <v>4243</v>
      </c>
      <c r="J218" s="3"/>
      <c r="K218" s="3" t="s">
        <v>342</v>
      </c>
    </row>
    <row r="219" customHeight="1" spans="1:11">
      <c r="A219" s="3">
        <v>11437</v>
      </c>
      <c r="D219" s="91" t="s">
        <v>10</v>
      </c>
      <c r="E219" s="91" t="s">
        <v>4244</v>
      </c>
      <c r="F219" s="3">
        <v>2000</v>
      </c>
      <c r="G219" s="3" t="s">
        <v>3915</v>
      </c>
      <c r="H219" s="3" t="s">
        <v>4245</v>
      </c>
      <c r="I219" s="3"/>
      <c r="J219" s="3">
        <v>60</v>
      </c>
      <c r="K219" s="3" t="s">
        <v>40</v>
      </c>
    </row>
    <row r="220" customHeight="1" spans="1:11">
      <c r="A220" s="3">
        <v>11438</v>
      </c>
      <c r="D220" s="91" t="s">
        <v>10</v>
      </c>
      <c r="E220" s="91" t="s">
        <v>4246</v>
      </c>
      <c r="F220" s="3">
        <v>2000</v>
      </c>
      <c r="G220" s="3" t="s">
        <v>4247</v>
      </c>
      <c r="H220" s="3" t="s">
        <v>4248</v>
      </c>
      <c r="I220" s="3" t="s">
        <v>1059</v>
      </c>
      <c r="J220" s="3">
        <v>59</v>
      </c>
      <c r="K220" s="3" t="s">
        <v>27</v>
      </c>
    </row>
    <row r="221" customHeight="1" spans="1:11">
      <c r="A221" s="3">
        <v>11439</v>
      </c>
      <c r="D221" s="91" t="s">
        <v>10</v>
      </c>
      <c r="E221" s="91" t="s">
        <v>4249</v>
      </c>
      <c r="F221" s="3">
        <v>1999</v>
      </c>
      <c r="G221" s="3" t="s">
        <v>3833</v>
      </c>
      <c r="H221" s="3" t="s">
        <v>4040</v>
      </c>
      <c r="I221" s="3" t="s">
        <v>3962</v>
      </c>
      <c r="J221" s="3">
        <v>51</v>
      </c>
      <c r="K221" s="3" t="s">
        <v>14</v>
      </c>
    </row>
    <row r="222" customHeight="1" spans="1:11">
      <c r="A222" s="3">
        <v>11440</v>
      </c>
      <c r="D222" s="91" t="s">
        <v>10</v>
      </c>
      <c r="E222" s="91" t="s">
        <v>4250</v>
      </c>
      <c r="F222" s="3">
        <v>2000</v>
      </c>
      <c r="G222" s="3" t="s">
        <v>3915</v>
      </c>
      <c r="H222" s="3" t="s">
        <v>4098</v>
      </c>
      <c r="I222" s="3"/>
      <c r="J222" s="3">
        <v>67</v>
      </c>
      <c r="K222" s="3" t="s">
        <v>14</v>
      </c>
    </row>
    <row r="223" customHeight="1" spans="1:11">
      <c r="A223" s="3">
        <v>11441</v>
      </c>
      <c r="D223" s="91" t="s">
        <v>10</v>
      </c>
      <c r="E223" s="91" t="s">
        <v>4251</v>
      </c>
      <c r="F223" s="3">
        <v>2000</v>
      </c>
      <c r="G223" s="3" t="s">
        <v>3915</v>
      </c>
      <c r="H223" s="3" t="s">
        <v>4076</v>
      </c>
      <c r="I223" s="3"/>
      <c r="J223" s="3">
        <v>50</v>
      </c>
      <c r="K223" s="3" t="s">
        <v>14</v>
      </c>
    </row>
    <row r="224" customHeight="1" spans="1:11">
      <c r="A224" s="3">
        <v>11442</v>
      </c>
      <c r="D224" s="91" t="s">
        <v>10</v>
      </c>
      <c r="E224" s="91" t="s">
        <v>4252</v>
      </c>
      <c r="F224" s="3">
        <v>2000</v>
      </c>
      <c r="G224" s="3" t="s">
        <v>3915</v>
      </c>
      <c r="H224" s="3" t="s">
        <v>4253</v>
      </c>
      <c r="I224" s="3" t="s">
        <v>4254</v>
      </c>
      <c r="J224" s="3">
        <v>63</v>
      </c>
      <c r="K224" s="3" t="s">
        <v>27</v>
      </c>
    </row>
    <row r="225" customHeight="1" spans="1:11">
      <c r="A225" s="3">
        <v>11443</v>
      </c>
      <c r="D225" s="91" t="s">
        <v>10</v>
      </c>
      <c r="E225" s="91" t="s">
        <v>4255</v>
      </c>
      <c r="F225" s="3">
        <v>1999</v>
      </c>
      <c r="G225" s="3" t="s">
        <v>3833</v>
      </c>
      <c r="H225" s="3" t="s">
        <v>4059</v>
      </c>
      <c r="I225" s="3" t="s">
        <v>3962</v>
      </c>
      <c r="J225" s="3">
        <v>32</v>
      </c>
      <c r="K225" s="3" t="s">
        <v>170</v>
      </c>
    </row>
    <row r="226" customHeight="1" spans="1:11">
      <c r="A226" s="3">
        <v>11444</v>
      </c>
      <c r="D226" s="91" t="s">
        <v>10</v>
      </c>
      <c r="E226" s="91" t="s">
        <v>4256</v>
      </c>
      <c r="F226" s="3">
        <v>2000</v>
      </c>
      <c r="G226" s="3" t="s">
        <v>3915</v>
      </c>
      <c r="H226" s="3" t="s">
        <v>4235</v>
      </c>
      <c r="I226" s="3"/>
      <c r="J226" s="3">
        <v>57</v>
      </c>
      <c r="K226" s="3" t="s">
        <v>27</v>
      </c>
    </row>
    <row r="227" customHeight="1" spans="1:11">
      <c r="A227" s="3">
        <v>11445</v>
      </c>
      <c r="D227" s="91" t="s">
        <v>10</v>
      </c>
      <c r="E227" s="91" t="s">
        <v>4257</v>
      </c>
      <c r="F227" s="3">
        <v>2000</v>
      </c>
      <c r="G227" s="3" t="s">
        <v>3915</v>
      </c>
      <c r="H227" s="3" t="s">
        <v>4043</v>
      </c>
      <c r="I227" s="3"/>
      <c r="J227" s="3">
        <v>56</v>
      </c>
      <c r="K227" s="3" t="s">
        <v>27</v>
      </c>
    </row>
    <row r="228" customHeight="1" spans="1:11">
      <c r="A228" s="3">
        <v>11446</v>
      </c>
      <c r="D228" s="91" t="s">
        <v>10</v>
      </c>
      <c r="E228" s="91" t="s">
        <v>4258</v>
      </c>
      <c r="F228" s="3">
        <v>1999</v>
      </c>
      <c r="G228" s="3" t="s">
        <v>3845</v>
      </c>
      <c r="H228" s="3" t="s">
        <v>4061</v>
      </c>
      <c r="I228" s="3"/>
      <c r="J228" s="3">
        <v>43</v>
      </c>
      <c r="K228" s="3" t="s">
        <v>27</v>
      </c>
    </row>
    <row r="229" customHeight="1" spans="1:11">
      <c r="A229" s="3">
        <v>11447</v>
      </c>
      <c r="D229" s="91" t="s">
        <v>10</v>
      </c>
      <c r="E229" s="91" t="s">
        <v>4259</v>
      </c>
      <c r="F229" s="3">
        <v>1999</v>
      </c>
      <c r="G229" s="3" t="s">
        <v>3845</v>
      </c>
      <c r="H229" s="3" t="s">
        <v>4260</v>
      </c>
      <c r="I229" s="3"/>
      <c r="J229" s="3">
        <v>42</v>
      </c>
      <c r="K229" s="3" t="s">
        <v>27</v>
      </c>
    </row>
    <row r="230" customHeight="1" spans="1:11">
      <c r="A230" s="3">
        <v>11448</v>
      </c>
      <c r="D230" s="91" t="s">
        <v>10</v>
      </c>
      <c r="E230" s="91" t="s">
        <v>4261</v>
      </c>
      <c r="F230" s="3">
        <v>1999</v>
      </c>
      <c r="G230" s="3" t="s">
        <v>3845</v>
      </c>
      <c r="H230" s="3" t="s">
        <v>4205</v>
      </c>
      <c r="I230" s="3"/>
      <c r="J230" s="3">
        <v>62</v>
      </c>
      <c r="K230" s="3" t="s">
        <v>14</v>
      </c>
    </row>
    <row r="231" customHeight="1" spans="1:11">
      <c r="A231" s="3">
        <v>11449</v>
      </c>
      <c r="D231" s="91" t="s">
        <v>19</v>
      </c>
      <c r="E231" s="91" t="s">
        <v>4262</v>
      </c>
      <c r="F231" s="3">
        <v>1999</v>
      </c>
      <c r="G231" s="3" t="s">
        <v>3833</v>
      </c>
      <c r="H231" s="3" t="s">
        <v>4263</v>
      </c>
      <c r="I231" s="3" t="s">
        <v>3962</v>
      </c>
      <c r="J231" s="3">
        <v>37</v>
      </c>
      <c r="K231" s="3" t="s">
        <v>977</v>
      </c>
    </row>
    <row r="232" customHeight="1" spans="1:11">
      <c r="A232" s="3">
        <v>11450</v>
      </c>
      <c r="D232" s="91" t="s">
        <v>10</v>
      </c>
      <c r="E232" s="91" t="s">
        <v>4264</v>
      </c>
      <c r="F232" s="3">
        <v>1999</v>
      </c>
      <c r="G232" s="3" t="s">
        <v>3833</v>
      </c>
      <c r="H232" s="3" t="s">
        <v>4113</v>
      </c>
      <c r="I232" s="3" t="s">
        <v>3962</v>
      </c>
      <c r="J232" s="3">
        <v>61</v>
      </c>
      <c r="K232" s="3" t="s">
        <v>27</v>
      </c>
    </row>
    <row r="233" customHeight="1" spans="1:11">
      <c r="A233" s="3">
        <v>11451</v>
      </c>
      <c r="D233" s="91" t="s">
        <v>10</v>
      </c>
      <c r="E233" s="91" t="s">
        <v>4265</v>
      </c>
      <c r="F233" s="3">
        <v>1999</v>
      </c>
      <c r="G233" s="3" t="s">
        <v>3845</v>
      </c>
      <c r="H233" s="3" t="s">
        <v>4111</v>
      </c>
      <c r="I233" s="3"/>
      <c r="J233" s="3">
        <v>58</v>
      </c>
      <c r="K233" s="3" t="s">
        <v>14</v>
      </c>
    </row>
    <row r="234" customHeight="1" spans="1:11">
      <c r="A234" s="3">
        <v>11452</v>
      </c>
      <c r="D234" s="91" t="s">
        <v>10</v>
      </c>
      <c r="E234" s="91" t="s">
        <v>4266</v>
      </c>
      <c r="F234" s="3">
        <v>1999</v>
      </c>
      <c r="G234" s="3" t="s">
        <v>3845</v>
      </c>
      <c r="H234" s="3" t="s">
        <v>4267</v>
      </c>
      <c r="I234" s="3"/>
      <c r="J234" s="3">
        <v>61</v>
      </c>
      <c r="K234" s="3" t="s">
        <v>14</v>
      </c>
    </row>
    <row r="235" customHeight="1" spans="1:11">
      <c r="A235" s="3">
        <v>11453</v>
      </c>
      <c r="D235" s="91" t="s">
        <v>10</v>
      </c>
      <c r="E235" s="91" t="s">
        <v>4268</v>
      </c>
      <c r="F235" s="3">
        <v>1999</v>
      </c>
      <c r="G235" s="3" t="s">
        <v>3845</v>
      </c>
      <c r="H235" s="3" t="s">
        <v>4086</v>
      </c>
      <c r="I235" s="3"/>
      <c r="J235" s="3">
        <v>63</v>
      </c>
      <c r="K235" s="3" t="s">
        <v>14</v>
      </c>
    </row>
    <row r="236" customHeight="1" spans="1:11">
      <c r="A236" s="3">
        <v>11454</v>
      </c>
      <c r="D236" s="91" t="s">
        <v>10</v>
      </c>
      <c r="E236" s="91" t="s">
        <v>4269</v>
      </c>
      <c r="F236" s="3">
        <v>2000</v>
      </c>
      <c r="G236" s="3" t="s">
        <v>3915</v>
      </c>
      <c r="H236" s="3" t="s">
        <v>4199</v>
      </c>
      <c r="I236" s="3"/>
      <c r="J236" s="3">
        <v>42</v>
      </c>
      <c r="K236" s="3" t="s">
        <v>27</v>
      </c>
    </row>
    <row r="237" customHeight="1" spans="1:11">
      <c r="A237" s="3">
        <v>11455</v>
      </c>
      <c r="D237" s="91" t="s">
        <v>10</v>
      </c>
      <c r="E237" s="91" t="s">
        <v>4270</v>
      </c>
      <c r="F237" s="3">
        <v>2000</v>
      </c>
      <c r="G237" s="3" t="s">
        <v>3915</v>
      </c>
      <c r="H237" s="3" t="s">
        <v>4235</v>
      </c>
      <c r="I237" s="3"/>
      <c r="J237" s="3">
        <v>57</v>
      </c>
      <c r="K237" s="3" t="s">
        <v>14</v>
      </c>
    </row>
    <row r="238" customHeight="1" spans="1:11">
      <c r="A238" s="3">
        <v>11456</v>
      </c>
      <c r="D238" s="91" t="s">
        <v>10</v>
      </c>
      <c r="E238" s="91" t="s">
        <v>4272</v>
      </c>
      <c r="F238" s="3">
        <v>1999</v>
      </c>
      <c r="G238" s="3" t="s">
        <v>3833</v>
      </c>
      <c r="H238" s="3" t="s">
        <v>4273</v>
      </c>
      <c r="I238" s="3"/>
      <c r="J238" s="3">
        <v>18</v>
      </c>
      <c r="K238" s="3" t="s">
        <v>342</v>
      </c>
    </row>
    <row r="239" customHeight="1" spans="1:11">
      <c r="A239" s="3">
        <v>11457</v>
      </c>
      <c r="D239" s="91" t="s">
        <v>10</v>
      </c>
      <c r="E239" s="91" t="s">
        <v>4274</v>
      </c>
      <c r="F239" s="3">
        <v>1999</v>
      </c>
      <c r="G239" s="3" t="s">
        <v>3845</v>
      </c>
      <c r="H239" s="3" t="s">
        <v>4146</v>
      </c>
      <c r="I239" s="3"/>
      <c r="J239" s="3">
        <v>52</v>
      </c>
      <c r="K239" s="3" t="s">
        <v>14</v>
      </c>
    </row>
    <row r="240" customHeight="1" spans="1:11">
      <c r="A240" s="3">
        <v>11458</v>
      </c>
      <c r="D240" s="91" t="s">
        <v>10</v>
      </c>
      <c r="E240" s="91" t="s">
        <v>4275</v>
      </c>
      <c r="F240" s="3">
        <v>1999</v>
      </c>
      <c r="G240" s="3" t="s">
        <v>3845</v>
      </c>
      <c r="H240" s="3" t="s">
        <v>4276</v>
      </c>
      <c r="I240" s="3"/>
      <c r="J240" s="3">
        <v>37</v>
      </c>
      <c r="K240" s="3" t="s">
        <v>14</v>
      </c>
    </row>
    <row r="241" customHeight="1" spans="1:11">
      <c r="A241" s="3">
        <v>11459</v>
      </c>
      <c r="D241" s="91" t="s">
        <v>10</v>
      </c>
      <c r="E241" s="91" t="s">
        <v>4277</v>
      </c>
      <c r="F241" s="3">
        <v>1999</v>
      </c>
      <c r="G241" s="3" t="s">
        <v>3845</v>
      </c>
      <c r="H241" s="3" t="s">
        <v>4104</v>
      </c>
      <c r="I241" s="3"/>
      <c r="J241" s="3">
        <v>56</v>
      </c>
      <c r="K241" s="3" t="s">
        <v>14</v>
      </c>
    </row>
    <row r="242" customHeight="1" spans="1:11">
      <c r="A242" s="3">
        <v>11460</v>
      </c>
      <c r="D242" s="91" t="s">
        <v>10</v>
      </c>
      <c r="E242" s="91" t="s">
        <v>4278</v>
      </c>
      <c r="F242" s="3">
        <v>1999</v>
      </c>
      <c r="G242" s="3" t="s">
        <v>3833</v>
      </c>
      <c r="H242" s="3" t="s">
        <v>4279</v>
      </c>
      <c r="I242" s="3" t="s">
        <v>3962</v>
      </c>
      <c r="J242" s="3">
        <v>27</v>
      </c>
      <c r="K242" s="3" t="s">
        <v>27</v>
      </c>
    </row>
    <row r="243" customHeight="1" spans="1:11">
      <c r="A243" s="3">
        <v>11461</v>
      </c>
      <c r="D243" s="91" t="s">
        <v>10</v>
      </c>
      <c r="E243" s="91" t="s">
        <v>4280</v>
      </c>
      <c r="F243" s="3">
        <v>1999</v>
      </c>
      <c r="G243" s="3" t="s">
        <v>3845</v>
      </c>
      <c r="H243" s="3" t="s">
        <v>4224</v>
      </c>
      <c r="I243" s="3"/>
      <c r="J243" s="3">
        <v>41</v>
      </c>
      <c r="K243" s="3" t="s">
        <v>40</v>
      </c>
    </row>
    <row r="244" customHeight="1" spans="1:11">
      <c r="A244" s="3">
        <v>11462</v>
      </c>
      <c r="D244" s="91" t="s">
        <v>10</v>
      </c>
      <c r="E244" s="91" t="s">
        <v>4281</v>
      </c>
      <c r="F244" s="3">
        <v>1999</v>
      </c>
      <c r="G244" s="3" t="s">
        <v>3845</v>
      </c>
      <c r="H244" s="3" t="s">
        <v>4148</v>
      </c>
      <c r="I244" s="3" t="s">
        <v>1059</v>
      </c>
      <c r="J244" s="3">
        <v>60</v>
      </c>
      <c r="K244" s="3" t="s">
        <v>14</v>
      </c>
    </row>
    <row r="245" customHeight="1" spans="1:11">
      <c r="A245" s="3">
        <v>11463</v>
      </c>
      <c r="D245" s="91" t="s">
        <v>10</v>
      </c>
      <c r="E245" s="91" t="s">
        <v>4282</v>
      </c>
      <c r="F245" s="3">
        <v>2000</v>
      </c>
      <c r="G245" s="3" t="s">
        <v>3915</v>
      </c>
      <c r="H245" s="3" t="s">
        <v>4283</v>
      </c>
      <c r="I245" s="3"/>
      <c r="J245" s="3">
        <v>33</v>
      </c>
      <c r="K245" s="3" t="s">
        <v>14</v>
      </c>
    </row>
    <row r="246" customHeight="1" spans="1:11">
      <c r="A246" s="3">
        <v>11464</v>
      </c>
      <c r="D246" s="91" t="s">
        <v>10</v>
      </c>
      <c r="E246" s="91" t="s">
        <v>4284</v>
      </c>
      <c r="F246" s="3">
        <v>2000</v>
      </c>
      <c r="G246" s="3" t="s">
        <v>4285</v>
      </c>
      <c r="H246" s="3" t="s">
        <v>4286</v>
      </c>
      <c r="I246" s="3"/>
      <c r="J246" s="3">
        <v>82</v>
      </c>
      <c r="K246" s="3" t="s">
        <v>1470</v>
      </c>
    </row>
    <row r="247" customHeight="1" spans="1:11">
      <c r="A247" s="3">
        <v>11465</v>
      </c>
      <c r="D247" s="91" t="s">
        <v>10</v>
      </c>
      <c r="E247" s="91" t="s">
        <v>4287</v>
      </c>
      <c r="F247" s="3">
        <v>1999</v>
      </c>
      <c r="G247" s="3" t="s">
        <v>3845</v>
      </c>
      <c r="H247" s="3" t="s">
        <v>4205</v>
      </c>
      <c r="I247" s="3"/>
      <c r="J247" s="3">
        <v>62</v>
      </c>
      <c r="K247" s="3" t="s">
        <v>27</v>
      </c>
    </row>
    <row r="248" customHeight="1" spans="1:11">
      <c r="A248" s="3">
        <v>11466</v>
      </c>
      <c r="D248" s="91" t="s">
        <v>10</v>
      </c>
      <c r="E248" s="91" t="s">
        <v>4288</v>
      </c>
      <c r="F248" s="3">
        <v>2000</v>
      </c>
      <c r="G248" s="3" t="s">
        <v>3915</v>
      </c>
      <c r="H248" s="3" t="s">
        <v>4129</v>
      </c>
      <c r="I248" s="3"/>
      <c r="J248" s="3">
        <v>18</v>
      </c>
      <c r="K248" s="3" t="s">
        <v>342</v>
      </c>
    </row>
    <row r="249" customHeight="1" spans="1:11">
      <c r="A249" s="3">
        <v>11467</v>
      </c>
      <c r="D249" s="91" t="s">
        <v>10</v>
      </c>
      <c r="E249" s="91" t="s">
        <v>4289</v>
      </c>
      <c r="F249" s="3">
        <v>1999</v>
      </c>
      <c r="G249" s="3" t="s">
        <v>3845</v>
      </c>
      <c r="H249" s="3" t="s">
        <v>4290</v>
      </c>
      <c r="I249" s="3"/>
      <c r="J249" s="3">
        <v>53</v>
      </c>
      <c r="K249" s="3" t="s">
        <v>27</v>
      </c>
    </row>
    <row r="250" customHeight="1" spans="1:11">
      <c r="A250" s="3">
        <v>11468</v>
      </c>
      <c r="D250" s="91" t="s">
        <v>10</v>
      </c>
      <c r="E250" s="91" t="s">
        <v>4291</v>
      </c>
      <c r="F250" s="3">
        <v>1999</v>
      </c>
      <c r="G250" s="3" t="s">
        <v>3845</v>
      </c>
      <c r="H250" s="3" t="s">
        <v>4290</v>
      </c>
      <c r="I250" s="3"/>
      <c r="J250" s="3">
        <v>53</v>
      </c>
      <c r="K250" s="3" t="s">
        <v>170</v>
      </c>
    </row>
    <row r="251" customHeight="1" spans="1:11">
      <c r="A251" s="3">
        <v>11469</v>
      </c>
      <c r="D251" s="91" t="s">
        <v>10</v>
      </c>
      <c r="E251" s="91" t="s">
        <v>4292</v>
      </c>
      <c r="F251" s="3">
        <v>1999</v>
      </c>
      <c r="G251" s="3" t="s">
        <v>3845</v>
      </c>
      <c r="H251" s="3" t="s">
        <v>4030</v>
      </c>
      <c r="I251" s="3" t="s">
        <v>1059</v>
      </c>
      <c r="J251" s="3">
        <v>64</v>
      </c>
      <c r="K251" s="3" t="s">
        <v>1470</v>
      </c>
    </row>
    <row r="252" customHeight="1" spans="1:11">
      <c r="A252" s="3">
        <v>11470</v>
      </c>
      <c r="D252" s="91" t="s">
        <v>10</v>
      </c>
      <c r="E252" s="91" t="s">
        <v>4293</v>
      </c>
      <c r="F252" s="3">
        <v>2000</v>
      </c>
      <c r="G252" s="3" t="s">
        <v>3915</v>
      </c>
      <c r="H252" s="3" t="s">
        <v>4294</v>
      </c>
      <c r="I252" s="3"/>
      <c r="J252" s="3">
        <v>35</v>
      </c>
      <c r="K252" s="3" t="s">
        <v>27</v>
      </c>
    </row>
    <row r="253" customHeight="1" spans="1:11">
      <c r="A253" s="3">
        <v>11471</v>
      </c>
      <c r="D253" s="91" t="s">
        <v>10</v>
      </c>
      <c r="E253" s="91" t="s">
        <v>4295</v>
      </c>
      <c r="F253" s="3">
        <v>1999</v>
      </c>
      <c r="G253" s="3" t="s">
        <v>3845</v>
      </c>
      <c r="H253" s="3" t="s">
        <v>4267</v>
      </c>
      <c r="I253" s="3"/>
      <c r="J253" s="3">
        <v>61</v>
      </c>
      <c r="K253" s="3" t="s">
        <v>14</v>
      </c>
    </row>
    <row r="254" customHeight="1" spans="1:11">
      <c r="A254" s="3">
        <v>11472</v>
      </c>
      <c r="D254" s="91" t="s">
        <v>10</v>
      </c>
      <c r="E254" s="91" t="s">
        <v>4296</v>
      </c>
      <c r="F254" s="3">
        <v>1999</v>
      </c>
      <c r="G254" s="3" t="s">
        <v>3845</v>
      </c>
      <c r="H254" s="3" t="s">
        <v>4111</v>
      </c>
      <c r="I254" s="3"/>
      <c r="J254" s="3">
        <v>58</v>
      </c>
      <c r="K254" s="3" t="s">
        <v>14</v>
      </c>
    </row>
    <row r="255" customHeight="1" spans="1:11">
      <c r="A255" s="3">
        <v>11473</v>
      </c>
      <c r="D255" s="91" t="s">
        <v>10</v>
      </c>
      <c r="E255" s="91" t="s">
        <v>4297</v>
      </c>
      <c r="F255" s="3">
        <v>1999</v>
      </c>
      <c r="G255" s="3" t="s">
        <v>3845</v>
      </c>
      <c r="H255" s="3" t="s">
        <v>4111</v>
      </c>
      <c r="I255" s="3"/>
      <c r="J255" s="3">
        <v>58</v>
      </c>
      <c r="K255" s="3" t="s">
        <v>14</v>
      </c>
    </row>
    <row r="256" customHeight="1" spans="1:11">
      <c r="A256" s="3">
        <v>11474</v>
      </c>
      <c r="D256" s="91" t="s">
        <v>10</v>
      </c>
      <c r="E256" s="91" t="s">
        <v>4298</v>
      </c>
      <c r="F256" s="3">
        <v>2000</v>
      </c>
      <c r="G256" s="3" t="s">
        <v>3915</v>
      </c>
      <c r="H256" s="3" t="s">
        <v>4299</v>
      </c>
      <c r="I256" s="3"/>
      <c r="J256" s="3">
        <v>69</v>
      </c>
      <c r="K256" s="3" t="s">
        <v>170</v>
      </c>
    </row>
    <row r="257" customHeight="1" spans="1:11">
      <c r="A257" s="3">
        <v>11475</v>
      </c>
      <c r="D257" s="91" t="s">
        <v>10</v>
      </c>
      <c r="E257" s="91" t="s">
        <v>4300</v>
      </c>
      <c r="F257" s="3">
        <v>2000</v>
      </c>
      <c r="G257" s="3" t="s">
        <v>3915</v>
      </c>
      <c r="H257" s="3" t="s">
        <v>4016</v>
      </c>
      <c r="I257" s="3"/>
      <c r="J257" s="3">
        <v>55</v>
      </c>
      <c r="K257" s="3" t="s">
        <v>27</v>
      </c>
    </row>
    <row r="258" customHeight="1" spans="1:11">
      <c r="A258" s="3">
        <v>11476</v>
      </c>
      <c r="D258" s="91" t="s">
        <v>10</v>
      </c>
      <c r="E258" s="91" t="s">
        <v>4301</v>
      </c>
      <c r="F258" s="3">
        <v>2000</v>
      </c>
      <c r="G258" s="3" t="s">
        <v>3915</v>
      </c>
      <c r="H258" s="3" t="s">
        <v>4111</v>
      </c>
      <c r="I258" s="3"/>
      <c r="J258" s="3">
        <v>63</v>
      </c>
      <c r="K258" s="3" t="s">
        <v>1470</v>
      </c>
    </row>
    <row r="259" customHeight="1" spans="1:11">
      <c r="A259" s="3">
        <v>11477</v>
      </c>
      <c r="D259" s="91" t="s">
        <v>10</v>
      </c>
      <c r="E259" s="91" t="s">
        <v>4302</v>
      </c>
      <c r="F259" s="3">
        <v>2000</v>
      </c>
      <c r="G259" s="3" t="s">
        <v>3915</v>
      </c>
      <c r="H259" s="3" t="s">
        <v>4303</v>
      </c>
      <c r="I259" s="3"/>
      <c r="J259" s="3">
        <v>78</v>
      </c>
      <c r="K259" s="3" t="s">
        <v>170</v>
      </c>
    </row>
    <row r="260" customHeight="1" spans="1:11">
      <c r="A260" s="3">
        <v>11478</v>
      </c>
      <c r="D260" s="91" t="s">
        <v>10</v>
      </c>
      <c r="E260" s="91" t="s">
        <v>4304</v>
      </c>
      <c r="F260" s="3">
        <v>1999</v>
      </c>
      <c r="G260" s="3" t="s">
        <v>3871</v>
      </c>
      <c r="H260" s="3" t="s">
        <v>4038</v>
      </c>
      <c r="I260" s="3" t="s">
        <v>1059</v>
      </c>
      <c r="J260" s="3">
        <v>57</v>
      </c>
      <c r="K260" s="3" t="s">
        <v>170</v>
      </c>
    </row>
    <row r="261" customHeight="1" spans="1:11">
      <c r="A261" s="3">
        <v>11479</v>
      </c>
      <c r="D261" s="91" t="s">
        <v>10</v>
      </c>
      <c r="E261" s="91" t="s">
        <v>4305</v>
      </c>
      <c r="F261" s="3">
        <v>1999</v>
      </c>
      <c r="G261" s="3" t="s">
        <v>3871</v>
      </c>
      <c r="H261" s="3" t="s">
        <v>4043</v>
      </c>
      <c r="I261" s="3" t="s">
        <v>1059</v>
      </c>
      <c r="J261" s="3">
        <v>46</v>
      </c>
      <c r="K261" s="3" t="s">
        <v>170</v>
      </c>
    </row>
    <row r="262" customHeight="1" spans="1:11">
      <c r="A262" s="3">
        <v>11480</v>
      </c>
      <c r="D262" s="91" t="s">
        <v>10</v>
      </c>
      <c r="E262" s="91" t="s">
        <v>4306</v>
      </c>
      <c r="F262" s="3">
        <v>1999</v>
      </c>
      <c r="G262" s="3" t="s">
        <v>3833</v>
      </c>
      <c r="H262" s="3" t="s">
        <v>4186</v>
      </c>
      <c r="I262" s="3" t="s">
        <v>3962</v>
      </c>
      <c r="J262" s="3">
        <v>69</v>
      </c>
      <c r="K262" s="3" t="s">
        <v>170</v>
      </c>
    </row>
    <row r="263" customHeight="1" spans="1:11">
      <c r="A263" s="3">
        <v>11481</v>
      </c>
      <c r="D263" s="91" t="s">
        <v>10</v>
      </c>
      <c r="E263" s="91" t="s">
        <v>4307</v>
      </c>
      <c r="F263" s="3">
        <v>2000</v>
      </c>
      <c r="G263" s="3" t="s">
        <v>3915</v>
      </c>
      <c r="H263" s="3" t="s">
        <v>4054</v>
      </c>
      <c r="I263" s="3"/>
      <c r="J263" s="3">
        <v>46</v>
      </c>
      <c r="K263" s="3" t="s">
        <v>14</v>
      </c>
    </row>
    <row r="264" customHeight="1" spans="1:11">
      <c r="A264" s="3">
        <v>11482</v>
      </c>
      <c r="D264" s="91" t="s">
        <v>10</v>
      </c>
      <c r="E264" s="91" t="s">
        <v>4308</v>
      </c>
      <c r="F264" s="3">
        <v>1999</v>
      </c>
      <c r="G264" s="3" t="s">
        <v>3871</v>
      </c>
      <c r="H264" s="3" t="s">
        <v>4126</v>
      </c>
      <c r="I264" s="3" t="s">
        <v>1059</v>
      </c>
      <c r="J264" s="3">
        <v>35</v>
      </c>
      <c r="K264" s="3" t="s">
        <v>342</v>
      </c>
    </row>
    <row r="265" customHeight="1" spans="1:11">
      <c r="A265" s="3">
        <v>11483</v>
      </c>
      <c r="D265" s="91" t="s">
        <v>10</v>
      </c>
      <c r="E265" s="91" t="s">
        <v>4309</v>
      </c>
      <c r="F265" s="3">
        <v>1999</v>
      </c>
      <c r="G265" s="3" t="s">
        <v>3833</v>
      </c>
      <c r="H265" s="3" t="s">
        <v>4310</v>
      </c>
      <c r="I265" s="3" t="s">
        <v>1059</v>
      </c>
      <c r="J265" s="3">
        <v>84</v>
      </c>
      <c r="K265" s="3" t="s">
        <v>977</v>
      </c>
    </row>
    <row r="266" customHeight="1" spans="1:11">
      <c r="A266" s="3">
        <v>11484</v>
      </c>
      <c r="D266" s="91" t="s">
        <v>10</v>
      </c>
      <c r="E266" s="91" t="s">
        <v>4311</v>
      </c>
      <c r="F266" s="3">
        <v>2000</v>
      </c>
      <c r="G266" s="3" t="s">
        <v>3915</v>
      </c>
      <c r="H266" s="3" t="s">
        <v>4312</v>
      </c>
      <c r="I266" s="3"/>
      <c r="J266" s="3">
        <v>77</v>
      </c>
      <c r="K266" s="3" t="s">
        <v>14</v>
      </c>
    </row>
    <row r="267" customHeight="1" spans="1:11">
      <c r="A267" s="3">
        <v>11485</v>
      </c>
      <c r="D267" s="91" t="s">
        <v>10</v>
      </c>
      <c r="E267" s="91" t="s">
        <v>4313</v>
      </c>
      <c r="F267" s="3">
        <v>1996</v>
      </c>
      <c r="G267" s="68" t="s">
        <v>4168</v>
      </c>
      <c r="H267" s="3" t="s">
        <v>4314</v>
      </c>
      <c r="I267" s="3" t="s">
        <v>4243</v>
      </c>
      <c r="J267" s="3"/>
      <c r="K267" s="3" t="s">
        <v>14</v>
      </c>
    </row>
    <row r="268" customHeight="1" spans="1:11">
      <c r="A268" s="3">
        <v>11486</v>
      </c>
      <c r="D268" s="91" t="s">
        <v>10</v>
      </c>
      <c r="E268" s="91" t="s">
        <v>4315</v>
      </c>
      <c r="F268" s="3">
        <v>1999</v>
      </c>
      <c r="G268" s="3" t="s">
        <v>3845</v>
      </c>
      <c r="H268" s="3" t="s">
        <v>4016</v>
      </c>
      <c r="I268" s="3"/>
      <c r="J268" s="3">
        <v>51</v>
      </c>
      <c r="K268" s="3" t="s">
        <v>27</v>
      </c>
    </row>
    <row r="269" customHeight="1" spans="1:11">
      <c r="A269" s="3">
        <v>11487</v>
      </c>
      <c r="D269" s="91" t="s">
        <v>10</v>
      </c>
      <c r="E269" s="91" t="s">
        <v>4316</v>
      </c>
      <c r="F269" s="3">
        <v>2000</v>
      </c>
      <c r="G269" s="3" t="s">
        <v>3915</v>
      </c>
      <c r="H269" s="3" t="s">
        <v>4078</v>
      </c>
      <c r="I269" s="3"/>
      <c r="J269" s="3">
        <v>61</v>
      </c>
      <c r="K269" s="3" t="s">
        <v>27</v>
      </c>
    </row>
    <row r="270" customHeight="1" spans="1:11">
      <c r="A270" s="3">
        <v>11488</v>
      </c>
      <c r="D270" s="91" t="s">
        <v>10</v>
      </c>
      <c r="E270" s="91" t="s">
        <v>4317</v>
      </c>
      <c r="F270" s="3">
        <v>2000</v>
      </c>
      <c r="G270" s="3" t="s">
        <v>3915</v>
      </c>
      <c r="H270" s="3" t="s">
        <v>4318</v>
      </c>
      <c r="I270" s="3"/>
      <c r="J270" s="3">
        <v>38</v>
      </c>
      <c r="K270" s="3" t="s">
        <v>27</v>
      </c>
    </row>
    <row r="271" customHeight="1" spans="1:11">
      <c r="A271" s="3">
        <v>11489</v>
      </c>
      <c r="D271" s="91" t="s">
        <v>10</v>
      </c>
      <c r="E271" s="91" t="s">
        <v>4319</v>
      </c>
      <c r="F271" s="3">
        <v>1999</v>
      </c>
      <c r="G271" s="3" t="s">
        <v>3845</v>
      </c>
      <c r="H271" s="3"/>
      <c r="I271" s="3"/>
      <c r="J271" s="3">
        <v>49</v>
      </c>
      <c r="K271" s="3" t="s">
        <v>27</v>
      </c>
    </row>
    <row r="272" customHeight="1" spans="1:11">
      <c r="A272" s="3">
        <v>11490</v>
      </c>
      <c r="D272" s="91" t="s">
        <v>10</v>
      </c>
      <c r="E272" s="91" t="s">
        <v>4320</v>
      </c>
      <c r="F272" s="3">
        <v>1999</v>
      </c>
      <c r="G272" s="3" t="s">
        <v>3871</v>
      </c>
      <c r="H272" s="3" t="s">
        <v>4203</v>
      </c>
      <c r="I272" s="3" t="s">
        <v>1059</v>
      </c>
      <c r="J272" s="3">
        <v>54</v>
      </c>
      <c r="K272" s="3" t="s">
        <v>27</v>
      </c>
    </row>
    <row r="273" customHeight="1" spans="1:11">
      <c r="A273" s="3">
        <v>11491</v>
      </c>
      <c r="D273" s="91" t="s">
        <v>10</v>
      </c>
      <c r="E273" s="91" t="s">
        <v>4321</v>
      </c>
      <c r="F273" s="3">
        <v>1999</v>
      </c>
      <c r="G273" s="3" t="s">
        <v>3871</v>
      </c>
      <c r="H273" s="3" t="s">
        <v>4098</v>
      </c>
      <c r="I273" s="3" t="s">
        <v>1059</v>
      </c>
      <c r="J273" s="3">
        <v>55</v>
      </c>
      <c r="K273" s="3" t="s">
        <v>1470</v>
      </c>
    </row>
    <row r="274" customHeight="1" spans="1:11">
      <c r="A274" s="3">
        <v>11492</v>
      </c>
      <c r="D274" s="91" t="s">
        <v>10</v>
      </c>
      <c r="E274" s="91" t="s">
        <v>4322</v>
      </c>
      <c r="F274" s="3">
        <v>1999</v>
      </c>
      <c r="G274" s="3" t="s">
        <v>3871</v>
      </c>
      <c r="H274" s="3" t="s">
        <v>4323</v>
      </c>
      <c r="I274" s="3" t="s">
        <v>1059</v>
      </c>
      <c r="J274" s="3">
        <v>61</v>
      </c>
      <c r="K274" s="3" t="s">
        <v>977</v>
      </c>
    </row>
    <row r="275" customHeight="1" spans="1:11">
      <c r="A275" s="3">
        <v>11493</v>
      </c>
      <c r="D275" s="91" t="s">
        <v>10</v>
      </c>
      <c r="E275" s="91" t="s">
        <v>4324</v>
      </c>
      <c r="F275" s="3">
        <v>1999</v>
      </c>
      <c r="G275" s="3" t="s">
        <v>3845</v>
      </c>
      <c r="H275" s="3" t="s">
        <v>4176</v>
      </c>
      <c r="I275" s="3"/>
      <c r="J275" s="3">
        <v>57</v>
      </c>
      <c r="K275" s="3" t="s">
        <v>14</v>
      </c>
    </row>
    <row r="276" customHeight="1" spans="1:11">
      <c r="A276" s="3">
        <v>11494</v>
      </c>
      <c r="D276" s="91" t="s">
        <v>10</v>
      </c>
      <c r="E276" s="91" t="s">
        <v>4325</v>
      </c>
      <c r="F276" s="3">
        <v>1999</v>
      </c>
      <c r="G276" s="3" t="s">
        <v>3833</v>
      </c>
      <c r="H276" s="3" t="s">
        <v>4326</v>
      </c>
      <c r="I276" s="3" t="s">
        <v>3962</v>
      </c>
      <c r="J276" s="3">
        <v>28</v>
      </c>
      <c r="K276" s="3" t="s">
        <v>170</v>
      </c>
    </row>
    <row r="277" customHeight="1" spans="1:11">
      <c r="A277" s="3">
        <v>11495</v>
      </c>
      <c r="D277" s="91" t="s">
        <v>10</v>
      </c>
      <c r="E277" s="91" t="s">
        <v>4327</v>
      </c>
      <c r="F277" s="3">
        <v>1999</v>
      </c>
      <c r="G277" s="3" t="s">
        <v>3845</v>
      </c>
      <c r="H277" s="3" t="s">
        <v>4328</v>
      </c>
      <c r="I277" s="3"/>
      <c r="J277" s="3">
        <v>44</v>
      </c>
      <c r="K277" s="3" t="s">
        <v>27</v>
      </c>
    </row>
    <row r="278" customHeight="1" spans="1:11">
      <c r="A278" s="3">
        <v>11496</v>
      </c>
      <c r="D278" s="91" t="s">
        <v>10</v>
      </c>
      <c r="E278" s="91" t="s">
        <v>4329</v>
      </c>
      <c r="F278" s="3">
        <v>1999</v>
      </c>
      <c r="G278" s="3" t="s">
        <v>3833</v>
      </c>
      <c r="H278" s="3" t="s">
        <v>4131</v>
      </c>
      <c r="I278" s="3" t="s">
        <v>3962</v>
      </c>
      <c r="J278" s="3">
        <v>43</v>
      </c>
      <c r="K278" s="3" t="s">
        <v>170</v>
      </c>
    </row>
    <row r="279" customHeight="1" spans="1:11">
      <c r="A279" s="3">
        <v>11497</v>
      </c>
      <c r="D279" s="91" t="s">
        <v>10</v>
      </c>
      <c r="E279" s="91" t="s">
        <v>4330</v>
      </c>
      <c r="F279" s="3">
        <v>1999</v>
      </c>
      <c r="G279" s="3" t="s">
        <v>3845</v>
      </c>
      <c r="H279" s="3" t="s">
        <v>4061</v>
      </c>
      <c r="I279" s="3"/>
      <c r="J279" s="3">
        <v>43</v>
      </c>
      <c r="K279" s="3" t="s">
        <v>27</v>
      </c>
    </row>
    <row r="280" customHeight="1" spans="1:11">
      <c r="A280" s="3">
        <v>11498</v>
      </c>
      <c r="D280" s="91" t="s">
        <v>10</v>
      </c>
      <c r="E280" s="91" t="s">
        <v>4331</v>
      </c>
      <c r="F280" s="3">
        <v>2000</v>
      </c>
      <c r="G280" s="3" t="s">
        <v>3915</v>
      </c>
      <c r="H280" s="3" t="s">
        <v>4133</v>
      </c>
      <c r="I280" s="3"/>
      <c r="J280" s="3">
        <v>79</v>
      </c>
      <c r="K280" s="3" t="s">
        <v>342</v>
      </c>
    </row>
    <row r="281" customHeight="1" spans="1:11">
      <c r="A281" s="3">
        <v>11499</v>
      </c>
      <c r="D281" s="91" t="s">
        <v>10</v>
      </c>
      <c r="E281" s="91" t="s">
        <v>4332</v>
      </c>
      <c r="F281" s="3">
        <v>1997</v>
      </c>
      <c r="G281" s="68" t="s">
        <v>4333</v>
      </c>
      <c r="H281" s="3" t="s">
        <v>4016</v>
      </c>
      <c r="I281" s="3"/>
      <c r="J281" s="3">
        <v>133</v>
      </c>
      <c r="K281" s="3" t="s">
        <v>170</v>
      </c>
    </row>
    <row r="282" customHeight="1" spans="1:11">
      <c r="A282" s="3">
        <v>11500</v>
      </c>
      <c r="D282" s="91" t="s">
        <v>10</v>
      </c>
      <c r="E282" s="91" t="s">
        <v>4334</v>
      </c>
      <c r="F282" s="3">
        <v>2000</v>
      </c>
      <c r="G282" s="3" t="s">
        <v>3915</v>
      </c>
      <c r="H282" s="3" t="s">
        <v>4335</v>
      </c>
      <c r="I282" s="3"/>
      <c r="J282" s="3">
        <v>53</v>
      </c>
      <c r="K282" s="3" t="s">
        <v>14</v>
      </c>
    </row>
    <row r="283" customHeight="1" spans="1:11">
      <c r="A283" s="3">
        <v>11501</v>
      </c>
      <c r="D283" s="91" t="s">
        <v>10</v>
      </c>
      <c r="E283" s="91" t="s">
        <v>4336</v>
      </c>
      <c r="F283" s="3">
        <v>2000</v>
      </c>
      <c r="G283" s="3" t="s">
        <v>3915</v>
      </c>
      <c r="H283" s="3" t="s">
        <v>4337</v>
      </c>
      <c r="I283" s="3"/>
      <c r="J283" s="3">
        <v>68</v>
      </c>
      <c r="K283" s="3" t="s">
        <v>14</v>
      </c>
    </row>
    <row r="284" customHeight="1" spans="1:11">
      <c r="A284" s="3">
        <v>11502</v>
      </c>
      <c r="D284" s="91" t="s">
        <v>10</v>
      </c>
      <c r="E284" s="91" t="s">
        <v>4338</v>
      </c>
      <c r="F284" s="3">
        <v>1999</v>
      </c>
      <c r="G284" s="3" t="s">
        <v>3833</v>
      </c>
      <c r="H284" s="3" t="s">
        <v>4184</v>
      </c>
      <c r="I284" s="3" t="s">
        <v>3962</v>
      </c>
      <c r="J284" s="3">
        <v>65</v>
      </c>
      <c r="K284" s="3" t="s">
        <v>14</v>
      </c>
    </row>
    <row r="285" customHeight="1" spans="1:11">
      <c r="A285" s="3">
        <v>11503</v>
      </c>
      <c r="D285" s="91" t="s">
        <v>10</v>
      </c>
      <c r="E285" s="91" t="s">
        <v>4339</v>
      </c>
      <c r="F285" s="3">
        <v>1997</v>
      </c>
      <c r="G285" s="3" t="s">
        <v>4340</v>
      </c>
      <c r="H285" s="3" t="s">
        <v>4235</v>
      </c>
      <c r="I285" s="3"/>
      <c r="J285" s="3">
        <v>88</v>
      </c>
      <c r="K285" s="3" t="s">
        <v>342</v>
      </c>
    </row>
    <row r="286" customHeight="1" spans="1:11">
      <c r="A286" s="3">
        <v>11504</v>
      </c>
      <c r="D286" s="91" t="s">
        <v>10</v>
      </c>
      <c r="E286" s="91" t="s">
        <v>4341</v>
      </c>
      <c r="F286" s="3">
        <v>1999</v>
      </c>
      <c r="G286" s="3" t="s">
        <v>3845</v>
      </c>
      <c r="H286" s="3" t="s">
        <v>4030</v>
      </c>
      <c r="I286" s="3"/>
      <c r="J286" s="3">
        <v>64</v>
      </c>
      <c r="K286" s="3" t="s">
        <v>14</v>
      </c>
    </row>
    <row r="287" customHeight="1" spans="1:11">
      <c r="A287" s="3">
        <v>11505</v>
      </c>
      <c r="D287" s="91" t="s">
        <v>10</v>
      </c>
      <c r="E287" s="91" t="s">
        <v>4342</v>
      </c>
      <c r="F287" s="3">
        <v>2000</v>
      </c>
      <c r="G287" s="3" t="s">
        <v>3915</v>
      </c>
      <c r="H287" s="3" t="s">
        <v>4343</v>
      </c>
      <c r="I287" s="3"/>
      <c r="J287" s="3">
        <v>23</v>
      </c>
      <c r="K287" s="3" t="s">
        <v>14</v>
      </c>
    </row>
    <row r="288" customHeight="1" spans="1:11">
      <c r="A288" s="3">
        <v>11506</v>
      </c>
      <c r="D288" s="91" t="s">
        <v>10</v>
      </c>
      <c r="E288" s="91" t="s">
        <v>4344</v>
      </c>
      <c r="F288" s="3">
        <v>2000</v>
      </c>
      <c r="G288" s="3" t="s">
        <v>3915</v>
      </c>
      <c r="H288" s="3" t="s">
        <v>4345</v>
      </c>
      <c r="I288" s="3"/>
      <c r="J288" s="3">
        <v>44</v>
      </c>
      <c r="K288" s="3" t="s">
        <v>14</v>
      </c>
    </row>
    <row r="289" customHeight="1" spans="1:11">
      <c r="A289" s="3">
        <v>11507</v>
      </c>
      <c r="D289" s="91" t="s">
        <v>10</v>
      </c>
      <c r="E289" s="91" t="s">
        <v>4346</v>
      </c>
      <c r="F289" s="3">
        <v>1999</v>
      </c>
      <c r="G289" s="3" t="s">
        <v>3845</v>
      </c>
      <c r="H289" s="3" t="s">
        <v>4111</v>
      </c>
      <c r="I289" s="3"/>
      <c r="J289" s="3">
        <v>58</v>
      </c>
      <c r="K289" s="3" t="s">
        <v>14</v>
      </c>
    </row>
    <row r="290" customHeight="1" spans="1:11">
      <c r="A290" s="3">
        <v>11508</v>
      </c>
      <c r="D290" s="91" t="s">
        <v>10</v>
      </c>
      <c r="E290" s="91" t="s">
        <v>4347</v>
      </c>
      <c r="F290" s="3">
        <v>1999</v>
      </c>
      <c r="G290" s="3" t="s">
        <v>3871</v>
      </c>
      <c r="H290" s="3" t="s">
        <v>4348</v>
      </c>
      <c r="I290" s="3"/>
      <c r="J290" s="3">
        <v>16</v>
      </c>
      <c r="K290" s="3" t="s">
        <v>14</v>
      </c>
    </row>
    <row r="291" customHeight="1" spans="1:11">
      <c r="A291" s="3">
        <v>11509</v>
      </c>
      <c r="D291" s="91" t="s">
        <v>10</v>
      </c>
      <c r="E291" s="91" t="s">
        <v>4349</v>
      </c>
      <c r="F291" s="3">
        <v>1999</v>
      </c>
      <c r="G291" s="3" t="s">
        <v>3871</v>
      </c>
      <c r="H291" s="3" t="s">
        <v>4098</v>
      </c>
      <c r="I291" s="3" t="s">
        <v>1059</v>
      </c>
      <c r="J291" s="3">
        <v>55</v>
      </c>
      <c r="K291" s="3" t="s">
        <v>14</v>
      </c>
    </row>
    <row r="292" customHeight="1" spans="1:11">
      <c r="A292" s="3">
        <v>11510</v>
      </c>
      <c r="D292" s="91" t="s">
        <v>10</v>
      </c>
      <c r="E292" s="91" t="s">
        <v>4350</v>
      </c>
      <c r="F292" s="3">
        <v>2000</v>
      </c>
      <c r="G292" s="3" t="s">
        <v>3915</v>
      </c>
      <c r="H292" s="3" t="s">
        <v>4043</v>
      </c>
      <c r="I292" s="3" t="s">
        <v>1059</v>
      </c>
      <c r="J292" s="3">
        <v>56</v>
      </c>
      <c r="K292" s="3" t="s">
        <v>14</v>
      </c>
    </row>
    <row r="293" customHeight="1" spans="1:11">
      <c r="A293" s="3">
        <v>11511</v>
      </c>
      <c r="D293" s="91" t="s">
        <v>10</v>
      </c>
      <c r="E293" s="91" t="s">
        <v>4351</v>
      </c>
      <c r="F293" s="3">
        <v>1999</v>
      </c>
      <c r="G293" s="3" t="s">
        <v>3833</v>
      </c>
      <c r="H293" s="3" t="s">
        <v>4352</v>
      </c>
      <c r="I293" s="3" t="s">
        <v>3962</v>
      </c>
      <c r="J293" s="3">
        <v>36</v>
      </c>
      <c r="K293" s="3" t="s">
        <v>27</v>
      </c>
    </row>
    <row r="294" customHeight="1" spans="1:11">
      <c r="A294" s="3">
        <v>11512</v>
      </c>
      <c r="D294" s="91" t="s">
        <v>10</v>
      </c>
      <c r="E294" s="91" t="s">
        <v>4353</v>
      </c>
      <c r="F294" s="3">
        <v>1999</v>
      </c>
      <c r="G294" s="3" t="s">
        <v>3871</v>
      </c>
      <c r="H294" s="3" t="s">
        <v>4137</v>
      </c>
      <c r="I294" s="3"/>
      <c r="J294" s="3">
        <v>32</v>
      </c>
      <c r="K294" s="3" t="s">
        <v>14</v>
      </c>
    </row>
    <row r="295" customHeight="1" spans="1:11">
      <c r="A295" s="3">
        <v>11513</v>
      </c>
      <c r="D295" s="91" t="s">
        <v>10</v>
      </c>
      <c r="E295" s="91" t="s">
        <v>4354</v>
      </c>
      <c r="F295" s="3">
        <v>2000</v>
      </c>
      <c r="G295" s="3" t="s">
        <v>3915</v>
      </c>
      <c r="H295" s="3" t="s">
        <v>4045</v>
      </c>
      <c r="I295" s="3"/>
      <c r="J295" s="3">
        <v>65</v>
      </c>
      <c r="K295" s="3" t="s">
        <v>14</v>
      </c>
    </row>
    <row r="296" customHeight="1" spans="1:11">
      <c r="A296" s="3">
        <v>11514</v>
      </c>
      <c r="D296" s="91" t="s">
        <v>10</v>
      </c>
      <c r="E296" s="91" t="s">
        <v>4355</v>
      </c>
      <c r="F296" s="3">
        <v>2000</v>
      </c>
      <c r="G296" s="3" t="s">
        <v>3993</v>
      </c>
      <c r="H296" s="3" t="s">
        <v>4356</v>
      </c>
      <c r="I296" s="3" t="s">
        <v>1059</v>
      </c>
      <c r="J296" s="3">
        <v>34</v>
      </c>
      <c r="K296" s="3" t="s">
        <v>1470</v>
      </c>
    </row>
    <row r="297" customHeight="1" spans="1:11">
      <c r="A297" s="3">
        <v>11515</v>
      </c>
      <c r="D297" s="91" t="s">
        <v>10</v>
      </c>
      <c r="E297" s="91" t="s">
        <v>4357</v>
      </c>
      <c r="F297" s="3">
        <v>2000</v>
      </c>
      <c r="G297" s="3" t="s">
        <v>4001</v>
      </c>
      <c r="H297" s="3" t="s">
        <v>4358</v>
      </c>
      <c r="I297" s="3" t="s">
        <v>1059</v>
      </c>
      <c r="J297" s="3">
        <v>58</v>
      </c>
      <c r="K297" s="3" t="s">
        <v>27</v>
      </c>
    </row>
    <row r="298" customHeight="1" spans="1:11">
      <c r="A298" s="3">
        <v>11516</v>
      </c>
      <c r="D298" s="91" t="s">
        <v>10</v>
      </c>
      <c r="E298" s="91" t="s">
        <v>4359</v>
      </c>
      <c r="F298" s="3">
        <v>2000</v>
      </c>
      <c r="G298" s="3" t="s">
        <v>4001</v>
      </c>
      <c r="H298" s="3" t="s">
        <v>4360</v>
      </c>
      <c r="I298" s="3" t="s">
        <v>1059</v>
      </c>
      <c r="J298" s="3">
        <v>47</v>
      </c>
      <c r="K298" s="3" t="s">
        <v>27</v>
      </c>
    </row>
    <row r="299" customHeight="1" spans="1:11">
      <c r="A299" s="3">
        <v>11517</v>
      </c>
      <c r="D299" s="91" t="s">
        <v>10</v>
      </c>
      <c r="E299" s="91" t="s">
        <v>4361</v>
      </c>
      <c r="F299" s="3">
        <v>2000</v>
      </c>
      <c r="G299" s="3" t="s">
        <v>4001</v>
      </c>
      <c r="H299" s="3" t="s">
        <v>4362</v>
      </c>
      <c r="I299" s="3" t="s">
        <v>1059</v>
      </c>
      <c r="J299" s="3">
        <v>44</v>
      </c>
      <c r="K299" s="3" t="s">
        <v>27</v>
      </c>
    </row>
    <row r="300" customHeight="1" spans="1:11">
      <c r="A300" s="3">
        <v>11518</v>
      </c>
      <c r="D300" s="91" t="s">
        <v>10</v>
      </c>
      <c r="E300" s="91" t="s">
        <v>4363</v>
      </c>
      <c r="F300" s="3">
        <v>2000</v>
      </c>
      <c r="G300" s="3" t="s">
        <v>4001</v>
      </c>
      <c r="H300" s="3" t="s">
        <v>4364</v>
      </c>
      <c r="I300" s="3" t="s">
        <v>1059</v>
      </c>
      <c r="J300" s="3">
        <v>55</v>
      </c>
      <c r="K300" s="3" t="s">
        <v>27</v>
      </c>
    </row>
    <row r="301" customHeight="1" spans="1:11">
      <c r="A301" s="3">
        <v>11519</v>
      </c>
      <c r="D301" s="91" t="s">
        <v>10</v>
      </c>
      <c r="E301" s="91" t="s">
        <v>4365</v>
      </c>
      <c r="F301" s="3">
        <v>2000</v>
      </c>
      <c r="G301" s="3" t="s">
        <v>3915</v>
      </c>
      <c r="H301" s="3" t="s">
        <v>4366</v>
      </c>
      <c r="I301" s="3" t="s">
        <v>4367</v>
      </c>
      <c r="J301" s="3">
        <v>57</v>
      </c>
      <c r="K301" s="3" t="s">
        <v>14</v>
      </c>
    </row>
    <row r="302" customHeight="1" spans="1:11">
      <c r="A302" s="3">
        <v>11520</v>
      </c>
      <c r="D302" s="91" t="s">
        <v>10</v>
      </c>
      <c r="E302" s="91" t="s">
        <v>4368</v>
      </c>
      <c r="F302" s="3">
        <v>2000</v>
      </c>
      <c r="G302" s="3" t="s">
        <v>3915</v>
      </c>
      <c r="H302" s="3" t="s">
        <v>4115</v>
      </c>
      <c r="I302" s="3"/>
      <c r="J302" s="3">
        <v>59</v>
      </c>
      <c r="K302" s="3" t="s">
        <v>14</v>
      </c>
    </row>
    <row r="303" customHeight="1" spans="1:11">
      <c r="A303" s="3">
        <v>11521</v>
      </c>
      <c r="D303" s="91" t="s">
        <v>10</v>
      </c>
      <c r="E303" s="91" t="s">
        <v>4369</v>
      </c>
      <c r="F303" s="3">
        <v>1999</v>
      </c>
      <c r="G303" s="3" t="s">
        <v>3833</v>
      </c>
      <c r="H303" s="3" t="s">
        <v>4314</v>
      </c>
      <c r="I303" s="3"/>
      <c r="J303" s="3">
        <v>79</v>
      </c>
      <c r="K303" s="3" t="s">
        <v>342</v>
      </c>
    </row>
    <row r="304" customHeight="1" spans="1:11">
      <c r="A304" s="3">
        <v>11522</v>
      </c>
      <c r="D304" s="91" t="s">
        <v>10</v>
      </c>
      <c r="E304" s="91" t="s">
        <v>4370</v>
      </c>
      <c r="F304" s="3">
        <v>1999</v>
      </c>
      <c r="G304" s="3" t="s">
        <v>4230</v>
      </c>
      <c r="H304" s="3" t="s">
        <v>4371</v>
      </c>
      <c r="I304" s="3"/>
      <c r="J304" s="3">
        <v>124</v>
      </c>
      <c r="K304" s="3" t="s">
        <v>342</v>
      </c>
    </row>
    <row r="305" customHeight="1" spans="1:11">
      <c r="A305" s="3">
        <v>11523</v>
      </c>
      <c r="D305" s="91" t="s">
        <v>10</v>
      </c>
      <c r="E305" s="91" t="s">
        <v>4372</v>
      </c>
      <c r="F305" s="3">
        <v>1999</v>
      </c>
      <c r="G305" s="3" t="s">
        <v>3845</v>
      </c>
      <c r="H305" s="3" t="s">
        <v>4065</v>
      </c>
      <c r="I305" s="3"/>
      <c r="J305" s="3">
        <v>49</v>
      </c>
      <c r="K305" s="3" t="s">
        <v>14</v>
      </c>
    </row>
    <row r="306" customHeight="1" spans="1:11">
      <c r="A306" s="3">
        <v>11524</v>
      </c>
      <c r="D306" s="91" t="s">
        <v>10</v>
      </c>
      <c r="E306" s="91" t="s">
        <v>4373</v>
      </c>
      <c r="F306" s="3">
        <v>1999</v>
      </c>
      <c r="G306" s="3" t="s">
        <v>3845</v>
      </c>
      <c r="H306" s="3" t="s">
        <v>4074</v>
      </c>
      <c r="I306" s="3"/>
      <c r="J306" s="3">
        <v>39</v>
      </c>
      <c r="K306" s="3" t="s">
        <v>40</v>
      </c>
    </row>
    <row r="307" customHeight="1" spans="1:11">
      <c r="A307" s="3">
        <v>11525</v>
      </c>
      <c r="D307" s="91" t="s">
        <v>10</v>
      </c>
      <c r="E307" s="91" t="s">
        <v>4374</v>
      </c>
      <c r="F307" s="3">
        <v>1999</v>
      </c>
      <c r="G307" s="3" t="s">
        <v>3845</v>
      </c>
      <c r="H307" s="3" t="s">
        <v>4205</v>
      </c>
      <c r="I307" s="3"/>
      <c r="J307" s="3">
        <v>62</v>
      </c>
      <c r="K307" s="3" t="s">
        <v>27</v>
      </c>
    </row>
    <row r="308" customHeight="1" spans="1:11">
      <c r="A308" s="3">
        <v>11526</v>
      </c>
      <c r="D308" s="91" t="s">
        <v>10</v>
      </c>
      <c r="E308" s="91" t="s">
        <v>4375</v>
      </c>
      <c r="F308" s="3">
        <v>1999</v>
      </c>
      <c r="G308" s="3" t="s">
        <v>3845</v>
      </c>
      <c r="H308" s="3" t="s">
        <v>4061</v>
      </c>
      <c r="I308" s="3"/>
      <c r="J308" s="3">
        <v>43</v>
      </c>
      <c r="K308" s="3" t="s">
        <v>14</v>
      </c>
    </row>
    <row r="309" customHeight="1" spans="1:11">
      <c r="A309" s="3">
        <v>11527</v>
      </c>
      <c r="D309" s="91" t="s">
        <v>10</v>
      </c>
      <c r="E309" s="91" t="s">
        <v>4376</v>
      </c>
      <c r="F309" s="3">
        <v>2000</v>
      </c>
      <c r="G309" s="3" t="s">
        <v>3915</v>
      </c>
      <c r="H309" s="3" t="s">
        <v>4131</v>
      </c>
      <c r="I309" s="3"/>
      <c r="J309" s="3">
        <v>49</v>
      </c>
      <c r="K309" s="3" t="s">
        <v>27</v>
      </c>
    </row>
    <row r="310" customHeight="1" spans="1:11">
      <c r="A310" s="3">
        <v>11528</v>
      </c>
      <c r="D310" s="91" t="s">
        <v>10</v>
      </c>
      <c r="E310" s="91" t="s">
        <v>4377</v>
      </c>
      <c r="F310" s="3">
        <v>2000</v>
      </c>
      <c r="G310" s="3" t="s">
        <v>3915</v>
      </c>
      <c r="H310" s="3" t="s">
        <v>4111</v>
      </c>
      <c r="I310" s="3"/>
      <c r="J310" s="3">
        <v>63</v>
      </c>
      <c r="K310" s="3" t="s">
        <v>342</v>
      </c>
    </row>
    <row r="311" customHeight="1" spans="1:11">
      <c r="A311" s="3">
        <v>11529</v>
      </c>
      <c r="D311" s="91" t="s">
        <v>10</v>
      </c>
      <c r="E311" s="91" t="s">
        <v>4378</v>
      </c>
      <c r="F311" s="3">
        <v>2000</v>
      </c>
      <c r="G311" s="3" t="s">
        <v>3915</v>
      </c>
      <c r="H311" s="3" t="s">
        <v>4113</v>
      </c>
      <c r="I311" s="3"/>
      <c r="J311" s="3">
        <v>66</v>
      </c>
      <c r="K311" s="3" t="s">
        <v>170</v>
      </c>
    </row>
    <row r="312" customHeight="1" spans="1:11">
      <c r="A312" s="3">
        <v>11530</v>
      </c>
      <c r="D312" s="91" t="s">
        <v>10</v>
      </c>
      <c r="E312" s="91" t="s">
        <v>4379</v>
      </c>
      <c r="F312" s="3">
        <v>2000</v>
      </c>
      <c r="G312" s="3" t="s">
        <v>3915</v>
      </c>
      <c r="H312" s="3" t="s">
        <v>4380</v>
      </c>
      <c r="I312" s="3"/>
      <c r="J312" s="3">
        <v>51</v>
      </c>
      <c r="K312" s="3" t="s">
        <v>27</v>
      </c>
    </row>
    <row r="313" customHeight="1" spans="1:11">
      <c r="A313" s="3">
        <v>11531</v>
      </c>
      <c r="D313" s="91" t="s">
        <v>10</v>
      </c>
      <c r="E313" s="91" t="s">
        <v>4381</v>
      </c>
      <c r="F313" s="3">
        <v>2000</v>
      </c>
      <c r="G313" s="3" t="s">
        <v>3915</v>
      </c>
      <c r="H313" s="3" t="s">
        <v>4318</v>
      </c>
      <c r="I313" s="3"/>
      <c r="J313" s="3">
        <v>38</v>
      </c>
      <c r="K313" s="3" t="s">
        <v>27</v>
      </c>
    </row>
    <row r="314" customHeight="1" spans="1:11">
      <c r="A314" s="3">
        <v>11532</v>
      </c>
      <c r="D314" s="91" t="s">
        <v>10</v>
      </c>
      <c r="E314" s="91" t="s">
        <v>4382</v>
      </c>
      <c r="F314" s="3">
        <v>2000</v>
      </c>
      <c r="G314" s="3" t="s">
        <v>3915</v>
      </c>
      <c r="H314" s="3" t="s">
        <v>4383</v>
      </c>
      <c r="I314" s="3"/>
      <c r="J314" s="3">
        <v>76</v>
      </c>
      <c r="K314" s="3" t="s">
        <v>1470</v>
      </c>
    </row>
    <row r="315" customHeight="1" spans="1:11">
      <c r="A315" s="3">
        <v>11533</v>
      </c>
      <c r="D315" s="91" t="s">
        <v>10</v>
      </c>
      <c r="E315" s="91" t="s">
        <v>4384</v>
      </c>
      <c r="F315" s="3">
        <v>2000</v>
      </c>
      <c r="G315" s="3" t="s">
        <v>3915</v>
      </c>
      <c r="H315" s="3" t="s">
        <v>4104</v>
      </c>
      <c r="I315" s="3"/>
      <c r="J315" s="3">
        <v>62</v>
      </c>
      <c r="K315" s="3" t="s">
        <v>27</v>
      </c>
    </row>
    <row r="316" customHeight="1" spans="1:11">
      <c r="A316" s="3">
        <v>11534</v>
      </c>
      <c r="D316" s="91" t="s">
        <v>10</v>
      </c>
      <c r="E316" s="91" t="s">
        <v>4385</v>
      </c>
      <c r="F316" s="3">
        <v>1999</v>
      </c>
      <c r="G316" s="3" t="s">
        <v>3845</v>
      </c>
      <c r="H316" s="3" t="s">
        <v>4276</v>
      </c>
      <c r="I316" s="3"/>
      <c r="J316" s="3">
        <v>37</v>
      </c>
      <c r="K316" s="3" t="s">
        <v>14</v>
      </c>
    </row>
    <row r="317" customHeight="1" spans="1:11">
      <c r="A317" s="3">
        <v>11535</v>
      </c>
      <c r="D317" s="91" t="s">
        <v>10</v>
      </c>
      <c r="E317" s="91" t="s">
        <v>4386</v>
      </c>
      <c r="F317" s="3">
        <v>1999</v>
      </c>
      <c r="G317" s="3" t="s">
        <v>4387</v>
      </c>
      <c r="H317" s="3" t="s">
        <v>4158</v>
      </c>
      <c r="I317" s="3"/>
      <c r="J317" s="3">
        <v>30</v>
      </c>
      <c r="K317" s="3" t="s">
        <v>14</v>
      </c>
    </row>
    <row r="318" customHeight="1" spans="1:11">
      <c r="A318" s="3">
        <v>11536</v>
      </c>
      <c r="D318" s="91" t="s">
        <v>10</v>
      </c>
      <c r="E318" s="91" t="s">
        <v>4388</v>
      </c>
      <c r="F318" s="3">
        <v>1999</v>
      </c>
      <c r="G318" s="3" t="s">
        <v>3845</v>
      </c>
      <c r="H318" s="3" t="s">
        <v>4224</v>
      </c>
      <c r="I318" s="3"/>
      <c r="J318" s="3">
        <v>41</v>
      </c>
      <c r="K318" s="3" t="s">
        <v>40</v>
      </c>
    </row>
    <row r="319" customHeight="1" spans="1:11">
      <c r="A319" s="3">
        <v>11537</v>
      </c>
      <c r="D319" s="91" t="s">
        <v>10</v>
      </c>
      <c r="E319" s="91" t="s">
        <v>4389</v>
      </c>
      <c r="F319" s="3">
        <v>2000</v>
      </c>
      <c r="G319" s="3" t="s">
        <v>3915</v>
      </c>
      <c r="H319" s="3" t="s">
        <v>4390</v>
      </c>
      <c r="I319" s="3"/>
      <c r="J319" s="3">
        <v>45</v>
      </c>
      <c r="K319" s="3" t="s">
        <v>342</v>
      </c>
    </row>
    <row r="320" customHeight="1" spans="1:11">
      <c r="A320" s="3">
        <v>11538</v>
      </c>
      <c r="D320" s="91" t="s">
        <v>10</v>
      </c>
      <c r="E320" s="91" t="s">
        <v>4391</v>
      </c>
      <c r="F320" s="3">
        <v>1999</v>
      </c>
      <c r="G320" s="3" t="s">
        <v>3845</v>
      </c>
      <c r="H320" s="3" t="s">
        <v>4392</v>
      </c>
      <c r="I320" s="3"/>
      <c r="J320" s="3">
        <v>30</v>
      </c>
      <c r="K320" s="3" t="s">
        <v>170</v>
      </c>
    </row>
    <row r="321" customHeight="1" spans="1:11">
      <c r="A321" s="3">
        <v>11539</v>
      </c>
      <c r="D321" s="91" t="s">
        <v>10</v>
      </c>
      <c r="E321" s="91" t="s">
        <v>4393</v>
      </c>
      <c r="F321" s="3">
        <v>1999</v>
      </c>
      <c r="G321" s="3" t="s">
        <v>3845</v>
      </c>
      <c r="H321" s="3" t="s">
        <v>4104</v>
      </c>
      <c r="I321" s="3"/>
      <c r="J321" s="3">
        <v>56</v>
      </c>
      <c r="K321" s="3" t="s">
        <v>27</v>
      </c>
    </row>
    <row r="322" customHeight="1" spans="1:11">
      <c r="A322" s="3">
        <v>11540</v>
      </c>
      <c r="D322" s="91" t="s">
        <v>10</v>
      </c>
      <c r="E322" s="91" t="s">
        <v>4394</v>
      </c>
      <c r="F322" s="3">
        <v>1999</v>
      </c>
      <c r="G322" s="3" t="s">
        <v>3845</v>
      </c>
      <c r="H322" s="3" t="s">
        <v>4104</v>
      </c>
      <c r="I322" s="3"/>
      <c r="J322" s="3">
        <v>56</v>
      </c>
      <c r="K322" s="3" t="s">
        <v>14</v>
      </c>
    </row>
    <row r="323" customHeight="1" spans="1:11">
      <c r="A323" s="3">
        <v>11541</v>
      </c>
      <c r="D323" s="91" t="s">
        <v>10</v>
      </c>
      <c r="E323" s="91" t="s">
        <v>4395</v>
      </c>
      <c r="F323" s="3">
        <v>1999</v>
      </c>
      <c r="G323" s="3" t="s">
        <v>3845</v>
      </c>
      <c r="H323" s="3" t="s">
        <v>4111</v>
      </c>
      <c r="I323" s="3" t="s">
        <v>1059</v>
      </c>
      <c r="J323" s="3">
        <v>58</v>
      </c>
      <c r="K323" s="3" t="s">
        <v>27</v>
      </c>
    </row>
    <row r="324" customHeight="1" spans="1:11">
      <c r="A324" s="3">
        <v>11542</v>
      </c>
      <c r="D324" s="91" t="s">
        <v>10</v>
      </c>
      <c r="E324" s="91" t="s">
        <v>4396</v>
      </c>
      <c r="F324" s="3">
        <v>2000</v>
      </c>
      <c r="G324" s="3" t="s">
        <v>3915</v>
      </c>
      <c r="H324" s="3" t="s">
        <v>4397</v>
      </c>
      <c r="I324" s="3"/>
      <c r="J324" s="3">
        <v>28</v>
      </c>
      <c r="K324" s="3" t="s">
        <v>14</v>
      </c>
    </row>
    <row r="325" customHeight="1" spans="1:11">
      <c r="A325" s="3">
        <v>11543</v>
      </c>
      <c r="D325" s="91" t="s">
        <v>10</v>
      </c>
      <c r="E325" s="91" t="s">
        <v>4398</v>
      </c>
      <c r="F325" s="3">
        <v>1999</v>
      </c>
      <c r="G325" s="3" t="s">
        <v>3845</v>
      </c>
      <c r="H325" s="3" t="s">
        <v>4267</v>
      </c>
      <c r="I325" s="3"/>
      <c r="J325" s="3">
        <v>61</v>
      </c>
      <c r="K325" s="68" t="s">
        <v>27</v>
      </c>
    </row>
    <row r="326" customHeight="1" spans="1:11">
      <c r="A326" s="3">
        <v>11544</v>
      </c>
      <c r="D326" s="91" t="s">
        <v>10</v>
      </c>
      <c r="E326" s="91" t="s">
        <v>4399</v>
      </c>
      <c r="F326" s="3">
        <v>2000</v>
      </c>
      <c r="G326" s="3" t="s">
        <v>3915</v>
      </c>
      <c r="H326" s="3" t="s">
        <v>4201</v>
      </c>
      <c r="I326" s="3"/>
      <c r="J326" s="3">
        <v>32</v>
      </c>
      <c r="K326" s="3" t="s">
        <v>14</v>
      </c>
    </row>
    <row r="327" customHeight="1" spans="1:11">
      <c r="A327" s="3">
        <v>11545</v>
      </c>
      <c r="D327" s="91" t="s">
        <v>10</v>
      </c>
      <c r="E327" s="91" t="s">
        <v>4400</v>
      </c>
      <c r="F327" s="3">
        <v>1999</v>
      </c>
      <c r="G327" s="3" t="s">
        <v>3871</v>
      </c>
      <c r="H327" s="3" t="s">
        <v>4139</v>
      </c>
      <c r="I327" s="3"/>
      <c r="J327" s="3">
        <v>18</v>
      </c>
      <c r="K327" s="3" t="s">
        <v>14</v>
      </c>
    </row>
    <row r="328" customHeight="1" spans="1:11">
      <c r="A328" s="3">
        <v>11546</v>
      </c>
      <c r="D328" s="91" t="s">
        <v>10</v>
      </c>
      <c r="E328" s="91" t="s">
        <v>4401</v>
      </c>
      <c r="F328" s="3">
        <v>1999</v>
      </c>
      <c r="G328" s="3" t="s">
        <v>3845</v>
      </c>
      <c r="H328" s="3" t="s">
        <v>4078</v>
      </c>
      <c r="I328" s="3"/>
      <c r="J328" s="3">
        <v>55</v>
      </c>
      <c r="K328" s="3" t="s">
        <v>27</v>
      </c>
    </row>
    <row r="329" customHeight="1" spans="1:11">
      <c r="A329" s="3">
        <v>11547</v>
      </c>
      <c r="D329" s="91" t="s">
        <v>10</v>
      </c>
      <c r="E329" s="91" t="s">
        <v>4402</v>
      </c>
      <c r="F329" s="3">
        <v>1999</v>
      </c>
      <c r="G329" s="3" t="s">
        <v>3845</v>
      </c>
      <c r="H329" s="3" t="s">
        <v>4276</v>
      </c>
      <c r="I329" s="3"/>
      <c r="J329" s="3">
        <v>37</v>
      </c>
      <c r="K329" s="3" t="s">
        <v>14</v>
      </c>
    </row>
    <row r="330" customHeight="1" spans="1:11">
      <c r="A330" s="3">
        <v>11548</v>
      </c>
      <c r="D330" s="91" t="s">
        <v>10</v>
      </c>
      <c r="E330" s="91" t="s">
        <v>4403</v>
      </c>
      <c r="F330" s="3">
        <v>1999</v>
      </c>
      <c r="G330" s="3" t="s">
        <v>3845</v>
      </c>
      <c r="H330" s="3" t="s">
        <v>4404</v>
      </c>
      <c r="I330" s="3"/>
      <c r="J330" s="3">
        <v>47</v>
      </c>
      <c r="K330" s="3" t="s">
        <v>14</v>
      </c>
    </row>
    <row r="331" customHeight="1" spans="1:11">
      <c r="A331" s="3">
        <v>11549</v>
      </c>
      <c r="D331" s="91" t="s">
        <v>10</v>
      </c>
      <c r="E331" s="91" t="s">
        <v>4405</v>
      </c>
      <c r="F331" s="3">
        <v>1999</v>
      </c>
      <c r="G331" s="3" t="s">
        <v>3845</v>
      </c>
      <c r="H331" s="3" t="s">
        <v>4111</v>
      </c>
      <c r="I331" s="3"/>
      <c r="J331" s="3">
        <v>58</v>
      </c>
      <c r="K331" s="3" t="s">
        <v>27</v>
      </c>
    </row>
    <row r="332" customHeight="1" spans="1:11">
      <c r="A332" s="3">
        <v>11550</v>
      </c>
      <c r="D332" s="91" t="s">
        <v>10</v>
      </c>
      <c r="E332" s="91" t="s">
        <v>4406</v>
      </c>
      <c r="F332" s="3">
        <v>1999</v>
      </c>
      <c r="G332" s="3" t="s">
        <v>3845</v>
      </c>
      <c r="H332" s="3" t="s">
        <v>4111</v>
      </c>
      <c r="I332" s="3"/>
      <c r="J332" s="3">
        <v>58</v>
      </c>
      <c r="K332" s="3" t="s">
        <v>27</v>
      </c>
    </row>
    <row r="333" customHeight="1" spans="1:11">
      <c r="A333" s="3">
        <v>11551</v>
      </c>
      <c r="D333" s="91" t="s">
        <v>10</v>
      </c>
      <c r="E333" s="91" t="s">
        <v>4407</v>
      </c>
      <c r="F333" s="3">
        <v>1999</v>
      </c>
      <c r="G333" s="3" t="s">
        <v>3845</v>
      </c>
      <c r="H333" s="3" t="s">
        <v>4408</v>
      </c>
      <c r="I333" s="3"/>
      <c r="J333" s="3">
        <v>26</v>
      </c>
      <c r="K333" s="3" t="s">
        <v>14</v>
      </c>
    </row>
    <row r="334" customHeight="1" spans="1:11">
      <c r="A334" s="3">
        <v>11552</v>
      </c>
      <c r="D334" s="91" t="s">
        <v>10</v>
      </c>
      <c r="E334" s="91" t="s">
        <v>4409</v>
      </c>
      <c r="F334" s="3">
        <v>1999</v>
      </c>
      <c r="G334" s="3" t="s">
        <v>3845</v>
      </c>
      <c r="H334" s="3" t="s">
        <v>4410</v>
      </c>
      <c r="I334" s="3"/>
      <c r="J334" s="3">
        <v>35</v>
      </c>
      <c r="K334" s="3" t="s">
        <v>14</v>
      </c>
    </row>
    <row r="335" customHeight="1" spans="1:11">
      <c r="A335" s="3">
        <v>11553</v>
      </c>
      <c r="D335" s="91" t="s">
        <v>10</v>
      </c>
      <c r="E335" s="91" t="s">
        <v>4411</v>
      </c>
      <c r="F335" s="3">
        <v>1999</v>
      </c>
      <c r="G335" s="3" t="s">
        <v>3845</v>
      </c>
      <c r="H335" s="3" t="s">
        <v>4290</v>
      </c>
      <c r="I335" s="3"/>
      <c r="J335" s="3">
        <v>53</v>
      </c>
      <c r="K335" s="3" t="s">
        <v>14</v>
      </c>
    </row>
    <row r="336" customHeight="1" spans="1:11">
      <c r="A336" s="3">
        <v>11554</v>
      </c>
      <c r="D336" s="91" t="s">
        <v>10</v>
      </c>
      <c r="E336" s="91" t="s">
        <v>4412</v>
      </c>
      <c r="F336" s="3">
        <v>2000</v>
      </c>
      <c r="G336" s="3" t="s">
        <v>3915</v>
      </c>
      <c r="H336" s="3" t="s">
        <v>4413</v>
      </c>
      <c r="I336" s="3"/>
      <c r="J336" s="3">
        <v>76</v>
      </c>
      <c r="K336" s="3" t="s">
        <v>342</v>
      </c>
    </row>
    <row r="337" customHeight="1" spans="1:11">
      <c r="A337" s="3">
        <v>11555</v>
      </c>
      <c r="D337" s="91" t="s">
        <v>10</v>
      </c>
      <c r="E337" s="91" t="s">
        <v>4414</v>
      </c>
      <c r="F337" s="3">
        <v>1999</v>
      </c>
      <c r="G337" s="3" t="s">
        <v>3845</v>
      </c>
      <c r="H337" s="3" t="s">
        <v>4290</v>
      </c>
      <c r="I337" s="3"/>
      <c r="J337" s="3">
        <v>53</v>
      </c>
      <c r="K337" s="3" t="s">
        <v>14</v>
      </c>
    </row>
    <row r="338" customHeight="1" spans="1:11">
      <c r="A338" s="3">
        <v>11556</v>
      </c>
      <c r="D338" s="91" t="s">
        <v>10</v>
      </c>
      <c r="E338" s="91" t="s">
        <v>4415</v>
      </c>
      <c r="F338" s="3">
        <v>1999</v>
      </c>
      <c r="G338" s="3" t="s">
        <v>3845</v>
      </c>
      <c r="H338" s="3" t="s">
        <v>4290</v>
      </c>
      <c r="I338" s="3"/>
      <c r="J338" s="3">
        <v>53</v>
      </c>
      <c r="K338" s="3" t="s">
        <v>14</v>
      </c>
    </row>
    <row r="339" customHeight="1" spans="1:11">
      <c r="A339" s="3">
        <v>11557</v>
      </c>
      <c r="D339" s="91" t="s">
        <v>10</v>
      </c>
      <c r="E339" s="91" t="s">
        <v>4416</v>
      </c>
      <c r="F339" s="3">
        <v>1999</v>
      </c>
      <c r="G339" s="3" t="s">
        <v>3845</v>
      </c>
      <c r="H339" s="3" t="s">
        <v>4104</v>
      </c>
      <c r="I339" s="3"/>
      <c r="J339" s="3">
        <v>56</v>
      </c>
      <c r="K339" s="3" t="s">
        <v>14</v>
      </c>
    </row>
    <row r="340" customHeight="1" spans="1:11">
      <c r="A340" s="3">
        <v>11558</v>
      </c>
      <c r="D340" s="91" t="s">
        <v>10</v>
      </c>
      <c r="E340" s="91" t="s">
        <v>4417</v>
      </c>
      <c r="F340" s="3">
        <v>1999</v>
      </c>
      <c r="G340" s="3" t="s">
        <v>4737</v>
      </c>
      <c r="H340" s="3"/>
      <c r="I340" s="3"/>
      <c r="J340" s="114">
        <v>56</v>
      </c>
      <c r="K340" s="68" t="s">
        <v>40</v>
      </c>
    </row>
    <row r="341" customHeight="1" spans="1:11">
      <c r="A341" s="3">
        <v>11559</v>
      </c>
      <c r="D341" s="91" t="s">
        <v>10</v>
      </c>
      <c r="E341" s="91" t="s">
        <v>4419</v>
      </c>
      <c r="F341" s="3">
        <v>1999</v>
      </c>
      <c r="G341" s="3" t="s">
        <v>3833</v>
      </c>
      <c r="H341" s="3" t="s">
        <v>4218</v>
      </c>
      <c r="I341" s="3"/>
      <c r="J341" s="3">
        <v>19</v>
      </c>
      <c r="K341" s="3" t="s">
        <v>977</v>
      </c>
    </row>
    <row r="342" customHeight="1" spans="1:11">
      <c r="A342" s="3">
        <v>11560</v>
      </c>
      <c r="D342" s="91" t="s">
        <v>10</v>
      </c>
      <c r="E342" s="91" t="s">
        <v>4420</v>
      </c>
      <c r="F342" s="3">
        <v>1999</v>
      </c>
      <c r="G342" s="3" t="s">
        <v>3845</v>
      </c>
      <c r="H342" s="3" t="s">
        <v>4016</v>
      </c>
      <c r="I342" s="3"/>
      <c r="J342" s="3">
        <v>51</v>
      </c>
      <c r="K342" s="3" t="s">
        <v>170</v>
      </c>
    </row>
    <row r="343" customHeight="1" spans="1:11">
      <c r="A343" s="3">
        <v>11561</v>
      </c>
      <c r="D343" s="91" t="s">
        <v>10</v>
      </c>
      <c r="E343" s="91" t="s">
        <v>4421</v>
      </c>
      <c r="F343" s="3">
        <v>1999</v>
      </c>
      <c r="G343" s="3" t="s">
        <v>3833</v>
      </c>
      <c r="H343" s="3" t="s">
        <v>4422</v>
      </c>
      <c r="I343" s="3"/>
      <c r="J343" s="3">
        <v>48</v>
      </c>
      <c r="K343" s="3" t="s">
        <v>14</v>
      </c>
    </row>
    <row r="344" customHeight="1" spans="1:11">
      <c r="A344" s="3">
        <v>11562</v>
      </c>
      <c r="D344" s="91" t="s">
        <v>10</v>
      </c>
      <c r="E344" s="91" t="s">
        <v>4423</v>
      </c>
      <c r="F344" s="3">
        <v>1999</v>
      </c>
      <c r="G344" s="3" t="s">
        <v>3833</v>
      </c>
      <c r="H344" s="3" t="s">
        <v>4184</v>
      </c>
      <c r="I344" s="3"/>
      <c r="J344" s="3">
        <v>65</v>
      </c>
      <c r="K344" s="3" t="s">
        <v>14</v>
      </c>
    </row>
    <row r="345" customHeight="1" spans="1:11">
      <c r="A345" s="3">
        <v>11563</v>
      </c>
      <c r="D345" s="91" t="s">
        <v>10</v>
      </c>
      <c r="E345" s="91" t="s">
        <v>4424</v>
      </c>
      <c r="F345" s="3">
        <v>1999</v>
      </c>
      <c r="G345" s="3" t="s">
        <v>3833</v>
      </c>
      <c r="H345" s="3" t="s">
        <v>4425</v>
      </c>
      <c r="I345" s="3"/>
      <c r="J345" s="3">
        <v>17</v>
      </c>
      <c r="K345" s="3" t="s">
        <v>170</v>
      </c>
    </row>
    <row r="346" customHeight="1" spans="1:11">
      <c r="A346" s="3">
        <v>11564</v>
      </c>
      <c r="D346" s="91" t="s">
        <v>10</v>
      </c>
      <c r="E346" s="91" t="s">
        <v>4426</v>
      </c>
      <c r="F346" s="3">
        <v>1999</v>
      </c>
      <c r="G346" s="3" t="s">
        <v>3845</v>
      </c>
      <c r="H346" s="3" t="s">
        <v>4176</v>
      </c>
      <c r="I346" s="3"/>
      <c r="J346" s="3">
        <v>57</v>
      </c>
      <c r="K346" s="3" t="s">
        <v>27</v>
      </c>
    </row>
    <row r="347" customHeight="1" spans="1:11">
      <c r="A347" s="3">
        <v>11565</v>
      </c>
      <c r="D347" s="91" t="s">
        <v>10</v>
      </c>
      <c r="E347" s="91" t="s">
        <v>4427</v>
      </c>
      <c r="F347" s="3">
        <v>1999</v>
      </c>
      <c r="G347" s="3" t="s">
        <v>3833</v>
      </c>
      <c r="H347" s="3" t="s">
        <v>4018</v>
      </c>
      <c r="I347" s="3"/>
      <c r="J347" s="3">
        <v>50</v>
      </c>
      <c r="K347" s="3" t="s">
        <v>170</v>
      </c>
    </row>
    <row r="348" customHeight="1" spans="1:11">
      <c r="A348" s="3">
        <v>11566</v>
      </c>
      <c r="D348" s="91" t="s">
        <v>10</v>
      </c>
      <c r="E348" s="91" t="s">
        <v>4428</v>
      </c>
      <c r="F348" s="3">
        <v>1999</v>
      </c>
      <c r="G348" s="3" t="s">
        <v>3833</v>
      </c>
      <c r="H348" s="3" t="s">
        <v>4429</v>
      </c>
      <c r="I348" s="3"/>
      <c r="J348" s="3">
        <v>72</v>
      </c>
      <c r="K348" s="3" t="s">
        <v>342</v>
      </c>
    </row>
    <row r="349" customHeight="1" spans="1:11">
      <c r="A349" s="3">
        <v>11567</v>
      </c>
      <c r="D349" s="91" t="s">
        <v>10</v>
      </c>
      <c r="E349" s="91" t="s">
        <v>4430</v>
      </c>
      <c r="F349" s="3">
        <v>1999</v>
      </c>
      <c r="G349" s="3" t="s">
        <v>3833</v>
      </c>
      <c r="H349" s="3" t="s">
        <v>4431</v>
      </c>
      <c r="I349" s="3"/>
      <c r="J349" s="3">
        <v>36</v>
      </c>
      <c r="K349" s="3" t="s">
        <v>27</v>
      </c>
    </row>
    <row r="350" customHeight="1" spans="1:11">
      <c r="A350" s="3">
        <v>11568</v>
      </c>
      <c r="D350" s="91" t="s">
        <v>10</v>
      </c>
      <c r="E350" s="91" t="s">
        <v>4432</v>
      </c>
      <c r="F350" s="3">
        <v>1999</v>
      </c>
      <c r="G350" s="3" t="s">
        <v>3833</v>
      </c>
      <c r="H350" s="3" t="s">
        <v>4431</v>
      </c>
      <c r="I350" s="3"/>
      <c r="J350" s="3">
        <v>36</v>
      </c>
      <c r="K350" s="3" t="s">
        <v>27</v>
      </c>
    </row>
    <row r="351" customHeight="1" spans="1:11">
      <c r="A351" s="3">
        <v>11569</v>
      </c>
      <c r="D351" s="91" t="s">
        <v>10</v>
      </c>
      <c r="E351" s="91" t="s">
        <v>4433</v>
      </c>
      <c r="F351" s="3">
        <v>1999</v>
      </c>
      <c r="G351" s="3" t="s">
        <v>3845</v>
      </c>
      <c r="H351" s="3" t="s">
        <v>4176</v>
      </c>
      <c r="I351" s="3"/>
      <c r="J351" s="3">
        <v>57</v>
      </c>
      <c r="K351" s="3" t="s">
        <v>40</v>
      </c>
    </row>
    <row r="352" customHeight="1" spans="1:11">
      <c r="A352" s="3">
        <v>11570</v>
      </c>
      <c r="D352" s="91" t="s">
        <v>10</v>
      </c>
      <c r="E352" s="91" t="s">
        <v>4434</v>
      </c>
      <c r="F352" s="3">
        <v>1999</v>
      </c>
      <c r="G352" s="3" t="s">
        <v>3845</v>
      </c>
      <c r="H352" s="3" t="s">
        <v>4067</v>
      </c>
      <c r="I352" s="3"/>
      <c r="J352" s="3">
        <v>50</v>
      </c>
      <c r="K352" s="3" t="s">
        <v>27</v>
      </c>
    </row>
    <row r="353" customHeight="1" spans="1:11">
      <c r="A353" s="3">
        <v>11571</v>
      </c>
      <c r="D353" s="91" t="s">
        <v>10</v>
      </c>
      <c r="E353" s="91" t="s">
        <v>4435</v>
      </c>
      <c r="F353" s="3">
        <v>2000</v>
      </c>
      <c r="G353" s="3" t="s">
        <v>3915</v>
      </c>
      <c r="H353" s="3" t="s">
        <v>4160</v>
      </c>
      <c r="I353" s="3" t="s">
        <v>1059</v>
      </c>
      <c r="J353" s="3">
        <v>37</v>
      </c>
      <c r="K353" s="3" t="s">
        <v>342</v>
      </c>
    </row>
    <row r="354" customHeight="1" spans="1:11">
      <c r="A354" s="3">
        <v>11572</v>
      </c>
      <c r="D354" s="91" t="s">
        <v>10</v>
      </c>
      <c r="E354" s="91" t="s">
        <v>4436</v>
      </c>
      <c r="F354" s="3">
        <v>1999</v>
      </c>
      <c r="G354" s="3" t="s">
        <v>3833</v>
      </c>
      <c r="H354" s="3" t="s">
        <v>4018</v>
      </c>
      <c r="I354" s="3"/>
      <c r="J354" s="3">
        <v>50</v>
      </c>
      <c r="K354" s="3" t="s">
        <v>977</v>
      </c>
    </row>
    <row r="355" customHeight="1" spans="1:11">
      <c r="A355" s="3">
        <v>11573</v>
      </c>
      <c r="D355" s="91" t="s">
        <v>10</v>
      </c>
      <c r="E355" s="91" t="s">
        <v>4437</v>
      </c>
      <c r="F355" s="3">
        <v>1999</v>
      </c>
      <c r="G355" s="3" t="s">
        <v>3833</v>
      </c>
      <c r="H355" s="3" t="s">
        <v>4016</v>
      </c>
      <c r="I355" s="3"/>
      <c r="J355" s="3">
        <v>51</v>
      </c>
      <c r="K355" s="3" t="s">
        <v>27</v>
      </c>
    </row>
    <row r="356" customHeight="1" spans="1:11">
      <c r="A356" s="3">
        <v>11574</v>
      </c>
      <c r="D356" s="91" t="s">
        <v>10</v>
      </c>
      <c r="E356" s="91" t="s">
        <v>4438</v>
      </c>
      <c r="F356" s="3">
        <v>1999</v>
      </c>
      <c r="G356" s="3" t="s">
        <v>3845</v>
      </c>
      <c r="H356" s="3" t="s">
        <v>4439</v>
      </c>
      <c r="I356" s="3"/>
      <c r="J356" s="3">
        <v>46</v>
      </c>
      <c r="K356" s="3" t="s">
        <v>14</v>
      </c>
    </row>
    <row r="357" customHeight="1" spans="1:11">
      <c r="A357" s="3">
        <v>11575</v>
      </c>
      <c r="D357" s="91" t="s">
        <v>10</v>
      </c>
      <c r="E357" s="91" t="s">
        <v>4440</v>
      </c>
      <c r="F357" s="3">
        <v>1999</v>
      </c>
      <c r="G357" s="3" t="s">
        <v>3845</v>
      </c>
      <c r="H357" s="3" t="s">
        <v>4439</v>
      </c>
      <c r="I357" s="3"/>
      <c r="J357" s="3">
        <v>46</v>
      </c>
      <c r="K357" s="3" t="s">
        <v>14</v>
      </c>
    </row>
    <row r="358" customHeight="1" spans="1:11">
      <c r="A358" s="3">
        <v>11576</v>
      </c>
      <c r="D358" s="91" t="s">
        <v>10</v>
      </c>
      <c r="E358" s="91" t="s">
        <v>4441</v>
      </c>
      <c r="F358" s="3">
        <v>1999</v>
      </c>
      <c r="G358" s="3" t="s">
        <v>3833</v>
      </c>
      <c r="H358" s="3" t="s">
        <v>4018</v>
      </c>
      <c r="I358" s="3"/>
      <c r="J358" s="3">
        <v>50</v>
      </c>
      <c r="K358" s="3" t="s">
        <v>27</v>
      </c>
    </row>
    <row r="359" customHeight="1" spans="1:11">
      <c r="A359" s="3">
        <v>11577</v>
      </c>
      <c r="D359" s="91" t="s">
        <v>10</v>
      </c>
      <c r="E359" s="91" t="s">
        <v>4442</v>
      </c>
      <c r="F359" s="3">
        <v>1999</v>
      </c>
      <c r="G359" s="3" t="s">
        <v>3833</v>
      </c>
      <c r="H359" s="3" t="s">
        <v>4124</v>
      </c>
      <c r="I359" s="3"/>
      <c r="J359" s="3">
        <v>42</v>
      </c>
      <c r="K359" s="3" t="s">
        <v>27</v>
      </c>
    </row>
    <row r="360" customHeight="1" spans="1:11">
      <c r="A360" s="3">
        <v>11578</v>
      </c>
      <c r="D360" s="91" t="s">
        <v>10</v>
      </c>
      <c r="E360" s="91" t="s">
        <v>4443</v>
      </c>
      <c r="F360" s="3">
        <v>1999</v>
      </c>
      <c r="G360" s="3" t="s">
        <v>3833</v>
      </c>
      <c r="H360" s="3" t="s">
        <v>4444</v>
      </c>
      <c r="I360" s="3"/>
      <c r="J360" s="3">
        <v>77</v>
      </c>
      <c r="K360" s="3" t="s">
        <v>14</v>
      </c>
    </row>
    <row r="361" customHeight="1" spans="1:11">
      <c r="A361" s="3">
        <v>11579</v>
      </c>
      <c r="D361" s="91" t="s">
        <v>10</v>
      </c>
      <c r="E361" s="91" t="s">
        <v>4445</v>
      </c>
      <c r="F361" s="3">
        <v>1999</v>
      </c>
      <c r="G361" s="3" t="s">
        <v>3845</v>
      </c>
      <c r="H361" s="3" t="s">
        <v>4016</v>
      </c>
      <c r="I361" s="3"/>
      <c r="J361" s="3">
        <v>51</v>
      </c>
      <c r="K361" s="68" t="s">
        <v>40</v>
      </c>
    </row>
    <row r="362" customHeight="1" spans="1:11">
      <c r="A362" s="3">
        <v>11580</v>
      </c>
      <c r="D362" s="91" t="s">
        <v>10</v>
      </c>
      <c r="E362" s="91" t="s">
        <v>4446</v>
      </c>
      <c r="F362" s="3">
        <v>2000</v>
      </c>
      <c r="G362" s="3" t="s">
        <v>3915</v>
      </c>
      <c r="H362" s="3" t="s">
        <v>4040</v>
      </c>
      <c r="I362" s="3"/>
      <c r="J362" s="3">
        <v>58</v>
      </c>
      <c r="K362" s="3" t="s">
        <v>14</v>
      </c>
    </row>
    <row r="363" customHeight="1" spans="1:11">
      <c r="A363" s="3">
        <v>11581</v>
      </c>
      <c r="D363" s="91" t="s">
        <v>10</v>
      </c>
      <c r="E363" s="91" t="s">
        <v>4447</v>
      </c>
      <c r="F363" s="3">
        <v>1999</v>
      </c>
      <c r="G363" s="3" t="s">
        <v>3833</v>
      </c>
      <c r="H363" s="3" t="s">
        <v>4448</v>
      </c>
      <c r="I363" s="3"/>
      <c r="J363" s="3">
        <v>74</v>
      </c>
      <c r="K363" s="3" t="s">
        <v>170</v>
      </c>
    </row>
    <row r="364" customHeight="1" spans="1:11">
      <c r="A364" s="3">
        <v>11582</v>
      </c>
      <c r="D364" s="91" t="s">
        <v>10</v>
      </c>
      <c r="E364" s="91" t="s">
        <v>4449</v>
      </c>
      <c r="F364" s="3">
        <v>2000</v>
      </c>
      <c r="G364" s="3" t="s">
        <v>3915</v>
      </c>
      <c r="H364" s="3" t="s">
        <v>4040</v>
      </c>
      <c r="I364" s="3"/>
      <c r="J364" s="3">
        <v>58</v>
      </c>
      <c r="K364" s="3" t="s">
        <v>14</v>
      </c>
    </row>
    <row r="365" customHeight="1" spans="1:11">
      <c r="A365" s="3">
        <v>11583</v>
      </c>
      <c r="D365" s="91" t="s">
        <v>10</v>
      </c>
      <c r="E365" s="91" t="s">
        <v>4450</v>
      </c>
      <c r="F365" s="3">
        <v>1999</v>
      </c>
      <c r="G365" s="3" t="s">
        <v>3833</v>
      </c>
      <c r="H365" s="3" t="s">
        <v>4154</v>
      </c>
      <c r="I365" s="3"/>
      <c r="J365" s="3">
        <v>35</v>
      </c>
      <c r="K365" s="3" t="s">
        <v>27</v>
      </c>
    </row>
    <row r="366" customHeight="1" spans="1:11">
      <c r="A366" s="3">
        <v>11584</v>
      </c>
      <c r="D366" s="91" t="s">
        <v>10</v>
      </c>
      <c r="E366" s="91" t="s">
        <v>4451</v>
      </c>
      <c r="F366" s="3">
        <v>1999</v>
      </c>
      <c r="G366" s="3" t="s">
        <v>3845</v>
      </c>
      <c r="H366" s="3" t="s">
        <v>4452</v>
      </c>
      <c r="I366" s="3"/>
      <c r="J366" s="3">
        <v>45</v>
      </c>
      <c r="K366" s="3" t="s">
        <v>977</v>
      </c>
    </row>
    <row r="367" customHeight="1" spans="1:11">
      <c r="A367" s="3">
        <v>11585</v>
      </c>
      <c r="D367" s="91" t="s">
        <v>10</v>
      </c>
      <c r="E367" s="91" t="s">
        <v>4453</v>
      </c>
      <c r="F367" s="3">
        <v>1999</v>
      </c>
      <c r="G367" s="3" t="s">
        <v>3845</v>
      </c>
      <c r="H367" s="3" t="s">
        <v>4260</v>
      </c>
      <c r="I367" s="3"/>
      <c r="J367" s="3">
        <v>42</v>
      </c>
      <c r="K367" s="3" t="s">
        <v>27</v>
      </c>
    </row>
    <row r="368" customHeight="1" spans="1:11">
      <c r="A368" s="3">
        <v>11586</v>
      </c>
      <c r="D368" s="91" t="s">
        <v>10</v>
      </c>
      <c r="E368" s="91" t="s">
        <v>4454</v>
      </c>
      <c r="F368" s="3">
        <v>1999</v>
      </c>
      <c r="G368" s="3" t="s">
        <v>3845</v>
      </c>
      <c r="H368" s="3" t="s">
        <v>4146</v>
      </c>
      <c r="I368" s="3"/>
      <c r="J368" s="3">
        <v>52</v>
      </c>
      <c r="K368" s="3" t="s">
        <v>170</v>
      </c>
    </row>
    <row r="369" customHeight="1" spans="1:11">
      <c r="A369" s="3">
        <v>11587</v>
      </c>
      <c r="D369" s="91" t="s">
        <v>10</v>
      </c>
      <c r="E369" s="91" t="s">
        <v>4455</v>
      </c>
      <c r="F369" s="3">
        <v>1999</v>
      </c>
      <c r="G369" s="3" t="s">
        <v>3845</v>
      </c>
      <c r="H369" s="3" t="s">
        <v>4086</v>
      </c>
      <c r="I369" s="3"/>
      <c r="J369" s="3">
        <v>63</v>
      </c>
      <c r="K369" s="3" t="s">
        <v>27</v>
      </c>
    </row>
    <row r="370" customHeight="1" spans="1:11">
      <c r="A370" s="3">
        <v>11588</v>
      </c>
      <c r="D370" s="91" t="s">
        <v>10</v>
      </c>
      <c r="E370" s="91" t="s">
        <v>4456</v>
      </c>
      <c r="F370" s="3">
        <v>1999</v>
      </c>
      <c r="G370" s="3" t="s">
        <v>3833</v>
      </c>
      <c r="H370" s="3" t="s">
        <v>4018</v>
      </c>
      <c r="I370" s="3"/>
      <c r="J370" s="3">
        <v>50</v>
      </c>
      <c r="K370" s="3" t="s">
        <v>14</v>
      </c>
    </row>
    <row r="371" customHeight="1" spans="1:11">
      <c r="A371" s="3">
        <v>11589</v>
      </c>
      <c r="D371" s="91" t="s">
        <v>10</v>
      </c>
      <c r="E371" s="91" t="s">
        <v>4457</v>
      </c>
      <c r="F371" s="3">
        <v>1999</v>
      </c>
      <c r="G371" s="3" t="s">
        <v>3833</v>
      </c>
      <c r="H371" s="3" t="s">
        <v>4171</v>
      </c>
      <c r="I371" s="3"/>
      <c r="J371" s="3">
        <v>44</v>
      </c>
      <c r="K371" s="3" t="s">
        <v>14</v>
      </c>
    </row>
    <row r="372" customHeight="1" spans="1:11">
      <c r="A372" s="3">
        <v>11590</v>
      </c>
      <c r="D372" s="91" t="s">
        <v>10</v>
      </c>
      <c r="E372" s="91" t="s">
        <v>4458</v>
      </c>
      <c r="F372" s="3">
        <v>1999</v>
      </c>
      <c r="G372" s="3" t="s">
        <v>3833</v>
      </c>
      <c r="H372" s="3" t="s">
        <v>4429</v>
      </c>
      <c r="I372" s="3"/>
      <c r="J372" s="3">
        <v>72</v>
      </c>
      <c r="K372" s="3" t="s">
        <v>342</v>
      </c>
    </row>
    <row r="373" customHeight="1" spans="1:11">
      <c r="A373" s="3">
        <v>11591</v>
      </c>
      <c r="D373" s="91" t="s">
        <v>10</v>
      </c>
      <c r="E373" s="91" t="s">
        <v>4459</v>
      </c>
      <c r="F373" s="3">
        <v>1999</v>
      </c>
      <c r="G373" s="3" t="s">
        <v>3845</v>
      </c>
      <c r="H373" s="3" t="s">
        <v>4086</v>
      </c>
      <c r="I373" s="3"/>
      <c r="J373" s="3">
        <v>63</v>
      </c>
      <c r="K373" s="3" t="s">
        <v>170</v>
      </c>
    </row>
    <row r="374" customHeight="1" spans="1:11">
      <c r="A374" s="3">
        <v>11592</v>
      </c>
      <c r="D374" s="91" t="s">
        <v>10</v>
      </c>
      <c r="E374" s="91" t="s">
        <v>4460</v>
      </c>
      <c r="F374" s="3">
        <v>1999</v>
      </c>
      <c r="G374" s="3" t="s">
        <v>3833</v>
      </c>
      <c r="H374" s="3" t="s">
        <v>4193</v>
      </c>
      <c r="I374" s="3"/>
      <c r="J374" s="3">
        <v>70</v>
      </c>
      <c r="K374" s="3" t="s">
        <v>27</v>
      </c>
    </row>
    <row r="375" customHeight="1" spans="1:11">
      <c r="A375" s="3">
        <v>11593</v>
      </c>
      <c r="D375" s="91" t="s">
        <v>10</v>
      </c>
      <c r="E375" s="91" t="s">
        <v>4461</v>
      </c>
      <c r="F375" s="3">
        <v>1999</v>
      </c>
      <c r="G375" s="3" t="s">
        <v>3845</v>
      </c>
      <c r="H375" s="3" t="s">
        <v>4111</v>
      </c>
      <c r="I375" s="3"/>
      <c r="J375" s="3">
        <v>58</v>
      </c>
      <c r="K375" s="3" t="s">
        <v>27</v>
      </c>
    </row>
    <row r="376" customHeight="1" spans="1:11">
      <c r="A376" s="3">
        <v>11594</v>
      </c>
      <c r="D376" s="91" t="s">
        <v>10</v>
      </c>
      <c r="E376" s="91" t="s">
        <v>4462</v>
      </c>
      <c r="F376" s="3">
        <v>1999</v>
      </c>
      <c r="G376" s="3" t="s">
        <v>3845</v>
      </c>
      <c r="H376" s="3" t="s">
        <v>4091</v>
      </c>
      <c r="I376" s="3"/>
      <c r="J376" s="3">
        <v>48</v>
      </c>
      <c r="K376" s="3" t="s">
        <v>342</v>
      </c>
    </row>
    <row r="377" customHeight="1" spans="1:11">
      <c r="A377" s="3">
        <v>11595</v>
      </c>
      <c r="D377" s="91" t="s">
        <v>10</v>
      </c>
      <c r="E377" s="91" t="s">
        <v>4463</v>
      </c>
      <c r="F377" s="3">
        <v>1999</v>
      </c>
      <c r="G377" s="3" t="s">
        <v>3845</v>
      </c>
      <c r="H377" s="3" t="s">
        <v>4091</v>
      </c>
      <c r="I377" s="3"/>
      <c r="J377" s="3">
        <v>48</v>
      </c>
      <c r="K377" s="3" t="s">
        <v>3793</v>
      </c>
    </row>
    <row r="378" customHeight="1" spans="1:11">
      <c r="A378" s="3">
        <v>11596</v>
      </c>
      <c r="D378" s="91" t="s">
        <v>10</v>
      </c>
      <c r="E378" s="91" t="s">
        <v>4464</v>
      </c>
      <c r="F378" s="3">
        <v>1999</v>
      </c>
      <c r="G378" s="3" t="s">
        <v>3833</v>
      </c>
      <c r="H378" s="3" t="s">
        <v>4193</v>
      </c>
      <c r="I378" s="3"/>
      <c r="J378" s="3">
        <v>70</v>
      </c>
      <c r="K378" s="3" t="s">
        <v>170</v>
      </c>
    </row>
    <row r="379" customHeight="1" spans="1:11">
      <c r="A379" s="3">
        <v>11597</v>
      </c>
      <c r="D379" s="91" t="s">
        <v>10</v>
      </c>
      <c r="E379" s="91" t="s">
        <v>4465</v>
      </c>
      <c r="F379" s="3">
        <v>1999</v>
      </c>
      <c r="G379" s="3" t="s">
        <v>3871</v>
      </c>
      <c r="H379" s="3" t="s">
        <v>4043</v>
      </c>
      <c r="I379" s="3" t="s">
        <v>1059</v>
      </c>
      <c r="J379" s="3">
        <v>46</v>
      </c>
      <c r="K379" s="3" t="s">
        <v>27</v>
      </c>
    </row>
    <row r="380" customHeight="1" spans="1:11">
      <c r="A380" s="3">
        <v>11598</v>
      </c>
      <c r="D380" s="91" t="s">
        <v>10</v>
      </c>
      <c r="E380" s="91" t="s">
        <v>4466</v>
      </c>
      <c r="F380" s="3">
        <v>1999</v>
      </c>
      <c r="G380" s="3" t="s">
        <v>3871</v>
      </c>
      <c r="H380" s="3" t="s">
        <v>4137</v>
      </c>
      <c r="I380" s="3"/>
      <c r="J380" s="3">
        <v>32</v>
      </c>
      <c r="K380" s="3" t="s">
        <v>27</v>
      </c>
    </row>
    <row r="381" customHeight="1" spans="1:11">
      <c r="A381" s="3">
        <v>11599</v>
      </c>
      <c r="D381" s="91" t="s">
        <v>10</v>
      </c>
      <c r="E381" s="91" t="s">
        <v>4467</v>
      </c>
      <c r="F381" s="3">
        <v>1999</v>
      </c>
      <c r="G381" s="3" t="s">
        <v>3871</v>
      </c>
      <c r="H381" s="3" t="s">
        <v>4152</v>
      </c>
      <c r="I381" s="3" t="s">
        <v>1059</v>
      </c>
      <c r="J381" s="3">
        <v>51</v>
      </c>
      <c r="K381" s="3" t="s">
        <v>170</v>
      </c>
    </row>
    <row r="382" customHeight="1" spans="1:11">
      <c r="A382" s="3">
        <v>11600</v>
      </c>
      <c r="D382" s="91" t="s">
        <v>10</v>
      </c>
      <c r="E382" s="91" t="s">
        <v>4468</v>
      </c>
      <c r="F382" s="3">
        <v>1999</v>
      </c>
      <c r="G382" s="3" t="s">
        <v>3845</v>
      </c>
      <c r="H382" s="3" t="s">
        <v>4086</v>
      </c>
      <c r="I382" s="3"/>
      <c r="J382" s="3">
        <v>63</v>
      </c>
      <c r="K382" s="3" t="s">
        <v>40</v>
      </c>
    </row>
    <row r="383" customHeight="1" spans="1:11">
      <c r="A383" s="3">
        <v>11601</v>
      </c>
      <c r="D383" s="91" t="s">
        <v>10</v>
      </c>
      <c r="E383" s="91" t="s">
        <v>4469</v>
      </c>
      <c r="F383" s="3">
        <v>1999</v>
      </c>
      <c r="G383" s="3" t="s">
        <v>3845</v>
      </c>
      <c r="H383" s="3" t="s">
        <v>4267</v>
      </c>
      <c r="I383" s="3"/>
      <c r="J383" s="3">
        <v>61</v>
      </c>
      <c r="K383" s="3" t="s">
        <v>27</v>
      </c>
    </row>
    <row r="384" customHeight="1" spans="1:11">
      <c r="A384" s="3">
        <v>11602</v>
      </c>
      <c r="D384" s="91" t="s">
        <v>10</v>
      </c>
      <c r="E384" s="91" t="s">
        <v>4470</v>
      </c>
      <c r="F384" s="3">
        <v>1999</v>
      </c>
      <c r="G384" s="3" t="s">
        <v>3845</v>
      </c>
      <c r="H384" s="3" t="s">
        <v>4013</v>
      </c>
      <c r="I384" s="3"/>
      <c r="J384" s="3">
        <v>34</v>
      </c>
      <c r="K384" s="3" t="s">
        <v>27</v>
      </c>
    </row>
    <row r="385" customHeight="1" spans="1:11">
      <c r="A385" s="3">
        <v>11603</v>
      </c>
      <c r="D385" s="91" t="s">
        <v>10</v>
      </c>
      <c r="E385" s="91" t="s">
        <v>4471</v>
      </c>
      <c r="F385" s="3">
        <v>1999</v>
      </c>
      <c r="G385" s="3" t="s">
        <v>3845</v>
      </c>
      <c r="H385" s="3" t="s">
        <v>4404</v>
      </c>
      <c r="I385" s="3"/>
      <c r="J385" s="3">
        <v>47</v>
      </c>
      <c r="K385" s="3" t="s">
        <v>14</v>
      </c>
    </row>
    <row r="386" customHeight="1" spans="1:11">
      <c r="A386" s="3">
        <v>11604</v>
      </c>
      <c r="D386" s="91" t="s">
        <v>10</v>
      </c>
      <c r="E386" s="91" t="s">
        <v>4472</v>
      </c>
      <c r="F386" s="3">
        <v>1999</v>
      </c>
      <c r="G386" s="3" t="s">
        <v>3845</v>
      </c>
      <c r="H386" s="3" t="s">
        <v>4146</v>
      </c>
      <c r="I386" s="3"/>
      <c r="J386" s="3">
        <v>35</v>
      </c>
      <c r="K386" s="3" t="s">
        <v>27</v>
      </c>
    </row>
    <row r="387" customHeight="1" spans="1:11">
      <c r="A387" s="3">
        <v>11605</v>
      </c>
      <c r="D387" s="91" t="s">
        <v>10</v>
      </c>
      <c r="E387" s="91" t="s">
        <v>4473</v>
      </c>
      <c r="F387" s="3">
        <v>2000</v>
      </c>
      <c r="G387" s="3" t="s">
        <v>3915</v>
      </c>
      <c r="H387" s="3" t="s">
        <v>4245</v>
      </c>
      <c r="I387" s="3"/>
      <c r="J387" s="3">
        <v>60</v>
      </c>
      <c r="K387" s="3" t="s">
        <v>14</v>
      </c>
    </row>
    <row r="388" customHeight="1" spans="1:11">
      <c r="A388" s="3">
        <v>11606</v>
      </c>
      <c r="D388" s="91" t="s">
        <v>10</v>
      </c>
      <c r="E388" s="91" t="s">
        <v>4474</v>
      </c>
      <c r="F388" s="3">
        <v>1999</v>
      </c>
      <c r="G388" s="3" t="s">
        <v>3845</v>
      </c>
      <c r="H388" s="3" t="s">
        <v>4086</v>
      </c>
      <c r="I388" s="3"/>
      <c r="J388" s="3">
        <v>63</v>
      </c>
      <c r="K388" s="3" t="s">
        <v>40</v>
      </c>
    </row>
    <row r="389" customHeight="1" spans="1:11">
      <c r="A389" s="3">
        <v>11607</v>
      </c>
      <c r="D389" s="91" t="s">
        <v>10</v>
      </c>
      <c r="E389" s="91" t="s">
        <v>4475</v>
      </c>
      <c r="F389" s="3">
        <v>1999</v>
      </c>
      <c r="G389" s="3" t="s">
        <v>3845</v>
      </c>
      <c r="H389" s="3" t="s">
        <v>3957</v>
      </c>
      <c r="I389" s="3"/>
      <c r="J389" s="3">
        <v>25</v>
      </c>
      <c r="K389" s="3" t="s">
        <v>14</v>
      </c>
    </row>
    <row r="390" customHeight="1" spans="1:11">
      <c r="A390" s="3">
        <v>11608</v>
      </c>
      <c r="D390" s="91" t="s">
        <v>10</v>
      </c>
      <c r="E390" s="91" t="s">
        <v>4476</v>
      </c>
      <c r="F390" s="3">
        <v>1999</v>
      </c>
      <c r="G390" s="3" t="s">
        <v>3833</v>
      </c>
      <c r="H390" s="3" t="s">
        <v>4273</v>
      </c>
      <c r="I390" s="3"/>
      <c r="J390" s="3">
        <v>18</v>
      </c>
      <c r="K390" s="3" t="s">
        <v>14</v>
      </c>
    </row>
    <row r="391" customHeight="1" spans="1:11">
      <c r="A391" s="3">
        <v>11609</v>
      </c>
      <c r="D391" s="91" t="s">
        <v>10</v>
      </c>
      <c r="E391" s="91" t="s">
        <v>4477</v>
      </c>
      <c r="F391" s="3">
        <v>1999</v>
      </c>
      <c r="G391" s="3" t="s">
        <v>3845</v>
      </c>
      <c r="H391" s="3" t="s">
        <v>4392</v>
      </c>
      <c r="I391" s="3"/>
      <c r="J391" s="3">
        <v>30</v>
      </c>
      <c r="K391" s="3" t="s">
        <v>27</v>
      </c>
    </row>
    <row r="392" customHeight="1" spans="1:11">
      <c r="A392" s="3">
        <v>11610</v>
      </c>
      <c r="D392" s="91" t="s">
        <v>10</v>
      </c>
      <c r="E392" s="91" t="s">
        <v>4478</v>
      </c>
      <c r="F392" s="3">
        <v>1999</v>
      </c>
      <c r="G392" s="3" t="s">
        <v>3833</v>
      </c>
      <c r="H392" s="3" t="s">
        <v>4337</v>
      </c>
      <c r="I392" s="3"/>
      <c r="J392" s="3">
        <v>63</v>
      </c>
      <c r="K392" s="3" t="s">
        <v>342</v>
      </c>
    </row>
    <row r="393" customHeight="1" spans="1:11">
      <c r="A393" s="3">
        <v>11611</v>
      </c>
      <c r="D393" s="91" t="s">
        <v>10</v>
      </c>
      <c r="E393" s="91" t="s">
        <v>4479</v>
      </c>
      <c r="F393" s="3">
        <v>1999</v>
      </c>
      <c r="G393" s="3" t="s">
        <v>3833</v>
      </c>
      <c r="H393" s="3" t="s">
        <v>4076</v>
      </c>
      <c r="I393" s="3"/>
      <c r="J393" s="3">
        <v>46</v>
      </c>
      <c r="K393" s="3" t="s">
        <v>342</v>
      </c>
    </row>
    <row r="394" customHeight="1" spans="1:11">
      <c r="A394" s="3">
        <v>11612</v>
      </c>
      <c r="D394" s="91" t="s">
        <v>10</v>
      </c>
      <c r="E394" s="91" t="s">
        <v>4480</v>
      </c>
      <c r="F394" s="3">
        <v>1999</v>
      </c>
      <c r="G394" s="3" t="s">
        <v>3833</v>
      </c>
      <c r="H394" s="3" t="s">
        <v>4148</v>
      </c>
      <c r="I394" s="3" t="s">
        <v>4481</v>
      </c>
      <c r="J394" s="3">
        <v>58</v>
      </c>
      <c r="K394" s="3" t="s">
        <v>27</v>
      </c>
    </row>
    <row r="395" customHeight="1" spans="1:11">
      <c r="A395" s="3">
        <v>11613</v>
      </c>
      <c r="D395" s="91" t="s">
        <v>10</v>
      </c>
      <c r="E395" s="91" t="s">
        <v>4482</v>
      </c>
      <c r="F395" s="3">
        <v>1999</v>
      </c>
      <c r="G395" s="3" t="s">
        <v>3833</v>
      </c>
      <c r="H395" s="3" t="s">
        <v>4483</v>
      </c>
      <c r="I395" s="3"/>
      <c r="J395" s="3">
        <v>71</v>
      </c>
      <c r="K395" s="3" t="s">
        <v>27</v>
      </c>
    </row>
    <row r="396" customHeight="1" spans="1:11">
      <c r="A396" s="3">
        <v>11614</v>
      </c>
      <c r="D396" s="91" t="s">
        <v>10</v>
      </c>
      <c r="E396" s="91" t="s">
        <v>4484</v>
      </c>
      <c r="F396" s="3">
        <v>2000</v>
      </c>
      <c r="G396" s="3" t="s">
        <v>4151</v>
      </c>
      <c r="H396" s="3" t="s">
        <v>4485</v>
      </c>
      <c r="I396" s="3" t="s">
        <v>1059</v>
      </c>
      <c r="J396" s="3">
        <v>47</v>
      </c>
      <c r="K396" s="3" t="s">
        <v>27</v>
      </c>
    </row>
    <row r="397" customHeight="1" spans="1:11">
      <c r="A397" s="3">
        <v>11615</v>
      </c>
      <c r="D397" s="91" t="s">
        <v>10</v>
      </c>
      <c r="E397" s="91" t="s">
        <v>4486</v>
      </c>
      <c r="F397" s="3">
        <v>1999</v>
      </c>
      <c r="G397" s="3" t="s">
        <v>3845</v>
      </c>
      <c r="H397" s="3" t="s">
        <v>4146</v>
      </c>
      <c r="I397" s="3"/>
      <c r="J397" s="3">
        <v>52</v>
      </c>
      <c r="K397" s="3" t="s">
        <v>14</v>
      </c>
    </row>
    <row r="398" customHeight="1" spans="1:11">
      <c r="A398" s="3">
        <v>11616</v>
      </c>
      <c r="D398" s="91" t="s">
        <v>10</v>
      </c>
      <c r="E398" s="91" t="s">
        <v>4487</v>
      </c>
      <c r="F398" s="3">
        <v>1999</v>
      </c>
      <c r="G398" s="3" t="s">
        <v>3845</v>
      </c>
      <c r="H398" s="3" t="s">
        <v>4104</v>
      </c>
      <c r="I398" s="3"/>
      <c r="J398" s="3">
        <v>56</v>
      </c>
      <c r="K398" s="3" t="s">
        <v>342</v>
      </c>
    </row>
    <row r="399" customHeight="1" spans="1:11">
      <c r="A399" s="3">
        <v>11617</v>
      </c>
      <c r="D399" s="91" t="s">
        <v>10</v>
      </c>
      <c r="E399" s="91" t="s">
        <v>4488</v>
      </c>
      <c r="F399" s="3">
        <v>1999</v>
      </c>
      <c r="G399" s="3" t="s">
        <v>3845</v>
      </c>
      <c r="H399" s="3" t="s">
        <v>4146</v>
      </c>
      <c r="I399" s="3" t="s">
        <v>1059</v>
      </c>
      <c r="J399" s="3">
        <v>52</v>
      </c>
      <c r="K399" s="3" t="s">
        <v>27</v>
      </c>
    </row>
    <row r="400" customHeight="1" spans="1:11">
      <c r="A400" s="3">
        <v>11618</v>
      </c>
      <c r="D400" s="91" t="s">
        <v>10</v>
      </c>
      <c r="E400" s="91" t="s">
        <v>4489</v>
      </c>
      <c r="F400" s="3">
        <v>1999</v>
      </c>
      <c r="G400" s="3" t="s">
        <v>3845</v>
      </c>
      <c r="H400" s="3" t="s">
        <v>4267</v>
      </c>
      <c r="I400" s="3"/>
      <c r="J400" s="3">
        <v>61</v>
      </c>
      <c r="K400" s="3" t="s">
        <v>40</v>
      </c>
    </row>
    <row r="401" customHeight="1" spans="1:11">
      <c r="A401" s="3">
        <v>11619</v>
      </c>
      <c r="D401" s="91" t="s">
        <v>10</v>
      </c>
      <c r="E401" s="91" t="s">
        <v>4490</v>
      </c>
      <c r="F401" s="3">
        <v>1999</v>
      </c>
      <c r="G401" s="3" t="s">
        <v>3871</v>
      </c>
      <c r="H401" s="3" t="s">
        <v>4491</v>
      </c>
      <c r="I401" s="3" t="s">
        <v>1059</v>
      </c>
      <c r="J401" s="3">
        <v>50</v>
      </c>
      <c r="K401" s="3" t="s">
        <v>170</v>
      </c>
    </row>
    <row r="402" customHeight="1" spans="1:11">
      <c r="A402" s="3">
        <v>11620</v>
      </c>
      <c r="D402" s="91" t="s">
        <v>10</v>
      </c>
      <c r="E402" s="91" t="s">
        <v>4492</v>
      </c>
      <c r="F402" s="3">
        <v>1999</v>
      </c>
      <c r="G402" s="3" t="s">
        <v>3845</v>
      </c>
      <c r="H402" s="3" t="s">
        <v>4493</v>
      </c>
      <c r="I402" s="3"/>
      <c r="J402" s="3">
        <v>21</v>
      </c>
      <c r="K402" s="3" t="s">
        <v>14</v>
      </c>
    </row>
    <row r="403" customHeight="1" spans="1:11">
      <c r="A403" s="3">
        <v>11621</v>
      </c>
      <c r="D403" s="91" t="s">
        <v>10</v>
      </c>
      <c r="E403" s="91" t="s">
        <v>4494</v>
      </c>
      <c r="F403" s="3">
        <v>1999</v>
      </c>
      <c r="G403" s="3" t="s">
        <v>3871</v>
      </c>
      <c r="H403" s="3" t="s">
        <v>4491</v>
      </c>
      <c r="I403" s="3" t="s">
        <v>1059</v>
      </c>
      <c r="J403" s="3">
        <v>50</v>
      </c>
      <c r="K403" s="3" t="s">
        <v>27</v>
      </c>
    </row>
    <row r="404" customHeight="1" spans="1:11">
      <c r="A404" s="3">
        <v>11622</v>
      </c>
      <c r="D404" s="91" t="s">
        <v>10</v>
      </c>
      <c r="E404" s="91" t="s">
        <v>4495</v>
      </c>
      <c r="F404" s="3">
        <v>1999</v>
      </c>
      <c r="G404" s="3" t="s">
        <v>3871</v>
      </c>
      <c r="H404" s="3" t="s">
        <v>4496</v>
      </c>
      <c r="I404" s="3"/>
      <c r="J404" s="3">
        <v>27</v>
      </c>
      <c r="K404" s="3" t="s">
        <v>14</v>
      </c>
    </row>
    <row r="405" customHeight="1" spans="1:11">
      <c r="A405" s="3">
        <v>11623</v>
      </c>
      <c r="D405" s="91" t="s">
        <v>10</v>
      </c>
      <c r="E405" s="91" t="s">
        <v>4497</v>
      </c>
      <c r="F405" s="3">
        <v>2000</v>
      </c>
      <c r="G405" s="3" t="s">
        <v>3915</v>
      </c>
      <c r="H405" s="3" t="s">
        <v>4318</v>
      </c>
      <c r="I405" s="3"/>
      <c r="J405" s="3">
        <v>38</v>
      </c>
      <c r="K405" s="3" t="s">
        <v>14</v>
      </c>
    </row>
    <row r="406" customHeight="1" spans="1:11">
      <c r="A406" s="3">
        <v>11624</v>
      </c>
      <c r="D406" s="91" t="s">
        <v>10</v>
      </c>
      <c r="E406" s="91" t="s">
        <v>4498</v>
      </c>
      <c r="F406" s="3">
        <v>1999</v>
      </c>
      <c r="G406" s="3" t="s">
        <v>3845</v>
      </c>
      <c r="H406" s="3" t="s">
        <v>4146</v>
      </c>
      <c r="I406" s="3"/>
      <c r="J406" s="3">
        <v>52</v>
      </c>
      <c r="K406" s="3" t="s">
        <v>27</v>
      </c>
    </row>
    <row r="407" customHeight="1" spans="1:11">
      <c r="A407" s="3">
        <v>11625</v>
      </c>
      <c r="D407" s="91" t="s">
        <v>10</v>
      </c>
      <c r="E407" s="91" t="s">
        <v>4499</v>
      </c>
      <c r="F407" s="3">
        <v>1999</v>
      </c>
      <c r="G407" s="3" t="s">
        <v>3845</v>
      </c>
      <c r="H407" s="3" t="s">
        <v>4016</v>
      </c>
      <c r="I407" s="3"/>
      <c r="J407" s="3">
        <v>51</v>
      </c>
      <c r="K407" s="3" t="s">
        <v>27</v>
      </c>
    </row>
    <row r="408" customHeight="1" spans="1:11">
      <c r="A408" s="3">
        <v>11626</v>
      </c>
      <c r="D408" s="91" t="s">
        <v>10</v>
      </c>
      <c r="E408" s="91" t="s">
        <v>4500</v>
      </c>
      <c r="F408" s="3">
        <v>1999</v>
      </c>
      <c r="G408" s="3" t="s">
        <v>3845</v>
      </c>
      <c r="H408" s="3" t="s">
        <v>4452</v>
      </c>
      <c r="I408" s="3"/>
      <c r="J408" s="3">
        <v>45</v>
      </c>
      <c r="K408" s="3" t="s">
        <v>977</v>
      </c>
    </row>
    <row r="409" customHeight="1" spans="1:11">
      <c r="A409" s="3">
        <v>11627</v>
      </c>
      <c r="D409" s="91" t="s">
        <v>10</v>
      </c>
      <c r="E409" s="91" t="s">
        <v>4501</v>
      </c>
      <c r="F409" s="3">
        <v>1999</v>
      </c>
      <c r="G409" s="3" t="s">
        <v>3833</v>
      </c>
      <c r="H409" s="3" t="s">
        <v>4169</v>
      </c>
      <c r="I409" s="3"/>
      <c r="J409" s="3">
        <v>75</v>
      </c>
      <c r="K409" s="3" t="s">
        <v>14</v>
      </c>
    </row>
    <row r="410" customHeight="1" spans="1:11">
      <c r="A410" s="3">
        <v>11628</v>
      </c>
      <c r="D410" s="91" t="s">
        <v>10</v>
      </c>
      <c r="E410" s="91" t="s">
        <v>4502</v>
      </c>
      <c r="F410" s="3">
        <v>1999</v>
      </c>
      <c r="G410" s="3" t="s">
        <v>3845</v>
      </c>
      <c r="H410" s="3" t="s">
        <v>4146</v>
      </c>
      <c r="I410" s="3"/>
      <c r="J410" s="3">
        <v>35</v>
      </c>
      <c r="K410" s="3" t="s">
        <v>14</v>
      </c>
    </row>
    <row r="411" customHeight="1" spans="1:11">
      <c r="A411" s="3">
        <v>11629</v>
      </c>
      <c r="D411" s="91" t="s">
        <v>10</v>
      </c>
      <c r="E411" s="91" t="s">
        <v>4503</v>
      </c>
      <c r="F411" s="3">
        <v>1999</v>
      </c>
      <c r="G411" s="3" t="s">
        <v>3845</v>
      </c>
      <c r="H411" s="3" t="s">
        <v>4408</v>
      </c>
      <c r="I411" s="3"/>
      <c r="J411" s="3">
        <v>26</v>
      </c>
      <c r="K411" s="3" t="s">
        <v>342</v>
      </c>
    </row>
    <row r="412" customHeight="1" spans="1:11">
      <c r="A412" s="3">
        <v>11630</v>
      </c>
      <c r="D412" s="91" t="s">
        <v>10</v>
      </c>
      <c r="E412" s="91" t="s">
        <v>4504</v>
      </c>
      <c r="F412" s="3">
        <v>1999</v>
      </c>
      <c r="G412" s="3" t="s">
        <v>3845</v>
      </c>
      <c r="H412" s="3" t="s">
        <v>4016</v>
      </c>
      <c r="I412" s="3"/>
      <c r="J412" s="3">
        <v>51</v>
      </c>
      <c r="K412" s="3" t="s">
        <v>14</v>
      </c>
    </row>
    <row r="413" customHeight="1" spans="1:11">
      <c r="A413" s="3">
        <v>11631</v>
      </c>
      <c r="D413" s="91" t="s">
        <v>10</v>
      </c>
      <c r="E413" s="91" t="s">
        <v>4505</v>
      </c>
      <c r="F413" s="3">
        <v>2000</v>
      </c>
      <c r="G413" s="3" t="s">
        <v>3915</v>
      </c>
      <c r="H413" s="3" t="s">
        <v>4506</v>
      </c>
      <c r="I413" s="3"/>
      <c r="J413" s="3">
        <v>78</v>
      </c>
      <c r="K413" s="3" t="s">
        <v>14</v>
      </c>
    </row>
    <row r="414" customHeight="1" spans="1:11">
      <c r="A414" s="3">
        <v>11632</v>
      </c>
      <c r="D414" s="91" t="s">
        <v>10</v>
      </c>
      <c r="E414" s="91" t="s">
        <v>4507</v>
      </c>
      <c r="F414" s="3">
        <v>1999</v>
      </c>
      <c r="G414" s="3" t="s">
        <v>3845</v>
      </c>
      <c r="H414" s="3" t="s">
        <v>4078</v>
      </c>
      <c r="I414" s="3"/>
      <c r="J414" s="3">
        <v>55</v>
      </c>
      <c r="K414" s="3" t="s">
        <v>14</v>
      </c>
    </row>
    <row r="415" customHeight="1" spans="1:11">
      <c r="A415" s="3">
        <v>11633</v>
      </c>
      <c r="D415" s="91" t="s">
        <v>10</v>
      </c>
      <c r="E415" s="91" t="s">
        <v>4508</v>
      </c>
      <c r="F415" s="3">
        <v>1999</v>
      </c>
      <c r="G415" s="3" t="s">
        <v>3833</v>
      </c>
      <c r="H415" s="3" t="s">
        <v>4509</v>
      </c>
      <c r="I415" s="3"/>
      <c r="J415" s="3">
        <v>20</v>
      </c>
      <c r="K415" s="3" t="s">
        <v>170</v>
      </c>
    </row>
    <row r="416" customHeight="1" spans="1:11">
      <c r="A416" s="3">
        <v>11634</v>
      </c>
      <c r="D416" s="91" t="s">
        <v>10</v>
      </c>
      <c r="E416" s="91" t="s">
        <v>4510</v>
      </c>
      <c r="F416" s="3">
        <v>1999</v>
      </c>
      <c r="G416" s="3" t="s">
        <v>3845</v>
      </c>
      <c r="H416" s="3" t="s">
        <v>4067</v>
      </c>
      <c r="J416" s="3">
        <v>50</v>
      </c>
      <c r="K416" s="3" t="s">
        <v>14</v>
      </c>
    </row>
    <row r="417" customHeight="1" spans="1:11">
      <c r="A417" s="3">
        <v>11635</v>
      </c>
      <c r="D417" s="91" t="s">
        <v>10</v>
      </c>
      <c r="E417" s="91" t="s">
        <v>4511</v>
      </c>
      <c r="F417" s="3">
        <v>1999</v>
      </c>
      <c r="G417" s="3" t="s">
        <v>3845</v>
      </c>
      <c r="H417" s="3" t="s">
        <v>4512</v>
      </c>
      <c r="I417" s="3"/>
      <c r="J417" s="3">
        <v>29</v>
      </c>
      <c r="K417" s="68" t="s">
        <v>27</v>
      </c>
    </row>
    <row r="418" customHeight="1" spans="1:11">
      <c r="A418" s="3">
        <v>11636</v>
      </c>
      <c r="D418" s="91" t="s">
        <v>10</v>
      </c>
      <c r="E418" s="91" t="s">
        <v>4513</v>
      </c>
      <c r="F418" s="3">
        <v>1998</v>
      </c>
      <c r="G418" s="3" t="s">
        <v>4230</v>
      </c>
      <c r="H418" s="3" t="s">
        <v>4514</v>
      </c>
      <c r="I418" s="3"/>
      <c r="J418" s="3">
        <v>25</v>
      </c>
      <c r="K418" s="3" t="s">
        <v>342</v>
      </c>
    </row>
    <row r="419" customHeight="1" spans="1:11">
      <c r="A419" s="3">
        <v>11637</v>
      </c>
      <c r="D419" s="91" t="s">
        <v>10</v>
      </c>
      <c r="E419" s="91" t="s">
        <v>4515</v>
      </c>
      <c r="F419" s="3">
        <v>1999</v>
      </c>
      <c r="G419" s="3" t="s">
        <v>3845</v>
      </c>
      <c r="H419" s="3" t="s">
        <v>4030</v>
      </c>
      <c r="I419" s="3"/>
      <c r="J419" s="3">
        <v>64</v>
      </c>
      <c r="K419" s="3" t="s">
        <v>14</v>
      </c>
    </row>
    <row r="420" customHeight="1" spans="1:11">
      <c r="A420" s="3">
        <v>11638</v>
      </c>
      <c r="D420" s="91" t="s">
        <v>10</v>
      </c>
      <c r="E420" s="91" t="s">
        <v>4516</v>
      </c>
      <c r="F420" s="3">
        <v>1999</v>
      </c>
      <c r="G420" s="3" t="s">
        <v>3871</v>
      </c>
      <c r="H420" s="3" t="s">
        <v>4517</v>
      </c>
      <c r="I420" s="3" t="s">
        <v>1059</v>
      </c>
      <c r="J420" s="3">
        <v>56</v>
      </c>
      <c r="K420" s="3" t="s">
        <v>977</v>
      </c>
    </row>
    <row r="421" customHeight="1" spans="1:11">
      <c r="A421" s="3">
        <v>11639</v>
      </c>
      <c r="D421" s="91" t="s">
        <v>10</v>
      </c>
      <c r="E421" s="91" t="s">
        <v>4518</v>
      </c>
      <c r="F421" s="3">
        <v>1999</v>
      </c>
      <c r="G421" s="3" t="s">
        <v>3833</v>
      </c>
      <c r="H421" s="3" t="s">
        <v>4422</v>
      </c>
      <c r="I421" s="3"/>
      <c r="J421" s="3">
        <v>48</v>
      </c>
      <c r="K421" s="3" t="s">
        <v>27</v>
      </c>
    </row>
    <row r="422" customHeight="1" spans="1:11">
      <c r="A422" s="3">
        <v>11640</v>
      </c>
      <c r="D422" s="91" t="s">
        <v>10</v>
      </c>
      <c r="E422" s="91" t="s">
        <v>4519</v>
      </c>
      <c r="F422" s="3">
        <v>1999</v>
      </c>
      <c r="G422" s="3" t="s">
        <v>3833</v>
      </c>
      <c r="H422" s="3" t="s">
        <v>4113</v>
      </c>
      <c r="I422" s="3" t="s">
        <v>3962</v>
      </c>
      <c r="J422" s="3">
        <v>61</v>
      </c>
      <c r="K422" s="3" t="s">
        <v>14</v>
      </c>
    </row>
    <row r="423" customHeight="1" spans="1:11">
      <c r="A423" s="3">
        <v>11641</v>
      </c>
      <c r="D423" s="91" t="s">
        <v>10</v>
      </c>
      <c r="E423" s="91" t="s">
        <v>4520</v>
      </c>
      <c r="F423" s="3">
        <v>1999</v>
      </c>
      <c r="G423" s="3" t="s">
        <v>3845</v>
      </c>
      <c r="H423" s="3" t="s">
        <v>4086</v>
      </c>
      <c r="I423" s="3"/>
      <c r="J423" s="3">
        <v>63</v>
      </c>
      <c r="K423" s="3" t="s">
        <v>170</v>
      </c>
    </row>
    <row r="424" customHeight="1" spans="1:11">
      <c r="A424" s="3">
        <v>11642</v>
      </c>
      <c r="D424" s="91" t="s">
        <v>10</v>
      </c>
      <c r="E424" s="91" t="s">
        <v>4521</v>
      </c>
      <c r="F424" s="3">
        <v>2000</v>
      </c>
      <c r="G424" s="3" t="s">
        <v>3915</v>
      </c>
      <c r="H424" s="3" t="s">
        <v>4390</v>
      </c>
      <c r="I424" s="3"/>
      <c r="J424" s="3">
        <v>45</v>
      </c>
      <c r="K424" s="3" t="s">
        <v>342</v>
      </c>
    </row>
    <row r="425" customHeight="1" spans="1:11">
      <c r="A425" s="3">
        <v>11643</v>
      </c>
      <c r="D425" s="91" t="s">
        <v>10</v>
      </c>
      <c r="E425" s="91" t="s">
        <v>4522</v>
      </c>
      <c r="F425" s="3">
        <v>1999</v>
      </c>
      <c r="G425" s="3" t="s">
        <v>3833</v>
      </c>
      <c r="H425" s="3" t="s">
        <v>4216</v>
      </c>
      <c r="I425" s="3" t="s">
        <v>3962</v>
      </c>
      <c r="J425" s="3">
        <v>47</v>
      </c>
      <c r="K425" s="3" t="s">
        <v>27</v>
      </c>
    </row>
    <row r="426" customHeight="1" spans="1:11">
      <c r="A426" s="3">
        <v>11644</v>
      </c>
      <c r="D426" s="91" t="s">
        <v>10</v>
      </c>
      <c r="E426" s="91" t="s">
        <v>4523</v>
      </c>
      <c r="F426" s="3">
        <v>1999</v>
      </c>
      <c r="G426" s="3" t="s">
        <v>3833</v>
      </c>
      <c r="H426" s="3" t="s">
        <v>4124</v>
      </c>
      <c r="I426" s="3"/>
      <c r="J426" s="3">
        <v>42</v>
      </c>
      <c r="K426" s="3" t="s">
        <v>170</v>
      </c>
    </row>
    <row r="427" customHeight="1" spans="1:11">
      <c r="A427" s="3">
        <v>11645</v>
      </c>
      <c r="D427" s="91" t="s">
        <v>10</v>
      </c>
      <c r="E427" s="91" t="s">
        <v>4524</v>
      </c>
      <c r="F427" s="3">
        <v>1999</v>
      </c>
      <c r="G427" s="3" t="s">
        <v>3833</v>
      </c>
      <c r="H427" s="3" t="s">
        <v>4059</v>
      </c>
      <c r="I427" s="3" t="s">
        <v>3962</v>
      </c>
      <c r="J427" s="3">
        <v>32</v>
      </c>
      <c r="K427" s="3" t="s">
        <v>27</v>
      </c>
    </row>
    <row r="428" customHeight="1" spans="1:11">
      <c r="A428" s="3">
        <v>11646</v>
      </c>
      <c r="D428" s="91" t="s">
        <v>10</v>
      </c>
      <c r="E428" s="91" t="s">
        <v>4525</v>
      </c>
      <c r="F428" s="3">
        <v>1999</v>
      </c>
      <c r="G428" s="3" t="s">
        <v>3833</v>
      </c>
      <c r="H428" s="3" t="s">
        <v>4526</v>
      </c>
      <c r="I428" s="3" t="s">
        <v>3962</v>
      </c>
      <c r="J428" s="3">
        <v>40</v>
      </c>
      <c r="K428" s="3" t="s">
        <v>977</v>
      </c>
    </row>
    <row r="429" customHeight="1" spans="1:11">
      <c r="A429" s="3">
        <v>11647</v>
      </c>
      <c r="D429" s="91" t="s">
        <v>10</v>
      </c>
      <c r="E429" s="91" t="s">
        <v>4527</v>
      </c>
      <c r="F429" s="3">
        <v>1999</v>
      </c>
      <c r="G429" s="3" t="s">
        <v>3833</v>
      </c>
      <c r="H429" s="3" t="s">
        <v>4131</v>
      </c>
      <c r="I429" s="3" t="s">
        <v>3962</v>
      </c>
      <c r="J429" s="3">
        <v>43</v>
      </c>
      <c r="K429" s="3" t="s">
        <v>40</v>
      </c>
    </row>
    <row r="430" customHeight="1" spans="1:11">
      <c r="A430" s="3">
        <v>11648</v>
      </c>
      <c r="D430" s="91" t="s">
        <v>10</v>
      </c>
      <c r="E430" s="91" t="s">
        <v>4528</v>
      </c>
      <c r="F430" s="3">
        <v>1999</v>
      </c>
      <c r="G430" s="3" t="s">
        <v>3845</v>
      </c>
      <c r="H430" s="3" t="s">
        <v>3957</v>
      </c>
      <c r="I430" s="3"/>
      <c r="J430" s="3">
        <v>25</v>
      </c>
      <c r="K430" s="3" t="s">
        <v>27</v>
      </c>
    </row>
    <row r="431" customHeight="1" spans="1:11">
      <c r="A431" s="3">
        <v>11649</v>
      </c>
      <c r="D431" s="91" t="s">
        <v>10</v>
      </c>
      <c r="E431" s="91" t="s">
        <v>4529</v>
      </c>
      <c r="F431" s="3">
        <v>2000</v>
      </c>
      <c r="G431" s="3" t="s">
        <v>3915</v>
      </c>
      <c r="H431" s="3" t="s">
        <v>4530</v>
      </c>
      <c r="I431" s="3"/>
      <c r="J431" s="3">
        <v>76</v>
      </c>
      <c r="K431" s="3" t="s">
        <v>342</v>
      </c>
    </row>
    <row r="432" customHeight="1" spans="1:11">
      <c r="A432" s="3">
        <v>11650</v>
      </c>
      <c r="D432" s="91" t="s">
        <v>10</v>
      </c>
      <c r="E432" s="91" t="s">
        <v>4531</v>
      </c>
      <c r="F432" s="3">
        <v>1999</v>
      </c>
      <c r="G432" s="3" t="s">
        <v>3833</v>
      </c>
      <c r="H432" s="3" t="s">
        <v>4218</v>
      </c>
      <c r="I432" s="3" t="s">
        <v>3962</v>
      </c>
      <c r="J432" s="3">
        <v>19</v>
      </c>
      <c r="K432" s="3" t="s">
        <v>27</v>
      </c>
    </row>
    <row r="433" customHeight="1" spans="1:11">
      <c r="A433" s="3">
        <v>11651</v>
      </c>
      <c r="D433" s="91" t="s">
        <v>10</v>
      </c>
      <c r="E433" s="91" t="s">
        <v>4532</v>
      </c>
      <c r="F433" s="3">
        <v>1999</v>
      </c>
      <c r="G433" s="3" t="s">
        <v>3833</v>
      </c>
      <c r="H433" s="3" t="s">
        <v>4533</v>
      </c>
      <c r="I433" s="3" t="s">
        <v>3962</v>
      </c>
      <c r="J433" s="3">
        <v>25</v>
      </c>
      <c r="K433" s="3" t="s">
        <v>27</v>
      </c>
    </row>
    <row r="434" customHeight="1" spans="1:11">
      <c r="A434" s="3">
        <v>11652</v>
      </c>
      <c r="D434" s="91" t="s">
        <v>10</v>
      </c>
      <c r="E434" s="91" t="s">
        <v>4534</v>
      </c>
      <c r="F434" s="3">
        <v>2000</v>
      </c>
      <c r="G434" s="3" t="s">
        <v>3899</v>
      </c>
      <c r="H434" s="3" t="s">
        <v>3864</v>
      </c>
      <c r="I434" s="3" t="s">
        <v>4535</v>
      </c>
      <c r="J434" s="3">
        <v>14</v>
      </c>
      <c r="K434" s="3" t="s">
        <v>27</v>
      </c>
    </row>
    <row r="435" customHeight="1" spans="1:11">
      <c r="A435" s="3">
        <v>11653</v>
      </c>
      <c r="D435" s="91" t="s">
        <v>10</v>
      </c>
      <c r="E435" s="91" t="s">
        <v>4536</v>
      </c>
      <c r="F435" s="3">
        <v>1999</v>
      </c>
      <c r="G435" s="3" t="s">
        <v>3833</v>
      </c>
      <c r="H435" s="3" t="s">
        <v>4483</v>
      </c>
      <c r="I435" s="3" t="s">
        <v>3962</v>
      </c>
      <c r="J435" s="3">
        <v>71</v>
      </c>
      <c r="K435" s="3" t="s">
        <v>27</v>
      </c>
    </row>
    <row r="436" customHeight="1" spans="1:11">
      <c r="A436" s="3">
        <v>11654</v>
      </c>
      <c r="D436" s="91" t="s">
        <v>10</v>
      </c>
      <c r="E436" s="91" t="s">
        <v>4537</v>
      </c>
      <c r="F436" s="3">
        <v>1999</v>
      </c>
      <c r="G436" s="3" t="s">
        <v>3833</v>
      </c>
      <c r="H436" s="3" t="s">
        <v>4538</v>
      </c>
      <c r="I436" s="3" t="s">
        <v>3962</v>
      </c>
      <c r="J436" s="3">
        <v>31</v>
      </c>
      <c r="K436" s="3" t="s">
        <v>170</v>
      </c>
    </row>
    <row r="437" customHeight="1" spans="1:11">
      <c r="A437" s="3">
        <v>11655</v>
      </c>
      <c r="D437" s="91" t="s">
        <v>10</v>
      </c>
      <c r="E437" s="91" t="s">
        <v>4539</v>
      </c>
      <c r="F437" s="3">
        <v>1999</v>
      </c>
      <c r="G437" s="3" t="s">
        <v>3833</v>
      </c>
      <c r="H437" s="3" t="s">
        <v>4540</v>
      </c>
      <c r="I437" s="3"/>
      <c r="J437" s="3">
        <v>24</v>
      </c>
      <c r="K437" s="3" t="s">
        <v>14</v>
      </c>
    </row>
    <row r="438" customHeight="1" spans="1:11">
      <c r="A438" s="3">
        <v>11656</v>
      </c>
      <c r="D438" s="91" t="s">
        <v>10</v>
      </c>
      <c r="E438" s="91" t="s">
        <v>4541</v>
      </c>
      <c r="F438" s="3">
        <v>1999</v>
      </c>
      <c r="G438" s="3" t="s">
        <v>3833</v>
      </c>
      <c r="H438" s="3" t="s">
        <v>4184</v>
      </c>
      <c r="I438" s="3" t="s">
        <v>3962</v>
      </c>
      <c r="J438" s="3">
        <v>65</v>
      </c>
      <c r="K438" s="3" t="s">
        <v>170</v>
      </c>
    </row>
    <row r="439" customHeight="1" spans="1:11">
      <c r="A439" s="3">
        <v>11657</v>
      </c>
      <c r="D439" s="91" t="s">
        <v>10</v>
      </c>
      <c r="E439" s="91" t="s">
        <v>4542</v>
      </c>
      <c r="F439" s="3">
        <v>2000</v>
      </c>
      <c r="G439" s="3" t="s">
        <v>4001</v>
      </c>
      <c r="H439" s="3" t="s">
        <v>4543</v>
      </c>
      <c r="I439" s="3" t="s">
        <v>1059</v>
      </c>
      <c r="J439" s="3">
        <v>54</v>
      </c>
      <c r="K439" s="3" t="s">
        <v>27</v>
      </c>
    </row>
    <row r="440" customHeight="1" spans="1:11">
      <c r="A440" s="3">
        <v>11658</v>
      </c>
      <c r="D440" s="91" t="s">
        <v>10</v>
      </c>
      <c r="E440" s="91" t="s">
        <v>4544</v>
      </c>
      <c r="F440" s="3">
        <v>2000</v>
      </c>
      <c r="G440" s="3" t="s">
        <v>3915</v>
      </c>
      <c r="H440" s="3" t="s">
        <v>4216</v>
      </c>
      <c r="I440" s="3"/>
      <c r="J440" s="3">
        <v>52</v>
      </c>
      <c r="K440" s="3" t="s">
        <v>14</v>
      </c>
    </row>
    <row r="441" customHeight="1" spans="1:11">
      <c r="A441" s="3">
        <v>11659</v>
      </c>
      <c r="D441" s="91" t="s">
        <v>10</v>
      </c>
      <c r="E441" s="91" t="s">
        <v>4545</v>
      </c>
      <c r="F441" s="3">
        <v>2000</v>
      </c>
      <c r="G441" s="3" t="s">
        <v>3915</v>
      </c>
      <c r="H441" s="3" t="s">
        <v>4546</v>
      </c>
      <c r="I441" s="3" t="s">
        <v>1059</v>
      </c>
      <c r="J441" s="3">
        <v>36</v>
      </c>
      <c r="K441" s="3" t="s">
        <v>27</v>
      </c>
    </row>
    <row r="442" customHeight="1" spans="1:11">
      <c r="A442" s="3">
        <v>11660</v>
      </c>
      <c r="D442" s="91" t="s">
        <v>10</v>
      </c>
      <c r="E442" s="91" t="s">
        <v>4547</v>
      </c>
      <c r="F442" s="3">
        <v>2000</v>
      </c>
      <c r="G442" s="3" t="s">
        <v>4001</v>
      </c>
      <c r="H442" s="3" t="s">
        <v>4548</v>
      </c>
      <c r="I442" s="3" t="s">
        <v>1059</v>
      </c>
      <c r="J442" s="3">
        <v>25</v>
      </c>
      <c r="K442" s="3" t="s">
        <v>977</v>
      </c>
    </row>
    <row r="443" customHeight="1" spans="1:11">
      <c r="A443" s="3">
        <v>11661</v>
      </c>
      <c r="D443" s="91" t="s">
        <v>10</v>
      </c>
      <c r="E443" s="91" t="s">
        <v>4549</v>
      </c>
      <c r="F443" s="3">
        <v>2000</v>
      </c>
      <c r="G443" s="3" t="s">
        <v>3915</v>
      </c>
      <c r="H443" s="3" t="s">
        <v>4312</v>
      </c>
      <c r="I443" s="3"/>
      <c r="J443" s="3">
        <v>77</v>
      </c>
      <c r="K443" s="3" t="s">
        <v>977</v>
      </c>
    </row>
    <row r="444" customHeight="1" spans="1:11">
      <c r="A444" s="3">
        <v>11662</v>
      </c>
      <c r="D444" s="91" t="s">
        <v>10</v>
      </c>
      <c r="E444" s="91" t="s">
        <v>4550</v>
      </c>
      <c r="F444" s="3">
        <v>2000</v>
      </c>
      <c r="G444" s="3" t="s">
        <v>4001</v>
      </c>
      <c r="H444" s="3" t="s">
        <v>4352</v>
      </c>
      <c r="I444" s="3" t="s">
        <v>1059</v>
      </c>
      <c r="J444" s="3">
        <v>40</v>
      </c>
      <c r="K444" s="3" t="s">
        <v>27</v>
      </c>
    </row>
    <row r="445" customHeight="1" spans="1:11">
      <c r="A445" s="3">
        <v>11663</v>
      </c>
      <c r="D445" s="91" t="s">
        <v>10</v>
      </c>
      <c r="E445" s="91" t="s">
        <v>4551</v>
      </c>
      <c r="F445" s="3">
        <v>1999</v>
      </c>
      <c r="G445" s="3" t="s">
        <v>3833</v>
      </c>
      <c r="H445" s="3" t="s">
        <v>3864</v>
      </c>
      <c r="I445" s="3" t="s">
        <v>4552</v>
      </c>
      <c r="J445" s="3">
        <v>3</v>
      </c>
      <c r="K445" s="3" t="s">
        <v>342</v>
      </c>
    </row>
    <row r="446" customHeight="1" spans="1:11">
      <c r="A446" s="3">
        <v>11664</v>
      </c>
      <c r="D446" s="91" t="s">
        <v>10</v>
      </c>
      <c r="E446" s="91" t="s">
        <v>4553</v>
      </c>
      <c r="F446" s="3">
        <v>1999</v>
      </c>
      <c r="G446" s="3" t="s">
        <v>3833</v>
      </c>
      <c r="H446" s="3" t="s">
        <v>4115</v>
      </c>
      <c r="I446" s="3" t="s">
        <v>3962</v>
      </c>
      <c r="J446" s="3">
        <v>52</v>
      </c>
      <c r="K446" s="3" t="s">
        <v>27</v>
      </c>
    </row>
    <row r="447" customHeight="1" spans="1:11">
      <c r="A447" s="3">
        <v>11665</v>
      </c>
      <c r="D447" s="91" t="s">
        <v>10</v>
      </c>
      <c r="E447" s="91" t="s">
        <v>4554</v>
      </c>
      <c r="F447" s="3">
        <v>1999</v>
      </c>
      <c r="G447" s="3" t="s">
        <v>3833</v>
      </c>
      <c r="H447" s="3" t="s">
        <v>4425</v>
      </c>
      <c r="I447" s="68" t="s">
        <v>3962</v>
      </c>
      <c r="J447" s="3">
        <v>17</v>
      </c>
      <c r="K447" s="3" t="s">
        <v>170</v>
      </c>
    </row>
    <row r="448" customHeight="1" spans="1:11">
      <c r="A448" s="3">
        <v>11666</v>
      </c>
      <c r="D448" s="91" t="s">
        <v>10</v>
      </c>
      <c r="E448" s="91" t="s">
        <v>4555</v>
      </c>
      <c r="F448" s="3">
        <v>1999</v>
      </c>
      <c r="G448" s="3" t="s">
        <v>3833</v>
      </c>
      <c r="H448" s="3" t="s">
        <v>4184</v>
      </c>
      <c r="I448" s="3" t="s">
        <v>3962</v>
      </c>
      <c r="J448" s="3">
        <v>65</v>
      </c>
      <c r="K448" s="3" t="s">
        <v>27</v>
      </c>
    </row>
    <row r="449" customHeight="1" spans="1:11">
      <c r="A449" s="3">
        <v>11667</v>
      </c>
      <c r="D449" s="91" t="s">
        <v>10</v>
      </c>
      <c r="E449" s="91" t="s">
        <v>4556</v>
      </c>
      <c r="F449" s="3">
        <v>1999</v>
      </c>
      <c r="G449" s="3" t="s">
        <v>3833</v>
      </c>
      <c r="H449" s="3" t="s">
        <v>4154</v>
      </c>
      <c r="I449" s="3" t="s">
        <v>3962</v>
      </c>
      <c r="J449" s="3">
        <v>35</v>
      </c>
      <c r="K449" s="3" t="s">
        <v>977</v>
      </c>
    </row>
    <row r="450" customHeight="1" spans="1:11">
      <c r="A450" s="3">
        <v>11668</v>
      </c>
      <c r="D450" s="91" t="s">
        <v>10</v>
      </c>
      <c r="E450" s="91" t="s">
        <v>4557</v>
      </c>
      <c r="F450" s="3">
        <v>1999</v>
      </c>
      <c r="G450" s="3" t="s">
        <v>3833</v>
      </c>
      <c r="H450" s="3" t="s">
        <v>4154</v>
      </c>
      <c r="I450" s="3" t="s">
        <v>3962</v>
      </c>
      <c r="J450" s="3">
        <v>35</v>
      </c>
      <c r="K450" s="3" t="s">
        <v>170</v>
      </c>
    </row>
    <row r="451" customHeight="1" spans="1:11">
      <c r="A451" s="3">
        <v>11669</v>
      </c>
      <c r="D451" s="91" t="s">
        <v>10</v>
      </c>
      <c r="E451" s="91" t="s">
        <v>4558</v>
      </c>
      <c r="F451" s="3">
        <v>1999</v>
      </c>
      <c r="G451" s="3" t="s">
        <v>3845</v>
      </c>
      <c r="H451" s="3" t="s">
        <v>4146</v>
      </c>
      <c r="I451" s="3"/>
      <c r="J451" s="3">
        <v>52</v>
      </c>
      <c r="K451" s="3" t="s">
        <v>27</v>
      </c>
    </row>
    <row r="452" customHeight="1" spans="1:11">
      <c r="A452" s="3">
        <v>11670</v>
      </c>
      <c r="D452" s="91" t="s">
        <v>10</v>
      </c>
      <c r="E452" s="91" t="s">
        <v>4559</v>
      </c>
      <c r="F452" s="3">
        <v>1999</v>
      </c>
      <c r="G452" s="3" t="s">
        <v>3845</v>
      </c>
      <c r="H452" s="3" t="s">
        <v>4104</v>
      </c>
      <c r="I452" s="3"/>
      <c r="J452" s="3">
        <v>56</v>
      </c>
      <c r="K452" s="3" t="s">
        <v>27</v>
      </c>
    </row>
    <row r="453" customHeight="1" spans="1:11">
      <c r="A453" s="3">
        <v>11671</v>
      </c>
      <c r="D453" s="91" t="s">
        <v>10</v>
      </c>
      <c r="E453" s="91" t="s">
        <v>4560</v>
      </c>
      <c r="F453" s="3">
        <v>2000</v>
      </c>
      <c r="G453" s="3" t="s">
        <v>3915</v>
      </c>
      <c r="H453" s="3" t="s">
        <v>4038</v>
      </c>
      <c r="I453" s="3" t="s">
        <v>1059</v>
      </c>
      <c r="J453" s="3">
        <v>70</v>
      </c>
      <c r="K453" s="3" t="s">
        <v>342</v>
      </c>
    </row>
    <row r="454" customHeight="1" spans="1:11">
      <c r="A454" s="3">
        <v>11672</v>
      </c>
      <c r="D454" s="91" t="s">
        <v>10</v>
      </c>
      <c r="E454" s="91" t="s">
        <v>4561</v>
      </c>
      <c r="F454" s="3">
        <v>2000</v>
      </c>
      <c r="G454" s="3" t="s">
        <v>3915</v>
      </c>
      <c r="H454" s="3" t="s">
        <v>4115</v>
      </c>
      <c r="I454" s="3" t="s">
        <v>1059</v>
      </c>
      <c r="J454" s="3">
        <v>59</v>
      </c>
      <c r="K454" s="3" t="s">
        <v>977</v>
      </c>
    </row>
    <row r="455" customHeight="1" spans="1:11">
      <c r="A455" s="3">
        <v>11673</v>
      </c>
      <c r="D455" s="91" t="s">
        <v>10</v>
      </c>
      <c r="E455" s="91" t="s">
        <v>4562</v>
      </c>
      <c r="F455" s="3">
        <v>2000</v>
      </c>
      <c r="G455" s="3" t="s">
        <v>3915</v>
      </c>
      <c r="H455" s="3" t="s">
        <v>4076</v>
      </c>
      <c r="I455" s="3" t="s">
        <v>1059</v>
      </c>
      <c r="J455" s="3">
        <v>50</v>
      </c>
      <c r="K455" s="3" t="s">
        <v>342</v>
      </c>
    </row>
    <row r="456" customHeight="1" spans="1:11">
      <c r="A456" s="3">
        <v>11674</v>
      </c>
      <c r="D456" s="91" t="s">
        <v>10</v>
      </c>
      <c r="E456" s="91" t="s">
        <v>4563</v>
      </c>
      <c r="F456" s="3">
        <v>1999</v>
      </c>
      <c r="G456" s="3" t="s">
        <v>3845</v>
      </c>
      <c r="H456" s="3" t="s">
        <v>4276</v>
      </c>
      <c r="I456" s="3"/>
      <c r="J456" s="3">
        <v>37</v>
      </c>
      <c r="K456" s="3" t="s">
        <v>14</v>
      </c>
    </row>
    <row r="457" customHeight="1" spans="1:11">
      <c r="A457" s="3">
        <v>11675</v>
      </c>
      <c r="D457" s="91" t="s">
        <v>10</v>
      </c>
      <c r="E457" s="91" t="s">
        <v>4564</v>
      </c>
      <c r="F457" s="3">
        <v>1999</v>
      </c>
      <c r="G457" s="3" t="s">
        <v>3845</v>
      </c>
      <c r="H457" s="3" t="s">
        <v>4091</v>
      </c>
      <c r="I457" s="3"/>
      <c r="J457" s="3">
        <v>48</v>
      </c>
      <c r="K457" s="3" t="s">
        <v>27</v>
      </c>
    </row>
    <row r="458" customHeight="1" spans="1:11">
      <c r="A458" s="3">
        <v>11676</v>
      </c>
      <c r="D458" s="91" t="s">
        <v>10</v>
      </c>
      <c r="E458" s="91" t="s">
        <v>4565</v>
      </c>
      <c r="F458" s="3">
        <v>1999</v>
      </c>
      <c r="G458" s="3" t="s">
        <v>3845</v>
      </c>
      <c r="H458" s="3" t="s">
        <v>4091</v>
      </c>
      <c r="I458" s="3"/>
      <c r="J458" s="3">
        <v>48</v>
      </c>
      <c r="K458" s="3" t="s">
        <v>27</v>
      </c>
    </row>
    <row r="459" customHeight="1" spans="1:11">
      <c r="A459" s="3">
        <v>11677</v>
      </c>
      <c r="D459" s="91" t="s">
        <v>10</v>
      </c>
      <c r="E459" s="91" t="s">
        <v>4566</v>
      </c>
      <c r="F459" s="3">
        <v>1999</v>
      </c>
      <c r="G459" s="3" t="s">
        <v>3833</v>
      </c>
      <c r="H459" s="3" t="s">
        <v>4076</v>
      </c>
      <c r="I459" s="3"/>
      <c r="J459" s="3">
        <v>46</v>
      </c>
      <c r="K459" s="3" t="s">
        <v>170</v>
      </c>
    </row>
    <row r="460" customHeight="1" spans="1:11">
      <c r="A460" s="3">
        <v>11678</v>
      </c>
      <c r="D460" s="91" t="s">
        <v>10</v>
      </c>
      <c r="E460" s="91" t="s">
        <v>4567</v>
      </c>
      <c r="F460" s="3">
        <v>1999</v>
      </c>
      <c r="G460" s="3" t="s">
        <v>3833</v>
      </c>
      <c r="H460" s="3" t="s">
        <v>4568</v>
      </c>
      <c r="I460" s="3"/>
      <c r="J460" s="3">
        <v>22</v>
      </c>
      <c r="K460" s="3" t="s">
        <v>14</v>
      </c>
    </row>
    <row r="461" customHeight="1" spans="1:11">
      <c r="A461" s="3">
        <v>11679</v>
      </c>
      <c r="D461" s="91" t="s">
        <v>10</v>
      </c>
      <c r="E461" s="91" t="s">
        <v>4569</v>
      </c>
      <c r="F461" s="3">
        <v>1999</v>
      </c>
      <c r="G461" s="3" t="s">
        <v>3833</v>
      </c>
      <c r="H461" s="3" t="s">
        <v>4570</v>
      </c>
      <c r="I461" s="3"/>
      <c r="J461" s="3">
        <v>23</v>
      </c>
      <c r="K461" s="3" t="s">
        <v>27</v>
      </c>
    </row>
    <row r="462" customHeight="1" spans="1:11">
      <c r="A462" s="3">
        <v>11680</v>
      </c>
      <c r="D462" s="91" t="s">
        <v>10</v>
      </c>
      <c r="E462" s="91" t="s">
        <v>4571</v>
      </c>
      <c r="F462" s="3">
        <v>1999</v>
      </c>
      <c r="G462" s="3" t="s">
        <v>3871</v>
      </c>
      <c r="H462" s="3" t="s">
        <v>4052</v>
      </c>
      <c r="I462" s="3" t="s">
        <v>1059</v>
      </c>
      <c r="J462" s="3">
        <v>28</v>
      </c>
      <c r="K462" s="3" t="s">
        <v>342</v>
      </c>
    </row>
    <row r="463" customHeight="1" spans="1:11">
      <c r="A463" s="3">
        <v>11681</v>
      </c>
      <c r="D463" s="91" t="s">
        <v>10</v>
      </c>
      <c r="E463" s="91" t="s">
        <v>4572</v>
      </c>
      <c r="F463" s="3">
        <v>1999</v>
      </c>
      <c r="G463" s="3" t="s">
        <v>3833</v>
      </c>
      <c r="H463" s="3" t="s">
        <v>4483</v>
      </c>
      <c r="I463" s="3"/>
      <c r="J463" s="3">
        <v>71</v>
      </c>
      <c r="K463" s="3" t="s">
        <v>2710</v>
      </c>
    </row>
    <row r="464" customHeight="1" spans="1:11">
      <c r="A464" s="3">
        <v>11682</v>
      </c>
      <c r="D464" s="91" t="s">
        <v>10</v>
      </c>
      <c r="E464" s="91" t="s">
        <v>4573</v>
      </c>
      <c r="F464" s="3">
        <v>1999</v>
      </c>
      <c r="G464" s="3" t="s">
        <v>3845</v>
      </c>
      <c r="H464" s="3" t="s">
        <v>4205</v>
      </c>
      <c r="I464" s="3"/>
      <c r="J464" s="3">
        <v>62</v>
      </c>
      <c r="K464" s="3" t="s">
        <v>14</v>
      </c>
    </row>
    <row r="465" customHeight="1" spans="1:11">
      <c r="A465" s="3">
        <v>11683</v>
      </c>
      <c r="D465" s="91" t="s">
        <v>10</v>
      </c>
      <c r="E465" s="91" t="s">
        <v>4574</v>
      </c>
      <c r="F465" s="3">
        <v>1999</v>
      </c>
      <c r="G465" s="3" t="s">
        <v>3845</v>
      </c>
      <c r="H465" s="3" t="s">
        <v>4267</v>
      </c>
      <c r="I465" s="3"/>
      <c r="J465" s="3">
        <v>61</v>
      </c>
      <c r="K465" s="3" t="s">
        <v>14</v>
      </c>
    </row>
    <row r="466" customHeight="1" spans="1:11">
      <c r="A466" s="3">
        <v>11684</v>
      </c>
      <c r="D466" s="91" t="s">
        <v>10</v>
      </c>
      <c r="E466" s="91" t="s">
        <v>4575</v>
      </c>
      <c r="F466" s="3">
        <v>1999</v>
      </c>
      <c r="G466" s="3" t="s">
        <v>3833</v>
      </c>
      <c r="H466" s="3" t="s">
        <v>4154</v>
      </c>
      <c r="I466" s="3"/>
      <c r="J466" s="3">
        <v>35</v>
      </c>
      <c r="K466" s="3" t="s">
        <v>14</v>
      </c>
    </row>
    <row r="467" customHeight="1" spans="1:11">
      <c r="A467" s="3">
        <v>11685</v>
      </c>
      <c r="D467" s="91" t="s">
        <v>10</v>
      </c>
      <c r="E467" s="91" t="s">
        <v>4576</v>
      </c>
      <c r="F467" s="3">
        <v>1999</v>
      </c>
      <c r="G467" s="3" t="s">
        <v>3833</v>
      </c>
      <c r="H467" s="3" t="s">
        <v>4577</v>
      </c>
      <c r="I467" s="3"/>
      <c r="J467" s="3">
        <v>29</v>
      </c>
      <c r="K467" s="3" t="s">
        <v>14</v>
      </c>
    </row>
    <row r="468" customHeight="1" spans="1:11">
      <c r="A468" s="3">
        <v>11686</v>
      </c>
      <c r="D468" s="91" t="s">
        <v>10</v>
      </c>
      <c r="E468" s="91" t="s">
        <v>4578</v>
      </c>
      <c r="F468" s="3">
        <v>2000</v>
      </c>
      <c r="G468" s="3" t="s">
        <v>3915</v>
      </c>
      <c r="H468" s="3" t="s">
        <v>4016</v>
      </c>
      <c r="I468" s="3"/>
      <c r="J468" s="3">
        <v>55</v>
      </c>
      <c r="K468" s="3" t="s">
        <v>27</v>
      </c>
    </row>
    <row r="469" customHeight="1" spans="1:11">
      <c r="A469" s="3">
        <v>11687</v>
      </c>
      <c r="D469" s="91" t="s">
        <v>10</v>
      </c>
      <c r="E469" s="91" t="s">
        <v>4579</v>
      </c>
      <c r="F469" s="3">
        <v>1999</v>
      </c>
      <c r="G469" s="3" t="s">
        <v>3833</v>
      </c>
      <c r="H469" s="3" t="s">
        <v>4076</v>
      </c>
      <c r="I469" s="3"/>
      <c r="J469" s="3">
        <v>46</v>
      </c>
      <c r="K469" s="3" t="s">
        <v>14</v>
      </c>
    </row>
    <row r="470" customHeight="1" spans="1:11">
      <c r="A470" s="3" t="s">
        <v>2848</v>
      </c>
      <c r="D470" s="91" t="s">
        <v>66</v>
      </c>
      <c r="E470" s="91" t="s">
        <v>4580</v>
      </c>
      <c r="F470" s="3">
        <v>2021</v>
      </c>
      <c r="G470" s="3" t="s">
        <v>4581</v>
      </c>
      <c r="H470" s="3" t="s">
        <v>4582</v>
      </c>
      <c r="I470" s="3">
        <v>4</v>
      </c>
      <c r="J470" s="3" t="s">
        <v>4583</v>
      </c>
      <c r="K470" s="3" t="s">
        <v>146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FF"/>
    <outlinePr summaryBelow="0" summaryRight="0"/>
  </sheetPr>
  <dimension ref="A3:AC56"/>
  <sheetViews>
    <sheetView topLeftCell="A76" workbookViewId="0">
      <selection activeCell="A1" sqref="A1"/>
    </sheetView>
  </sheetViews>
  <sheetFormatPr defaultColWidth="12.6285714285714" defaultRowHeight="15.75" customHeight="1"/>
  <cols>
    <col min="1" max="1" width="16.5047619047619" customWidth="1"/>
    <col min="2" max="2" width="14" customWidth="1"/>
    <col min="9" max="9" width="21.6285714285714" customWidth="1"/>
    <col min="12" max="12" width="30.1333333333333" customWidth="1"/>
    <col min="13" max="13" width="0.380952380952381" customWidth="1"/>
    <col min="14" max="14" width="19.752380952381" customWidth="1"/>
    <col min="15" max="16" width="13.3809523809524" customWidth="1"/>
    <col min="17" max="17" width="13.8761904761905" customWidth="1"/>
    <col min="18" max="18" width="35.1333333333333" customWidth="1"/>
    <col min="20" max="20" width="35.1333333333333" customWidth="1"/>
    <col min="23" max="23" width="13.3809523809524" customWidth="1"/>
    <col min="25" max="25" width="13.6285714285714" customWidth="1"/>
    <col min="27" max="27" width="13.3809523809524" customWidth="1"/>
  </cols>
  <sheetData>
    <row r="3" ht="12.75" spans="9:19">
      <c r="I3" s="11" t="s">
        <v>4738</v>
      </c>
      <c r="J3" s="22" t="s">
        <v>4739</v>
      </c>
      <c r="K3" s="12" t="s">
        <v>4740</v>
      </c>
      <c r="M3" s="11" t="s">
        <v>4741</v>
      </c>
      <c r="N3" s="22" t="s">
        <v>4742</v>
      </c>
      <c r="O3" s="12" t="s">
        <v>4743</v>
      </c>
      <c r="Q3" s="11" t="s">
        <v>4744</v>
      </c>
      <c r="R3" s="22" t="s">
        <v>4742</v>
      </c>
      <c r="S3" s="12" t="s">
        <v>4743</v>
      </c>
    </row>
    <row r="4" ht="12.75" spans="9:19">
      <c r="I4" s="24"/>
      <c r="J4" s="240">
        <v>10000</v>
      </c>
      <c r="K4" s="241">
        <v>250000</v>
      </c>
      <c r="M4" s="15"/>
      <c r="N4" s="240">
        <v>25000</v>
      </c>
      <c r="O4" s="241">
        <v>525000</v>
      </c>
      <c r="Q4" s="15"/>
      <c r="R4" s="240">
        <v>100000</v>
      </c>
      <c r="S4" s="241">
        <v>2500000</v>
      </c>
    </row>
    <row r="5" ht="12.75" spans="9:11">
      <c r="I5" s="26"/>
      <c r="J5" s="26"/>
      <c r="K5" s="26"/>
    </row>
    <row r="6" ht="12.75" spans="1:11">
      <c r="A6" s="223"/>
      <c r="B6" s="224"/>
      <c r="C6" s="225" t="s">
        <v>4745</v>
      </c>
      <c r="D6" s="226" t="s">
        <v>4746</v>
      </c>
      <c r="I6" s="26"/>
      <c r="J6" s="26"/>
      <c r="K6" s="26"/>
    </row>
    <row r="7" ht="12.75" spans="1:19">
      <c r="A7" s="227" t="s">
        <v>4747</v>
      </c>
      <c r="B7" s="3" t="s">
        <v>4748</v>
      </c>
      <c r="C7" s="26">
        <f>'MM Slabs'!I144</f>
        <v>0</v>
      </c>
      <c r="D7" s="228">
        <f>'MM Slabs'!J144</f>
        <v>0</v>
      </c>
      <c r="I7" s="242" t="s">
        <v>4749</v>
      </c>
      <c r="J7" s="243"/>
      <c r="K7" s="244"/>
      <c r="M7" s="242" t="s">
        <v>4749</v>
      </c>
      <c r="N7" s="243">
        <f>J7+15000</f>
        <v>15000</v>
      </c>
      <c r="O7" s="244">
        <f>K7+275000</f>
        <v>275000</v>
      </c>
      <c r="Q7" s="242" t="s">
        <v>4749</v>
      </c>
      <c r="R7" s="243">
        <f>N7+75000</f>
        <v>90000</v>
      </c>
      <c r="S7" s="244">
        <f>O7+1975000</f>
        <v>2250000</v>
      </c>
    </row>
    <row r="8" ht="12.75" spans="1:19">
      <c r="A8" s="227" t="s">
        <v>4750</v>
      </c>
      <c r="B8" s="3" t="s">
        <v>4748</v>
      </c>
      <c r="C8" s="26">
        <f>'FF Slabs'!O5</f>
        <v>186</v>
      </c>
      <c r="D8" s="229">
        <f>'FF Slabs'!M5</f>
        <v>13297.2</v>
      </c>
      <c r="I8" s="245" t="s">
        <v>4751</v>
      </c>
      <c r="J8" s="246">
        <f>PRODUCT(J4-J7)/J4</f>
        <v>1</v>
      </c>
      <c r="K8" s="247">
        <f>(K4-K7)/K4</f>
        <v>1</v>
      </c>
      <c r="M8" s="245" t="s">
        <v>4751</v>
      </c>
      <c r="N8" s="246">
        <f>PRODUCT(N4-N7)/N4</f>
        <v>0.4</v>
      </c>
      <c r="O8" s="247">
        <f>(O4-O7)/O4</f>
        <v>0.476190476190476</v>
      </c>
      <c r="Q8" s="245" t="s">
        <v>4751</v>
      </c>
      <c r="R8" s="246">
        <f>PRODUCT(R4-R7)/R4</f>
        <v>0.1</v>
      </c>
      <c r="S8" s="247">
        <f>(S4-S7)/S4</f>
        <v>0.1</v>
      </c>
    </row>
    <row r="9" ht="12.75" spans="1:11">
      <c r="A9" s="227" t="s">
        <v>4752</v>
      </c>
      <c r="B9" s="3" t="s">
        <v>4748</v>
      </c>
      <c r="C9" s="230">
        <f>'Ace slabs '!M4</f>
        <v>83</v>
      </c>
      <c r="D9" s="231">
        <v>20000</v>
      </c>
      <c r="K9" s="8"/>
    </row>
    <row r="10" ht="12.75" spans="1:11">
      <c r="A10" s="227" t="s">
        <v>4753</v>
      </c>
      <c r="B10" s="3"/>
      <c r="C10" s="230">
        <f>'AV Slabs'!Q4</f>
        <v>2</v>
      </c>
      <c r="D10" s="231">
        <v>7300</v>
      </c>
      <c r="K10" s="8"/>
    </row>
    <row r="11" ht="12.75" spans="1:11">
      <c r="A11" s="227" t="s">
        <v>4754</v>
      </c>
      <c r="B11" s="3" t="s">
        <v>4755</v>
      </c>
      <c r="C11" s="230">
        <f>'Bryon Slabs'!N4</f>
        <v>1452</v>
      </c>
      <c r="D11" s="229">
        <f>'Bryon Slabs'!L752</f>
        <v>50335</v>
      </c>
      <c r="K11" s="8"/>
    </row>
    <row r="12" ht="12.75" spans="1:4">
      <c r="A12" s="232" t="s">
        <v>4756</v>
      </c>
      <c r="B12" s="233"/>
      <c r="C12" s="234">
        <f>'Serial Sheet'!Z311</f>
        <v>0</v>
      </c>
      <c r="D12" s="14">
        <f>'Serial Sheet'!AA311</f>
        <v>0</v>
      </c>
    </row>
    <row r="13" ht="12.75" spans="1:6">
      <c r="A13" s="32"/>
      <c r="B13" s="33"/>
      <c r="C13" s="35"/>
      <c r="D13" s="228"/>
      <c r="F13" s="1"/>
    </row>
    <row r="14" ht="12.75" spans="1:6">
      <c r="A14" s="32"/>
      <c r="B14" s="33"/>
      <c r="C14" s="35"/>
      <c r="D14" s="235"/>
      <c r="F14" s="1"/>
    </row>
    <row r="15" ht="12.75" spans="1:6">
      <c r="A15" s="32" t="s">
        <v>1611</v>
      </c>
      <c r="B15" s="33" t="s">
        <v>4757</v>
      </c>
      <c r="C15" s="35">
        <f>'Beta Slabs'!Q4</f>
        <v>126</v>
      </c>
      <c r="D15" s="235"/>
      <c r="F15" s="1"/>
    </row>
    <row r="16" ht="12.75" spans="1:29">
      <c r="A16" s="236"/>
      <c r="D16" s="235"/>
      <c r="F16" s="1"/>
      <c r="N16" s="223"/>
      <c r="O16" s="224"/>
      <c r="P16" s="225" t="s">
        <v>4758</v>
      </c>
      <c r="Q16" s="224"/>
      <c r="R16" s="224"/>
      <c r="S16" s="224"/>
      <c r="T16" s="224"/>
      <c r="U16" s="224"/>
      <c r="V16" s="224"/>
      <c r="W16" s="224"/>
      <c r="X16" s="224"/>
      <c r="Y16" s="224"/>
      <c r="Z16" s="224"/>
      <c r="AA16" s="224"/>
      <c r="AB16" s="224"/>
      <c r="AC16" s="266"/>
    </row>
    <row r="17" ht="12.75" spans="1:29">
      <c r="A17" s="237" t="s">
        <v>4759</v>
      </c>
      <c r="B17" s="238"/>
      <c r="C17" s="238">
        <f>SUM(C7:C15)</f>
        <v>1849</v>
      </c>
      <c r="D17" s="239">
        <f>SUM(D7:D16)</f>
        <v>90932.2</v>
      </c>
      <c r="F17" s="26"/>
      <c r="N17" s="236"/>
      <c r="AC17" s="235"/>
    </row>
    <row r="18" ht="12.75" spans="9:29">
      <c r="I18" s="1" t="s">
        <v>4760</v>
      </c>
      <c r="K18" s="1" t="s">
        <v>4761</v>
      </c>
      <c r="L18" s="3" t="s">
        <v>4762</v>
      </c>
      <c r="N18" s="236"/>
      <c r="P18" s="3" t="s">
        <v>4763</v>
      </c>
      <c r="Q18" s="3" t="s">
        <v>4764</v>
      </c>
      <c r="AC18" s="235"/>
    </row>
    <row r="19" ht="12.75" spans="9:29">
      <c r="I19" s="26"/>
      <c r="N19" s="236"/>
      <c r="AC19" s="235"/>
    </row>
    <row r="20" ht="12.75" spans="9:29">
      <c r="I20" s="1" t="s">
        <v>3769</v>
      </c>
      <c r="L20" s="7">
        <v>0.3</v>
      </c>
      <c r="N20" s="236"/>
      <c r="AC20" s="235"/>
    </row>
    <row r="21" ht="12.75" spans="9:29">
      <c r="I21" s="1" t="s">
        <v>4765</v>
      </c>
      <c r="L21" s="7">
        <v>0.3</v>
      </c>
      <c r="N21" s="236"/>
      <c r="P21" s="248" t="s">
        <v>4766</v>
      </c>
      <c r="T21" s="75"/>
      <c r="U21" s="248" t="s">
        <v>4767</v>
      </c>
      <c r="Y21" s="75"/>
      <c r="Z21" s="248" t="s">
        <v>4768</v>
      </c>
      <c r="AC21" s="235"/>
    </row>
    <row r="22" ht="12.75" spans="9:29">
      <c r="I22" s="1" t="s">
        <v>4769</v>
      </c>
      <c r="L22" s="7">
        <v>0.3</v>
      </c>
      <c r="N22" s="236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235"/>
    </row>
    <row r="23" ht="12.75" spans="9:29">
      <c r="I23" s="1" t="s">
        <v>4770</v>
      </c>
      <c r="L23" s="7">
        <v>0.1</v>
      </c>
      <c r="N23" s="236"/>
      <c r="P23" s="3" t="s">
        <v>4771</v>
      </c>
      <c r="T23" s="3"/>
      <c r="U23" s="3" t="s">
        <v>4772</v>
      </c>
      <c r="Y23" s="3"/>
      <c r="Z23" s="3" t="s">
        <v>4773</v>
      </c>
      <c r="AC23" s="235"/>
    </row>
    <row r="24" ht="12.75" spans="9:29">
      <c r="I24" s="1" t="s">
        <v>3833</v>
      </c>
      <c r="N24" s="236"/>
      <c r="P24" s="92">
        <v>150</v>
      </c>
      <c r="Q24" s="92">
        <v>200</v>
      </c>
      <c r="R24" s="92">
        <v>250</v>
      </c>
      <c r="S24" s="92">
        <v>300</v>
      </c>
      <c r="T24" s="92"/>
      <c r="U24" s="92">
        <v>150</v>
      </c>
      <c r="V24" s="92">
        <v>200</v>
      </c>
      <c r="W24" s="92">
        <v>250</v>
      </c>
      <c r="X24" s="92">
        <v>300</v>
      </c>
      <c r="Y24" s="92"/>
      <c r="Z24" s="92">
        <v>150</v>
      </c>
      <c r="AA24" s="92">
        <v>200</v>
      </c>
      <c r="AB24" s="92">
        <v>250</v>
      </c>
      <c r="AC24" s="267">
        <v>300</v>
      </c>
    </row>
    <row r="25" ht="12.75" spans="14:29">
      <c r="N25" s="249" t="s">
        <v>4774</v>
      </c>
      <c r="O25" s="143"/>
      <c r="P25" s="214">
        <f>1000*150</f>
        <v>150000</v>
      </c>
      <c r="Q25" s="214">
        <f>1000*200</f>
        <v>200000</v>
      </c>
      <c r="R25" s="214">
        <f t="shared" ref="R25:S25" si="0">R24*1000</f>
        <v>250000</v>
      </c>
      <c r="S25" s="214">
        <f t="shared" si="0"/>
        <v>300000</v>
      </c>
      <c r="T25" s="214"/>
      <c r="U25" s="214">
        <f>2000*150</f>
        <v>300000</v>
      </c>
      <c r="V25" s="214">
        <f>2000*200</f>
        <v>400000</v>
      </c>
      <c r="W25" s="214">
        <f t="shared" ref="W25:X25" si="1">W24*2000</f>
        <v>500000</v>
      </c>
      <c r="X25" s="214">
        <f t="shared" si="1"/>
        <v>600000</v>
      </c>
      <c r="Y25" s="214"/>
      <c r="Z25" s="214">
        <f>3000*150</f>
        <v>450000</v>
      </c>
      <c r="AA25" s="214">
        <f>3000*200</f>
        <v>600000</v>
      </c>
      <c r="AB25" s="214">
        <f t="shared" ref="AB25:AC25" si="2">AB24*3000</f>
        <v>750000</v>
      </c>
      <c r="AC25" s="268">
        <f t="shared" si="2"/>
        <v>900000</v>
      </c>
    </row>
    <row r="26" ht="12.75" spans="14:29">
      <c r="N26" s="236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235"/>
    </row>
    <row r="27" ht="12.75" spans="14:29">
      <c r="N27" s="250" t="s">
        <v>4775</v>
      </c>
      <c r="O27" s="149"/>
      <c r="P27" s="251">
        <f t="shared" ref="P27:S27" si="3">P25*0.85</f>
        <v>127500</v>
      </c>
      <c r="Q27" s="251">
        <f t="shared" si="3"/>
        <v>170000</v>
      </c>
      <c r="R27" s="251">
        <f t="shared" si="3"/>
        <v>212500</v>
      </c>
      <c r="S27" s="251">
        <f t="shared" si="3"/>
        <v>255000</v>
      </c>
      <c r="T27" s="149"/>
      <c r="U27" s="251">
        <f t="shared" ref="U27:X27" si="4">U25*0.85</f>
        <v>255000</v>
      </c>
      <c r="V27" s="251">
        <f t="shared" si="4"/>
        <v>340000</v>
      </c>
      <c r="W27" s="251">
        <f t="shared" si="4"/>
        <v>425000</v>
      </c>
      <c r="X27" s="251">
        <f t="shared" si="4"/>
        <v>510000</v>
      </c>
      <c r="Y27" s="149"/>
      <c r="Z27" s="251">
        <f t="shared" ref="Z27:AC27" si="5">Z25*0.85</f>
        <v>382500</v>
      </c>
      <c r="AA27" s="251">
        <f t="shared" si="5"/>
        <v>510000</v>
      </c>
      <c r="AB27" s="251">
        <f t="shared" si="5"/>
        <v>637500</v>
      </c>
      <c r="AC27" s="269">
        <f t="shared" si="5"/>
        <v>765000</v>
      </c>
    </row>
    <row r="28" ht="12.75" spans="14:29">
      <c r="N28" s="236"/>
      <c r="AC28" s="235"/>
    </row>
    <row r="29" ht="12.75" spans="14:29">
      <c r="N29" s="252" t="s">
        <v>4776</v>
      </c>
      <c r="O29" s="253"/>
      <c r="P29" s="254">
        <f t="shared" ref="P29:S29" si="6">P25-P27</f>
        <v>22500</v>
      </c>
      <c r="Q29" s="254">
        <f t="shared" si="6"/>
        <v>30000</v>
      </c>
      <c r="R29" s="254">
        <f t="shared" si="6"/>
        <v>37500</v>
      </c>
      <c r="S29" s="254">
        <f t="shared" si="6"/>
        <v>45000</v>
      </c>
      <c r="T29" s="253"/>
      <c r="U29" s="254">
        <f t="shared" ref="U29:X29" si="7">U25-U27</f>
        <v>45000</v>
      </c>
      <c r="V29" s="254">
        <f t="shared" si="7"/>
        <v>60000</v>
      </c>
      <c r="W29" s="254">
        <f t="shared" si="7"/>
        <v>75000</v>
      </c>
      <c r="X29" s="254">
        <f t="shared" si="7"/>
        <v>90000</v>
      </c>
      <c r="Y29" s="253"/>
      <c r="Z29" s="254">
        <f t="shared" ref="Z29:AC29" si="8">Z25-Z27</f>
        <v>67500</v>
      </c>
      <c r="AA29" s="254">
        <f t="shared" si="8"/>
        <v>90000</v>
      </c>
      <c r="AB29" s="254">
        <f t="shared" si="8"/>
        <v>112500</v>
      </c>
      <c r="AC29" s="270">
        <f t="shared" si="8"/>
        <v>135000</v>
      </c>
    </row>
    <row r="31" ht="12.75" spans="14:15">
      <c r="N31" s="3" t="s">
        <v>4777</v>
      </c>
      <c r="O31" s="3" t="s">
        <v>4778</v>
      </c>
    </row>
    <row r="33" ht="12.75" spans="18:20">
      <c r="R33" s="26"/>
      <c r="S33" s="258">
        <v>3000</v>
      </c>
      <c r="T33" s="1" t="s">
        <v>4779</v>
      </c>
    </row>
    <row r="34" ht="12.75" spans="16:17">
      <c r="P34" s="1" t="s">
        <v>4780</v>
      </c>
      <c r="Q34" s="1" t="s">
        <v>4781</v>
      </c>
    </row>
    <row r="35" ht="12.75" spans="15:21">
      <c r="O35" s="62"/>
      <c r="P35" s="62"/>
      <c r="Q35" s="62"/>
      <c r="R35" s="62"/>
      <c r="S35" s="62"/>
      <c r="T35" s="259">
        <f>SUM(T37:T40)</f>
        <v>235000</v>
      </c>
      <c r="U35" s="230"/>
    </row>
    <row r="36" ht="12.75" spans="12:25">
      <c r="L36" s="3" t="s">
        <v>4782</v>
      </c>
      <c r="O36" s="3" t="s">
        <v>4783</v>
      </c>
      <c r="P36" s="3" t="s">
        <v>4784</v>
      </c>
      <c r="R36" s="3" t="s">
        <v>4785</v>
      </c>
      <c r="T36" s="260" t="s">
        <v>4786</v>
      </c>
      <c r="Y36" s="1" t="s">
        <v>4787</v>
      </c>
    </row>
    <row r="37" ht="15" spans="14:25">
      <c r="N37" s="3">
        <v>50</v>
      </c>
      <c r="O37" s="255" t="s">
        <v>4788</v>
      </c>
      <c r="P37" s="3">
        <v>4000</v>
      </c>
      <c r="Q37" s="3">
        <v>0.15</v>
      </c>
      <c r="R37" s="3" t="s">
        <v>4789</v>
      </c>
      <c r="S37" s="6">
        <f t="shared" ref="S37:S40" si="9">P37*Q37</f>
        <v>600</v>
      </c>
      <c r="T37" s="92">
        <v>60000</v>
      </c>
      <c r="W37" s="261"/>
      <c r="X37" s="262">
        <f>U41-(U42*U41)-T35</f>
        <v>4788200</v>
      </c>
      <c r="Y37" s="271" t="s">
        <v>4790</v>
      </c>
    </row>
    <row r="38" ht="15" spans="12:24">
      <c r="L38" s="3" t="s">
        <v>4791</v>
      </c>
      <c r="N38" s="3">
        <v>30</v>
      </c>
      <c r="O38" s="33" t="s">
        <v>742</v>
      </c>
      <c r="P38" s="3">
        <v>2000</v>
      </c>
      <c r="Q38" s="3">
        <v>0.25</v>
      </c>
      <c r="R38" s="3" t="s">
        <v>4792</v>
      </c>
      <c r="S38" s="6">
        <f t="shared" si="9"/>
        <v>500</v>
      </c>
      <c r="T38" s="92">
        <v>75000</v>
      </c>
      <c r="W38" s="261" t="s">
        <v>4793</v>
      </c>
      <c r="X38" s="263">
        <v>1500000</v>
      </c>
    </row>
    <row r="39" ht="47.25" customHeight="1" spans="12:24">
      <c r="L39" s="3" t="s">
        <v>4794</v>
      </c>
      <c r="N39" s="3">
        <v>20</v>
      </c>
      <c r="O39" s="256" t="s">
        <v>4795</v>
      </c>
      <c r="P39" s="3">
        <v>1000</v>
      </c>
      <c r="Q39" s="3">
        <v>0.4</v>
      </c>
      <c r="R39" s="3" t="s">
        <v>4796</v>
      </c>
      <c r="S39" s="6">
        <f t="shared" si="9"/>
        <v>400</v>
      </c>
      <c r="T39" s="92">
        <v>50000</v>
      </c>
      <c r="W39" s="261" t="s">
        <v>4797</v>
      </c>
      <c r="X39" s="263">
        <v>500000</v>
      </c>
    </row>
    <row r="40" ht="15" spans="12:24">
      <c r="L40" s="3" t="s">
        <v>4798</v>
      </c>
      <c r="O40" s="257" t="s">
        <v>4799</v>
      </c>
      <c r="P40" s="3">
        <v>400</v>
      </c>
      <c r="Q40" s="3">
        <v>0.8</v>
      </c>
      <c r="R40" s="3" t="s">
        <v>4800</v>
      </c>
      <c r="S40" s="6">
        <f t="shared" si="9"/>
        <v>320</v>
      </c>
      <c r="T40" s="92">
        <v>50000</v>
      </c>
      <c r="W40" s="261" t="s">
        <v>4801</v>
      </c>
      <c r="X40" s="263">
        <v>1000000</v>
      </c>
    </row>
    <row r="41" ht="15" spans="12:24">
      <c r="L41" s="3" t="s">
        <v>4802</v>
      </c>
      <c r="P41" s="6">
        <f>SUM(P37:P40)</f>
        <v>7400</v>
      </c>
      <c r="S41" s="6">
        <f>SUM(S37:S40)</f>
        <v>1820</v>
      </c>
      <c r="T41" s="3" t="s">
        <v>4803</v>
      </c>
      <c r="U41" s="28">
        <f>S41*S33</f>
        <v>5460000</v>
      </c>
      <c r="W41" s="261" t="s">
        <v>4804</v>
      </c>
      <c r="X41" s="263">
        <v>1000000</v>
      </c>
    </row>
    <row r="42" ht="12.75" spans="12:24">
      <c r="L42" s="3" t="s">
        <v>4805</v>
      </c>
      <c r="U42" s="7">
        <v>0.08</v>
      </c>
      <c r="V42" s="3" t="s">
        <v>4806</v>
      </c>
      <c r="W42" s="3" t="s">
        <v>4807</v>
      </c>
      <c r="X42" s="264">
        <v>125000</v>
      </c>
    </row>
    <row r="43" ht="12.75" spans="12:24">
      <c r="L43" s="3" t="s">
        <v>4808</v>
      </c>
      <c r="N43" s="63"/>
      <c r="O43" s="62"/>
      <c r="P43" s="62"/>
      <c r="Q43" s="62"/>
      <c r="R43" s="62"/>
      <c r="S43" s="63">
        <v>3400</v>
      </c>
      <c r="T43" s="259">
        <f>Q37*S43</f>
        <v>510</v>
      </c>
      <c r="X43" s="265"/>
    </row>
    <row r="44" ht="12.75" spans="14:24">
      <c r="N44" s="63"/>
      <c r="O44" s="62"/>
      <c r="P44" s="62"/>
      <c r="Q44" s="62"/>
      <c r="R44" s="62"/>
      <c r="S44" s="62"/>
      <c r="T44" s="259">
        <f>Q38*S43</f>
        <v>850</v>
      </c>
      <c r="U44" s="64">
        <f>U41/P41</f>
        <v>737.837837837838</v>
      </c>
      <c r="V44" s="3" t="s">
        <v>4809</v>
      </c>
      <c r="X44" s="265"/>
    </row>
    <row r="45" ht="12.75" spans="14:24">
      <c r="N45" s="63"/>
      <c r="O45" s="62"/>
      <c r="P45" s="62"/>
      <c r="Q45" s="62"/>
      <c r="R45" s="62"/>
      <c r="S45" s="62"/>
      <c r="T45" s="259">
        <f>Q39*S43</f>
        <v>1360</v>
      </c>
      <c r="X45" s="265">
        <f>SUM(X38:X42)</f>
        <v>4125000</v>
      </c>
    </row>
    <row r="46" ht="12.75" spans="14:20">
      <c r="N46" s="61"/>
      <c r="O46" s="230"/>
      <c r="P46" s="230"/>
      <c r="Q46" s="230"/>
      <c r="R46" s="62"/>
      <c r="S46" s="62"/>
      <c r="T46" s="259">
        <f>Q40*S43</f>
        <v>2720</v>
      </c>
    </row>
    <row r="47" ht="12.75" spans="12:18">
      <c r="L47" s="61" t="s">
        <v>4810</v>
      </c>
      <c r="M47" s="230"/>
      <c r="N47" s="61" t="s">
        <v>742</v>
      </c>
      <c r="O47" s="230"/>
      <c r="P47" s="61" t="s">
        <v>4795</v>
      </c>
      <c r="Q47" s="62"/>
      <c r="R47" s="61" t="s">
        <v>4799</v>
      </c>
    </row>
    <row r="48" ht="12.75" spans="12:18">
      <c r="L48" s="62"/>
      <c r="M48" s="62"/>
      <c r="N48" s="62"/>
      <c r="O48" s="62"/>
      <c r="P48" s="62"/>
      <c r="Q48" s="62"/>
      <c r="R48" s="62"/>
    </row>
    <row r="49" ht="12.75" spans="12:18">
      <c r="L49" s="63" t="s">
        <v>4811</v>
      </c>
      <c r="M49" s="62"/>
      <c r="N49" s="63" t="s">
        <v>4812</v>
      </c>
      <c r="O49" s="62"/>
      <c r="P49" s="63" t="s">
        <v>4813</v>
      </c>
      <c r="Q49" s="62"/>
      <c r="R49" s="63" t="s">
        <v>4814</v>
      </c>
    </row>
    <row r="50" ht="12.75" spans="12:18">
      <c r="L50" s="63" t="s">
        <v>4815</v>
      </c>
      <c r="M50" s="62"/>
      <c r="N50" s="63" t="s">
        <v>4815</v>
      </c>
      <c r="O50" s="62"/>
      <c r="P50" s="63" t="s">
        <v>4815</v>
      </c>
      <c r="Q50" s="62"/>
      <c r="R50" s="63" t="s">
        <v>4815</v>
      </c>
    </row>
    <row r="51" ht="12.75" spans="12:18">
      <c r="L51" s="63" t="s">
        <v>4816</v>
      </c>
      <c r="M51" s="62"/>
      <c r="N51" s="63" t="s">
        <v>4816</v>
      </c>
      <c r="O51" s="62"/>
      <c r="P51" s="63" t="s">
        <v>4816</v>
      </c>
      <c r="Q51" s="62"/>
      <c r="R51" s="63" t="s">
        <v>4816</v>
      </c>
    </row>
    <row r="52" ht="12.75" spans="12:18">
      <c r="L52" s="63" t="s">
        <v>4817</v>
      </c>
      <c r="M52" s="62"/>
      <c r="N52" s="63" t="s">
        <v>4817</v>
      </c>
      <c r="O52" s="62"/>
      <c r="P52" s="63" t="s">
        <v>4817</v>
      </c>
      <c r="Q52" s="62"/>
      <c r="R52" s="63" t="s">
        <v>4817</v>
      </c>
    </row>
    <row r="53" ht="12.75" spans="12:18">
      <c r="L53" s="63"/>
      <c r="M53" s="62"/>
      <c r="N53" s="63" t="s">
        <v>4818</v>
      </c>
      <c r="O53" s="62"/>
      <c r="P53" s="63" t="s">
        <v>4819</v>
      </c>
      <c r="Q53" s="62"/>
      <c r="R53" s="63" t="s">
        <v>4820</v>
      </c>
    </row>
    <row r="54" ht="12.75" spans="12:18">
      <c r="L54" s="3" t="s">
        <v>4821</v>
      </c>
      <c r="N54" s="3" t="s">
        <v>4822</v>
      </c>
      <c r="P54" s="3" t="s">
        <v>4823</v>
      </c>
      <c r="R54" s="3" t="s">
        <v>4824</v>
      </c>
    </row>
    <row r="55" ht="12.75" spans="12:18">
      <c r="L55" s="3" t="s">
        <v>4825</v>
      </c>
      <c r="N55" s="3" t="s">
        <v>4825</v>
      </c>
      <c r="P55" s="3" t="s">
        <v>4826</v>
      </c>
      <c r="R55" s="3" t="s">
        <v>4827</v>
      </c>
    </row>
    <row r="56" ht="12.75" spans="12:18">
      <c r="L56" s="3" t="s">
        <v>4828</v>
      </c>
      <c r="N56" s="3" t="s">
        <v>4829</v>
      </c>
      <c r="P56" s="3" t="s">
        <v>4830</v>
      </c>
      <c r="R56" s="3" t="s">
        <v>4831</v>
      </c>
    </row>
  </sheetData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AN4011"/>
  <sheetViews>
    <sheetView tabSelected="1" workbookViewId="0">
      <pane ySplit="1" topLeftCell="A2" activePane="bottomLeft" state="frozen"/>
      <selection/>
      <selection pane="bottomLeft" activeCell="G2" sqref="G2"/>
    </sheetView>
  </sheetViews>
  <sheetFormatPr defaultColWidth="12.6285714285714" defaultRowHeight="15.75" customHeight="1"/>
  <cols>
    <col min="9" max="9" width="18.6285714285714" customWidth="1"/>
  </cols>
  <sheetData>
    <row r="1" ht="51" spans="1:40">
      <c r="A1" s="52"/>
      <c r="B1" s="52" t="s">
        <v>995</v>
      </c>
      <c r="C1" s="52"/>
      <c r="D1" s="52" t="s">
        <v>3063</v>
      </c>
      <c r="E1" s="153" t="s">
        <v>996</v>
      </c>
      <c r="F1" s="153" t="s">
        <v>997</v>
      </c>
      <c r="G1" s="52" t="s">
        <v>1</v>
      </c>
      <c r="H1" s="52" t="s">
        <v>2</v>
      </c>
      <c r="I1" s="52" t="s">
        <v>3</v>
      </c>
      <c r="J1" s="52" t="s">
        <v>4</v>
      </c>
      <c r="K1" s="52" t="s">
        <v>5</v>
      </c>
      <c r="L1" s="52" t="s">
        <v>6</v>
      </c>
      <c r="M1" s="6" t="s">
        <v>4832</v>
      </c>
      <c r="N1" s="52" t="s">
        <v>4833</v>
      </c>
      <c r="O1" s="53"/>
      <c r="P1" s="53"/>
      <c r="Q1" s="53"/>
      <c r="R1" s="53"/>
      <c r="S1" s="53"/>
      <c r="T1" s="107"/>
      <c r="U1" s="53"/>
      <c r="V1" s="53"/>
      <c r="W1" s="80"/>
      <c r="X1" s="81"/>
      <c r="Y1" s="81"/>
      <c r="Z1" s="81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</row>
    <row r="2" spans="1:40">
      <c r="A2" s="52"/>
      <c r="B2" s="52"/>
      <c r="C2" s="52"/>
      <c r="D2" s="52"/>
      <c r="G2" s="52"/>
      <c r="H2" s="52"/>
      <c r="I2" s="52"/>
      <c r="J2" s="52"/>
      <c r="K2" s="52"/>
      <c r="L2" s="52"/>
      <c r="M2" s="6"/>
      <c r="N2" s="79"/>
      <c r="O2" s="53"/>
      <c r="P2" s="53"/>
      <c r="Q2" s="53"/>
      <c r="R2" s="53"/>
      <c r="S2" s="53"/>
      <c r="T2" s="107"/>
      <c r="U2" s="53"/>
      <c r="V2" s="53"/>
      <c r="W2" s="80"/>
      <c r="X2" s="81"/>
      <c r="Y2" s="81"/>
      <c r="Z2" s="81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</row>
    <row r="3" spans="1:40">
      <c r="A3" s="52"/>
      <c r="B3" s="52"/>
      <c r="C3" s="52"/>
      <c r="D3" s="52"/>
      <c r="G3" s="52"/>
      <c r="H3" s="52"/>
      <c r="I3" s="52"/>
      <c r="J3" s="52"/>
      <c r="K3" s="52"/>
      <c r="L3" s="52"/>
      <c r="M3" s="6"/>
      <c r="N3" s="79"/>
      <c r="O3" s="53"/>
      <c r="P3" s="53"/>
      <c r="Q3" s="53"/>
      <c r="R3" s="53"/>
      <c r="S3" s="53"/>
      <c r="T3" s="107"/>
      <c r="U3" s="53"/>
      <c r="V3" s="53"/>
      <c r="W3" s="80"/>
      <c r="X3" s="81"/>
      <c r="Y3" s="81"/>
      <c r="Z3" s="81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</row>
    <row r="4" spans="1:40">
      <c r="A4" s="52"/>
      <c r="B4" s="52"/>
      <c r="C4" s="52"/>
      <c r="D4" s="52"/>
      <c r="E4" s="153"/>
      <c r="F4" s="153"/>
      <c r="G4" s="52"/>
      <c r="H4" s="52"/>
      <c r="I4" s="52"/>
      <c r="J4" s="52"/>
      <c r="K4" s="52"/>
      <c r="L4" s="52"/>
      <c r="M4" s="6"/>
      <c r="N4" s="79"/>
      <c r="O4" s="53"/>
      <c r="P4" s="53"/>
      <c r="Q4" s="53"/>
      <c r="R4" s="53"/>
      <c r="S4" s="53"/>
      <c r="T4" s="107"/>
      <c r="U4" s="53"/>
      <c r="V4" s="53"/>
      <c r="W4" s="80"/>
      <c r="X4" s="81"/>
      <c r="Y4" s="81"/>
      <c r="Z4" s="81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</row>
    <row r="5" spans="1:17">
      <c r="A5" s="154"/>
      <c r="B5" s="154">
        <v>10003</v>
      </c>
      <c r="C5" s="154"/>
      <c r="E5" s="91" t="s">
        <v>10</v>
      </c>
      <c r="F5" s="91" t="s">
        <v>2531</v>
      </c>
      <c r="G5" s="3">
        <v>2019</v>
      </c>
      <c r="H5" s="3" t="s">
        <v>68</v>
      </c>
      <c r="I5" s="3" t="s">
        <v>1778</v>
      </c>
      <c r="J5" s="3">
        <v>209</v>
      </c>
      <c r="K5" s="3" t="s">
        <v>70</v>
      </c>
      <c r="L5" s="3" t="s">
        <v>40</v>
      </c>
      <c r="M5" s="6" t="s">
        <v>4834</v>
      </c>
      <c r="N5" s="10"/>
      <c r="O5" s="156" t="s">
        <v>1772</v>
      </c>
      <c r="P5" s="157" t="s">
        <v>1773</v>
      </c>
      <c r="Q5" s="3" t="s">
        <v>1773</v>
      </c>
    </row>
    <row r="6" spans="1:16">
      <c r="A6" s="154"/>
      <c r="B6" s="154">
        <v>10004</v>
      </c>
      <c r="C6" s="3"/>
      <c r="D6" s="3"/>
      <c r="E6" s="91" t="s">
        <v>545</v>
      </c>
      <c r="F6" s="91" t="s">
        <v>2884</v>
      </c>
      <c r="G6" s="3">
        <v>2019</v>
      </c>
      <c r="H6" s="3" t="s">
        <v>72</v>
      </c>
      <c r="I6" s="3" t="s">
        <v>1778</v>
      </c>
      <c r="J6" s="3">
        <v>2</v>
      </c>
      <c r="K6" s="3" t="s">
        <v>2080</v>
      </c>
      <c r="L6" s="3" t="s">
        <v>1742</v>
      </c>
      <c r="M6" s="6" t="s">
        <v>4834</v>
      </c>
      <c r="N6" s="10"/>
      <c r="O6" s="158">
        <f>COUNTA(B5:B3998)</f>
        <v>3282</v>
      </c>
      <c r="P6" s="159">
        <f>'Drop 1 BBALL'!Q2+'Drop 1 Football'!P2+'Drop 1 Baseball'!P2+'Drop 1 TCG'!P2+GolfHockey!P2</f>
        <v>118539</v>
      </c>
    </row>
    <row r="7" spans="1:16">
      <c r="A7" s="154"/>
      <c r="B7" s="154">
        <v>10005</v>
      </c>
      <c r="C7" s="3"/>
      <c r="D7" s="3"/>
      <c r="E7" s="91" t="s">
        <v>10</v>
      </c>
      <c r="F7" s="91" t="s">
        <v>1777</v>
      </c>
      <c r="G7" s="3">
        <v>2019</v>
      </c>
      <c r="H7" s="3" t="s">
        <v>398</v>
      </c>
      <c r="I7" s="3" t="s">
        <v>1778</v>
      </c>
      <c r="J7" s="3">
        <v>158</v>
      </c>
      <c r="L7" s="3" t="s">
        <v>14</v>
      </c>
      <c r="M7" s="6" t="s">
        <v>4834</v>
      </c>
      <c r="N7" s="10"/>
      <c r="P7" s="74"/>
    </row>
    <row r="8" ht="12.75" spans="1:20">
      <c r="A8" s="154"/>
      <c r="B8" s="154">
        <v>10006</v>
      </c>
      <c r="C8" s="3"/>
      <c r="D8" s="3"/>
      <c r="E8" s="91" t="s">
        <v>10</v>
      </c>
      <c r="F8" s="91" t="s">
        <v>1779</v>
      </c>
      <c r="G8" s="3">
        <v>2019</v>
      </c>
      <c r="H8" s="3" t="s">
        <v>398</v>
      </c>
      <c r="I8" s="3" t="s">
        <v>1778</v>
      </c>
      <c r="J8" s="3">
        <v>158</v>
      </c>
      <c r="L8" s="3" t="s">
        <v>14</v>
      </c>
      <c r="M8" s="6" t="s">
        <v>4834</v>
      </c>
      <c r="N8" s="10"/>
      <c r="P8" s="74"/>
      <c r="T8" s="114"/>
    </row>
    <row r="9" ht="12.75" spans="1:16">
      <c r="A9" s="154"/>
      <c r="B9" s="154">
        <v>10010</v>
      </c>
      <c r="C9" s="3"/>
      <c r="D9" s="3"/>
      <c r="E9" s="91" t="s">
        <v>10</v>
      </c>
      <c r="F9" s="91" t="s">
        <v>1780</v>
      </c>
      <c r="G9" s="3">
        <v>2019</v>
      </c>
      <c r="H9" s="3" t="s">
        <v>398</v>
      </c>
      <c r="I9" s="3" t="s">
        <v>1778</v>
      </c>
      <c r="J9" s="3">
        <v>158</v>
      </c>
      <c r="L9" s="3" t="s">
        <v>14</v>
      </c>
      <c r="M9" s="6" t="s">
        <v>4834</v>
      </c>
      <c r="N9" s="10"/>
      <c r="P9" s="74"/>
    </row>
    <row r="10" ht="12.75" spans="1:16">
      <c r="A10" s="154"/>
      <c r="B10" s="154">
        <f t="shared" ref="B10:B15" si="0">B9+1</f>
        <v>10011</v>
      </c>
      <c r="C10" s="3"/>
      <c r="D10" s="3"/>
      <c r="E10" s="91" t="s">
        <v>10</v>
      </c>
      <c r="F10" s="91" t="s">
        <v>1781</v>
      </c>
      <c r="G10" s="3">
        <v>2019</v>
      </c>
      <c r="H10" s="3" t="s">
        <v>398</v>
      </c>
      <c r="I10" s="3" t="s">
        <v>1778</v>
      </c>
      <c r="J10" s="3">
        <v>158</v>
      </c>
      <c r="L10" s="3" t="s">
        <v>14</v>
      </c>
      <c r="M10" s="6" t="s">
        <v>4834</v>
      </c>
      <c r="N10" s="10"/>
      <c r="P10" s="74"/>
    </row>
    <row r="11" ht="12.75" spans="1:16">
      <c r="A11" s="154"/>
      <c r="B11" s="154">
        <f t="shared" si="0"/>
        <v>10012</v>
      </c>
      <c r="C11" s="3"/>
      <c r="D11" s="3"/>
      <c r="E11" s="91" t="s">
        <v>10</v>
      </c>
      <c r="F11" s="91" t="s">
        <v>1782</v>
      </c>
      <c r="G11" s="3">
        <v>2019</v>
      </c>
      <c r="H11" s="3" t="s">
        <v>68</v>
      </c>
      <c r="I11" s="3" t="s">
        <v>1778</v>
      </c>
      <c r="J11" s="3">
        <v>209</v>
      </c>
      <c r="L11" s="3" t="s">
        <v>40</v>
      </c>
      <c r="M11" s="6" t="s">
        <v>4834</v>
      </c>
      <c r="N11" s="10"/>
      <c r="P11" s="74"/>
    </row>
    <row r="12" ht="12.75" spans="1:16">
      <c r="A12" s="154"/>
      <c r="B12" s="154">
        <f t="shared" si="0"/>
        <v>10013</v>
      </c>
      <c r="C12" s="3"/>
      <c r="D12" s="3"/>
      <c r="E12" s="91" t="s">
        <v>10</v>
      </c>
      <c r="F12" s="91" t="s">
        <v>1783</v>
      </c>
      <c r="G12" s="3">
        <v>2019</v>
      </c>
      <c r="H12" s="3" t="s">
        <v>68</v>
      </c>
      <c r="I12" s="3" t="s">
        <v>1778</v>
      </c>
      <c r="J12" s="3">
        <v>209</v>
      </c>
      <c r="L12" s="3" t="s">
        <v>40</v>
      </c>
      <c r="M12" s="6" t="s">
        <v>4834</v>
      </c>
      <c r="N12" s="10"/>
      <c r="P12" s="74"/>
    </row>
    <row r="13" ht="12.75" spans="1:16">
      <c r="A13" s="154"/>
      <c r="B13" s="154">
        <f t="shared" si="0"/>
        <v>10014</v>
      </c>
      <c r="C13" s="3"/>
      <c r="D13" s="3"/>
      <c r="E13" s="91" t="s">
        <v>10</v>
      </c>
      <c r="F13" s="91" t="s">
        <v>1784</v>
      </c>
      <c r="G13" s="3">
        <v>2019</v>
      </c>
      <c r="H13" s="3" t="s">
        <v>68</v>
      </c>
      <c r="I13" s="3" t="s">
        <v>1778</v>
      </c>
      <c r="J13" s="3">
        <v>209</v>
      </c>
      <c r="L13" s="3" t="s">
        <v>40</v>
      </c>
      <c r="M13" s="6" t="s">
        <v>4834</v>
      </c>
      <c r="N13" s="10"/>
      <c r="P13" s="74"/>
    </row>
    <row r="14" ht="12.75" spans="1:16">
      <c r="A14" s="154"/>
      <c r="B14" s="154">
        <f t="shared" si="0"/>
        <v>10015</v>
      </c>
      <c r="C14" s="3"/>
      <c r="D14" s="3"/>
      <c r="E14" s="91" t="s">
        <v>10</v>
      </c>
      <c r="F14" s="91" t="s">
        <v>1785</v>
      </c>
      <c r="G14" s="3">
        <v>2019</v>
      </c>
      <c r="H14" s="3" t="s">
        <v>68</v>
      </c>
      <c r="I14" s="3" t="s">
        <v>1778</v>
      </c>
      <c r="J14" s="3">
        <v>209</v>
      </c>
      <c r="L14" s="3" t="s">
        <v>40</v>
      </c>
      <c r="M14" s="6" t="s">
        <v>4834</v>
      </c>
      <c r="N14" s="10"/>
      <c r="P14" s="74"/>
    </row>
    <row r="15" ht="12.75" spans="1:27">
      <c r="A15" s="154"/>
      <c r="B15" s="154">
        <f t="shared" si="0"/>
        <v>10016</v>
      </c>
      <c r="C15" s="3"/>
      <c r="D15" s="3"/>
      <c r="E15" s="91" t="s">
        <v>10</v>
      </c>
      <c r="F15" s="91" t="s">
        <v>2516</v>
      </c>
      <c r="G15" s="114">
        <v>2012</v>
      </c>
      <c r="H15" s="114" t="s">
        <v>2517</v>
      </c>
      <c r="I15" s="114" t="s">
        <v>2518</v>
      </c>
      <c r="J15" s="114">
        <v>280</v>
      </c>
      <c r="K15" s="115"/>
      <c r="L15" s="75" t="s">
        <v>40</v>
      </c>
      <c r="M15" s="6" t="s">
        <v>4834</v>
      </c>
      <c r="N15" s="10"/>
      <c r="O15" s="160"/>
      <c r="P15" s="108"/>
      <c r="R15" s="106"/>
      <c r="S15" s="109"/>
      <c r="T15" s="63"/>
      <c r="U15" s="92"/>
      <c r="V15" s="110"/>
      <c r="Y15" s="106"/>
      <c r="Z15" s="106"/>
      <c r="AA15" s="106"/>
    </row>
    <row r="16" ht="12.75" spans="1:40">
      <c r="A16" s="154"/>
      <c r="B16" s="154">
        <v>10018</v>
      </c>
      <c r="C16" s="63"/>
      <c r="D16" s="63"/>
      <c r="E16" s="91" t="s">
        <v>10</v>
      </c>
      <c r="F16" s="155" t="s">
        <v>1786</v>
      </c>
      <c r="G16" s="63">
        <v>2007</v>
      </c>
      <c r="H16" s="63" t="s">
        <v>166</v>
      </c>
      <c r="I16" s="63" t="s">
        <v>1787</v>
      </c>
      <c r="J16" s="63">
        <v>112</v>
      </c>
      <c r="K16" s="161" t="s">
        <v>1788</v>
      </c>
      <c r="L16" s="63" t="s">
        <v>1789</v>
      </c>
      <c r="M16" s="6" t="s">
        <v>4834</v>
      </c>
      <c r="N16" s="162"/>
      <c r="O16" s="125"/>
      <c r="P16" s="108"/>
      <c r="R16" s="125"/>
      <c r="S16" s="125"/>
      <c r="T16" s="125"/>
      <c r="U16" s="166"/>
      <c r="V16" s="62"/>
      <c r="W16" s="125"/>
      <c r="X16" s="62"/>
      <c r="Y16" s="125"/>
      <c r="Z16" s="125"/>
      <c r="AA16" s="125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</row>
    <row r="17" ht="12.75" spans="1:40">
      <c r="A17" s="154"/>
      <c r="B17" s="154">
        <f t="shared" ref="B17:B230" si="1">B16+1</f>
        <v>10019</v>
      </c>
      <c r="C17" s="3"/>
      <c r="D17" s="3"/>
      <c r="E17" s="91" t="s">
        <v>10</v>
      </c>
      <c r="F17" s="91" t="s">
        <v>1790</v>
      </c>
      <c r="G17" s="63">
        <v>2003</v>
      </c>
      <c r="H17" s="63" t="s">
        <v>166</v>
      </c>
      <c r="I17" s="63" t="s">
        <v>1791</v>
      </c>
      <c r="J17" s="63">
        <v>223</v>
      </c>
      <c r="K17" s="62"/>
      <c r="L17" s="63" t="s">
        <v>14</v>
      </c>
      <c r="M17" s="6" t="s">
        <v>4834</v>
      </c>
      <c r="N17" s="162"/>
      <c r="P17" s="163"/>
      <c r="R17" s="125"/>
      <c r="S17" s="125"/>
      <c r="T17" s="125"/>
      <c r="U17" s="166"/>
      <c r="V17" s="62"/>
      <c r="W17" s="125"/>
      <c r="X17" s="62"/>
      <c r="Y17" s="125"/>
      <c r="Z17" s="125"/>
      <c r="AA17" s="125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</row>
    <row r="18" ht="12.75" spans="1:40">
      <c r="A18" s="154"/>
      <c r="B18" s="154">
        <f t="shared" si="1"/>
        <v>10020</v>
      </c>
      <c r="C18" s="3"/>
      <c r="D18" s="3"/>
      <c r="E18" s="91" t="s">
        <v>10</v>
      </c>
      <c r="F18" s="91" t="s">
        <v>2634</v>
      </c>
      <c r="G18" s="75">
        <v>2003</v>
      </c>
      <c r="H18" s="75" t="s">
        <v>166</v>
      </c>
      <c r="I18" s="75" t="s">
        <v>1815</v>
      </c>
      <c r="J18" s="75">
        <v>221</v>
      </c>
      <c r="K18" s="76"/>
      <c r="L18" s="75" t="s">
        <v>27</v>
      </c>
      <c r="M18" s="6" t="s">
        <v>4834</v>
      </c>
      <c r="N18" s="162"/>
      <c r="O18" s="76"/>
      <c r="P18" s="160"/>
      <c r="R18" s="160"/>
      <c r="S18" s="160"/>
      <c r="T18" s="125"/>
      <c r="U18" s="167"/>
      <c r="V18" s="160"/>
      <c r="W18" s="160"/>
      <c r="X18" s="76"/>
      <c r="Y18" s="160"/>
      <c r="Z18" s="160"/>
      <c r="AA18" s="160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</row>
    <row r="19" ht="12.75" spans="1:40">
      <c r="A19" s="154"/>
      <c r="B19" s="154">
        <f t="shared" si="1"/>
        <v>10021</v>
      </c>
      <c r="C19" s="3"/>
      <c r="D19" s="3"/>
      <c r="E19" s="91" t="s">
        <v>10</v>
      </c>
      <c r="F19" s="91" t="s">
        <v>1792</v>
      </c>
      <c r="G19" s="75">
        <v>2007</v>
      </c>
      <c r="H19" s="75" t="s">
        <v>166</v>
      </c>
      <c r="I19" s="75" t="s">
        <v>1787</v>
      </c>
      <c r="J19" s="75">
        <v>112</v>
      </c>
      <c r="K19" s="5" t="s">
        <v>1788</v>
      </c>
      <c r="L19" s="75" t="s">
        <v>170</v>
      </c>
      <c r="M19" s="6" t="s">
        <v>4834</v>
      </c>
      <c r="N19" s="162"/>
      <c r="O19" s="75"/>
      <c r="P19" s="164"/>
      <c r="R19" s="160"/>
      <c r="S19" s="160"/>
      <c r="T19" s="125"/>
      <c r="U19" s="167"/>
      <c r="V19" s="76"/>
      <c r="W19" s="160"/>
      <c r="X19" s="76"/>
      <c r="Y19" s="160"/>
      <c r="Z19" s="160"/>
      <c r="AA19" s="160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</row>
    <row r="20" ht="12.75" spans="1:40">
      <c r="A20" s="154"/>
      <c r="B20" s="154">
        <f t="shared" si="1"/>
        <v>10022</v>
      </c>
      <c r="C20" s="3"/>
      <c r="D20" s="3"/>
      <c r="E20" s="91" t="s">
        <v>10</v>
      </c>
      <c r="F20" s="91" t="s">
        <v>2497</v>
      </c>
      <c r="G20" s="63">
        <v>2007</v>
      </c>
      <c r="H20" s="63" t="s">
        <v>166</v>
      </c>
      <c r="I20" s="63" t="s">
        <v>1787</v>
      </c>
      <c r="J20" s="63">
        <v>2</v>
      </c>
      <c r="K20" s="63" t="s">
        <v>2498</v>
      </c>
      <c r="L20" s="63" t="s">
        <v>14</v>
      </c>
      <c r="M20" s="6" t="s">
        <v>4834</v>
      </c>
      <c r="N20" s="162"/>
      <c r="O20" s="125"/>
      <c r="P20" s="108"/>
      <c r="R20" s="125"/>
      <c r="S20" s="125"/>
      <c r="T20" s="125"/>
      <c r="U20" s="166"/>
      <c r="V20" s="62"/>
      <c r="W20" s="125"/>
      <c r="X20" s="62"/>
      <c r="Y20" s="125"/>
      <c r="Z20" s="125"/>
      <c r="AA20" s="125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</row>
    <row r="21" ht="12.75" spans="1:40">
      <c r="A21" s="154"/>
      <c r="B21" s="154">
        <f t="shared" si="1"/>
        <v>10023</v>
      </c>
      <c r="C21" s="3"/>
      <c r="D21" s="3"/>
      <c r="E21" s="91" t="s">
        <v>10</v>
      </c>
      <c r="F21" s="91" t="s">
        <v>1793</v>
      </c>
      <c r="G21" s="75">
        <v>2007</v>
      </c>
      <c r="H21" s="75" t="s">
        <v>1794</v>
      </c>
      <c r="I21" s="75" t="s">
        <v>1787</v>
      </c>
      <c r="J21" s="75">
        <v>234</v>
      </c>
      <c r="K21" s="76"/>
      <c r="L21" s="75" t="s">
        <v>27</v>
      </c>
      <c r="M21" s="6" t="s">
        <v>4834</v>
      </c>
      <c r="N21" s="162"/>
      <c r="O21" s="75"/>
      <c r="P21" s="165"/>
      <c r="R21" s="160"/>
      <c r="S21" s="160"/>
      <c r="T21" s="125"/>
      <c r="U21" s="167"/>
      <c r="V21" s="76"/>
      <c r="W21" s="160"/>
      <c r="X21" s="76"/>
      <c r="Y21" s="160"/>
      <c r="Z21" s="160"/>
      <c r="AA21" s="160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</row>
    <row r="22" ht="12.75" spans="1:27">
      <c r="A22" s="154"/>
      <c r="B22" s="154">
        <f t="shared" si="1"/>
        <v>10024</v>
      </c>
      <c r="C22" s="3"/>
      <c r="D22" s="3"/>
      <c r="E22" s="91" t="s">
        <v>10</v>
      </c>
      <c r="F22" s="91" t="s">
        <v>2619</v>
      </c>
      <c r="G22" s="66">
        <v>2009</v>
      </c>
      <c r="H22" s="66" t="s">
        <v>2482</v>
      </c>
      <c r="I22" s="66" t="s">
        <v>1796</v>
      </c>
      <c r="J22" s="66">
        <v>303</v>
      </c>
      <c r="K22" s="88"/>
      <c r="L22" s="66" t="s">
        <v>40</v>
      </c>
      <c r="M22" s="6" t="s">
        <v>4834</v>
      </c>
      <c r="N22" s="162"/>
      <c r="P22" s="128"/>
      <c r="R22" s="106"/>
      <c r="S22" s="106"/>
      <c r="T22" s="125"/>
      <c r="U22" s="110"/>
      <c r="W22" s="106"/>
      <c r="Y22" s="106"/>
      <c r="Z22" s="106"/>
      <c r="AA22" s="106"/>
    </row>
    <row r="23" ht="12.75" spans="1:27">
      <c r="A23" s="154"/>
      <c r="B23" s="154">
        <f t="shared" si="1"/>
        <v>10025</v>
      </c>
      <c r="C23" s="3"/>
      <c r="D23" s="3"/>
      <c r="E23" s="91" t="s">
        <v>10</v>
      </c>
      <c r="F23" s="91" t="s">
        <v>2582</v>
      </c>
      <c r="G23" s="75">
        <v>2009</v>
      </c>
      <c r="H23" s="75" t="s">
        <v>166</v>
      </c>
      <c r="I23" s="75" t="s">
        <v>1796</v>
      </c>
      <c r="J23" s="75">
        <v>319</v>
      </c>
      <c r="K23" s="76"/>
      <c r="L23" s="75" t="s">
        <v>170</v>
      </c>
      <c r="M23" s="6" t="s">
        <v>4834</v>
      </c>
      <c r="N23" s="162"/>
      <c r="P23" s="128"/>
      <c r="Q23" s="106"/>
      <c r="R23" s="106"/>
      <c r="S23" s="106"/>
      <c r="T23" s="110"/>
      <c r="W23" s="106"/>
      <c r="Y23" s="106"/>
      <c r="Z23" s="106"/>
      <c r="AA23" s="106"/>
    </row>
    <row r="24" ht="12.75" spans="1:14">
      <c r="A24" s="154"/>
      <c r="B24" s="154">
        <f t="shared" si="1"/>
        <v>10026</v>
      </c>
      <c r="C24" s="3"/>
      <c r="D24" s="3"/>
      <c r="E24" s="91" t="s">
        <v>10</v>
      </c>
      <c r="F24" s="91" t="s">
        <v>1795</v>
      </c>
      <c r="G24" s="3">
        <v>2009</v>
      </c>
      <c r="H24" s="3" t="s">
        <v>1794</v>
      </c>
      <c r="I24" s="3" t="s">
        <v>1796</v>
      </c>
      <c r="J24" s="3">
        <v>227</v>
      </c>
      <c r="L24" s="3" t="s">
        <v>14</v>
      </c>
      <c r="M24" s="6" t="s">
        <v>4834</v>
      </c>
      <c r="N24" s="10"/>
    </row>
    <row r="25" ht="12.75" spans="1:27">
      <c r="A25" s="154"/>
      <c r="B25" s="154">
        <f t="shared" si="1"/>
        <v>10027</v>
      </c>
      <c r="C25" s="3"/>
      <c r="D25" s="3"/>
      <c r="E25" s="91" t="s">
        <v>10</v>
      </c>
      <c r="F25" s="91" t="s">
        <v>2465</v>
      </c>
      <c r="G25" s="75">
        <v>2012</v>
      </c>
      <c r="H25" s="75" t="s">
        <v>2466</v>
      </c>
      <c r="I25" s="75" t="s">
        <v>1938</v>
      </c>
      <c r="J25" s="75">
        <v>237</v>
      </c>
      <c r="K25" s="76"/>
      <c r="L25" s="75" t="s">
        <v>40</v>
      </c>
      <c r="M25" s="6" t="s">
        <v>4834</v>
      </c>
      <c r="N25" s="162"/>
      <c r="P25" s="128"/>
      <c r="Q25" s="106"/>
      <c r="R25" s="106"/>
      <c r="S25" s="106"/>
      <c r="T25" s="110"/>
      <c r="W25" s="106"/>
      <c r="Y25" s="106"/>
      <c r="Z25" s="106"/>
      <c r="AA25" s="106"/>
    </row>
    <row r="26" ht="12.75" spans="1:27">
      <c r="A26" s="154"/>
      <c r="B26" s="154">
        <f t="shared" si="1"/>
        <v>10028</v>
      </c>
      <c r="C26" s="3"/>
      <c r="D26" s="3"/>
      <c r="E26" s="91" t="s">
        <v>10</v>
      </c>
      <c r="F26" s="91" t="s">
        <v>1797</v>
      </c>
      <c r="G26" s="66">
        <v>2012</v>
      </c>
      <c r="H26" s="66" t="s">
        <v>574</v>
      </c>
      <c r="I26" s="66" t="s">
        <v>1798</v>
      </c>
      <c r="J26" s="66">
        <v>162</v>
      </c>
      <c r="K26" s="88"/>
      <c r="L26" s="66" t="s">
        <v>14</v>
      </c>
      <c r="M26" s="6" t="s">
        <v>4834</v>
      </c>
      <c r="N26" s="162"/>
      <c r="P26" s="128"/>
      <c r="Q26" s="106"/>
      <c r="R26" s="106"/>
      <c r="S26" s="106"/>
      <c r="T26" s="106"/>
      <c r="U26" s="110"/>
      <c r="W26" s="106"/>
      <c r="Y26" s="106"/>
      <c r="Z26" s="106"/>
      <c r="AA26" s="106"/>
    </row>
    <row r="27" ht="12.75" spans="1:40">
      <c r="A27" s="154"/>
      <c r="B27" s="154">
        <f t="shared" si="1"/>
        <v>10029</v>
      </c>
      <c r="C27" s="3"/>
      <c r="D27" s="3"/>
      <c r="E27" s="91" t="s">
        <v>545</v>
      </c>
      <c r="F27" s="91" t="s">
        <v>2605</v>
      </c>
      <c r="G27" s="122">
        <v>2012</v>
      </c>
      <c r="H27" s="122" t="s">
        <v>72</v>
      </c>
      <c r="I27" s="122" t="s">
        <v>2518</v>
      </c>
      <c r="J27" s="122">
        <v>245</v>
      </c>
      <c r="K27" s="123"/>
      <c r="L27" s="123" t="s">
        <v>548</v>
      </c>
      <c r="M27" s="6" t="s">
        <v>4834</v>
      </c>
      <c r="N27" s="10"/>
      <c r="O27" s="125"/>
      <c r="P27" s="108"/>
      <c r="R27" s="125"/>
      <c r="S27" s="111"/>
      <c r="T27" s="125"/>
      <c r="U27" s="166"/>
      <c r="V27" s="166"/>
      <c r="W27" s="125"/>
      <c r="X27" s="62"/>
      <c r="Y27" s="125"/>
      <c r="Z27" s="125"/>
      <c r="AA27" s="125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</row>
    <row r="28" ht="12.75" spans="1:40">
      <c r="A28" s="154"/>
      <c r="B28" s="154">
        <f t="shared" si="1"/>
        <v>10030</v>
      </c>
      <c r="C28" s="3"/>
      <c r="D28" s="3"/>
      <c r="E28" s="91" t="s">
        <v>10</v>
      </c>
      <c r="F28" s="91" t="s">
        <v>2478</v>
      </c>
      <c r="G28" s="63">
        <v>2013</v>
      </c>
      <c r="H28" s="63" t="s">
        <v>2479</v>
      </c>
      <c r="I28" s="63" t="s">
        <v>2480</v>
      </c>
      <c r="J28" s="63">
        <v>5</v>
      </c>
      <c r="K28" s="62"/>
      <c r="L28" s="63" t="s">
        <v>27</v>
      </c>
      <c r="M28" s="6" t="s">
        <v>4834</v>
      </c>
      <c r="N28" s="162"/>
      <c r="P28" s="163"/>
      <c r="Q28" s="125"/>
      <c r="R28" s="125"/>
      <c r="S28" s="125"/>
      <c r="T28" s="125"/>
      <c r="U28" s="166"/>
      <c r="V28" s="62"/>
      <c r="W28" s="125"/>
      <c r="X28" s="62"/>
      <c r="Y28" s="125"/>
      <c r="Z28" s="125"/>
      <c r="AA28" s="125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</row>
    <row r="29" ht="12.75" spans="1:40">
      <c r="A29" s="154"/>
      <c r="B29" s="154">
        <f t="shared" si="1"/>
        <v>10031</v>
      </c>
      <c r="C29" s="3"/>
      <c r="D29" s="3"/>
      <c r="E29" s="91" t="s">
        <v>10</v>
      </c>
      <c r="F29" s="91" t="s">
        <v>2481</v>
      </c>
      <c r="G29" s="75">
        <v>2013</v>
      </c>
      <c r="H29" s="75" t="s">
        <v>2482</v>
      </c>
      <c r="I29" s="75" t="s">
        <v>2483</v>
      </c>
      <c r="J29" s="75">
        <v>194</v>
      </c>
      <c r="K29" s="76"/>
      <c r="L29" s="75" t="s">
        <v>27</v>
      </c>
      <c r="M29" s="6" t="s">
        <v>4834</v>
      </c>
      <c r="N29" s="162"/>
      <c r="P29" s="165"/>
      <c r="Q29" s="160"/>
      <c r="R29" s="160"/>
      <c r="S29" s="160"/>
      <c r="T29" s="160"/>
      <c r="U29" s="167"/>
      <c r="V29" s="76"/>
      <c r="W29" s="160"/>
      <c r="X29" s="76"/>
      <c r="Y29" s="160"/>
      <c r="Z29" s="160"/>
      <c r="AA29" s="160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</row>
    <row r="30" ht="12.75" spans="1:40">
      <c r="A30" s="154"/>
      <c r="B30" s="154">
        <f t="shared" si="1"/>
        <v>10032</v>
      </c>
      <c r="C30" s="3"/>
      <c r="D30" s="3"/>
      <c r="E30" s="91" t="s">
        <v>10</v>
      </c>
      <c r="F30" s="91" t="s">
        <v>2425</v>
      </c>
      <c r="G30" s="75">
        <v>2014</v>
      </c>
      <c r="H30" s="75" t="s">
        <v>24</v>
      </c>
      <c r="I30" s="75" t="s">
        <v>2426</v>
      </c>
      <c r="J30" s="75">
        <v>251</v>
      </c>
      <c r="K30" s="76"/>
      <c r="L30" s="75" t="s">
        <v>40</v>
      </c>
      <c r="M30" s="6" t="s">
        <v>4834</v>
      </c>
      <c r="N30" s="162"/>
      <c r="P30" s="165"/>
      <c r="Q30" s="160"/>
      <c r="R30" s="160"/>
      <c r="S30" s="160"/>
      <c r="T30" s="160"/>
      <c r="U30" s="167"/>
      <c r="V30" s="76"/>
      <c r="W30" s="160"/>
      <c r="X30" s="76"/>
      <c r="Y30" s="160"/>
      <c r="Z30" s="160"/>
      <c r="AA30" s="160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</row>
    <row r="31" ht="12.75" spans="1:27">
      <c r="A31" s="154"/>
      <c r="B31" s="154">
        <f t="shared" si="1"/>
        <v>10033</v>
      </c>
      <c r="C31" s="3"/>
      <c r="D31" s="3"/>
      <c r="E31" s="91" t="s">
        <v>10</v>
      </c>
      <c r="F31" s="91" t="s">
        <v>2541</v>
      </c>
      <c r="G31" s="66">
        <v>2015</v>
      </c>
      <c r="H31" s="66" t="s">
        <v>131</v>
      </c>
      <c r="I31" s="66" t="s">
        <v>2542</v>
      </c>
      <c r="J31" s="66">
        <v>215</v>
      </c>
      <c r="K31" s="88"/>
      <c r="L31" s="66" t="s">
        <v>14</v>
      </c>
      <c r="M31" s="6" t="s">
        <v>4834</v>
      </c>
      <c r="N31" s="162"/>
      <c r="P31" s="128"/>
      <c r="Q31" s="106"/>
      <c r="R31" s="106"/>
      <c r="S31" s="106"/>
      <c r="T31" s="110"/>
      <c r="W31" s="106"/>
      <c r="Y31" s="106"/>
      <c r="Z31" s="106"/>
      <c r="AA31" s="106"/>
    </row>
    <row r="32" ht="12.75" spans="1:40">
      <c r="A32" s="154"/>
      <c r="B32" s="154">
        <f t="shared" si="1"/>
        <v>10034</v>
      </c>
      <c r="C32" s="3"/>
      <c r="D32" s="3"/>
      <c r="E32" s="91" t="s">
        <v>10</v>
      </c>
      <c r="F32" s="91" t="s">
        <v>2532</v>
      </c>
      <c r="G32" s="63">
        <v>2016</v>
      </c>
      <c r="H32" s="63" t="s">
        <v>148</v>
      </c>
      <c r="I32" s="63" t="s">
        <v>2533</v>
      </c>
      <c r="J32" s="63">
        <v>33</v>
      </c>
      <c r="K32" s="62"/>
      <c r="L32" s="63" t="s">
        <v>40</v>
      </c>
      <c r="M32" s="6" t="s">
        <v>4834</v>
      </c>
      <c r="N32" s="162"/>
      <c r="P32" s="163"/>
      <c r="Q32" s="125"/>
      <c r="R32" s="125"/>
      <c r="S32" s="125"/>
      <c r="T32" s="125"/>
      <c r="U32" s="166"/>
      <c r="V32" s="62"/>
      <c r="W32" s="125"/>
      <c r="X32" s="62"/>
      <c r="Y32" s="125"/>
      <c r="Z32" s="125"/>
      <c r="AA32" s="125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</row>
    <row r="33" ht="12.75" spans="1:40">
      <c r="A33" s="154"/>
      <c r="B33" s="154">
        <f t="shared" si="1"/>
        <v>10035</v>
      </c>
      <c r="C33" s="3"/>
      <c r="D33" s="3"/>
      <c r="E33" s="91" t="s">
        <v>10</v>
      </c>
      <c r="F33" s="91" t="s">
        <v>2324</v>
      </c>
      <c r="G33" s="75">
        <v>2016</v>
      </c>
      <c r="H33" s="75" t="s">
        <v>72</v>
      </c>
      <c r="I33" s="75" t="s">
        <v>1800</v>
      </c>
      <c r="J33" s="75">
        <v>131</v>
      </c>
      <c r="K33" s="76"/>
      <c r="L33" s="75" t="s">
        <v>40</v>
      </c>
      <c r="M33" s="6" t="s">
        <v>4834</v>
      </c>
      <c r="N33" s="162"/>
      <c r="P33" s="165"/>
      <c r="Q33" s="160"/>
      <c r="R33" s="160"/>
      <c r="S33" s="160"/>
      <c r="T33" s="167"/>
      <c r="U33" s="167"/>
      <c r="V33" s="76"/>
      <c r="W33" s="160"/>
      <c r="X33" s="76"/>
      <c r="Y33" s="160"/>
      <c r="Z33" s="160"/>
      <c r="AA33" s="160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</row>
    <row r="34" ht="12.75" spans="1:40">
      <c r="A34" s="154"/>
      <c r="B34" s="154">
        <f t="shared" si="1"/>
        <v>10036</v>
      </c>
      <c r="C34" s="3"/>
      <c r="D34" s="3"/>
      <c r="E34" s="91" t="s">
        <v>10</v>
      </c>
      <c r="F34" s="91" t="s">
        <v>1799</v>
      </c>
      <c r="G34" s="63">
        <v>2016</v>
      </c>
      <c r="H34" s="63" t="s">
        <v>72</v>
      </c>
      <c r="I34" s="63" t="s">
        <v>1800</v>
      </c>
      <c r="J34" s="63">
        <v>131</v>
      </c>
      <c r="K34" s="62"/>
      <c r="L34" s="63" t="s">
        <v>14</v>
      </c>
      <c r="M34" s="6" t="s">
        <v>4834</v>
      </c>
      <c r="N34" s="162"/>
      <c r="P34" s="163"/>
      <c r="Q34" s="125"/>
      <c r="R34" s="125"/>
      <c r="S34" s="125"/>
      <c r="T34" s="125"/>
      <c r="U34" s="166"/>
      <c r="V34" s="62"/>
      <c r="W34" s="125"/>
      <c r="X34" s="62"/>
      <c r="Y34" s="125"/>
      <c r="Z34" s="125"/>
      <c r="AA34" s="125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</row>
    <row r="35" ht="12.75" spans="1:27">
      <c r="A35" s="154"/>
      <c r="B35" s="154">
        <f t="shared" si="1"/>
        <v>10037</v>
      </c>
      <c r="C35" s="3"/>
      <c r="D35" s="3"/>
      <c r="E35" s="91" t="s">
        <v>10</v>
      </c>
      <c r="F35" s="91" t="s">
        <v>2436</v>
      </c>
      <c r="G35" s="66">
        <v>2016</v>
      </c>
      <c r="H35" s="66" t="s">
        <v>398</v>
      </c>
      <c r="I35" s="66" t="s">
        <v>2437</v>
      </c>
      <c r="J35" s="66">
        <v>157</v>
      </c>
      <c r="K35" s="88"/>
      <c r="L35" s="66" t="s">
        <v>40</v>
      </c>
      <c r="M35" s="6" t="s">
        <v>4834</v>
      </c>
      <c r="N35" s="162"/>
      <c r="P35" s="128"/>
      <c r="Q35" s="106"/>
      <c r="R35" s="106"/>
      <c r="S35" s="106"/>
      <c r="T35" s="106"/>
      <c r="U35" s="110"/>
      <c r="W35" s="106"/>
      <c r="Y35" s="106"/>
      <c r="Z35" s="106"/>
      <c r="AA35" s="106"/>
    </row>
    <row r="36" ht="12.75" spans="1:27">
      <c r="A36" s="154"/>
      <c r="B36" s="154">
        <f t="shared" si="1"/>
        <v>10038</v>
      </c>
      <c r="C36" s="3"/>
      <c r="D36" s="3"/>
      <c r="E36" s="91" t="s">
        <v>10</v>
      </c>
      <c r="F36" s="91" t="s">
        <v>2923</v>
      </c>
      <c r="G36" s="66">
        <v>2017</v>
      </c>
      <c r="H36" s="66" t="s">
        <v>398</v>
      </c>
      <c r="I36" s="66" t="s">
        <v>1802</v>
      </c>
      <c r="J36" s="66">
        <v>199</v>
      </c>
      <c r="K36" s="88"/>
      <c r="L36" s="66" t="s">
        <v>14</v>
      </c>
      <c r="M36" s="6" t="s">
        <v>4834</v>
      </c>
      <c r="N36" s="162"/>
      <c r="P36" s="128"/>
      <c r="Q36" s="106"/>
      <c r="R36" s="106"/>
      <c r="S36" s="106"/>
      <c r="T36" s="106"/>
      <c r="U36" s="110"/>
      <c r="W36" s="106"/>
      <c r="Y36" s="106"/>
      <c r="Z36" s="106"/>
      <c r="AA36" s="106"/>
    </row>
    <row r="37" ht="12.75" spans="1:27">
      <c r="A37" s="154"/>
      <c r="B37" s="154">
        <f t="shared" si="1"/>
        <v>10039</v>
      </c>
      <c r="C37" s="3"/>
      <c r="D37" s="3"/>
      <c r="E37" s="91" t="s">
        <v>10</v>
      </c>
      <c r="F37" s="91" t="s">
        <v>1801</v>
      </c>
      <c r="G37" s="66">
        <v>2017</v>
      </c>
      <c r="H37" s="66" t="s">
        <v>398</v>
      </c>
      <c r="I37" s="66" t="s">
        <v>1802</v>
      </c>
      <c r="J37" s="66">
        <v>199</v>
      </c>
      <c r="K37" s="66" t="s">
        <v>1803</v>
      </c>
      <c r="L37" s="66" t="s">
        <v>14</v>
      </c>
      <c r="M37" s="6" t="s">
        <v>4834</v>
      </c>
      <c r="N37" s="162"/>
      <c r="P37" s="128"/>
      <c r="Q37" s="106"/>
      <c r="R37" s="106"/>
      <c r="S37" s="106"/>
      <c r="T37" s="106"/>
      <c r="U37" s="110"/>
      <c r="W37" s="106"/>
      <c r="Y37" s="106"/>
      <c r="Z37" s="106"/>
      <c r="AA37" s="106"/>
    </row>
    <row r="38" ht="12.75" spans="1:40">
      <c r="A38" s="154"/>
      <c r="B38" s="154">
        <f t="shared" si="1"/>
        <v>10040</v>
      </c>
      <c r="C38" s="3"/>
      <c r="D38" s="3"/>
      <c r="E38" s="91" t="s">
        <v>10</v>
      </c>
      <c r="F38" s="91" t="s">
        <v>2069</v>
      </c>
      <c r="G38" s="122">
        <v>2017</v>
      </c>
      <c r="H38" s="122" t="s">
        <v>1988</v>
      </c>
      <c r="I38" s="122" t="s">
        <v>2070</v>
      </c>
      <c r="J38" s="122">
        <v>263</v>
      </c>
      <c r="K38" s="123"/>
      <c r="L38" s="63" t="s">
        <v>40</v>
      </c>
      <c r="M38" s="6" t="s">
        <v>4834</v>
      </c>
      <c r="N38" s="10"/>
      <c r="O38" s="125"/>
      <c r="P38" s="108"/>
      <c r="R38" s="125"/>
      <c r="S38" s="111"/>
      <c r="T38" s="125"/>
      <c r="W38" s="125"/>
      <c r="X38" s="62"/>
      <c r="Y38" s="125"/>
      <c r="Z38" s="125"/>
      <c r="AA38" s="125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</row>
    <row r="39" ht="12.75" spans="1:27">
      <c r="A39" s="154"/>
      <c r="B39" s="154">
        <f t="shared" si="1"/>
        <v>10041</v>
      </c>
      <c r="C39" s="3"/>
      <c r="D39" s="3"/>
      <c r="E39" s="91" t="s">
        <v>10</v>
      </c>
      <c r="F39" s="91" t="s">
        <v>2293</v>
      </c>
      <c r="G39" s="63">
        <v>2017</v>
      </c>
      <c r="H39" s="63" t="s">
        <v>148</v>
      </c>
      <c r="I39" s="63" t="s">
        <v>2294</v>
      </c>
      <c r="J39" s="63">
        <v>93</v>
      </c>
      <c r="K39" s="62"/>
      <c r="L39" s="63" t="s">
        <v>14</v>
      </c>
      <c r="M39" s="6" t="s">
        <v>4834</v>
      </c>
      <c r="N39" s="162"/>
      <c r="P39" s="128"/>
      <c r="Q39" s="106"/>
      <c r="R39" s="106"/>
      <c r="S39" s="106"/>
      <c r="T39" s="106"/>
      <c r="U39" s="166"/>
      <c r="V39" s="166"/>
      <c r="W39" s="106"/>
      <c r="Y39" s="106"/>
      <c r="Z39" s="106"/>
      <c r="AA39" s="106"/>
    </row>
    <row r="40" ht="12.75" spans="1:40">
      <c r="A40" s="154"/>
      <c r="B40" s="154">
        <f t="shared" si="1"/>
        <v>10042</v>
      </c>
      <c r="C40" s="3"/>
      <c r="D40" s="3"/>
      <c r="E40" s="91" t="s">
        <v>10</v>
      </c>
      <c r="F40" s="91" t="s">
        <v>2578</v>
      </c>
      <c r="G40" s="63">
        <v>2017</v>
      </c>
      <c r="H40" s="63" t="s">
        <v>148</v>
      </c>
      <c r="I40" s="63" t="s">
        <v>2294</v>
      </c>
      <c r="J40" s="63">
        <v>166</v>
      </c>
      <c r="K40" s="63" t="s">
        <v>86</v>
      </c>
      <c r="L40" s="63" t="s">
        <v>14</v>
      </c>
      <c r="M40" s="6" t="s">
        <v>4834</v>
      </c>
      <c r="N40" s="162"/>
      <c r="O40" s="62"/>
      <c r="P40" s="125"/>
      <c r="Q40" s="125"/>
      <c r="R40" s="125"/>
      <c r="S40" s="125"/>
      <c r="T40" s="166"/>
      <c r="U40" s="110"/>
      <c r="W40" s="125"/>
      <c r="X40" s="62"/>
      <c r="Y40" s="125"/>
      <c r="Z40" s="125"/>
      <c r="AA40" s="125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</row>
    <row r="41" ht="12.75" spans="1:40">
      <c r="A41" s="154"/>
      <c r="B41" s="154">
        <f t="shared" si="1"/>
        <v>10043</v>
      </c>
      <c r="C41" s="3"/>
      <c r="D41" s="3"/>
      <c r="E41" s="91" t="s">
        <v>10</v>
      </c>
      <c r="F41" s="91" t="s">
        <v>2583</v>
      </c>
      <c r="G41" s="63">
        <v>2018</v>
      </c>
      <c r="H41" s="63" t="s">
        <v>72</v>
      </c>
      <c r="I41" s="63" t="s">
        <v>1832</v>
      </c>
      <c r="J41" s="63">
        <v>280</v>
      </c>
      <c r="K41" s="62"/>
      <c r="L41" s="63" t="s">
        <v>14</v>
      </c>
      <c r="M41" s="6" t="s">
        <v>4834</v>
      </c>
      <c r="N41" s="162"/>
      <c r="O41" s="62"/>
      <c r="P41" s="125"/>
      <c r="Q41" s="125"/>
      <c r="R41" s="125"/>
      <c r="S41" s="125"/>
      <c r="T41" s="125"/>
      <c r="U41" s="166"/>
      <c r="V41" s="125"/>
      <c r="W41" s="125"/>
      <c r="X41" s="62"/>
      <c r="Y41" s="125"/>
      <c r="Z41" s="125"/>
      <c r="AA41" s="125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</row>
    <row r="42" ht="12.75" spans="1:22">
      <c r="A42" s="154"/>
      <c r="B42" s="154">
        <f t="shared" si="1"/>
        <v>10044</v>
      </c>
      <c r="C42" s="3"/>
      <c r="D42" s="3"/>
      <c r="E42" s="91" t="s">
        <v>10</v>
      </c>
      <c r="F42" s="91" t="s">
        <v>2584</v>
      </c>
      <c r="G42" s="63">
        <v>2018</v>
      </c>
      <c r="H42" s="63" t="s">
        <v>72</v>
      </c>
      <c r="I42" s="63" t="s">
        <v>1832</v>
      </c>
      <c r="J42" s="63">
        <v>280</v>
      </c>
      <c r="K42" s="62"/>
      <c r="L42" s="63" t="s">
        <v>14</v>
      </c>
      <c r="M42" s="6" t="s">
        <v>4834</v>
      </c>
      <c r="N42" s="10"/>
      <c r="U42" s="166"/>
      <c r="V42" s="125"/>
    </row>
    <row r="43" ht="12.75" spans="1:14">
      <c r="A43" s="154"/>
      <c r="B43" s="154">
        <f t="shared" si="1"/>
        <v>10045</v>
      </c>
      <c r="C43" s="3"/>
      <c r="D43" s="3"/>
      <c r="E43" s="91" t="s">
        <v>10</v>
      </c>
      <c r="F43" s="91" t="s">
        <v>2645</v>
      </c>
      <c r="G43" s="63">
        <v>2018</v>
      </c>
      <c r="H43" s="63" t="s">
        <v>72</v>
      </c>
      <c r="I43" s="63" t="s">
        <v>1832</v>
      </c>
      <c r="J43" s="63">
        <v>280</v>
      </c>
      <c r="K43" s="62"/>
      <c r="L43" s="3" t="s">
        <v>40</v>
      </c>
      <c r="M43" s="6" t="s">
        <v>4834</v>
      </c>
      <c r="N43" s="10"/>
    </row>
    <row r="44" ht="12.75" spans="1:40">
      <c r="A44" s="154"/>
      <c r="B44" s="154">
        <f t="shared" si="1"/>
        <v>10046</v>
      </c>
      <c r="C44" s="3"/>
      <c r="D44" s="3"/>
      <c r="E44" s="91" t="s">
        <v>10</v>
      </c>
      <c r="F44" s="91" t="s">
        <v>2622</v>
      </c>
      <c r="G44" s="122">
        <v>2018</v>
      </c>
      <c r="H44" s="122" t="s">
        <v>398</v>
      </c>
      <c r="I44" s="122" t="s">
        <v>1832</v>
      </c>
      <c r="J44" s="122">
        <v>177</v>
      </c>
      <c r="K44" s="123" t="s">
        <v>2470</v>
      </c>
      <c r="L44" s="123" t="s">
        <v>14</v>
      </c>
      <c r="M44" s="6" t="s">
        <v>4834</v>
      </c>
      <c r="N44" s="10"/>
      <c r="O44" s="125"/>
      <c r="P44" s="108"/>
      <c r="R44" s="125"/>
      <c r="S44" s="111"/>
      <c r="T44" s="125"/>
      <c r="W44" s="125"/>
      <c r="X44" s="62"/>
      <c r="Y44" s="125"/>
      <c r="Z44" s="125"/>
      <c r="AA44" s="125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</row>
    <row r="45" ht="12.75" spans="1:40">
      <c r="A45" s="154"/>
      <c r="B45" s="154">
        <f t="shared" si="1"/>
        <v>10047</v>
      </c>
      <c r="C45" s="3"/>
      <c r="D45" s="3"/>
      <c r="E45" s="91" t="s">
        <v>10</v>
      </c>
      <c r="F45" s="91" t="s">
        <v>2635</v>
      </c>
      <c r="G45" s="122">
        <v>2018</v>
      </c>
      <c r="H45" s="122" t="s">
        <v>148</v>
      </c>
      <c r="I45" s="122" t="s">
        <v>1832</v>
      </c>
      <c r="J45" s="122">
        <v>25</v>
      </c>
      <c r="K45" s="123" t="s">
        <v>2636</v>
      </c>
      <c r="L45" s="123" t="s">
        <v>45</v>
      </c>
      <c r="M45" s="6" t="s">
        <v>4834</v>
      </c>
      <c r="N45" s="10"/>
      <c r="O45" s="125"/>
      <c r="P45" s="108"/>
      <c r="Q45" s="125"/>
      <c r="R45" s="125"/>
      <c r="S45" s="111"/>
      <c r="T45" s="125"/>
      <c r="U45" s="166"/>
      <c r="V45" s="166"/>
      <c r="W45" s="125"/>
      <c r="X45" s="62"/>
      <c r="Y45" s="125"/>
      <c r="Z45" s="125"/>
      <c r="AA45" s="125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</row>
    <row r="46" ht="12.75" spans="1:40">
      <c r="A46" s="154"/>
      <c r="B46" s="154">
        <f t="shared" si="1"/>
        <v>10048</v>
      </c>
      <c r="C46" s="3"/>
      <c r="D46" s="3"/>
      <c r="E46" s="91" t="s">
        <v>10</v>
      </c>
      <c r="F46" s="91" t="s">
        <v>2382</v>
      </c>
      <c r="G46" s="63">
        <v>2018</v>
      </c>
      <c r="H46" s="63" t="s">
        <v>1988</v>
      </c>
      <c r="I46" s="63" t="s">
        <v>1832</v>
      </c>
      <c r="J46" s="63">
        <v>268</v>
      </c>
      <c r="K46" s="62"/>
      <c r="L46" s="63" t="s">
        <v>14</v>
      </c>
      <c r="M46" s="6" t="s">
        <v>4834</v>
      </c>
      <c r="N46" s="162"/>
      <c r="P46" s="163"/>
      <c r="Q46" s="125"/>
      <c r="R46" s="125"/>
      <c r="S46" s="125"/>
      <c r="T46" s="125"/>
      <c r="U46" s="166"/>
      <c r="V46" s="166"/>
      <c r="W46" s="125"/>
      <c r="X46" s="62"/>
      <c r="Y46" s="125"/>
      <c r="Z46" s="125"/>
      <c r="AA46" s="125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</row>
    <row r="47" ht="12.75" spans="1:40">
      <c r="A47" s="154"/>
      <c r="B47" s="154">
        <f t="shared" si="1"/>
        <v>10049</v>
      </c>
      <c r="C47" s="3"/>
      <c r="D47" s="3"/>
      <c r="E47" s="91" t="s">
        <v>10</v>
      </c>
      <c r="F47" s="91" t="s">
        <v>2383</v>
      </c>
      <c r="G47" s="63">
        <v>2018</v>
      </c>
      <c r="H47" s="63" t="s">
        <v>1988</v>
      </c>
      <c r="I47" s="63" t="s">
        <v>1832</v>
      </c>
      <c r="J47" s="63">
        <v>268</v>
      </c>
      <c r="K47" s="62"/>
      <c r="L47" s="63" t="s">
        <v>14</v>
      </c>
      <c r="M47" s="6" t="s">
        <v>4834</v>
      </c>
      <c r="N47" s="162"/>
      <c r="P47" s="163"/>
      <c r="Q47" s="125"/>
      <c r="R47" s="125"/>
      <c r="S47" s="125"/>
      <c r="T47" s="125"/>
      <c r="U47" s="166"/>
      <c r="V47" s="62"/>
      <c r="W47" s="125"/>
      <c r="X47" s="62"/>
      <c r="Y47" s="125"/>
      <c r="Z47" s="125"/>
      <c r="AA47" s="125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</row>
    <row r="48" ht="12.75" spans="1:40">
      <c r="A48" s="154"/>
      <c r="B48" s="154">
        <f t="shared" si="1"/>
        <v>10050</v>
      </c>
      <c r="C48" s="3"/>
      <c r="D48" s="3"/>
      <c r="E48" s="91" t="s">
        <v>10</v>
      </c>
      <c r="F48" s="91" t="s">
        <v>2467</v>
      </c>
      <c r="G48" s="63">
        <v>2018</v>
      </c>
      <c r="H48" s="63" t="s">
        <v>72</v>
      </c>
      <c r="I48" s="63" t="s">
        <v>1832</v>
      </c>
      <c r="J48" s="63">
        <v>3</v>
      </c>
      <c r="K48" s="63" t="s">
        <v>89</v>
      </c>
      <c r="L48" s="63" t="s">
        <v>40</v>
      </c>
      <c r="M48" s="6" t="s">
        <v>4834</v>
      </c>
      <c r="N48" s="162"/>
      <c r="P48" s="163"/>
      <c r="Q48" s="125"/>
      <c r="R48" s="125"/>
      <c r="S48" s="125"/>
      <c r="T48" s="166"/>
      <c r="U48" s="166"/>
      <c r="V48" s="62"/>
      <c r="W48" s="125"/>
      <c r="X48" s="62"/>
      <c r="Y48" s="125"/>
      <c r="Z48" s="125"/>
      <c r="AA48" s="125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</row>
    <row r="49" ht="12.75" spans="1:40">
      <c r="A49" s="154"/>
      <c r="B49" s="154">
        <f t="shared" si="1"/>
        <v>10051</v>
      </c>
      <c r="C49" s="3"/>
      <c r="D49" s="3"/>
      <c r="E49" s="91" t="s">
        <v>10</v>
      </c>
      <c r="F49" s="91" t="s">
        <v>1804</v>
      </c>
      <c r="G49" s="63">
        <v>2019</v>
      </c>
      <c r="H49" s="63" t="s">
        <v>72</v>
      </c>
      <c r="I49" s="63" t="s">
        <v>1805</v>
      </c>
      <c r="J49" s="63">
        <v>135</v>
      </c>
      <c r="K49" s="63" t="s">
        <v>86</v>
      </c>
      <c r="L49" s="63" t="s">
        <v>170</v>
      </c>
      <c r="M49" s="6" t="s">
        <v>4834</v>
      </c>
      <c r="N49" s="10"/>
      <c r="O49" s="125"/>
      <c r="P49" s="108"/>
      <c r="R49" s="111"/>
      <c r="S49" s="111"/>
      <c r="T49" s="166"/>
      <c r="V49" s="62"/>
      <c r="W49" s="125"/>
      <c r="X49" s="62"/>
      <c r="Y49" s="125"/>
      <c r="Z49" s="125"/>
      <c r="AA49" s="125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</row>
    <row r="50" ht="12.75" spans="1:27">
      <c r="A50" s="154"/>
      <c r="B50" s="154">
        <f t="shared" si="1"/>
        <v>10052</v>
      </c>
      <c r="C50" s="3"/>
      <c r="D50" s="3"/>
      <c r="E50" s="91" t="s">
        <v>10</v>
      </c>
      <c r="F50" s="91" t="s">
        <v>2438</v>
      </c>
      <c r="G50" s="66">
        <v>2018</v>
      </c>
      <c r="H50" s="66" t="s">
        <v>72</v>
      </c>
      <c r="I50" s="66" t="s">
        <v>2439</v>
      </c>
      <c r="J50" s="66">
        <v>66</v>
      </c>
      <c r="K50" s="66" t="s">
        <v>2062</v>
      </c>
      <c r="L50" s="66" t="s">
        <v>40</v>
      </c>
      <c r="M50" s="6" t="s">
        <v>4834</v>
      </c>
      <c r="N50" s="162"/>
      <c r="P50" s="128"/>
      <c r="Q50" s="106"/>
      <c r="R50" s="106"/>
      <c r="S50" s="106"/>
      <c r="T50" s="106"/>
      <c r="U50" s="110"/>
      <c r="W50" s="106"/>
      <c r="Y50" s="106"/>
      <c r="Z50" s="106"/>
      <c r="AA50" s="106"/>
    </row>
    <row r="51" ht="12.75" spans="1:40">
      <c r="A51" s="154"/>
      <c r="B51" s="154">
        <f t="shared" si="1"/>
        <v>10053</v>
      </c>
      <c r="C51" s="3"/>
      <c r="D51" s="3"/>
      <c r="E51" s="91" t="s">
        <v>10</v>
      </c>
      <c r="F51" s="91" t="s">
        <v>2499</v>
      </c>
      <c r="G51" s="122">
        <v>2018</v>
      </c>
      <c r="H51" s="122" t="s">
        <v>131</v>
      </c>
      <c r="I51" s="122" t="s">
        <v>1832</v>
      </c>
      <c r="J51" s="122">
        <v>177</v>
      </c>
      <c r="K51" s="123"/>
      <c r="L51" s="123" t="s">
        <v>14</v>
      </c>
      <c r="M51" s="6" t="s">
        <v>4834</v>
      </c>
      <c r="N51" s="10"/>
      <c r="O51" s="125"/>
      <c r="P51" s="108"/>
      <c r="R51" s="111"/>
      <c r="S51" s="111"/>
      <c r="T51" s="125"/>
      <c r="U51" s="166"/>
      <c r="V51" s="166"/>
      <c r="W51" s="125"/>
      <c r="X51" s="62"/>
      <c r="Y51" s="125"/>
      <c r="Z51" s="125"/>
      <c r="AA51" s="125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</row>
    <row r="52" ht="12.75" spans="1:27">
      <c r="A52" s="154"/>
      <c r="B52" s="154">
        <f t="shared" si="1"/>
        <v>10054</v>
      </c>
      <c r="C52" s="3"/>
      <c r="D52" s="3"/>
      <c r="E52" s="91" t="s">
        <v>10</v>
      </c>
      <c r="F52" s="91" t="s">
        <v>2060</v>
      </c>
      <c r="G52" s="66">
        <v>2018</v>
      </c>
      <c r="H52" s="66" t="s">
        <v>72</v>
      </c>
      <c r="I52" s="66" t="s">
        <v>2061</v>
      </c>
      <c r="J52" s="66">
        <v>32</v>
      </c>
      <c r="K52" s="66" t="s">
        <v>2062</v>
      </c>
      <c r="L52" s="66" t="s">
        <v>14</v>
      </c>
      <c r="M52" s="6" t="s">
        <v>4834</v>
      </c>
      <c r="N52" s="162"/>
      <c r="O52" s="106"/>
      <c r="P52" s="128"/>
      <c r="R52" s="106"/>
      <c r="S52" s="106"/>
      <c r="T52" s="106"/>
      <c r="U52" s="92"/>
      <c r="V52" s="106"/>
      <c r="W52" s="106"/>
      <c r="Y52" s="106"/>
      <c r="Z52" s="106"/>
      <c r="AA52" s="106"/>
    </row>
    <row r="53" ht="12.75" spans="1:27">
      <c r="A53" s="154"/>
      <c r="B53" s="154">
        <f t="shared" si="1"/>
        <v>10055</v>
      </c>
      <c r="C53" s="3"/>
      <c r="D53" s="3"/>
      <c r="E53" s="91" t="s">
        <v>77</v>
      </c>
      <c r="F53" s="91" t="s">
        <v>2765</v>
      </c>
      <c r="G53" s="66">
        <v>2018</v>
      </c>
      <c r="H53" s="66" t="s">
        <v>131</v>
      </c>
      <c r="I53" s="66" t="s">
        <v>2724</v>
      </c>
      <c r="J53" s="66">
        <v>180</v>
      </c>
      <c r="K53" s="88"/>
      <c r="L53" s="66" t="s">
        <v>138</v>
      </c>
      <c r="M53" s="6" t="s">
        <v>4834</v>
      </c>
      <c r="N53" s="162"/>
      <c r="P53" s="128"/>
      <c r="Q53" s="106"/>
      <c r="R53" s="106"/>
      <c r="S53" s="106"/>
      <c r="T53" s="106"/>
      <c r="U53" s="110"/>
      <c r="W53" s="106"/>
      <c r="Y53" s="106"/>
      <c r="Z53" s="106"/>
      <c r="AA53" s="106"/>
    </row>
    <row r="54" ht="12.75" spans="1:27">
      <c r="A54" s="154"/>
      <c r="B54" s="154">
        <f t="shared" si="1"/>
        <v>10056</v>
      </c>
      <c r="C54" s="3"/>
      <c r="D54" s="3"/>
      <c r="E54" s="91" t="s">
        <v>10</v>
      </c>
      <c r="F54" s="91" t="s">
        <v>2427</v>
      </c>
      <c r="G54" s="63">
        <v>2018</v>
      </c>
      <c r="H54" s="63" t="s">
        <v>398</v>
      </c>
      <c r="I54" s="63" t="s">
        <v>1832</v>
      </c>
      <c r="J54" s="63">
        <v>177</v>
      </c>
      <c r="K54" s="62"/>
      <c r="L54" s="63" t="s">
        <v>27</v>
      </c>
      <c r="M54" s="6" t="s">
        <v>4834</v>
      </c>
      <c r="N54" s="162"/>
      <c r="P54" s="128"/>
      <c r="Q54" s="106"/>
      <c r="R54" s="106"/>
      <c r="S54" s="106"/>
      <c r="T54" s="106"/>
      <c r="U54" s="110"/>
      <c r="W54" s="106"/>
      <c r="Y54" s="106"/>
      <c r="Z54" s="106"/>
      <c r="AA54" s="106"/>
    </row>
    <row r="55" ht="12.75" spans="1:40">
      <c r="A55" s="154"/>
      <c r="B55" s="154">
        <f t="shared" si="1"/>
        <v>10057</v>
      </c>
      <c r="C55" s="3"/>
      <c r="D55" s="3"/>
      <c r="E55" s="91" t="s">
        <v>10</v>
      </c>
      <c r="F55" s="91" t="s">
        <v>2585</v>
      </c>
      <c r="G55" s="63">
        <v>2018</v>
      </c>
      <c r="H55" s="63" t="s">
        <v>398</v>
      </c>
      <c r="I55" s="63" t="s">
        <v>1832</v>
      </c>
      <c r="J55" s="63">
        <v>177</v>
      </c>
      <c r="K55" s="63" t="s">
        <v>1803</v>
      </c>
      <c r="L55" s="63" t="s">
        <v>14</v>
      </c>
      <c r="M55" s="6" t="s">
        <v>4834</v>
      </c>
      <c r="N55" s="162"/>
      <c r="P55" s="163"/>
      <c r="Q55" s="125"/>
      <c r="R55" s="125"/>
      <c r="S55" s="125"/>
      <c r="T55" s="125"/>
      <c r="U55" s="166"/>
      <c r="V55" s="62"/>
      <c r="W55" s="125"/>
      <c r="X55" s="62"/>
      <c r="Y55" s="125"/>
      <c r="Z55" s="125"/>
      <c r="AA55" s="125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</row>
    <row r="56" ht="12.75" spans="1:40">
      <c r="A56" s="154"/>
      <c r="B56" s="154">
        <f t="shared" si="1"/>
        <v>10058</v>
      </c>
      <c r="C56" s="3"/>
      <c r="D56" s="3"/>
      <c r="E56" s="91" t="s">
        <v>10</v>
      </c>
      <c r="F56" s="91" t="s">
        <v>2587</v>
      </c>
      <c r="G56" s="63">
        <v>2018</v>
      </c>
      <c r="H56" s="63" t="s">
        <v>131</v>
      </c>
      <c r="I56" s="63" t="s">
        <v>1832</v>
      </c>
      <c r="J56" s="63">
        <v>177</v>
      </c>
      <c r="K56" s="62"/>
      <c r="L56" s="63" t="s">
        <v>40</v>
      </c>
      <c r="M56" s="6" t="s">
        <v>4834</v>
      </c>
      <c r="N56" s="162"/>
      <c r="O56" s="125"/>
      <c r="P56" s="163"/>
      <c r="R56" s="125"/>
      <c r="S56" s="125"/>
      <c r="T56" s="168"/>
      <c r="V56" s="125"/>
      <c r="W56" s="125"/>
      <c r="X56" s="62"/>
      <c r="Y56" s="125"/>
      <c r="Z56" s="125"/>
      <c r="AA56" s="125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</row>
    <row r="57" ht="12.75" spans="1:40">
      <c r="A57" s="154"/>
      <c r="B57" s="154">
        <f t="shared" si="1"/>
        <v>10059</v>
      </c>
      <c r="C57" s="3"/>
      <c r="D57" s="3"/>
      <c r="E57" s="91" t="s">
        <v>10</v>
      </c>
      <c r="F57" s="91" t="s">
        <v>2534</v>
      </c>
      <c r="G57" s="63">
        <v>2018</v>
      </c>
      <c r="H57" s="63" t="s">
        <v>72</v>
      </c>
      <c r="I57" s="63" t="s">
        <v>1969</v>
      </c>
      <c r="J57" s="63">
        <v>78</v>
      </c>
      <c r="K57" s="62"/>
      <c r="L57" s="63" t="s">
        <v>40</v>
      </c>
      <c r="M57" s="6" t="s">
        <v>4834</v>
      </c>
      <c r="N57" s="162"/>
      <c r="O57" s="63"/>
      <c r="P57" s="125"/>
      <c r="Q57" s="125"/>
      <c r="R57" s="125"/>
      <c r="S57" s="125"/>
      <c r="T57" s="125"/>
      <c r="U57" s="166"/>
      <c r="V57" s="125"/>
      <c r="W57" s="125"/>
      <c r="X57" s="62"/>
      <c r="Y57" s="125"/>
      <c r="Z57" s="125"/>
      <c r="AA57" s="125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</row>
    <row r="58" ht="12.75" spans="1:40">
      <c r="A58" s="154"/>
      <c r="B58" s="154">
        <f t="shared" si="1"/>
        <v>10060</v>
      </c>
      <c r="C58" s="3"/>
      <c r="D58" s="3"/>
      <c r="E58" s="91" t="s">
        <v>10</v>
      </c>
      <c r="F58" s="91" t="s">
        <v>2535</v>
      </c>
      <c r="G58" s="63">
        <v>2018</v>
      </c>
      <c r="H58" s="63" t="s">
        <v>72</v>
      </c>
      <c r="I58" s="63" t="s">
        <v>1969</v>
      </c>
      <c r="J58" s="63">
        <v>78</v>
      </c>
      <c r="K58" s="62"/>
      <c r="L58" s="63" t="s">
        <v>40</v>
      </c>
      <c r="M58" s="6" t="s">
        <v>4834</v>
      </c>
      <c r="N58" s="162"/>
      <c r="O58" s="63"/>
      <c r="P58" s="125"/>
      <c r="Q58" s="125"/>
      <c r="R58" s="125"/>
      <c r="S58" s="125"/>
      <c r="T58" s="125"/>
      <c r="U58" s="166"/>
      <c r="V58" s="125"/>
      <c r="W58" s="125"/>
      <c r="X58" s="62"/>
      <c r="Y58" s="125"/>
      <c r="Z58" s="125"/>
      <c r="AA58" s="125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</row>
    <row r="59" ht="12.75" spans="1:40">
      <c r="A59" s="154"/>
      <c r="B59" s="154">
        <f t="shared" si="1"/>
        <v>10061</v>
      </c>
      <c r="C59" s="63"/>
      <c r="D59" s="63"/>
      <c r="E59" s="155" t="s">
        <v>10</v>
      </c>
      <c r="F59" s="155" t="s">
        <v>2063</v>
      </c>
      <c r="G59" s="122">
        <v>2018</v>
      </c>
      <c r="H59" s="122" t="s">
        <v>131</v>
      </c>
      <c r="I59" s="122" t="s">
        <v>1969</v>
      </c>
      <c r="J59" s="122">
        <v>198</v>
      </c>
      <c r="K59" s="123"/>
      <c r="L59" s="123" t="s">
        <v>14</v>
      </c>
      <c r="M59" s="6" t="s">
        <v>4834</v>
      </c>
      <c r="N59" s="10"/>
      <c r="O59" s="125"/>
      <c r="P59" s="108"/>
      <c r="R59" s="125"/>
      <c r="S59" s="111"/>
      <c r="T59" s="125"/>
      <c r="U59" s="166"/>
      <c r="V59" s="166"/>
      <c r="W59" s="125"/>
      <c r="X59" s="62"/>
      <c r="Y59" s="125"/>
      <c r="Z59" s="125"/>
      <c r="AA59" s="125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</row>
    <row r="60" ht="12.75" spans="1:27">
      <c r="A60" s="154"/>
      <c r="B60" s="154">
        <f t="shared" si="1"/>
        <v>10062</v>
      </c>
      <c r="C60" s="3"/>
      <c r="D60" s="3"/>
      <c r="E60" s="91" t="s">
        <v>10</v>
      </c>
      <c r="F60" s="91" t="s">
        <v>2468</v>
      </c>
      <c r="G60" s="66">
        <v>2018</v>
      </c>
      <c r="H60" s="66" t="s">
        <v>1988</v>
      </c>
      <c r="I60" s="66" t="s">
        <v>1969</v>
      </c>
      <c r="J60" s="66"/>
      <c r="K60" s="88"/>
      <c r="L60" s="66" t="s">
        <v>40</v>
      </c>
      <c r="M60" s="6" t="s">
        <v>4834</v>
      </c>
      <c r="N60" s="162"/>
      <c r="P60" s="128"/>
      <c r="Q60" s="106"/>
      <c r="R60" s="106"/>
      <c r="S60" s="106"/>
      <c r="T60" s="106"/>
      <c r="U60" s="110"/>
      <c r="W60" s="106"/>
      <c r="Y60" s="106"/>
      <c r="Z60" s="106"/>
      <c r="AA60" s="106"/>
    </row>
    <row r="61" ht="12.75" spans="1:27">
      <c r="A61" s="154"/>
      <c r="B61" s="154">
        <f t="shared" si="1"/>
        <v>10063</v>
      </c>
      <c r="C61" s="3"/>
      <c r="D61" s="3"/>
      <c r="E61" s="91" t="s">
        <v>10</v>
      </c>
      <c r="F61" s="91" t="s">
        <v>2500</v>
      </c>
      <c r="G61" s="66">
        <v>2018</v>
      </c>
      <c r="H61" s="66" t="s">
        <v>131</v>
      </c>
      <c r="I61" s="66" t="s">
        <v>1969</v>
      </c>
      <c r="J61" s="66">
        <v>198</v>
      </c>
      <c r="K61" s="66" t="s">
        <v>2501</v>
      </c>
      <c r="L61" s="66" t="s">
        <v>14</v>
      </c>
      <c r="M61" s="6" t="s">
        <v>4834</v>
      </c>
      <c r="N61" s="162"/>
      <c r="P61" s="128"/>
      <c r="Q61" s="106"/>
      <c r="R61" s="106"/>
      <c r="S61" s="106"/>
      <c r="T61" s="110"/>
      <c r="W61" s="106"/>
      <c r="Y61" s="106"/>
      <c r="Z61" s="106"/>
      <c r="AA61" s="106"/>
    </row>
    <row r="62" ht="12.75" spans="1:27">
      <c r="A62" s="154"/>
      <c r="B62" s="154">
        <f t="shared" si="1"/>
        <v>10064</v>
      </c>
      <c r="C62" s="3"/>
      <c r="D62" s="3"/>
      <c r="E62" s="91" t="s">
        <v>10</v>
      </c>
      <c r="F62" s="91" t="s">
        <v>2469</v>
      </c>
      <c r="G62" s="120">
        <v>2018</v>
      </c>
      <c r="H62" s="120" t="s">
        <v>398</v>
      </c>
      <c r="I62" s="120" t="s">
        <v>1969</v>
      </c>
      <c r="J62" s="120">
        <v>198</v>
      </c>
      <c r="K62" s="121" t="s">
        <v>2470</v>
      </c>
      <c r="L62" s="121" t="s">
        <v>45</v>
      </c>
      <c r="M62" s="6" t="s">
        <v>4834</v>
      </c>
      <c r="N62" s="10"/>
      <c r="O62" s="106"/>
      <c r="P62" s="128"/>
      <c r="Q62" s="108"/>
      <c r="R62" s="106"/>
      <c r="S62" s="109"/>
      <c r="T62" s="106"/>
      <c r="U62" s="110"/>
      <c r="V62" s="110"/>
      <c r="W62" s="106"/>
      <c r="Y62" s="106"/>
      <c r="Z62" s="106"/>
      <c r="AA62" s="106"/>
    </row>
    <row r="63" ht="12.75" spans="1:40">
      <c r="A63" s="154"/>
      <c r="B63" s="154">
        <f t="shared" si="1"/>
        <v>10065</v>
      </c>
      <c r="C63" s="3"/>
      <c r="D63" s="3"/>
      <c r="E63" s="91" t="s">
        <v>10</v>
      </c>
      <c r="F63" s="91" t="s">
        <v>2536</v>
      </c>
      <c r="G63" s="122">
        <v>2018</v>
      </c>
      <c r="H63" s="122" t="s">
        <v>72</v>
      </c>
      <c r="I63" s="122" t="s">
        <v>1969</v>
      </c>
      <c r="J63" s="122">
        <v>78</v>
      </c>
      <c r="K63" s="123"/>
      <c r="L63" s="123" t="s">
        <v>1759</v>
      </c>
      <c r="M63" s="6" t="s">
        <v>4834</v>
      </c>
      <c r="N63" s="10"/>
      <c r="O63" s="125"/>
      <c r="Q63" s="125"/>
      <c r="R63" s="166"/>
      <c r="S63" s="111"/>
      <c r="T63" s="125"/>
      <c r="U63" s="166"/>
      <c r="V63" s="166"/>
      <c r="W63" s="166"/>
      <c r="X63" s="62"/>
      <c r="Y63" s="125"/>
      <c r="Z63" s="125"/>
      <c r="AA63" s="125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</row>
    <row r="64" ht="12.75" spans="1:27">
      <c r="A64" s="154"/>
      <c r="B64" s="154">
        <f t="shared" si="1"/>
        <v>10066</v>
      </c>
      <c r="C64" s="3"/>
      <c r="D64" s="3"/>
      <c r="E64" s="91" t="s">
        <v>77</v>
      </c>
      <c r="F64" s="91" t="s">
        <v>2681</v>
      </c>
      <c r="G64" s="66">
        <v>2018</v>
      </c>
      <c r="H64" s="66" t="s">
        <v>72</v>
      </c>
      <c r="I64" s="66" t="s">
        <v>2682</v>
      </c>
      <c r="J64" s="66">
        <v>25</v>
      </c>
      <c r="K64" s="66" t="s">
        <v>2683</v>
      </c>
      <c r="L64" s="66" t="s">
        <v>1038</v>
      </c>
      <c r="M64" s="6" t="s">
        <v>4834</v>
      </c>
      <c r="N64" s="162"/>
      <c r="P64" s="128"/>
      <c r="Q64" s="106"/>
      <c r="R64" s="106"/>
      <c r="S64" s="106"/>
      <c r="T64" s="110"/>
      <c r="W64" s="106"/>
      <c r="Y64" s="106"/>
      <c r="Z64" s="106"/>
      <c r="AA64" s="106"/>
    </row>
    <row r="65" ht="12.75" spans="1:40">
      <c r="A65" s="154"/>
      <c r="B65" s="154">
        <f t="shared" si="1"/>
        <v>10067</v>
      </c>
      <c r="C65" s="3"/>
      <c r="D65" s="3"/>
      <c r="E65" s="91" t="s">
        <v>10</v>
      </c>
      <c r="F65" s="91" t="s">
        <v>2484</v>
      </c>
      <c r="G65" s="122">
        <v>2018</v>
      </c>
      <c r="H65" s="122" t="s">
        <v>131</v>
      </c>
      <c r="I65" s="122" t="s">
        <v>1832</v>
      </c>
      <c r="J65" s="122">
        <v>177</v>
      </c>
      <c r="K65" s="123"/>
      <c r="L65" s="123" t="s">
        <v>14</v>
      </c>
      <c r="M65" s="6" t="s">
        <v>4834</v>
      </c>
      <c r="N65" s="10"/>
      <c r="O65" s="125"/>
      <c r="P65" s="108"/>
      <c r="R65" s="111"/>
      <c r="S65" s="111"/>
      <c r="T65" s="125"/>
      <c r="U65" s="166"/>
      <c r="V65" s="166"/>
      <c r="W65" s="125"/>
      <c r="X65" s="62"/>
      <c r="Y65" s="125"/>
      <c r="Z65" s="125"/>
      <c r="AA65" s="125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</row>
    <row r="66" ht="12.75" spans="1:40">
      <c r="A66" s="154"/>
      <c r="B66" s="154">
        <f t="shared" si="1"/>
        <v>10068</v>
      </c>
      <c r="C66" s="3"/>
      <c r="D66" s="3"/>
      <c r="E66" s="91" t="s">
        <v>10</v>
      </c>
      <c r="F66" s="91" t="s">
        <v>2397</v>
      </c>
      <c r="G66" s="63">
        <v>2018</v>
      </c>
      <c r="H66" s="63" t="s">
        <v>1988</v>
      </c>
      <c r="I66" s="63" t="s">
        <v>1832</v>
      </c>
      <c r="J66" s="63">
        <v>268</v>
      </c>
      <c r="K66" s="62"/>
      <c r="L66" s="63" t="s">
        <v>14</v>
      </c>
      <c r="M66" s="6" t="s">
        <v>4834</v>
      </c>
      <c r="N66" s="162"/>
      <c r="P66" s="163"/>
      <c r="Q66" s="125"/>
      <c r="R66" s="125"/>
      <c r="S66" s="125"/>
      <c r="T66" s="166"/>
      <c r="V66" s="62"/>
      <c r="W66" s="125"/>
      <c r="X66" s="62"/>
      <c r="Y66" s="125"/>
      <c r="Z66" s="125"/>
      <c r="AA66" s="125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</row>
    <row r="67" ht="12.75" spans="1:40">
      <c r="A67" s="154"/>
      <c r="B67" s="154">
        <f t="shared" si="1"/>
        <v>10069</v>
      </c>
      <c r="C67" s="3"/>
      <c r="D67" s="3"/>
      <c r="E67" s="91" t="s">
        <v>10</v>
      </c>
      <c r="F67" s="91" t="s">
        <v>889</v>
      </c>
      <c r="G67" s="122">
        <v>2020</v>
      </c>
      <c r="H67" s="122" t="s">
        <v>68</v>
      </c>
      <c r="I67" s="122" t="s">
        <v>80</v>
      </c>
      <c r="J67" s="122">
        <v>261</v>
      </c>
      <c r="K67" s="123" t="s">
        <v>264</v>
      </c>
      <c r="L67" s="63" t="s">
        <v>40</v>
      </c>
      <c r="M67" s="6" t="s">
        <v>3769</v>
      </c>
      <c r="N67" s="10"/>
      <c r="O67" s="125"/>
      <c r="P67" s="108"/>
      <c r="R67" s="125"/>
      <c r="S67" s="111"/>
      <c r="T67" s="125"/>
      <c r="U67" s="166"/>
      <c r="V67" s="166"/>
      <c r="W67" s="125"/>
      <c r="X67" s="62"/>
      <c r="Y67" s="125"/>
      <c r="Z67" s="125"/>
      <c r="AA67" s="125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</row>
    <row r="68" ht="12.75" spans="1:40">
      <c r="A68" s="154"/>
      <c r="B68" s="154">
        <f t="shared" si="1"/>
        <v>10070</v>
      </c>
      <c r="C68" s="3"/>
      <c r="D68" s="3"/>
      <c r="E68" s="91" t="s">
        <v>10</v>
      </c>
      <c r="F68" s="91" t="s">
        <v>803</v>
      </c>
      <c r="G68" s="63">
        <v>2020</v>
      </c>
      <c r="H68" s="63" t="s">
        <v>68</v>
      </c>
      <c r="I68" s="63" t="s">
        <v>80</v>
      </c>
      <c r="J68" s="63">
        <v>261</v>
      </c>
      <c r="K68" s="62"/>
      <c r="L68" s="63" t="s">
        <v>40</v>
      </c>
      <c r="M68" s="6" t="s">
        <v>3769</v>
      </c>
      <c r="N68" s="10"/>
      <c r="O68" s="62"/>
      <c r="P68" s="62"/>
      <c r="Q68" s="62"/>
      <c r="R68" s="62"/>
      <c r="S68" s="125"/>
      <c r="T68" s="125"/>
      <c r="U68" s="168"/>
      <c r="V68" s="62"/>
      <c r="W68" s="62"/>
      <c r="X68" s="62"/>
      <c r="Y68" s="125"/>
      <c r="Z68" s="125"/>
      <c r="AA68" s="125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</row>
    <row r="69" ht="12.75" spans="1:27">
      <c r="A69" s="154"/>
      <c r="B69" s="154">
        <f t="shared" si="1"/>
        <v>10071</v>
      </c>
      <c r="C69" s="3"/>
      <c r="D69" s="3"/>
      <c r="E69" s="91" t="s">
        <v>10</v>
      </c>
      <c r="F69" s="91" t="s">
        <v>910</v>
      </c>
      <c r="G69" s="122">
        <v>2020</v>
      </c>
      <c r="H69" s="122" t="s">
        <v>72</v>
      </c>
      <c r="I69" s="122" t="s">
        <v>83</v>
      </c>
      <c r="J69" s="122">
        <v>307</v>
      </c>
      <c r="K69" s="123"/>
      <c r="L69" s="63" t="s">
        <v>40</v>
      </c>
      <c r="M69" s="6" t="s">
        <v>3769</v>
      </c>
      <c r="N69" s="162"/>
      <c r="O69" s="106"/>
      <c r="P69" s="108"/>
      <c r="R69" s="109"/>
      <c r="S69" s="109"/>
      <c r="T69" s="106"/>
      <c r="U69" s="166"/>
      <c r="V69" s="166"/>
      <c r="W69" s="106"/>
      <c r="Y69" s="106"/>
      <c r="Z69" s="106"/>
      <c r="AA69" s="106"/>
    </row>
    <row r="70" ht="12.75" spans="1:27">
      <c r="A70" s="154"/>
      <c r="B70" s="154">
        <f t="shared" si="1"/>
        <v>10072</v>
      </c>
      <c r="C70" s="3"/>
      <c r="D70" s="3"/>
      <c r="E70" s="91" t="s">
        <v>10</v>
      </c>
      <c r="F70" s="91" t="s">
        <v>795</v>
      </c>
      <c r="G70" s="66">
        <v>2020</v>
      </c>
      <c r="H70" s="66" t="s">
        <v>72</v>
      </c>
      <c r="I70" s="66" t="s">
        <v>83</v>
      </c>
      <c r="J70" s="66">
        <v>1</v>
      </c>
      <c r="K70" s="66" t="s">
        <v>89</v>
      </c>
      <c r="L70" s="66" t="s">
        <v>40</v>
      </c>
      <c r="M70" s="6" t="s">
        <v>3769</v>
      </c>
      <c r="N70" s="10"/>
      <c r="O70" s="62"/>
      <c r="S70" s="106"/>
      <c r="T70" s="106"/>
      <c r="U70" s="168"/>
      <c r="V70" s="62"/>
      <c r="Y70" s="106"/>
      <c r="Z70" s="106"/>
      <c r="AA70" s="106"/>
    </row>
    <row r="71" ht="12.75" spans="1:27">
      <c r="A71" s="154"/>
      <c r="B71" s="154">
        <f t="shared" si="1"/>
        <v>10073</v>
      </c>
      <c r="C71" s="3"/>
      <c r="D71" s="3"/>
      <c r="E71" s="91" t="s">
        <v>19</v>
      </c>
      <c r="F71" s="91" t="s">
        <v>2924</v>
      </c>
      <c r="G71" s="63">
        <v>2019</v>
      </c>
      <c r="H71" s="63" t="s">
        <v>72</v>
      </c>
      <c r="I71" s="63" t="s">
        <v>2239</v>
      </c>
      <c r="J71" s="63">
        <v>250</v>
      </c>
      <c r="K71" s="62"/>
      <c r="L71" s="63" t="s">
        <v>14</v>
      </c>
      <c r="M71" s="6" t="s">
        <v>4834</v>
      </c>
      <c r="N71" s="162"/>
      <c r="P71" s="128"/>
      <c r="Q71" s="106"/>
      <c r="R71" s="106"/>
      <c r="S71" s="106"/>
      <c r="T71" s="106"/>
      <c r="U71" s="110"/>
      <c r="W71" s="106"/>
      <c r="Y71" s="106"/>
      <c r="Z71" s="106"/>
      <c r="AA71" s="106"/>
    </row>
    <row r="72" ht="12.75" spans="1:27">
      <c r="A72" s="154"/>
      <c r="B72" s="154">
        <f t="shared" si="1"/>
        <v>10074</v>
      </c>
      <c r="C72" s="3"/>
      <c r="D72" s="3"/>
      <c r="E72" s="91" t="s">
        <v>10</v>
      </c>
      <c r="F72" s="91" t="s">
        <v>2925</v>
      </c>
      <c r="G72" s="63">
        <v>2019</v>
      </c>
      <c r="H72" s="63" t="s">
        <v>72</v>
      </c>
      <c r="I72" s="63" t="s">
        <v>2239</v>
      </c>
      <c r="J72" s="63">
        <v>250</v>
      </c>
      <c r="K72" s="62"/>
      <c r="L72" s="63" t="s">
        <v>14</v>
      </c>
      <c r="M72" s="6" t="s">
        <v>4834</v>
      </c>
      <c r="N72" s="162"/>
      <c r="P72" s="128"/>
      <c r="Q72" s="106"/>
      <c r="R72" s="106"/>
      <c r="S72" s="106"/>
      <c r="T72" s="106"/>
      <c r="U72" s="110"/>
      <c r="W72" s="106"/>
      <c r="Y72" s="106"/>
      <c r="Z72" s="106"/>
      <c r="AA72" s="106"/>
    </row>
    <row r="73" ht="12.75" spans="1:27">
      <c r="A73" s="154"/>
      <c r="B73" s="154">
        <f t="shared" si="1"/>
        <v>10075</v>
      </c>
      <c r="C73" s="3"/>
      <c r="D73" s="3"/>
      <c r="E73" s="91" t="s">
        <v>10</v>
      </c>
      <c r="F73" s="91" t="s">
        <v>2398</v>
      </c>
      <c r="G73" s="122">
        <v>2019</v>
      </c>
      <c r="H73" s="122" t="s">
        <v>1845</v>
      </c>
      <c r="I73" s="122" t="s">
        <v>2239</v>
      </c>
      <c r="J73" s="122">
        <v>201</v>
      </c>
      <c r="K73" s="123" t="s">
        <v>2399</v>
      </c>
      <c r="L73" s="63" t="s">
        <v>40</v>
      </c>
      <c r="M73" s="6" t="s">
        <v>4834</v>
      </c>
      <c r="N73" s="10"/>
      <c r="O73" s="106"/>
      <c r="P73" s="108"/>
      <c r="R73" s="109"/>
      <c r="S73" s="109"/>
      <c r="T73" s="106"/>
      <c r="U73" s="110"/>
      <c r="V73" s="110"/>
      <c r="W73" s="106"/>
      <c r="Y73" s="106"/>
      <c r="Z73" s="106"/>
      <c r="AA73" s="106"/>
    </row>
    <row r="74" ht="12.75" spans="1:40">
      <c r="A74" s="154"/>
      <c r="B74" s="154">
        <f t="shared" si="1"/>
        <v>10076</v>
      </c>
      <c r="C74" s="3"/>
      <c r="D74" s="3"/>
      <c r="E74" s="91" t="s">
        <v>10</v>
      </c>
      <c r="F74" s="91" t="s">
        <v>2238</v>
      </c>
      <c r="G74" s="63">
        <v>2019</v>
      </c>
      <c r="H74" s="63" t="s">
        <v>72</v>
      </c>
      <c r="I74" s="63" t="s">
        <v>2239</v>
      </c>
      <c r="J74" s="63">
        <v>250</v>
      </c>
      <c r="K74" s="62"/>
      <c r="L74" s="63" t="s">
        <v>40</v>
      </c>
      <c r="M74" s="6" t="s">
        <v>4834</v>
      </c>
      <c r="N74" s="162"/>
      <c r="P74" s="163"/>
      <c r="Q74" s="125"/>
      <c r="R74" s="125"/>
      <c r="S74" s="125"/>
      <c r="T74" s="166"/>
      <c r="V74" s="62"/>
      <c r="W74" s="125"/>
      <c r="X74" s="62"/>
      <c r="Y74" s="125"/>
      <c r="Z74" s="125"/>
      <c r="AA74" s="125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</row>
    <row r="75" ht="12.75" spans="1:40">
      <c r="A75" s="154"/>
      <c r="B75" s="154">
        <f t="shared" si="1"/>
        <v>10077</v>
      </c>
      <c r="C75" s="3"/>
      <c r="D75" s="3"/>
      <c r="E75" s="91" t="s">
        <v>10</v>
      </c>
      <c r="F75" s="91" t="s">
        <v>2240</v>
      </c>
      <c r="G75" s="63">
        <v>2019</v>
      </c>
      <c r="H75" s="63" t="s">
        <v>72</v>
      </c>
      <c r="I75" s="63" t="s">
        <v>2239</v>
      </c>
      <c r="J75" s="63">
        <v>250</v>
      </c>
      <c r="K75" s="62"/>
      <c r="L75" s="63" t="s">
        <v>40</v>
      </c>
      <c r="M75" s="6" t="s">
        <v>4834</v>
      </c>
      <c r="N75" s="162"/>
      <c r="P75" s="163"/>
      <c r="Q75" s="125"/>
      <c r="R75" s="125"/>
      <c r="S75" s="125"/>
      <c r="T75" s="166"/>
      <c r="V75" s="62"/>
      <c r="W75" s="125"/>
      <c r="X75" s="62"/>
      <c r="Y75" s="125"/>
      <c r="Z75" s="125"/>
      <c r="AA75" s="125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</row>
    <row r="76" ht="12.75" spans="1:40">
      <c r="A76" s="154"/>
      <c r="B76" s="154">
        <f t="shared" si="1"/>
        <v>10078</v>
      </c>
      <c r="C76" s="3"/>
      <c r="D76" s="3"/>
      <c r="E76" s="91" t="s">
        <v>10</v>
      </c>
      <c r="F76" s="91" t="s">
        <v>2241</v>
      </c>
      <c r="G76" s="63">
        <v>2019</v>
      </c>
      <c r="H76" s="63" t="s">
        <v>72</v>
      </c>
      <c r="I76" s="63" t="s">
        <v>2239</v>
      </c>
      <c r="J76" s="63">
        <v>250</v>
      </c>
      <c r="K76" s="62"/>
      <c r="L76" s="63" t="s">
        <v>40</v>
      </c>
      <c r="M76" s="6" t="s">
        <v>4834</v>
      </c>
      <c r="N76" s="162"/>
      <c r="P76" s="163"/>
      <c r="Q76" s="125"/>
      <c r="R76" s="125"/>
      <c r="S76" s="125"/>
      <c r="T76" s="166"/>
      <c r="V76" s="62"/>
      <c r="W76" s="125"/>
      <c r="X76" s="62"/>
      <c r="Y76" s="125"/>
      <c r="Z76" s="125"/>
      <c r="AA76" s="125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</row>
    <row r="77" ht="12.75" spans="1:27">
      <c r="A77" s="154"/>
      <c r="B77" s="154">
        <f t="shared" si="1"/>
        <v>10079</v>
      </c>
      <c r="C77" s="3"/>
      <c r="D77" s="3"/>
      <c r="E77" s="91" t="s">
        <v>10</v>
      </c>
      <c r="F77" s="91" t="s">
        <v>2766</v>
      </c>
      <c r="G77" s="66">
        <v>2019</v>
      </c>
      <c r="H77" s="66" t="s">
        <v>150</v>
      </c>
      <c r="I77" s="66" t="s">
        <v>2767</v>
      </c>
      <c r="J77" s="66">
        <v>625</v>
      </c>
      <c r="K77" s="88"/>
      <c r="L77" s="66" t="s">
        <v>14</v>
      </c>
      <c r="M77" s="6" t="s">
        <v>4834</v>
      </c>
      <c r="N77" s="10"/>
      <c r="O77" s="106"/>
      <c r="P77" s="108"/>
      <c r="R77" s="109"/>
      <c r="S77" s="109"/>
      <c r="T77" s="106"/>
      <c r="U77" s="110"/>
      <c r="V77" s="110"/>
      <c r="W77" s="106"/>
      <c r="Y77" s="106"/>
      <c r="Z77" s="106"/>
      <c r="AA77" s="106"/>
    </row>
    <row r="78" ht="12.75" spans="1:27">
      <c r="A78" s="154"/>
      <c r="B78" s="154">
        <f t="shared" si="1"/>
        <v>10080</v>
      </c>
      <c r="C78" s="3"/>
      <c r="D78" s="3"/>
      <c r="E78" s="91" t="s">
        <v>10</v>
      </c>
      <c r="F78" s="91" t="s">
        <v>2679</v>
      </c>
      <c r="G78" s="66">
        <v>2019</v>
      </c>
      <c r="H78" s="66" t="s">
        <v>150</v>
      </c>
      <c r="I78" s="66" t="s">
        <v>2680</v>
      </c>
      <c r="J78" s="66">
        <v>134</v>
      </c>
      <c r="K78" s="88"/>
      <c r="L78" s="66" t="s">
        <v>14</v>
      </c>
      <c r="M78" s="6" t="s">
        <v>4834</v>
      </c>
      <c r="N78" s="10"/>
      <c r="O78" s="106"/>
      <c r="P78" s="108"/>
      <c r="R78" s="109"/>
      <c r="S78" s="109"/>
      <c r="T78" s="106"/>
      <c r="U78" s="110"/>
      <c r="V78" s="110"/>
      <c r="W78" s="106"/>
      <c r="Y78" s="106"/>
      <c r="Z78" s="106"/>
      <c r="AA78" s="106"/>
    </row>
    <row r="79" ht="12.75" spans="1:27">
      <c r="A79" s="154"/>
      <c r="B79" s="154">
        <f t="shared" si="1"/>
        <v>10081</v>
      </c>
      <c r="C79" s="3"/>
      <c r="D79" s="3"/>
      <c r="E79" s="91" t="s">
        <v>10</v>
      </c>
      <c r="F79" s="91" t="s">
        <v>2754</v>
      </c>
      <c r="G79" s="66">
        <v>2019</v>
      </c>
      <c r="H79" s="66" t="s">
        <v>150</v>
      </c>
      <c r="I79" s="66" t="s">
        <v>2680</v>
      </c>
      <c r="J79" s="66">
        <v>560</v>
      </c>
      <c r="K79" s="88"/>
      <c r="L79" s="66" t="s">
        <v>40</v>
      </c>
      <c r="M79" s="6" t="s">
        <v>4834</v>
      </c>
      <c r="N79" s="10"/>
      <c r="O79" s="106"/>
      <c r="P79" s="108"/>
      <c r="R79" s="109"/>
      <c r="S79" s="109"/>
      <c r="T79" s="106"/>
      <c r="U79" s="110"/>
      <c r="V79" s="110"/>
      <c r="W79" s="106"/>
      <c r="Y79" s="106"/>
      <c r="Z79" s="106"/>
      <c r="AA79" s="106"/>
    </row>
    <row r="80" ht="12.75" spans="1:27">
      <c r="A80" s="154"/>
      <c r="B80" s="154">
        <f t="shared" si="1"/>
        <v>10082</v>
      </c>
      <c r="C80" s="3"/>
      <c r="D80" s="3"/>
      <c r="E80" s="91" t="s">
        <v>19</v>
      </c>
      <c r="F80" s="91" t="s">
        <v>2471</v>
      </c>
      <c r="G80" s="66">
        <v>2019</v>
      </c>
      <c r="H80" s="66" t="s">
        <v>303</v>
      </c>
      <c r="I80" s="66" t="s">
        <v>1809</v>
      </c>
      <c r="J80" s="66">
        <v>9</v>
      </c>
      <c r="K80" s="66" t="s">
        <v>959</v>
      </c>
      <c r="L80" s="66" t="s">
        <v>40</v>
      </c>
      <c r="M80" s="6" t="s">
        <v>4834</v>
      </c>
      <c r="N80" s="10"/>
      <c r="O80" s="106"/>
      <c r="P80" s="108"/>
      <c r="R80" s="109"/>
      <c r="S80" s="109"/>
      <c r="T80" s="110"/>
      <c r="U80" s="110"/>
      <c r="V80" s="110"/>
      <c r="W80" s="106"/>
      <c r="Y80" s="106"/>
      <c r="Z80" s="106"/>
      <c r="AA80" s="106"/>
    </row>
    <row r="81" ht="12.75" spans="1:27">
      <c r="A81" s="154"/>
      <c r="B81" s="154">
        <f t="shared" si="1"/>
        <v>10083</v>
      </c>
      <c r="C81" s="3"/>
      <c r="D81" s="3"/>
      <c r="E81" s="91" t="s">
        <v>10</v>
      </c>
      <c r="F81" s="91" t="s">
        <v>2325</v>
      </c>
      <c r="G81" s="63">
        <v>2019</v>
      </c>
      <c r="H81" s="63" t="s">
        <v>150</v>
      </c>
      <c r="I81" s="63" t="s">
        <v>1809</v>
      </c>
      <c r="J81" s="63">
        <v>546</v>
      </c>
      <c r="K81" s="63" t="s">
        <v>944</v>
      </c>
      <c r="L81" s="63" t="s">
        <v>40</v>
      </c>
      <c r="M81" s="6" t="s">
        <v>4834</v>
      </c>
      <c r="N81" s="10"/>
      <c r="O81" s="106"/>
      <c r="P81" s="108"/>
      <c r="R81" s="109"/>
      <c r="S81" s="109"/>
      <c r="T81" s="110"/>
      <c r="U81" s="110"/>
      <c r="V81" s="110"/>
      <c r="W81" s="106"/>
      <c r="Y81" s="106"/>
      <c r="Z81" s="106"/>
      <c r="AA81" s="106"/>
    </row>
    <row r="82" ht="12.75" spans="1:40">
      <c r="A82" s="154"/>
      <c r="B82" s="154">
        <f t="shared" si="1"/>
        <v>10084</v>
      </c>
      <c r="C82" s="3"/>
      <c r="D82" s="3"/>
      <c r="E82" s="91" t="s">
        <v>10</v>
      </c>
      <c r="F82" s="91" t="s">
        <v>1806</v>
      </c>
      <c r="G82" s="63">
        <v>2019</v>
      </c>
      <c r="H82" s="63" t="s">
        <v>302</v>
      </c>
      <c r="I82" s="63" t="s">
        <v>1807</v>
      </c>
      <c r="J82" s="63">
        <v>13</v>
      </c>
      <c r="K82" s="62"/>
      <c r="L82" s="63" t="s">
        <v>14</v>
      </c>
      <c r="M82" s="6" t="s">
        <v>4834</v>
      </c>
      <c r="N82" s="10"/>
      <c r="O82" s="125"/>
      <c r="P82" s="108"/>
      <c r="R82" s="111"/>
      <c r="S82" s="111"/>
      <c r="T82" s="125"/>
      <c r="U82" s="166"/>
      <c r="V82" s="166"/>
      <c r="W82" s="125"/>
      <c r="X82" s="62"/>
      <c r="Y82" s="125"/>
      <c r="Z82" s="125"/>
      <c r="AA82" s="125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</row>
    <row r="83" ht="12.75" spans="1:27">
      <c r="A83" s="154"/>
      <c r="B83" s="154">
        <f t="shared" si="1"/>
        <v>10085</v>
      </c>
      <c r="C83" s="3"/>
      <c r="D83" s="3"/>
      <c r="E83" s="91" t="s">
        <v>10</v>
      </c>
      <c r="F83" s="91" t="s">
        <v>2326</v>
      </c>
      <c r="G83" s="66">
        <v>2019</v>
      </c>
      <c r="H83" s="66" t="s">
        <v>68</v>
      </c>
      <c r="I83" s="66" t="s">
        <v>1809</v>
      </c>
      <c r="J83" s="66">
        <v>70</v>
      </c>
      <c r="K83" s="66" t="s">
        <v>39</v>
      </c>
      <c r="L83" s="66" t="s">
        <v>40</v>
      </c>
      <c r="M83" s="6" t="s">
        <v>4834</v>
      </c>
      <c r="N83" s="162"/>
      <c r="P83" s="106"/>
      <c r="Q83" s="106"/>
      <c r="R83" s="106"/>
      <c r="S83" s="106"/>
      <c r="T83" s="106"/>
      <c r="U83" s="110"/>
      <c r="V83" s="106"/>
      <c r="W83" s="106"/>
      <c r="Y83" s="106"/>
      <c r="Z83" s="106"/>
      <c r="AA83" s="106"/>
    </row>
    <row r="84" ht="12.75" spans="1:27">
      <c r="A84" s="154"/>
      <c r="B84" s="154">
        <f t="shared" si="1"/>
        <v>10086</v>
      </c>
      <c r="C84" s="3"/>
      <c r="D84" s="3"/>
      <c r="E84" s="91" t="s">
        <v>10</v>
      </c>
      <c r="F84" s="91" t="s">
        <v>1808</v>
      </c>
      <c r="G84" s="66">
        <v>2019</v>
      </c>
      <c r="H84" s="66" t="s">
        <v>68</v>
      </c>
      <c r="I84" s="66" t="s">
        <v>1809</v>
      </c>
      <c r="J84" s="66">
        <v>260</v>
      </c>
      <c r="K84" s="88"/>
      <c r="L84" s="66" t="s">
        <v>14</v>
      </c>
      <c r="M84" s="6" t="s">
        <v>4834</v>
      </c>
      <c r="N84" s="10"/>
      <c r="O84" s="106"/>
      <c r="P84" s="108"/>
      <c r="R84" s="109"/>
      <c r="S84" s="109"/>
      <c r="T84" s="106"/>
      <c r="U84" s="110"/>
      <c r="V84" s="110"/>
      <c r="W84" s="106"/>
      <c r="Y84" s="106"/>
      <c r="Z84" s="106"/>
      <c r="AA84" s="106"/>
    </row>
    <row r="85" ht="12.75" spans="1:40">
      <c r="A85" s="154"/>
      <c r="B85" s="154">
        <f t="shared" si="1"/>
        <v>10087</v>
      </c>
      <c r="C85" s="3"/>
      <c r="D85" s="3"/>
      <c r="E85" s="91" t="s">
        <v>10</v>
      </c>
      <c r="F85" s="91" t="s">
        <v>1810</v>
      </c>
      <c r="G85" s="63">
        <v>2019</v>
      </c>
      <c r="H85" s="63" t="s">
        <v>303</v>
      </c>
      <c r="I85" s="63" t="s">
        <v>1807</v>
      </c>
      <c r="J85" s="63">
        <v>1</v>
      </c>
      <c r="K85" s="63" t="s">
        <v>1811</v>
      </c>
      <c r="L85" s="63" t="s">
        <v>14</v>
      </c>
      <c r="M85" s="6" t="s">
        <v>4834</v>
      </c>
      <c r="N85" s="10"/>
      <c r="O85" s="125"/>
      <c r="P85" s="108"/>
      <c r="R85" s="111"/>
      <c r="S85" s="111"/>
      <c r="T85" s="125"/>
      <c r="U85" s="166"/>
      <c r="V85" s="166"/>
      <c r="W85" s="125"/>
      <c r="X85" s="62"/>
      <c r="Y85" s="125"/>
      <c r="Z85" s="125"/>
      <c r="AA85" s="125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</row>
    <row r="86" ht="12.75" spans="1:27">
      <c r="A86" s="154"/>
      <c r="B86" s="154">
        <f t="shared" si="1"/>
        <v>10088</v>
      </c>
      <c r="C86" s="3"/>
      <c r="D86" s="3"/>
      <c r="E86" s="91" t="s">
        <v>10</v>
      </c>
      <c r="F86" s="91" t="s">
        <v>2327</v>
      </c>
      <c r="G86" s="63">
        <v>2019</v>
      </c>
      <c r="H86" s="63" t="s">
        <v>303</v>
      </c>
      <c r="I86" s="63" t="s">
        <v>1807</v>
      </c>
      <c r="J86" s="63">
        <v>9</v>
      </c>
      <c r="K86" s="63" t="s">
        <v>2328</v>
      </c>
      <c r="L86" s="63" t="s">
        <v>40</v>
      </c>
      <c r="M86" s="6" t="s">
        <v>4834</v>
      </c>
      <c r="N86" s="10"/>
      <c r="O86" s="106"/>
      <c r="P86" s="108"/>
      <c r="R86" s="109"/>
      <c r="S86" s="109"/>
      <c r="T86" s="106"/>
      <c r="U86" s="110"/>
      <c r="V86" s="110"/>
      <c r="W86" s="106"/>
      <c r="Y86" s="106"/>
      <c r="Z86" s="106"/>
      <c r="AA86" s="106"/>
    </row>
    <row r="87" ht="12.75" spans="1:40">
      <c r="A87" s="154"/>
      <c r="B87" s="154">
        <f t="shared" si="1"/>
        <v>10089</v>
      </c>
      <c r="C87" s="3"/>
      <c r="D87" s="3"/>
      <c r="E87" s="91" t="s">
        <v>10</v>
      </c>
      <c r="F87" s="91" t="s">
        <v>2329</v>
      </c>
      <c r="G87" s="63">
        <v>2019</v>
      </c>
      <c r="H87" s="63" t="s">
        <v>35</v>
      </c>
      <c r="I87" s="63" t="s">
        <v>1809</v>
      </c>
      <c r="J87" s="63">
        <v>70</v>
      </c>
      <c r="K87" s="63" t="s">
        <v>2330</v>
      </c>
      <c r="L87" s="63" t="s">
        <v>40</v>
      </c>
      <c r="M87" s="6" t="s">
        <v>4834</v>
      </c>
      <c r="N87" s="10"/>
      <c r="O87" s="125"/>
      <c r="P87" s="108"/>
      <c r="R87" s="111"/>
      <c r="S87" s="111"/>
      <c r="T87" s="166"/>
      <c r="U87" s="166"/>
      <c r="V87" s="166"/>
      <c r="W87" s="125"/>
      <c r="X87" s="62"/>
      <c r="Y87" s="125"/>
      <c r="Z87" s="125"/>
      <c r="AA87" s="125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</row>
    <row r="88" ht="12.75" spans="1:27">
      <c r="A88" s="154"/>
      <c r="B88" s="154">
        <f t="shared" si="1"/>
        <v>10090</v>
      </c>
      <c r="C88" s="3"/>
      <c r="D88" s="3"/>
      <c r="E88" s="91" t="s">
        <v>10</v>
      </c>
      <c r="F88" s="91" t="s">
        <v>1937</v>
      </c>
      <c r="G88" s="66">
        <v>2019</v>
      </c>
      <c r="H88" s="66" t="s">
        <v>68</v>
      </c>
      <c r="I88" s="66" t="s">
        <v>1938</v>
      </c>
      <c r="J88" s="66">
        <v>12</v>
      </c>
      <c r="K88" s="66" t="s">
        <v>1939</v>
      </c>
      <c r="L88" s="66" t="s">
        <v>40</v>
      </c>
      <c r="M88" s="6" t="s">
        <v>4834</v>
      </c>
      <c r="N88" s="10"/>
      <c r="O88" s="106"/>
      <c r="P88" s="108"/>
      <c r="R88" s="109"/>
      <c r="S88" s="109"/>
      <c r="T88" s="106"/>
      <c r="U88" s="110"/>
      <c r="V88" s="110"/>
      <c r="W88" s="106"/>
      <c r="Y88" s="106"/>
      <c r="Z88" s="106"/>
      <c r="AA88" s="106"/>
    </row>
    <row r="89" ht="12.75" spans="1:27">
      <c r="A89" s="154"/>
      <c r="B89" s="154">
        <f t="shared" si="1"/>
        <v>10091</v>
      </c>
      <c r="C89" s="3"/>
      <c r="D89" s="3"/>
      <c r="E89" s="91" t="s">
        <v>10</v>
      </c>
      <c r="F89" s="91" t="s">
        <v>2926</v>
      </c>
      <c r="G89" s="66">
        <v>2019</v>
      </c>
      <c r="H89" s="66" t="s">
        <v>150</v>
      </c>
      <c r="I89" s="66" t="s">
        <v>1938</v>
      </c>
      <c r="J89" s="66">
        <v>191</v>
      </c>
      <c r="K89" s="66" t="s">
        <v>2714</v>
      </c>
      <c r="L89" s="66" t="s">
        <v>14</v>
      </c>
      <c r="M89" s="6" t="s">
        <v>4834</v>
      </c>
      <c r="N89" s="10"/>
      <c r="O89" s="106"/>
      <c r="P89" s="108"/>
      <c r="R89" s="109"/>
      <c r="S89" s="109"/>
      <c r="T89" s="106"/>
      <c r="U89" s="110"/>
      <c r="V89" s="110"/>
      <c r="W89" s="106"/>
      <c r="Y89" s="106"/>
      <c r="Z89" s="106"/>
      <c r="AA89" s="106"/>
    </row>
    <row r="90" ht="12.75" spans="1:40">
      <c r="A90" s="154"/>
      <c r="B90" s="154">
        <f t="shared" si="1"/>
        <v>10092</v>
      </c>
      <c r="C90" s="3"/>
      <c r="D90" s="3"/>
      <c r="E90" s="91" t="s">
        <v>10</v>
      </c>
      <c r="F90" s="91" t="s">
        <v>2921</v>
      </c>
      <c r="G90" s="63">
        <v>2019</v>
      </c>
      <c r="H90" s="63" t="s">
        <v>72</v>
      </c>
      <c r="I90" s="63" t="s">
        <v>1938</v>
      </c>
      <c r="J90" s="63">
        <v>222</v>
      </c>
      <c r="K90" s="63" t="s">
        <v>1829</v>
      </c>
      <c r="L90" s="63" t="s">
        <v>40</v>
      </c>
      <c r="M90" s="6" t="s">
        <v>4834</v>
      </c>
      <c r="N90" s="10"/>
      <c r="O90" s="125"/>
      <c r="P90" s="108"/>
      <c r="R90" s="111"/>
      <c r="S90" s="111"/>
      <c r="T90" s="166"/>
      <c r="U90" s="166"/>
      <c r="V90" s="166"/>
      <c r="W90" s="125"/>
      <c r="X90" s="62"/>
      <c r="Y90" s="125"/>
      <c r="Z90" s="125"/>
      <c r="AA90" s="125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</row>
    <row r="91" ht="12.75" spans="1:27">
      <c r="A91" s="154"/>
      <c r="B91" s="154">
        <f t="shared" si="1"/>
        <v>10093</v>
      </c>
      <c r="C91" s="3"/>
      <c r="D91" s="3"/>
      <c r="E91" s="91" t="s">
        <v>10</v>
      </c>
      <c r="F91" s="91" t="s">
        <v>2768</v>
      </c>
      <c r="G91" s="63">
        <v>2019</v>
      </c>
      <c r="H91" s="63" t="s">
        <v>303</v>
      </c>
      <c r="I91" s="63" t="s">
        <v>1832</v>
      </c>
      <c r="J91" s="63">
        <v>134</v>
      </c>
      <c r="K91" s="62"/>
      <c r="L91" s="63" t="s">
        <v>14</v>
      </c>
      <c r="M91" s="6" t="s">
        <v>4834</v>
      </c>
      <c r="N91" s="10"/>
      <c r="O91" s="106"/>
      <c r="P91" s="108"/>
      <c r="R91" s="109"/>
      <c r="S91" s="109"/>
      <c r="T91" s="106"/>
      <c r="U91" s="110"/>
      <c r="V91" s="110"/>
      <c r="W91" s="106"/>
      <c r="Y91" s="106"/>
      <c r="Z91" s="106"/>
      <c r="AA91" s="106"/>
    </row>
    <row r="92" ht="12.75" spans="1:27">
      <c r="A92" s="154"/>
      <c r="B92" s="154">
        <f t="shared" si="1"/>
        <v>10094</v>
      </c>
      <c r="C92" s="3"/>
      <c r="D92" s="3"/>
      <c r="E92" s="91" t="s">
        <v>10</v>
      </c>
      <c r="F92" s="91" t="s">
        <v>2331</v>
      </c>
      <c r="G92" s="63">
        <v>2019</v>
      </c>
      <c r="H92" s="63" t="s">
        <v>68</v>
      </c>
      <c r="I92" s="63" t="s">
        <v>1832</v>
      </c>
      <c r="J92" s="63">
        <v>25</v>
      </c>
      <c r="K92" s="63" t="s">
        <v>1939</v>
      </c>
      <c r="L92" s="63" t="s">
        <v>40</v>
      </c>
      <c r="M92" s="6" t="s">
        <v>4834</v>
      </c>
      <c r="N92" s="162"/>
      <c r="P92" s="128"/>
      <c r="Q92" s="106"/>
      <c r="R92" s="106"/>
      <c r="S92" s="106"/>
      <c r="T92" s="110"/>
      <c r="W92" s="106"/>
      <c r="Y92" s="106"/>
      <c r="Z92" s="106"/>
      <c r="AA92" s="106"/>
    </row>
    <row r="93" ht="12.75" spans="1:27">
      <c r="A93" s="154"/>
      <c r="B93" s="154">
        <f t="shared" si="1"/>
        <v>10095</v>
      </c>
      <c r="C93" s="3"/>
      <c r="D93" s="3"/>
      <c r="E93" s="91" t="s">
        <v>10</v>
      </c>
      <c r="F93" s="91" t="s">
        <v>2671</v>
      </c>
      <c r="G93" s="66">
        <v>2019</v>
      </c>
      <c r="H93" s="66" t="s">
        <v>150</v>
      </c>
      <c r="I93" s="66" t="s">
        <v>2672</v>
      </c>
      <c r="J93" s="66">
        <v>72</v>
      </c>
      <c r="K93" s="88"/>
      <c r="L93" s="66" t="s">
        <v>27</v>
      </c>
      <c r="M93" s="6" t="s">
        <v>4834</v>
      </c>
      <c r="N93" s="10"/>
      <c r="O93" s="106"/>
      <c r="P93" s="108"/>
      <c r="R93" s="109"/>
      <c r="S93" s="109"/>
      <c r="T93" s="106"/>
      <c r="U93" s="110"/>
      <c r="V93" s="110"/>
      <c r="W93" s="106"/>
      <c r="Y93" s="106"/>
      <c r="Z93" s="106"/>
      <c r="AA93" s="106"/>
    </row>
    <row r="94" ht="12.75" spans="1:27">
      <c r="A94" s="154"/>
      <c r="B94" s="154">
        <f t="shared" si="1"/>
        <v>10096</v>
      </c>
      <c r="C94" s="3"/>
      <c r="D94" s="3"/>
      <c r="E94" s="91" t="s">
        <v>10</v>
      </c>
      <c r="F94" s="91" t="s">
        <v>2769</v>
      </c>
      <c r="G94" s="75">
        <v>2019</v>
      </c>
      <c r="H94" s="75" t="s">
        <v>68</v>
      </c>
      <c r="I94" s="75" t="s">
        <v>2685</v>
      </c>
      <c r="J94" s="75">
        <v>231</v>
      </c>
      <c r="K94" s="76"/>
      <c r="L94" s="75" t="s">
        <v>40</v>
      </c>
      <c r="M94" s="6" t="s">
        <v>4834</v>
      </c>
      <c r="N94" s="10"/>
      <c r="O94" s="106"/>
      <c r="P94" s="108"/>
      <c r="R94" s="109"/>
      <c r="S94" s="109"/>
      <c r="T94" s="106"/>
      <c r="U94" s="110"/>
      <c r="V94" s="110"/>
      <c r="W94" s="106"/>
      <c r="Y94" s="106"/>
      <c r="Z94" s="106"/>
      <c r="AA94" s="106"/>
    </row>
    <row r="95" ht="12.75" spans="1:27">
      <c r="A95" s="154"/>
      <c r="B95" s="154">
        <f t="shared" si="1"/>
        <v>10097</v>
      </c>
      <c r="C95" s="3"/>
      <c r="D95" s="3"/>
      <c r="E95" s="91" t="s">
        <v>10</v>
      </c>
      <c r="F95" s="91" t="s">
        <v>3025</v>
      </c>
      <c r="G95" s="63">
        <v>2019</v>
      </c>
      <c r="H95" s="63" t="s">
        <v>1822</v>
      </c>
      <c r="I95" s="63" t="s">
        <v>2685</v>
      </c>
      <c r="J95" s="63">
        <v>206</v>
      </c>
      <c r="K95" s="63" t="s">
        <v>3026</v>
      </c>
      <c r="L95" s="63" t="s">
        <v>40</v>
      </c>
      <c r="M95" s="6" t="s">
        <v>4834</v>
      </c>
      <c r="N95" s="10"/>
      <c r="O95" s="106"/>
      <c r="P95" s="108"/>
      <c r="R95" s="109"/>
      <c r="S95" s="109"/>
      <c r="T95" s="106"/>
      <c r="U95" s="110"/>
      <c r="V95" s="110"/>
      <c r="W95" s="106"/>
      <c r="Y95" s="106"/>
      <c r="Z95" s="106"/>
      <c r="AA95" s="106"/>
    </row>
    <row r="96" ht="12.75" spans="1:27">
      <c r="A96" s="154"/>
      <c r="B96" s="154">
        <f t="shared" si="1"/>
        <v>10098</v>
      </c>
      <c r="C96" s="3"/>
      <c r="D96" s="3"/>
      <c r="E96" s="3" t="s">
        <v>10</v>
      </c>
      <c r="F96" s="91" t="s">
        <v>2295</v>
      </c>
      <c r="G96" s="66">
        <v>2019</v>
      </c>
      <c r="H96" s="66" t="s">
        <v>68</v>
      </c>
      <c r="I96" s="66" t="s">
        <v>2239</v>
      </c>
      <c r="J96" s="66">
        <v>229</v>
      </c>
      <c r="K96" s="66" t="s">
        <v>70</v>
      </c>
      <c r="L96" s="66" t="s">
        <v>40</v>
      </c>
      <c r="M96" s="6" t="s">
        <v>4834</v>
      </c>
      <c r="N96" s="162"/>
      <c r="P96" s="106"/>
      <c r="Q96" s="106"/>
      <c r="R96" s="106"/>
      <c r="S96" s="106"/>
      <c r="T96" s="106"/>
      <c r="U96" s="110"/>
      <c r="V96" s="106"/>
      <c r="W96" s="106"/>
      <c r="Y96" s="106"/>
      <c r="Z96" s="106"/>
      <c r="AA96" s="106"/>
    </row>
    <row r="97" ht="12.75" spans="1:27">
      <c r="A97" s="154"/>
      <c r="B97" s="154">
        <f t="shared" si="1"/>
        <v>10099</v>
      </c>
      <c r="C97" s="3"/>
      <c r="D97" s="3"/>
      <c r="E97" s="91" t="s">
        <v>10</v>
      </c>
      <c r="F97" s="91" t="s">
        <v>2885</v>
      </c>
      <c r="G97" s="122">
        <v>2019</v>
      </c>
      <c r="H97" s="122" t="s">
        <v>1845</v>
      </c>
      <c r="I97" s="122" t="s">
        <v>2239</v>
      </c>
      <c r="J97" s="122">
        <v>201</v>
      </c>
      <c r="K97" s="123" t="s">
        <v>86</v>
      </c>
      <c r="L97" s="123" t="s">
        <v>14</v>
      </c>
      <c r="M97" s="6" t="s">
        <v>4834</v>
      </c>
      <c r="N97" s="10"/>
      <c r="O97" s="106"/>
      <c r="P97" s="108"/>
      <c r="R97" s="109"/>
      <c r="S97" s="109"/>
      <c r="T97" s="106"/>
      <c r="U97" s="110"/>
      <c r="V97" s="110"/>
      <c r="W97" s="106"/>
      <c r="Y97" s="106"/>
      <c r="Z97" s="106"/>
      <c r="AA97" s="106"/>
    </row>
    <row r="98" ht="12.75" spans="1:27">
      <c r="A98" s="154"/>
      <c r="B98" s="154">
        <f t="shared" si="1"/>
        <v>10100</v>
      </c>
      <c r="C98" s="3"/>
      <c r="D98" s="3"/>
      <c r="E98" s="91" t="s">
        <v>77</v>
      </c>
      <c r="F98" s="91" t="s">
        <v>1963</v>
      </c>
      <c r="G98" s="63">
        <v>2019</v>
      </c>
      <c r="H98" s="63" t="s">
        <v>68</v>
      </c>
      <c r="I98" s="63" t="s">
        <v>1832</v>
      </c>
      <c r="J98" s="63">
        <v>44</v>
      </c>
      <c r="K98" s="63" t="s">
        <v>33</v>
      </c>
      <c r="L98" s="63" t="s">
        <v>1038</v>
      </c>
      <c r="M98" s="6" t="s">
        <v>4834</v>
      </c>
      <c r="N98" s="162"/>
      <c r="P98" s="128"/>
      <c r="Q98" s="106"/>
      <c r="R98" s="106"/>
      <c r="S98" s="106"/>
      <c r="T98" s="106"/>
      <c r="U98" s="110"/>
      <c r="W98" s="106"/>
      <c r="Y98" s="106"/>
      <c r="Z98" s="106"/>
      <c r="AA98" s="106"/>
    </row>
    <row r="99" ht="12.75" spans="1:27">
      <c r="A99" s="154"/>
      <c r="B99" s="154">
        <f t="shared" si="1"/>
        <v>10101</v>
      </c>
      <c r="C99" s="3"/>
      <c r="D99" s="3"/>
      <c r="E99" s="91" t="s">
        <v>19</v>
      </c>
      <c r="F99" s="91" t="s">
        <v>2684</v>
      </c>
      <c r="G99" s="63">
        <v>2019</v>
      </c>
      <c r="H99" s="63" t="s">
        <v>1988</v>
      </c>
      <c r="I99" s="63" t="s">
        <v>2685</v>
      </c>
      <c r="J99" s="63">
        <v>206</v>
      </c>
      <c r="K99" s="62"/>
      <c r="L99" s="63" t="s">
        <v>27</v>
      </c>
      <c r="M99" s="6" t="s">
        <v>4834</v>
      </c>
      <c r="N99" s="10"/>
      <c r="O99" s="106"/>
      <c r="P99" s="108"/>
      <c r="R99" s="109"/>
      <c r="S99" s="109"/>
      <c r="T99" s="106"/>
      <c r="U99" s="110"/>
      <c r="V99" s="110"/>
      <c r="W99" s="106"/>
      <c r="Y99" s="106"/>
      <c r="Z99" s="106"/>
      <c r="AA99" s="106"/>
    </row>
    <row r="100" ht="12.75" spans="1:27">
      <c r="A100" s="154"/>
      <c r="B100" s="154">
        <f t="shared" si="1"/>
        <v>10102</v>
      </c>
      <c r="C100" s="3"/>
      <c r="D100" s="3"/>
      <c r="E100" s="91" t="s">
        <v>10</v>
      </c>
      <c r="F100" s="91" t="s">
        <v>2686</v>
      </c>
      <c r="G100" s="66">
        <v>2019</v>
      </c>
      <c r="H100" s="66" t="s">
        <v>150</v>
      </c>
      <c r="I100" s="66" t="s">
        <v>2687</v>
      </c>
      <c r="J100" s="66">
        <v>111</v>
      </c>
      <c r="K100" s="88"/>
      <c r="L100" s="66" t="s">
        <v>14</v>
      </c>
      <c r="M100" s="6" t="s">
        <v>4834</v>
      </c>
      <c r="N100" s="162"/>
      <c r="O100" s="106"/>
      <c r="P100" s="108"/>
      <c r="R100" s="109"/>
      <c r="S100" s="109"/>
      <c r="T100" s="106"/>
      <c r="U100" s="110"/>
      <c r="V100" s="110"/>
      <c r="W100" s="106"/>
      <c r="Y100" s="106"/>
      <c r="Z100" s="106"/>
      <c r="AA100" s="106"/>
    </row>
    <row r="101" ht="12.75" spans="1:14">
      <c r="A101" s="154"/>
      <c r="B101" s="154">
        <f t="shared" si="1"/>
        <v>10103</v>
      </c>
      <c r="C101" s="3"/>
      <c r="D101" s="3"/>
      <c r="E101" s="91" t="s">
        <v>10</v>
      </c>
      <c r="F101" s="91" t="s">
        <v>2688</v>
      </c>
      <c r="G101" s="66">
        <v>2019</v>
      </c>
      <c r="H101" s="66" t="s">
        <v>150</v>
      </c>
      <c r="I101" s="66" t="s">
        <v>2687</v>
      </c>
      <c r="J101" s="66">
        <v>111</v>
      </c>
      <c r="K101" s="88"/>
      <c r="L101" s="66" t="s">
        <v>14</v>
      </c>
      <c r="M101" s="6" t="s">
        <v>4834</v>
      </c>
      <c r="N101" s="10"/>
    </row>
    <row r="102" ht="12.75" spans="1:40">
      <c r="A102" s="154"/>
      <c r="B102" s="154">
        <f t="shared" si="1"/>
        <v>10104</v>
      </c>
      <c r="C102" s="3"/>
      <c r="D102" s="3"/>
      <c r="E102" s="91" t="s">
        <v>10</v>
      </c>
      <c r="F102" s="91" t="s">
        <v>2689</v>
      </c>
      <c r="G102" s="122">
        <v>2019</v>
      </c>
      <c r="H102" s="122" t="s">
        <v>1845</v>
      </c>
      <c r="I102" s="122" t="s">
        <v>2685</v>
      </c>
      <c r="J102" s="122">
        <v>206</v>
      </c>
      <c r="K102" s="123" t="s">
        <v>86</v>
      </c>
      <c r="L102" s="123" t="s">
        <v>27</v>
      </c>
      <c r="M102" s="6" t="s">
        <v>4834</v>
      </c>
      <c r="N102" s="10"/>
      <c r="O102" s="125"/>
      <c r="P102" s="108"/>
      <c r="R102" s="111"/>
      <c r="S102" s="111"/>
      <c r="T102" s="125"/>
      <c r="U102" s="166"/>
      <c r="V102" s="166"/>
      <c r="W102" s="125"/>
      <c r="X102" s="62"/>
      <c r="Y102" s="125"/>
      <c r="Z102" s="125"/>
      <c r="AA102" s="125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</row>
    <row r="103" ht="12.75" spans="1:40">
      <c r="A103" s="154"/>
      <c r="B103" s="154">
        <f t="shared" si="1"/>
        <v>10105</v>
      </c>
      <c r="C103" s="3"/>
      <c r="D103" s="3"/>
      <c r="E103" s="91" t="s">
        <v>10</v>
      </c>
      <c r="F103" s="91" t="s">
        <v>2886</v>
      </c>
      <c r="G103" s="63">
        <v>2019</v>
      </c>
      <c r="H103" s="63" t="s">
        <v>35</v>
      </c>
      <c r="I103" s="63" t="s">
        <v>2685</v>
      </c>
      <c r="J103" s="63">
        <v>231</v>
      </c>
      <c r="K103" s="63" t="s">
        <v>70</v>
      </c>
      <c r="L103" s="63" t="s">
        <v>40</v>
      </c>
      <c r="M103" s="6" t="s">
        <v>4834</v>
      </c>
      <c r="N103" s="162"/>
      <c r="P103" s="163"/>
      <c r="Q103" s="125"/>
      <c r="R103" s="125"/>
      <c r="S103" s="125"/>
      <c r="T103" s="166"/>
      <c r="V103" s="62"/>
      <c r="W103" s="125"/>
      <c r="X103" s="62"/>
      <c r="Y103" s="125"/>
      <c r="Z103" s="125"/>
      <c r="AA103" s="125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</row>
    <row r="104" ht="12.75" spans="1:27">
      <c r="A104" s="154"/>
      <c r="B104" s="154">
        <f t="shared" si="1"/>
        <v>10106</v>
      </c>
      <c r="C104" s="3"/>
      <c r="D104" s="3"/>
      <c r="E104" s="91" t="s">
        <v>10</v>
      </c>
      <c r="F104" s="91" t="s">
        <v>2770</v>
      </c>
      <c r="G104" s="66">
        <v>2019</v>
      </c>
      <c r="H104" s="66" t="s">
        <v>150</v>
      </c>
      <c r="I104" s="66" t="s">
        <v>2685</v>
      </c>
      <c r="J104" s="66">
        <v>265</v>
      </c>
      <c r="K104" s="88"/>
      <c r="L104" s="66" t="s">
        <v>40</v>
      </c>
      <c r="M104" s="6" t="s">
        <v>4834</v>
      </c>
      <c r="N104" s="10"/>
      <c r="O104" s="106"/>
      <c r="P104" s="108"/>
      <c r="R104" s="109"/>
      <c r="S104" s="109"/>
      <c r="T104" s="106"/>
      <c r="U104" s="110"/>
      <c r="V104" s="110"/>
      <c r="W104" s="106"/>
      <c r="Y104" s="106"/>
      <c r="Z104" s="106"/>
      <c r="AA104" s="106"/>
    </row>
    <row r="105" ht="12.75" spans="1:27">
      <c r="A105" s="154"/>
      <c r="B105" s="154">
        <f t="shared" si="1"/>
        <v>10107</v>
      </c>
      <c r="C105" s="3"/>
      <c r="D105" s="3"/>
      <c r="E105" s="91" t="s">
        <v>10</v>
      </c>
      <c r="F105" s="91" t="s">
        <v>2762</v>
      </c>
      <c r="G105" s="66">
        <v>2019</v>
      </c>
      <c r="H105" s="66" t="s">
        <v>2763</v>
      </c>
      <c r="I105" s="66" t="s">
        <v>658</v>
      </c>
      <c r="J105" s="66">
        <v>596</v>
      </c>
      <c r="K105" s="88"/>
      <c r="L105" s="66" t="s">
        <v>40</v>
      </c>
      <c r="M105" s="6" t="s">
        <v>4834</v>
      </c>
      <c r="N105" s="162"/>
      <c r="P105" s="128"/>
      <c r="Q105" s="106"/>
      <c r="R105" s="106"/>
      <c r="S105" s="106"/>
      <c r="T105" s="106"/>
      <c r="U105" s="110"/>
      <c r="W105" s="106"/>
      <c r="Y105" s="106"/>
      <c r="Z105" s="106"/>
      <c r="AA105" s="106"/>
    </row>
    <row r="106" ht="12.75" spans="1:40">
      <c r="A106" s="154"/>
      <c r="B106" s="154">
        <f t="shared" si="1"/>
        <v>10108</v>
      </c>
      <c r="C106" s="3"/>
      <c r="D106" s="3"/>
      <c r="E106" s="91" t="s">
        <v>10</v>
      </c>
      <c r="F106" s="91" t="s">
        <v>2887</v>
      </c>
      <c r="G106" s="63">
        <v>2019</v>
      </c>
      <c r="H106" s="63" t="s">
        <v>72</v>
      </c>
      <c r="I106" s="63" t="s">
        <v>658</v>
      </c>
      <c r="J106" s="63">
        <v>259</v>
      </c>
      <c r="K106" s="62"/>
      <c r="L106" s="63" t="s">
        <v>14</v>
      </c>
      <c r="M106" s="6" t="s">
        <v>4834</v>
      </c>
      <c r="N106" s="162"/>
      <c r="P106" s="163"/>
      <c r="Q106" s="125"/>
      <c r="R106" s="125"/>
      <c r="S106" s="125"/>
      <c r="T106" s="166"/>
      <c r="V106" s="62"/>
      <c r="W106" s="125"/>
      <c r="X106" s="62"/>
      <c r="Y106" s="125"/>
      <c r="Z106" s="125"/>
      <c r="AA106" s="125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</row>
    <row r="107" ht="12.75" spans="1:27">
      <c r="A107" s="154"/>
      <c r="B107" s="154">
        <f t="shared" si="1"/>
        <v>10109</v>
      </c>
      <c r="C107" s="3"/>
      <c r="D107" s="3"/>
      <c r="E107" s="91" t="s">
        <v>10</v>
      </c>
      <c r="F107" s="91" t="s">
        <v>2888</v>
      </c>
      <c r="G107" s="9">
        <v>2019</v>
      </c>
      <c r="H107" s="9" t="s">
        <v>35</v>
      </c>
      <c r="I107" s="9" t="s">
        <v>2385</v>
      </c>
      <c r="J107" s="9">
        <v>223</v>
      </c>
      <c r="K107" s="10"/>
      <c r="L107" s="9" t="s">
        <v>14</v>
      </c>
      <c r="M107" s="6" t="s">
        <v>4834</v>
      </c>
      <c r="N107" s="10"/>
      <c r="O107" s="106"/>
      <c r="P107" s="108"/>
      <c r="R107" s="109"/>
      <c r="S107" s="109"/>
      <c r="T107" s="110"/>
      <c r="U107" s="110"/>
      <c r="V107" s="110"/>
      <c r="W107" s="106"/>
      <c r="Y107" s="106"/>
      <c r="Z107" s="106"/>
      <c r="AA107" s="106"/>
    </row>
    <row r="108" ht="12.75" spans="1:27">
      <c r="A108" s="154"/>
      <c r="B108" s="154">
        <f t="shared" si="1"/>
        <v>10110</v>
      </c>
      <c r="C108" s="3"/>
      <c r="D108" s="3"/>
      <c r="E108" s="91" t="s">
        <v>10</v>
      </c>
      <c r="F108" s="91" t="s">
        <v>2384</v>
      </c>
      <c r="G108" s="59">
        <v>2019</v>
      </c>
      <c r="H108" s="59" t="s">
        <v>72</v>
      </c>
      <c r="I108" s="59" t="s">
        <v>2385</v>
      </c>
      <c r="J108" s="59">
        <v>259</v>
      </c>
      <c r="K108" s="60"/>
      <c r="L108" s="59" t="s">
        <v>40</v>
      </c>
      <c r="M108" s="6" t="s">
        <v>4834</v>
      </c>
      <c r="N108" s="10"/>
      <c r="O108" s="106"/>
      <c r="P108" s="108"/>
      <c r="R108" s="109"/>
      <c r="S108" s="109"/>
      <c r="T108" s="110"/>
      <c r="U108" s="110"/>
      <c r="V108" s="110"/>
      <c r="W108" s="106"/>
      <c r="Y108" s="106"/>
      <c r="Z108" s="106"/>
      <c r="AA108" s="106"/>
    </row>
    <row r="109" ht="12.75" spans="1:40">
      <c r="A109" s="154"/>
      <c r="B109" s="154">
        <f t="shared" si="1"/>
        <v>10111</v>
      </c>
      <c r="C109" s="3"/>
      <c r="D109" s="3"/>
      <c r="E109" s="91" t="s">
        <v>10</v>
      </c>
      <c r="F109" s="91" t="s">
        <v>2191</v>
      </c>
      <c r="G109" s="63">
        <v>2019</v>
      </c>
      <c r="H109" s="63" t="s">
        <v>150</v>
      </c>
      <c r="I109" s="63" t="s">
        <v>2192</v>
      </c>
      <c r="J109" s="5">
        <v>165</v>
      </c>
      <c r="K109" s="62"/>
      <c r="L109" s="63" t="s">
        <v>14</v>
      </c>
      <c r="M109" s="6" t="s">
        <v>4834</v>
      </c>
      <c r="N109" s="162"/>
      <c r="P109" s="163"/>
      <c r="Q109" s="125"/>
      <c r="R109" s="125"/>
      <c r="S109" s="125"/>
      <c r="T109" s="166"/>
      <c r="V109" s="62"/>
      <c r="W109" s="125"/>
      <c r="X109" s="62"/>
      <c r="Y109" s="125"/>
      <c r="Z109" s="125"/>
      <c r="AA109" s="125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</row>
    <row r="110" ht="12.75" spans="1:27">
      <c r="A110" s="154"/>
      <c r="B110" s="154">
        <f t="shared" si="1"/>
        <v>10112</v>
      </c>
      <c r="C110" s="3"/>
      <c r="D110" s="3"/>
      <c r="E110" s="91" t="s">
        <v>10</v>
      </c>
      <c r="F110" s="91" t="s">
        <v>1812</v>
      </c>
      <c r="G110" s="66">
        <v>2019</v>
      </c>
      <c r="H110" s="66" t="s">
        <v>150</v>
      </c>
      <c r="I110" s="66" t="s">
        <v>1813</v>
      </c>
      <c r="J110" s="66">
        <v>112</v>
      </c>
      <c r="K110" s="88"/>
      <c r="L110" s="66" t="s">
        <v>40</v>
      </c>
      <c r="M110" s="6" t="s">
        <v>4834</v>
      </c>
      <c r="N110" s="10"/>
      <c r="O110" s="106"/>
      <c r="P110" s="108"/>
      <c r="R110" s="109"/>
      <c r="S110" s="109"/>
      <c r="T110" s="106"/>
      <c r="U110" s="110"/>
      <c r="V110" s="110"/>
      <c r="W110" s="106"/>
      <c r="Y110" s="106"/>
      <c r="Z110" s="106"/>
      <c r="AA110" s="106"/>
    </row>
    <row r="111" ht="12.75" spans="1:27">
      <c r="A111" s="154"/>
      <c r="B111" s="154">
        <f t="shared" si="1"/>
        <v>10113</v>
      </c>
      <c r="C111" s="3"/>
      <c r="D111" s="3"/>
      <c r="E111" s="91" t="s">
        <v>10</v>
      </c>
      <c r="F111" s="91" t="s">
        <v>2170</v>
      </c>
      <c r="G111" s="66">
        <v>2019</v>
      </c>
      <c r="H111" s="66" t="s">
        <v>1845</v>
      </c>
      <c r="I111" s="66" t="s">
        <v>1815</v>
      </c>
      <c r="J111" s="66">
        <v>87</v>
      </c>
      <c r="K111" s="66" t="s">
        <v>2171</v>
      </c>
      <c r="L111" s="66" t="s">
        <v>40</v>
      </c>
      <c r="M111" s="6" t="s">
        <v>4834</v>
      </c>
      <c r="N111" s="162"/>
      <c r="O111" s="106"/>
      <c r="P111" s="128"/>
      <c r="R111" s="106"/>
      <c r="S111" s="106"/>
      <c r="T111" s="106"/>
      <c r="U111" s="92"/>
      <c r="V111" s="106"/>
      <c r="W111" s="106"/>
      <c r="Y111" s="106"/>
      <c r="Z111" s="106"/>
      <c r="AA111" s="106"/>
    </row>
    <row r="112" ht="12.75" spans="1:40">
      <c r="A112" s="154"/>
      <c r="B112" s="154">
        <f t="shared" si="1"/>
        <v>10114</v>
      </c>
      <c r="C112" s="3"/>
      <c r="D112" s="3"/>
      <c r="E112" s="91" t="s">
        <v>10</v>
      </c>
      <c r="F112" s="91" t="s">
        <v>2771</v>
      </c>
      <c r="G112" s="63">
        <v>2019</v>
      </c>
      <c r="H112" s="63" t="s">
        <v>303</v>
      </c>
      <c r="I112" s="63" t="s">
        <v>1815</v>
      </c>
      <c r="J112" s="63">
        <v>20</v>
      </c>
      <c r="K112" s="62"/>
      <c r="L112" s="63" t="s">
        <v>14</v>
      </c>
      <c r="M112" s="6" t="s">
        <v>4834</v>
      </c>
      <c r="N112" s="10"/>
      <c r="O112" s="125"/>
      <c r="P112" s="108"/>
      <c r="R112" s="111"/>
      <c r="S112" s="111"/>
      <c r="T112" s="166"/>
      <c r="V112" s="166"/>
      <c r="W112" s="125"/>
      <c r="X112" s="62"/>
      <c r="Y112" s="125"/>
      <c r="Z112" s="125"/>
      <c r="AA112" s="125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</row>
    <row r="113" ht="12.75" spans="1:27">
      <c r="A113" s="154"/>
      <c r="B113" s="154">
        <f t="shared" si="1"/>
        <v>10115</v>
      </c>
      <c r="C113" s="3"/>
      <c r="D113" s="3"/>
      <c r="E113" s="91" t="s">
        <v>10</v>
      </c>
      <c r="F113" s="91" t="s">
        <v>2690</v>
      </c>
      <c r="G113" s="120">
        <v>2019</v>
      </c>
      <c r="H113" s="120" t="s">
        <v>68</v>
      </c>
      <c r="I113" s="120" t="s">
        <v>2691</v>
      </c>
      <c r="J113" s="120">
        <v>238</v>
      </c>
      <c r="K113" s="121" t="s">
        <v>2692</v>
      </c>
      <c r="L113" s="121" t="s">
        <v>45</v>
      </c>
      <c r="M113" s="6" t="s">
        <v>4834</v>
      </c>
      <c r="N113" s="10"/>
      <c r="O113" s="106"/>
      <c r="P113" s="108"/>
      <c r="R113" s="109"/>
      <c r="S113" s="109"/>
      <c r="T113" s="106"/>
      <c r="U113" s="110"/>
      <c r="V113" s="110"/>
      <c r="W113" s="106"/>
      <c r="Y113" s="106"/>
      <c r="Z113" s="106"/>
      <c r="AA113" s="106"/>
    </row>
    <row r="114" ht="12.75" spans="1:27">
      <c r="A114" s="154"/>
      <c r="B114" s="154">
        <f t="shared" si="1"/>
        <v>10116</v>
      </c>
      <c r="C114" s="3"/>
      <c r="D114" s="3"/>
      <c r="E114" s="91" t="s">
        <v>10</v>
      </c>
      <c r="F114" s="91" t="s">
        <v>2693</v>
      </c>
      <c r="G114" s="122">
        <v>2019</v>
      </c>
      <c r="H114" s="122" t="s">
        <v>72</v>
      </c>
      <c r="I114" s="122" t="s">
        <v>2691</v>
      </c>
      <c r="J114" s="122">
        <v>273</v>
      </c>
      <c r="K114" s="123" t="s">
        <v>704</v>
      </c>
      <c r="L114" s="123" t="s">
        <v>14</v>
      </c>
      <c r="M114" s="6" t="s">
        <v>4834</v>
      </c>
      <c r="N114" s="10"/>
      <c r="O114" s="106"/>
      <c r="P114" s="108"/>
      <c r="R114" s="109"/>
      <c r="S114" s="109"/>
      <c r="T114" s="106"/>
      <c r="U114" s="110"/>
      <c r="V114" s="110"/>
      <c r="W114" s="106"/>
      <c r="Y114" s="106"/>
      <c r="Z114" s="106"/>
      <c r="AA114" s="106"/>
    </row>
    <row r="115" ht="12.75" spans="1:27">
      <c r="A115" s="154"/>
      <c r="B115" s="154">
        <f t="shared" si="1"/>
        <v>10117</v>
      </c>
      <c r="C115" s="3"/>
      <c r="D115" s="3"/>
      <c r="E115" s="91" t="s">
        <v>77</v>
      </c>
      <c r="F115" s="91" t="s">
        <v>2673</v>
      </c>
      <c r="G115" s="66">
        <v>2019</v>
      </c>
      <c r="H115" s="66" t="s">
        <v>150</v>
      </c>
      <c r="I115" s="66" t="s">
        <v>658</v>
      </c>
      <c r="J115" s="66">
        <v>555</v>
      </c>
      <c r="K115" s="66" t="s">
        <v>2674</v>
      </c>
      <c r="L115" s="66" t="s">
        <v>138</v>
      </c>
      <c r="M115" s="6" t="s">
        <v>4834</v>
      </c>
      <c r="N115" s="162"/>
      <c r="P115" s="128"/>
      <c r="Q115" s="106"/>
      <c r="R115" s="106"/>
      <c r="S115" s="106"/>
      <c r="T115" s="110"/>
      <c r="W115" s="106"/>
      <c r="Y115" s="106"/>
      <c r="Z115" s="106"/>
      <c r="AA115" s="106"/>
    </row>
    <row r="116" ht="12.75" spans="1:27">
      <c r="A116" s="154"/>
      <c r="B116" s="154">
        <f t="shared" si="1"/>
        <v>10118</v>
      </c>
      <c r="C116" s="3"/>
      <c r="D116" s="3"/>
      <c r="E116" s="91" t="s">
        <v>10</v>
      </c>
      <c r="F116" s="91" t="s">
        <v>2694</v>
      </c>
      <c r="G116" s="120">
        <v>2019</v>
      </c>
      <c r="H116" s="120" t="s">
        <v>1845</v>
      </c>
      <c r="I116" s="120" t="s">
        <v>2695</v>
      </c>
      <c r="J116" s="120">
        <v>299</v>
      </c>
      <c r="K116" s="121" t="s">
        <v>2696</v>
      </c>
      <c r="L116" s="121" t="s">
        <v>27</v>
      </c>
      <c r="M116" s="6" t="s">
        <v>4834</v>
      </c>
      <c r="N116" s="10"/>
      <c r="O116" s="106"/>
      <c r="P116" s="108"/>
      <c r="R116" s="109"/>
      <c r="S116" s="109"/>
      <c r="T116" s="106"/>
      <c r="U116" s="110"/>
      <c r="V116" s="110"/>
      <c r="W116" s="106"/>
      <c r="Y116" s="106"/>
      <c r="Z116" s="106"/>
      <c r="AA116" s="106"/>
    </row>
    <row r="117" ht="12.75" spans="1:27">
      <c r="A117" s="154"/>
      <c r="B117" s="154">
        <f t="shared" si="1"/>
        <v>10119</v>
      </c>
      <c r="C117" s="3"/>
      <c r="D117" s="3"/>
      <c r="E117" s="91" t="s">
        <v>10</v>
      </c>
      <c r="F117" s="91" t="s">
        <v>930</v>
      </c>
      <c r="G117" s="3">
        <v>2020</v>
      </c>
      <c r="H117" s="3" t="s">
        <v>68</v>
      </c>
      <c r="I117" s="3" t="s">
        <v>63</v>
      </c>
      <c r="J117" s="3">
        <v>263</v>
      </c>
      <c r="K117" s="169" t="s">
        <v>931</v>
      </c>
      <c r="L117" s="3" t="s">
        <v>14</v>
      </c>
      <c r="M117" s="6" t="s">
        <v>3769</v>
      </c>
      <c r="N117" s="162"/>
      <c r="P117" s="106"/>
      <c r="Q117" s="106"/>
      <c r="R117" s="106"/>
      <c r="S117" s="106"/>
      <c r="T117" s="106"/>
      <c r="U117" s="110"/>
      <c r="V117" s="106"/>
      <c r="W117" s="106"/>
      <c r="Y117" s="106"/>
      <c r="Z117" s="106"/>
      <c r="AA117" s="106"/>
    </row>
    <row r="118" ht="12.75" spans="1:27">
      <c r="A118" s="154"/>
      <c r="B118" s="154">
        <f t="shared" si="1"/>
        <v>10120</v>
      </c>
      <c r="C118" s="3"/>
      <c r="D118" s="3"/>
      <c r="E118" s="91" t="s">
        <v>77</v>
      </c>
      <c r="F118" s="91" t="s">
        <v>2697</v>
      </c>
      <c r="G118" s="66">
        <v>2019</v>
      </c>
      <c r="H118" s="66" t="s">
        <v>2698</v>
      </c>
      <c r="I118" s="66" t="s">
        <v>658</v>
      </c>
      <c r="J118" s="66">
        <v>91</v>
      </c>
      <c r="K118" s="66" t="s">
        <v>248</v>
      </c>
      <c r="L118" s="66" t="s">
        <v>2699</v>
      </c>
      <c r="M118" s="6" t="s">
        <v>4834</v>
      </c>
      <c r="N118" s="162"/>
      <c r="P118" s="128"/>
      <c r="Q118" s="106"/>
      <c r="R118" s="106"/>
      <c r="S118" s="106"/>
      <c r="T118" s="106"/>
      <c r="U118" s="110"/>
      <c r="W118" s="106"/>
      <c r="Y118" s="106"/>
      <c r="Z118" s="106"/>
      <c r="AA118" s="106"/>
    </row>
    <row r="119" ht="12.75" spans="1:40">
      <c r="A119" s="154"/>
      <c r="B119" s="154">
        <f t="shared" si="1"/>
        <v>10121</v>
      </c>
      <c r="C119" s="3"/>
      <c r="D119" s="3"/>
      <c r="E119" s="91" t="s">
        <v>10</v>
      </c>
      <c r="F119" s="91" t="s">
        <v>2772</v>
      </c>
      <c r="G119" s="63">
        <v>2019</v>
      </c>
      <c r="H119" s="63" t="s">
        <v>68</v>
      </c>
      <c r="I119" s="63" t="s">
        <v>2773</v>
      </c>
      <c r="J119" s="63">
        <v>280</v>
      </c>
      <c r="K119" s="62"/>
      <c r="L119" s="63" t="s">
        <v>14</v>
      </c>
      <c r="M119" s="6" t="s">
        <v>4834</v>
      </c>
      <c r="N119" s="10"/>
      <c r="O119" s="125"/>
      <c r="P119" s="108"/>
      <c r="R119" s="111"/>
      <c r="S119" s="111"/>
      <c r="T119" s="125"/>
      <c r="U119" s="166"/>
      <c r="V119" s="166"/>
      <c r="W119" s="125"/>
      <c r="X119" s="62"/>
      <c r="Y119" s="125"/>
      <c r="Z119" s="125"/>
      <c r="AA119" s="125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</row>
    <row r="120" ht="12.75" spans="1:27">
      <c r="A120" s="154"/>
      <c r="B120" s="154">
        <f t="shared" si="1"/>
        <v>10122</v>
      </c>
      <c r="C120" s="3"/>
      <c r="D120" s="3"/>
      <c r="E120" s="91" t="s">
        <v>10</v>
      </c>
      <c r="F120" s="91" t="s">
        <v>2774</v>
      </c>
      <c r="G120" s="63">
        <v>2019</v>
      </c>
      <c r="H120" s="63" t="s">
        <v>303</v>
      </c>
      <c r="I120" s="63" t="s">
        <v>658</v>
      </c>
      <c r="J120" s="63">
        <v>175</v>
      </c>
      <c r="K120" s="62"/>
      <c r="L120" s="63" t="s">
        <v>14</v>
      </c>
      <c r="M120" s="6" t="s">
        <v>4834</v>
      </c>
      <c r="N120" s="10"/>
      <c r="O120" s="106"/>
      <c r="P120" s="108"/>
      <c r="R120" s="109"/>
      <c r="S120" s="109"/>
      <c r="T120" s="106"/>
      <c r="U120" s="110"/>
      <c r="V120" s="110"/>
      <c r="W120" s="106"/>
      <c r="Y120" s="106"/>
      <c r="Z120" s="106"/>
      <c r="AA120" s="106"/>
    </row>
    <row r="121" ht="12.75" spans="1:27">
      <c r="A121" s="154"/>
      <c r="B121" s="154">
        <f t="shared" si="1"/>
        <v>10123</v>
      </c>
      <c r="C121" s="3"/>
      <c r="D121" s="3"/>
      <c r="E121" s="91" t="s">
        <v>77</v>
      </c>
      <c r="F121" s="91" t="s">
        <v>2700</v>
      </c>
      <c r="G121" s="66">
        <v>2019</v>
      </c>
      <c r="H121" s="66" t="s">
        <v>68</v>
      </c>
      <c r="I121" s="66" t="s">
        <v>658</v>
      </c>
      <c r="J121" s="66">
        <v>223</v>
      </c>
      <c r="K121" s="66" t="s">
        <v>33</v>
      </c>
      <c r="L121" s="66" t="s">
        <v>1038</v>
      </c>
      <c r="M121" s="6" t="s">
        <v>4834</v>
      </c>
      <c r="N121" s="162"/>
      <c r="P121" s="128"/>
      <c r="R121" s="106"/>
      <c r="S121" s="106"/>
      <c r="T121" s="110"/>
      <c r="W121" s="106"/>
      <c r="Y121" s="106"/>
      <c r="Z121" s="106"/>
      <c r="AA121" s="106"/>
    </row>
    <row r="122" ht="12.75" spans="1:27">
      <c r="A122" s="154"/>
      <c r="B122" s="154">
        <f t="shared" si="1"/>
        <v>10124</v>
      </c>
      <c r="C122" s="3"/>
      <c r="D122" s="3"/>
      <c r="E122" s="91" t="s">
        <v>77</v>
      </c>
      <c r="F122" s="91" t="s">
        <v>2701</v>
      </c>
      <c r="G122" s="66">
        <v>2019</v>
      </c>
      <c r="H122" s="66" t="s">
        <v>150</v>
      </c>
      <c r="I122" s="66" t="s">
        <v>658</v>
      </c>
      <c r="J122" s="66">
        <v>294</v>
      </c>
      <c r="K122" s="66" t="s">
        <v>2702</v>
      </c>
      <c r="L122" s="66" t="s">
        <v>1038</v>
      </c>
      <c r="M122" s="6" t="s">
        <v>4834</v>
      </c>
      <c r="N122" s="162"/>
      <c r="P122" s="128"/>
      <c r="Q122" s="106"/>
      <c r="R122" s="106"/>
      <c r="S122" s="106"/>
      <c r="T122" s="106"/>
      <c r="U122" s="110"/>
      <c r="W122" s="106"/>
      <c r="Y122" s="106"/>
      <c r="Z122" s="106"/>
      <c r="AA122" s="106"/>
    </row>
    <row r="123" ht="12.75" spans="1:40">
      <c r="A123" s="154"/>
      <c r="B123" s="154">
        <f t="shared" si="1"/>
        <v>10125</v>
      </c>
      <c r="C123" s="3"/>
      <c r="D123" s="3"/>
      <c r="E123" s="91" t="s">
        <v>77</v>
      </c>
      <c r="F123" s="91" t="s">
        <v>2703</v>
      </c>
      <c r="G123" s="63">
        <v>2019</v>
      </c>
      <c r="H123" s="63" t="s">
        <v>72</v>
      </c>
      <c r="I123" s="63" t="s">
        <v>658</v>
      </c>
      <c r="J123" s="63">
        <v>5</v>
      </c>
      <c r="K123" s="63" t="s">
        <v>89</v>
      </c>
      <c r="L123" s="63" t="s">
        <v>138</v>
      </c>
      <c r="M123" s="6" t="s">
        <v>4834</v>
      </c>
      <c r="N123" s="162"/>
      <c r="O123" s="163"/>
      <c r="P123" s="163"/>
      <c r="Q123" s="125"/>
      <c r="R123" s="125"/>
      <c r="S123" s="125"/>
      <c r="T123" s="166"/>
      <c r="V123" s="62"/>
      <c r="W123" s="125"/>
      <c r="X123" s="62"/>
      <c r="Y123" s="125"/>
      <c r="Z123" s="125"/>
      <c r="AA123" s="125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</row>
    <row r="124" ht="12.75" spans="1:27">
      <c r="A124" s="154"/>
      <c r="B124" s="154">
        <f t="shared" si="1"/>
        <v>10126</v>
      </c>
      <c r="C124" s="3"/>
      <c r="D124" s="3"/>
      <c r="E124" s="91" t="s">
        <v>10</v>
      </c>
      <c r="F124" s="91" t="s">
        <v>2775</v>
      </c>
      <c r="G124" s="63">
        <v>2019</v>
      </c>
      <c r="H124" s="63" t="s">
        <v>1840</v>
      </c>
      <c r="I124" s="63" t="s">
        <v>658</v>
      </c>
      <c r="J124" s="63">
        <v>79</v>
      </c>
      <c r="K124" s="63" t="s">
        <v>708</v>
      </c>
      <c r="L124" s="63" t="s">
        <v>14</v>
      </c>
      <c r="M124" s="6" t="s">
        <v>4834</v>
      </c>
      <c r="N124" s="162"/>
      <c r="P124" s="128"/>
      <c r="Q124" s="106"/>
      <c r="R124" s="106"/>
      <c r="S124" s="106"/>
      <c r="T124" s="110"/>
      <c r="W124" s="106"/>
      <c r="Y124" s="106"/>
      <c r="Z124" s="106"/>
      <c r="AA124" s="106"/>
    </row>
    <row r="125" ht="12.75" spans="1:27">
      <c r="A125" s="154"/>
      <c r="B125" s="154">
        <f t="shared" si="1"/>
        <v>10127</v>
      </c>
      <c r="C125" s="3"/>
      <c r="D125" s="3"/>
      <c r="E125" s="91" t="s">
        <v>10</v>
      </c>
      <c r="F125" s="91" t="s">
        <v>2242</v>
      </c>
      <c r="G125" s="63">
        <v>2019</v>
      </c>
      <c r="H125" s="63" t="s">
        <v>68</v>
      </c>
      <c r="I125" s="63" t="s">
        <v>658</v>
      </c>
      <c r="J125" s="63">
        <v>223</v>
      </c>
      <c r="K125" s="63" t="s">
        <v>120</v>
      </c>
      <c r="L125" s="63" t="s">
        <v>40</v>
      </c>
      <c r="M125" s="6" t="s">
        <v>4834</v>
      </c>
      <c r="N125" s="162"/>
      <c r="P125" s="128"/>
      <c r="Q125" s="106"/>
      <c r="R125" s="106"/>
      <c r="S125" s="106"/>
      <c r="T125" s="106"/>
      <c r="U125" s="110"/>
      <c r="W125" s="106"/>
      <c r="Y125" s="106"/>
      <c r="Z125" s="106"/>
      <c r="AA125" s="106"/>
    </row>
    <row r="126" ht="12.75" spans="1:27">
      <c r="A126" s="154"/>
      <c r="B126" s="154">
        <f t="shared" si="1"/>
        <v>10128</v>
      </c>
      <c r="C126" s="3"/>
      <c r="D126" s="3"/>
      <c r="E126" s="91" t="s">
        <v>77</v>
      </c>
      <c r="F126" s="91" t="s">
        <v>2675</v>
      </c>
      <c r="G126" s="66">
        <v>2019</v>
      </c>
      <c r="H126" s="66" t="s">
        <v>1845</v>
      </c>
      <c r="I126" s="66" t="s">
        <v>658</v>
      </c>
      <c r="J126" s="66">
        <v>8</v>
      </c>
      <c r="K126" s="66" t="s">
        <v>1853</v>
      </c>
      <c r="L126" s="66" t="s">
        <v>1038</v>
      </c>
      <c r="M126" s="6" t="s">
        <v>4834</v>
      </c>
      <c r="N126" s="162"/>
      <c r="P126" s="128"/>
      <c r="Q126" s="106"/>
      <c r="R126" s="106"/>
      <c r="S126" s="106"/>
      <c r="T126" s="106"/>
      <c r="U126" s="110"/>
      <c r="W126" s="106"/>
      <c r="Y126" s="106"/>
      <c r="Z126" s="106"/>
      <c r="AA126" s="106"/>
    </row>
    <row r="127" ht="12.75" spans="1:27">
      <c r="A127" s="154"/>
      <c r="B127" s="154">
        <f t="shared" si="1"/>
        <v>10129</v>
      </c>
      <c r="C127" s="3"/>
      <c r="D127" s="3"/>
      <c r="E127" s="91" t="s">
        <v>77</v>
      </c>
      <c r="F127" s="91" t="s">
        <v>2676</v>
      </c>
      <c r="G127" s="66">
        <v>2019</v>
      </c>
      <c r="H127" s="66" t="s">
        <v>2677</v>
      </c>
      <c r="I127" s="66" t="s">
        <v>1815</v>
      </c>
      <c r="J127" s="66">
        <v>14</v>
      </c>
      <c r="K127" s="88"/>
      <c r="L127" s="66" t="s">
        <v>138</v>
      </c>
      <c r="M127" s="6" t="s">
        <v>4834</v>
      </c>
      <c r="N127" s="162"/>
      <c r="P127" s="128"/>
      <c r="Q127" s="106"/>
      <c r="R127" s="106"/>
      <c r="S127" s="106"/>
      <c r="T127" s="106"/>
      <c r="U127" s="110"/>
      <c r="W127" s="106"/>
      <c r="Y127" s="106"/>
      <c r="Z127" s="106"/>
      <c r="AA127" s="106"/>
    </row>
    <row r="128" ht="12.75" spans="1:27">
      <c r="A128" s="154"/>
      <c r="B128" s="154">
        <f t="shared" si="1"/>
        <v>10130</v>
      </c>
      <c r="C128" s="3"/>
      <c r="D128" s="3"/>
      <c r="E128" s="91" t="s">
        <v>10</v>
      </c>
      <c r="F128" s="91" t="s">
        <v>2172</v>
      </c>
      <c r="G128" s="63">
        <v>2019</v>
      </c>
      <c r="H128" s="63" t="s">
        <v>303</v>
      </c>
      <c r="I128" s="63" t="s">
        <v>1841</v>
      </c>
      <c r="J128" s="63"/>
      <c r="K128" s="62"/>
      <c r="L128" s="63" t="s">
        <v>14</v>
      </c>
      <c r="M128" s="6" t="s">
        <v>4834</v>
      </c>
      <c r="N128" s="10"/>
      <c r="O128" s="106"/>
      <c r="P128" s="108"/>
      <c r="R128" s="109"/>
      <c r="S128" s="109"/>
      <c r="T128" s="110"/>
      <c r="V128" s="110"/>
      <c r="W128" s="106"/>
      <c r="Y128" s="106"/>
      <c r="Z128" s="106"/>
      <c r="AA128" s="106"/>
    </row>
    <row r="129" ht="12.75" spans="1:27">
      <c r="A129" s="154"/>
      <c r="B129" s="154">
        <f t="shared" si="1"/>
        <v>10131</v>
      </c>
      <c r="C129" s="3"/>
      <c r="D129" s="3"/>
      <c r="E129" s="91" t="s">
        <v>10</v>
      </c>
      <c r="F129" s="91" t="s">
        <v>2173</v>
      </c>
      <c r="G129" s="63">
        <v>2019</v>
      </c>
      <c r="H129" s="63" t="s">
        <v>303</v>
      </c>
      <c r="I129" s="63" t="s">
        <v>1841</v>
      </c>
      <c r="J129" s="63"/>
      <c r="K129" s="62"/>
      <c r="L129" s="63" t="s">
        <v>14</v>
      </c>
      <c r="M129" s="6" t="s">
        <v>4834</v>
      </c>
      <c r="N129" s="10"/>
      <c r="O129" s="106"/>
      <c r="P129" s="108"/>
      <c r="R129" s="109"/>
      <c r="S129" s="109"/>
      <c r="T129" s="110"/>
      <c r="V129" s="110"/>
      <c r="W129" s="106"/>
      <c r="Y129" s="106"/>
      <c r="Z129" s="106"/>
      <c r="AA129" s="106"/>
    </row>
    <row r="130" ht="12.75" spans="1:27">
      <c r="A130" s="154"/>
      <c r="B130" s="154">
        <f t="shared" si="1"/>
        <v>10132</v>
      </c>
      <c r="C130" s="3"/>
      <c r="D130" s="3"/>
      <c r="E130" s="91" t="s">
        <v>19</v>
      </c>
      <c r="F130" s="91" t="s">
        <v>2764</v>
      </c>
      <c r="G130" s="122">
        <v>2019</v>
      </c>
      <c r="H130" s="122" t="s">
        <v>72</v>
      </c>
      <c r="I130" s="122" t="s">
        <v>2691</v>
      </c>
      <c r="J130" s="122">
        <v>273</v>
      </c>
      <c r="K130" s="123" t="s">
        <v>33</v>
      </c>
      <c r="L130" s="123">
        <v>9</v>
      </c>
      <c r="M130" s="6" t="s">
        <v>4834</v>
      </c>
      <c r="N130" s="10"/>
      <c r="O130" s="106"/>
      <c r="P130" s="108"/>
      <c r="R130" s="109"/>
      <c r="S130" s="109"/>
      <c r="T130" s="106"/>
      <c r="U130" s="110"/>
      <c r="V130" s="110"/>
      <c r="W130" s="106"/>
      <c r="Y130" s="106"/>
      <c r="Z130" s="106"/>
      <c r="AA130" s="106"/>
    </row>
    <row r="131" ht="12.75" spans="1:27">
      <c r="A131" s="154"/>
      <c r="B131" s="154">
        <f t="shared" si="1"/>
        <v>10133</v>
      </c>
      <c r="C131" s="3"/>
      <c r="D131" s="3"/>
      <c r="E131" s="91" t="s">
        <v>19</v>
      </c>
      <c r="F131" s="91" t="s">
        <v>2889</v>
      </c>
      <c r="G131" s="63">
        <v>2019</v>
      </c>
      <c r="H131" s="63" t="s">
        <v>858</v>
      </c>
      <c r="I131" s="63" t="s">
        <v>1965</v>
      </c>
      <c r="J131" s="63">
        <v>99</v>
      </c>
      <c r="K131" s="63" t="s">
        <v>704</v>
      </c>
      <c r="L131" s="63" t="s">
        <v>40</v>
      </c>
      <c r="M131" s="6" t="s">
        <v>4834</v>
      </c>
      <c r="N131" s="10"/>
      <c r="O131" s="106"/>
      <c r="P131" s="108"/>
      <c r="R131" s="109"/>
      <c r="S131" s="109"/>
      <c r="T131" s="106"/>
      <c r="U131" s="110"/>
      <c r="V131" s="110"/>
      <c r="W131" s="106"/>
      <c r="Y131" s="106"/>
      <c r="Z131" s="106"/>
      <c r="AA131" s="106"/>
    </row>
    <row r="132" ht="12.75" spans="1:27">
      <c r="A132" s="154"/>
      <c r="B132" s="154">
        <f t="shared" si="1"/>
        <v>10134</v>
      </c>
      <c r="C132" s="3"/>
      <c r="D132" s="3"/>
      <c r="E132" s="91" t="s">
        <v>19</v>
      </c>
      <c r="F132" s="91" t="s">
        <v>2927</v>
      </c>
      <c r="G132" s="63">
        <v>2019</v>
      </c>
      <c r="H132" s="63" t="s">
        <v>858</v>
      </c>
      <c r="I132" s="63" t="s">
        <v>1965</v>
      </c>
      <c r="J132" s="63"/>
      <c r="K132" s="63" t="s">
        <v>2777</v>
      </c>
      <c r="L132" s="63" t="s">
        <v>14</v>
      </c>
      <c r="M132" s="6" t="s">
        <v>4834</v>
      </c>
      <c r="N132" s="10"/>
      <c r="O132" s="106"/>
      <c r="P132" s="108"/>
      <c r="R132" s="109"/>
      <c r="S132" s="109"/>
      <c r="T132" s="106"/>
      <c r="U132" s="110"/>
      <c r="V132" s="110"/>
      <c r="W132" s="106"/>
      <c r="Y132" s="106"/>
      <c r="Z132" s="106"/>
      <c r="AA132" s="106"/>
    </row>
    <row r="133" ht="12.75" spans="1:27">
      <c r="A133" s="154"/>
      <c r="B133" s="154">
        <f t="shared" si="1"/>
        <v>10135</v>
      </c>
      <c r="C133" s="3"/>
      <c r="D133" s="3"/>
      <c r="E133" s="91" t="s">
        <v>10</v>
      </c>
      <c r="F133" s="91" t="s">
        <v>2502</v>
      </c>
      <c r="G133" s="120">
        <v>2019</v>
      </c>
      <c r="H133" s="120" t="s">
        <v>1845</v>
      </c>
      <c r="I133" s="120" t="s">
        <v>1841</v>
      </c>
      <c r="J133" s="120"/>
      <c r="K133" s="121" t="s">
        <v>2171</v>
      </c>
      <c r="L133" s="66" t="s">
        <v>40</v>
      </c>
      <c r="M133" s="6" t="s">
        <v>4834</v>
      </c>
      <c r="N133" s="10"/>
      <c r="O133" s="106"/>
      <c r="P133" s="108"/>
      <c r="R133" s="106"/>
      <c r="S133" s="109"/>
      <c r="T133" s="106"/>
      <c r="U133" s="110"/>
      <c r="V133" s="110"/>
      <c r="W133" s="106"/>
      <c r="Y133" s="106"/>
      <c r="Z133" s="106"/>
      <c r="AA133" s="106"/>
    </row>
    <row r="134" ht="12.75" spans="1:27">
      <c r="A134" s="154"/>
      <c r="B134" s="154">
        <f t="shared" si="1"/>
        <v>10136</v>
      </c>
      <c r="C134" s="3"/>
      <c r="D134" s="3"/>
      <c r="E134" s="91" t="s">
        <v>10</v>
      </c>
      <c r="F134" s="91" t="s">
        <v>2440</v>
      </c>
      <c r="G134" s="63">
        <v>2019</v>
      </c>
      <c r="H134" s="63" t="s">
        <v>68</v>
      </c>
      <c r="I134" s="63" t="s">
        <v>1841</v>
      </c>
      <c r="J134" s="161">
        <v>274</v>
      </c>
      <c r="K134" s="62"/>
      <c r="L134" s="63" t="s">
        <v>40</v>
      </c>
      <c r="M134" s="6" t="s">
        <v>4834</v>
      </c>
      <c r="N134" s="10"/>
      <c r="O134" s="106"/>
      <c r="P134" s="108"/>
      <c r="R134" s="109"/>
      <c r="S134" s="109"/>
      <c r="T134" s="106"/>
      <c r="U134" s="110"/>
      <c r="V134" s="110"/>
      <c r="W134" s="106"/>
      <c r="Y134" s="106"/>
      <c r="Z134" s="106"/>
      <c r="AA134" s="106"/>
    </row>
    <row r="135" ht="12.75" spans="1:40">
      <c r="A135" s="154"/>
      <c r="B135" s="154">
        <f t="shared" si="1"/>
        <v>10137</v>
      </c>
      <c r="C135" s="3"/>
      <c r="D135" s="3"/>
      <c r="E135" s="91" t="s">
        <v>10</v>
      </c>
      <c r="F135" s="91" t="s">
        <v>2503</v>
      </c>
      <c r="G135" s="122">
        <v>2019</v>
      </c>
      <c r="H135" s="122" t="s">
        <v>150</v>
      </c>
      <c r="I135" s="122" t="s">
        <v>2504</v>
      </c>
      <c r="J135" s="122">
        <v>165</v>
      </c>
      <c r="K135" s="123"/>
      <c r="L135" s="63" t="s">
        <v>40</v>
      </c>
      <c r="M135" s="6" t="s">
        <v>4834</v>
      </c>
      <c r="N135" s="10"/>
      <c r="O135" s="125"/>
      <c r="P135" s="108"/>
      <c r="R135" s="125"/>
      <c r="S135" s="111"/>
      <c r="T135" s="125"/>
      <c r="U135" s="166"/>
      <c r="V135" s="166"/>
      <c r="W135" s="125"/>
      <c r="X135" s="62"/>
      <c r="Y135" s="125"/>
      <c r="Z135" s="125"/>
      <c r="AA135" s="125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</row>
    <row r="136" ht="12.75" spans="1:20">
      <c r="A136" s="154"/>
      <c r="B136" s="154">
        <f t="shared" si="1"/>
        <v>10138</v>
      </c>
      <c r="C136" s="3"/>
      <c r="D136" s="3"/>
      <c r="E136" s="91" t="s">
        <v>10</v>
      </c>
      <c r="F136" s="91" t="s">
        <v>2505</v>
      </c>
      <c r="G136" s="122">
        <v>2019</v>
      </c>
      <c r="H136" s="122" t="s">
        <v>150</v>
      </c>
      <c r="I136" s="122" t="s">
        <v>2504</v>
      </c>
      <c r="J136" s="122">
        <v>165</v>
      </c>
      <c r="K136" s="123"/>
      <c r="L136" s="63" t="s">
        <v>40</v>
      </c>
      <c r="M136" s="6" t="s">
        <v>4834</v>
      </c>
      <c r="N136" s="10"/>
      <c r="O136" s="125"/>
      <c r="P136" s="108"/>
      <c r="T136" s="125"/>
    </row>
    <row r="137" ht="12.75" spans="1:27">
      <c r="A137" s="154"/>
      <c r="B137" s="154">
        <f t="shared" si="1"/>
        <v>10139</v>
      </c>
      <c r="C137" s="3"/>
      <c r="D137" s="3"/>
      <c r="E137" s="91" t="s">
        <v>10</v>
      </c>
      <c r="F137" s="91" t="s">
        <v>2243</v>
      </c>
      <c r="G137" s="66">
        <v>2019</v>
      </c>
      <c r="H137" s="66" t="s">
        <v>2244</v>
      </c>
      <c r="I137" s="66" t="s">
        <v>1841</v>
      </c>
      <c r="J137" s="66">
        <v>259</v>
      </c>
      <c r="K137" s="66" t="s">
        <v>2245</v>
      </c>
      <c r="L137" s="66" t="s">
        <v>14</v>
      </c>
      <c r="M137" s="6" t="s">
        <v>4834</v>
      </c>
      <c r="N137" s="162"/>
      <c r="O137" s="106"/>
      <c r="P137" s="128"/>
      <c r="R137" s="106"/>
      <c r="S137" s="106"/>
      <c r="T137" s="106"/>
      <c r="U137" s="92"/>
      <c r="V137" s="106"/>
      <c r="W137" s="106"/>
      <c r="Y137" s="106"/>
      <c r="Z137" s="106"/>
      <c r="AA137" s="106"/>
    </row>
    <row r="138" ht="12.75" spans="1:16">
      <c r="A138" s="154"/>
      <c r="B138" s="154">
        <f t="shared" si="1"/>
        <v>10140</v>
      </c>
      <c r="C138" s="3"/>
      <c r="D138" s="3"/>
      <c r="E138" s="91" t="s">
        <v>10</v>
      </c>
      <c r="F138" s="91" t="s">
        <v>2441</v>
      </c>
      <c r="G138" s="63">
        <v>2019</v>
      </c>
      <c r="H138" s="63" t="s">
        <v>68</v>
      </c>
      <c r="I138" s="63" t="s">
        <v>1841</v>
      </c>
      <c r="J138" s="161">
        <v>274</v>
      </c>
      <c r="K138" s="62"/>
      <c r="L138" s="63" t="s">
        <v>40</v>
      </c>
      <c r="M138" s="6" t="s">
        <v>4834</v>
      </c>
      <c r="N138" s="10"/>
      <c r="O138" s="106"/>
      <c r="P138" s="108"/>
    </row>
    <row r="139" ht="12.75" spans="1:40">
      <c r="A139" s="154"/>
      <c r="B139" s="154">
        <f t="shared" si="1"/>
        <v>10141</v>
      </c>
      <c r="C139" s="3"/>
      <c r="D139" s="3"/>
      <c r="E139" s="91" t="s">
        <v>10</v>
      </c>
      <c r="F139" s="91" t="s">
        <v>2071</v>
      </c>
      <c r="G139" s="63">
        <v>2019</v>
      </c>
      <c r="H139" s="63" t="s">
        <v>68</v>
      </c>
      <c r="I139" s="63" t="s">
        <v>1841</v>
      </c>
      <c r="J139" s="63">
        <v>274</v>
      </c>
      <c r="K139" s="62"/>
      <c r="L139" s="63" t="s">
        <v>14</v>
      </c>
      <c r="M139" s="6" t="s">
        <v>4834</v>
      </c>
      <c r="N139" s="10"/>
      <c r="O139" s="125"/>
      <c r="P139" s="108"/>
      <c r="Q139" s="125"/>
      <c r="R139" s="111"/>
      <c r="S139" s="111"/>
      <c r="T139" s="125"/>
      <c r="U139" s="166"/>
      <c r="V139" s="166"/>
      <c r="W139" s="125"/>
      <c r="X139" s="62"/>
      <c r="Y139" s="125"/>
      <c r="Z139" s="125"/>
      <c r="AA139" s="125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</row>
    <row r="140" ht="12.75" spans="1:27">
      <c r="A140" s="154"/>
      <c r="B140" s="154">
        <f t="shared" si="1"/>
        <v>10142</v>
      </c>
      <c r="C140" s="3"/>
      <c r="D140" s="3"/>
      <c r="E140" s="91" t="s">
        <v>10</v>
      </c>
      <c r="F140" s="91" t="s">
        <v>2776</v>
      </c>
      <c r="G140" s="63">
        <v>2019</v>
      </c>
      <c r="H140" s="63" t="s">
        <v>858</v>
      </c>
      <c r="I140" s="63" t="s">
        <v>1965</v>
      </c>
      <c r="J140" s="63"/>
      <c r="K140" s="63" t="s">
        <v>2777</v>
      </c>
      <c r="L140" s="63" t="s">
        <v>40</v>
      </c>
      <c r="M140" s="6" t="s">
        <v>4834</v>
      </c>
      <c r="N140" s="10"/>
      <c r="O140" s="106"/>
      <c r="P140" s="108"/>
      <c r="R140" s="109"/>
      <c r="S140" s="109"/>
      <c r="T140" s="106"/>
      <c r="U140" s="110"/>
      <c r="V140" s="110"/>
      <c r="W140" s="106"/>
      <c r="Y140" s="106"/>
      <c r="Z140" s="106"/>
      <c r="AA140" s="106"/>
    </row>
    <row r="141" ht="12.75" spans="1:27">
      <c r="A141" s="154"/>
      <c r="B141" s="154">
        <f t="shared" si="1"/>
        <v>10143</v>
      </c>
      <c r="C141" s="3"/>
      <c r="D141" s="3"/>
      <c r="E141" s="91" t="s">
        <v>10</v>
      </c>
      <c r="F141" s="91" t="s">
        <v>2778</v>
      </c>
      <c r="G141" s="63">
        <v>2019</v>
      </c>
      <c r="H141" s="63" t="s">
        <v>858</v>
      </c>
      <c r="I141" s="63" t="s">
        <v>1965</v>
      </c>
      <c r="J141" s="63"/>
      <c r="K141" s="63" t="s">
        <v>86</v>
      </c>
      <c r="L141" s="63" t="s">
        <v>14</v>
      </c>
      <c r="M141" s="6" t="s">
        <v>4834</v>
      </c>
      <c r="N141" s="10"/>
      <c r="O141" s="106"/>
      <c r="P141" s="108"/>
      <c r="R141" s="109"/>
      <c r="S141" s="109"/>
      <c r="T141" s="106"/>
      <c r="U141" s="110"/>
      <c r="V141" s="110"/>
      <c r="W141" s="106"/>
      <c r="Y141" s="106"/>
      <c r="Z141" s="106"/>
      <c r="AA141" s="106"/>
    </row>
    <row r="142" ht="12.75" spans="1:27">
      <c r="A142" s="154"/>
      <c r="B142" s="154">
        <f t="shared" si="1"/>
        <v>10144</v>
      </c>
      <c r="C142" s="3"/>
      <c r="D142" s="3"/>
      <c r="E142" s="91" t="s">
        <v>10</v>
      </c>
      <c r="F142" s="91" t="s">
        <v>2072</v>
      </c>
      <c r="G142" s="63">
        <v>2019</v>
      </c>
      <c r="H142" s="63" t="s">
        <v>858</v>
      </c>
      <c r="I142" s="63" t="s">
        <v>1965</v>
      </c>
      <c r="J142" s="63"/>
      <c r="K142" s="63" t="s">
        <v>1136</v>
      </c>
      <c r="L142" s="63" t="s">
        <v>40</v>
      </c>
      <c r="M142" s="6" t="s">
        <v>4834</v>
      </c>
      <c r="N142" s="10"/>
      <c r="O142" s="106"/>
      <c r="P142" s="108"/>
      <c r="R142" s="109"/>
      <c r="S142" s="109"/>
      <c r="T142" s="106"/>
      <c r="U142" s="110"/>
      <c r="V142" s="110"/>
      <c r="W142" s="106"/>
      <c r="Y142" s="106"/>
      <c r="Z142" s="106"/>
      <c r="AA142" s="106"/>
    </row>
    <row r="143" ht="12.75" spans="1:27">
      <c r="A143" s="154"/>
      <c r="B143" s="154">
        <f t="shared" si="1"/>
        <v>10145</v>
      </c>
      <c r="C143" s="3"/>
      <c r="D143" s="3"/>
      <c r="E143" s="91" t="s">
        <v>10</v>
      </c>
      <c r="F143" s="91" t="s">
        <v>1964</v>
      </c>
      <c r="G143" s="63">
        <v>2019</v>
      </c>
      <c r="H143" s="63" t="s">
        <v>858</v>
      </c>
      <c r="I143" s="63" t="s">
        <v>1965</v>
      </c>
      <c r="J143" s="63"/>
      <c r="K143" s="63" t="s">
        <v>86</v>
      </c>
      <c r="L143" s="63" t="s">
        <v>40</v>
      </c>
      <c r="M143" s="6" t="s">
        <v>4834</v>
      </c>
      <c r="N143" s="10"/>
      <c r="O143" s="106"/>
      <c r="P143" s="108"/>
      <c r="R143" s="109"/>
      <c r="S143" s="109"/>
      <c r="T143" s="106"/>
      <c r="U143" s="110"/>
      <c r="V143" s="110"/>
      <c r="W143" s="106"/>
      <c r="Y143" s="106"/>
      <c r="Z143" s="106"/>
      <c r="AA143" s="106"/>
    </row>
    <row r="144" ht="12.75" spans="1:16">
      <c r="A144" s="154"/>
      <c r="B144" s="154">
        <f t="shared" si="1"/>
        <v>10146</v>
      </c>
      <c r="C144" s="3"/>
      <c r="D144" s="3"/>
      <c r="E144" s="91" t="s">
        <v>10</v>
      </c>
      <c r="F144" s="91" t="s">
        <v>2073</v>
      </c>
      <c r="G144" s="63">
        <v>2019</v>
      </c>
      <c r="H144" s="63" t="s">
        <v>68</v>
      </c>
      <c r="I144" s="63" t="s">
        <v>1841</v>
      </c>
      <c r="J144" s="63">
        <v>274</v>
      </c>
      <c r="K144" s="62"/>
      <c r="L144" s="63" t="s">
        <v>14</v>
      </c>
      <c r="M144" s="6" t="s">
        <v>4834</v>
      </c>
      <c r="N144" s="10"/>
      <c r="O144" s="106"/>
      <c r="P144" s="108"/>
    </row>
    <row r="145" ht="12.75" spans="1:27">
      <c r="A145" s="154"/>
      <c r="B145" s="154">
        <f t="shared" si="1"/>
        <v>10147</v>
      </c>
      <c r="C145" s="3"/>
      <c r="D145" s="3"/>
      <c r="E145" s="91" t="s">
        <v>77</v>
      </c>
      <c r="F145" s="91" t="s">
        <v>2890</v>
      </c>
      <c r="G145" s="63">
        <v>2019</v>
      </c>
      <c r="H145" s="63" t="s">
        <v>1845</v>
      </c>
      <c r="I145" s="63" t="s">
        <v>1841</v>
      </c>
      <c r="J145" s="63">
        <v>297</v>
      </c>
      <c r="K145" s="62"/>
      <c r="L145" s="63" t="s">
        <v>138</v>
      </c>
      <c r="M145" s="6" t="s">
        <v>4834</v>
      </c>
      <c r="N145" s="162"/>
      <c r="P145" s="128"/>
      <c r="Q145" s="106"/>
      <c r="R145" s="106"/>
      <c r="S145" s="106"/>
      <c r="T145" s="106"/>
      <c r="U145" s="110"/>
      <c r="W145" s="106"/>
      <c r="Y145" s="106"/>
      <c r="Z145" s="106"/>
      <c r="AA145" s="106"/>
    </row>
    <row r="146" ht="12.75" spans="1:27">
      <c r="A146" s="154"/>
      <c r="B146" s="154">
        <f t="shared" si="1"/>
        <v>10148</v>
      </c>
      <c r="C146" s="3"/>
      <c r="D146" s="3"/>
      <c r="E146" s="91" t="s">
        <v>10</v>
      </c>
      <c r="F146" s="91" t="s">
        <v>2543</v>
      </c>
      <c r="G146" s="66">
        <v>2019</v>
      </c>
      <c r="H146" s="66" t="s">
        <v>1845</v>
      </c>
      <c r="I146" s="66" t="s">
        <v>2544</v>
      </c>
      <c r="J146" s="171">
        <v>259</v>
      </c>
      <c r="K146" s="66" t="s">
        <v>2171</v>
      </c>
      <c r="L146" s="66" t="s">
        <v>40</v>
      </c>
      <c r="M146" s="6" t="s">
        <v>4834</v>
      </c>
      <c r="N146" s="162"/>
      <c r="P146" s="128"/>
      <c r="Q146" s="106"/>
      <c r="R146" s="106"/>
      <c r="S146" s="106"/>
      <c r="T146" s="106"/>
      <c r="U146" s="110"/>
      <c r="W146" s="106"/>
      <c r="Y146" s="106"/>
      <c r="Z146" s="106"/>
      <c r="AA146" s="106"/>
    </row>
    <row r="147" ht="12.75" spans="1:20">
      <c r="A147" s="154"/>
      <c r="B147" s="154">
        <f t="shared" si="1"/>
        <v>10149</v>
      </c>
      <c r="C147" s="3"/>
      <c r="D147" s="3"/>
      <c r="E147" s="91" t="s">
        <v>10</v>
      </c>
      <c r="F147" s="91" t="s">
        <v>2545</v>
      </c>
      <c r="G147" s="66">
        <v>2019</v>
      </c>
      <c r="H147" s="66" t="s">
        <v>1845</v>
      </c>
      <c r="I147" s="66" t="s">
        <v>2544</v>
      </c>
      <c r="J147" s="171">
        <v>259</v>
      </c>
      <c r="K147" s="66" t="s">
        <v>2171</v>
      </c>
      <c r="L147" s="66" t="s">
        <v>40</v>
      </c>
      <c r="M147" s="6" t="s">
        <v>4834</v>
      </c>
      <c r="N147" s="10"/>
      <c r="P147" s="128"/>
      <c r="T147" s="106"/>
    </row>
    <row r="148" ht="12.75" spans="1:20">
      <c r="A148" s="154"/>
      <c r="B148" s="154">
        <f t="shared" si="1"/>
        <v>10150</v>
      </c>
      <c r="C148" s="3"/>
      <c r="D148" s="3"/>
      <c r="E148" s="91" t="s">
        <v>10</v>
      </c>
      <c r="F148" s="91" t="s">
        <v>2546</v>
      </c>
      <c r="G148" s="66">
        <v>2019</v>
      </c>
      <c r="H148" s="66" t="s">
        <v>1845</v>
      </c>
      <c r="I148" s="66" t="s">
        <v>2544</v>
      </c>
      <c r="J148" s="171">
        <v>259</v>
      </c>
      <c r="K148" s="66" t="s">
        <v>2171</v>
      </c>
      <c r="L148" s="66" t="s">
        <v>40</v>
      </c>
      <c r="M148" s="6" t="s">
        <v>4834</v>
      </c>
      <c r="N148" s="10"/>
      <c r="P148" s="128"/>
      <c r="T148" s="106"/>
    </row>
    <row r="149" ht="12.75" spans="1:27">
      <c r="A149" s="154"/>
      <c r="B149" s="154">
        <f t="shared" si="1"/>
        <v>10151</v>
      </c>
      <c r="C149" s="3"/>
      <c r="D149" s="3"/>
      <c r="E149" s="91" t="s">
        <v>77</v>
      </c>
      <c r="F149" s="91" t="s">
        <v>2928</v>
      </c>
      <c r="G149" s="66">
        <v>2019</v>
      </c>
      <c r="H149" s="66" t="s">
        <v>150</v>
      </c>
      <c r="I149" s="66" t="s">
        <v>1841</v>
      </c>
      <c r="J149" s="66">
        <v>550</v>
      </c>
      <c r="K149" s="66" t="s">
        <v>2674</v>
      </c>
      <c r="L149" s="66" t="s">
        <v>138</v>
      </c>
      <c r="M149" s="6" t="s">
        <v>4834</v>
      </c>
      <c r="N149" s="162"/>
      <c r="P149" s="128"/>
      <c r="Q149" s="106"/>
      <c r="R149" s="106"/>
      <c r="S149" s="106"/>
      <c r="T149" s="110"/>
      <c r="W149" s="106"/>
      <c r="Y149" s="106"/>
      <c r="Z149" s="106"/>
      <c r="AA149" s="106"/>
    </row>
    <row r="150" ht="12.75" spans="1:14">
      <c r="A150" s="154"/>
      <c r="B150" s="154">
        <f t="shared" si="1"/>
        <v>10152</v>
      </c>
      <c r="C150" s="3"/>
      <c r="D150" s="3"/>
      <c r="E150" s="91" t="s">
        <v>10</v>
      </c>
      <c r="F150" s="91" t="s">
        <v>2513</v>
      </c>
      <c r="G150" s="63">
        <v>2019</v>
      </c>
      <c r="H150" s="63" t="s">
        <v>150</v>
      </c>
      <c r="I150" s="63" t="s">
        <v>1841</v>
      </c>
      <c r="J150" s="63">
        <v>165</v>
      </c>
      <c r="K150" s="62"/>
      <c r="L150" s="3" t="s">
        <v>40</v>
      </c>
      <c r="M150" s="6" t="s">
        <v>4834</v>
      </c>
      <c r="N150" s="10"/>
    </row>
    <row r="151" ht="12.75" spans="1:27">
      <c r="A151" s="154"/>
      <c r="B151" s="154">
        <f t="shared" si="1"/>
        <v>10153</v>
      </c>
      <c r="C151" s="3"/>
      <c r="D151" s="3"/>
      <c r="E151" s="3" t="s">
        <v>10</v>
      </c>
      <c r="F151" s="3">
        <v>56963427</v>
      </c>
      <c r="G151" s="66">
        <v>2017</v>
      </c>
      <c r="H151" s="66" t="s">
        <v>131</v>
      </c>
      <c r="I151" s="172" t="s">
        <v>2294</v>
      </c>
      <c r="J151" s="66">
        <v>3</v>
      </c>
      <c r="K151" s="66" t="s">
        <v>2506</v>
      </c>
      <c r="L151" s="66" t="s">
        <v>27</v>
      </c>
      <c r="M151" s="6" t="s">
        <v>4834</v>
      </c>
      <c r="N151" s="162"/>
      <c r="O151" s="106"/>
      <c r="Q151" s="106"/>
      <c r="R151" s="106"/>
      <c r="S151" s="106"/>
      <c r="T151" s="110"/>
      <c r="V151" s="106"/>
      <c r="W151" s="106"/>
      <c r="Y151" s="106"/>
      <c r="Z151" s="106"/>
      <c r="AA151" s="106"/>
    </row>
    <row r="152" ht="12.75" spans="1:27">
      <c r="A152" s="154"/>
      <c r="B152" s="154">
        <f t="shared" si="1"/>
        <v>10154</v>
      </c>
      <c r="C152" s="3"/>
      <c r="D152" s="3"/>
      <c r="E152" s="91" t="s">
        <v>10</v>
      </c>
      <c r="F152" s="91" t="s">
        <v>2174</v>
      </c>
      <c r="G152" s="66">
        <v>2019</v>
      </c>
      <c r="H152" s="66" t="s">
        <v>72</v>
      </c>
      <c r="I152" s="66" t="s">
        <v>1832</v>
      </c>
      <c r="J152" s="66">
        <v>75</v>
      </c>
      <c r="K152" s="66" t="s">
        <v>704</v>
      </c>
      <c r="L152" s="66" t="s">
        <v>40</v>
      </c>
      <c r="M152" s="6" t="s">
        <v>4834</v>
      </c>
      <c r="N152" s="162"/>
      <c r="O152" s="106"/>
      <c r="Q152" s="106"/>
      <c r="R152" s="106"/>
      <c r="S152" s="106"/>
      <c r="T152" s="110"/>
      <c r="V152" s="106"/>
      <c r="W152" s="106"/>
      <c r="Y152" s="106"/>
      <c r="Z152" s="106"/>
      <c r="AA152" s="106"/>
    </row>
    <row r="153" ht="12.75" spans="1:27">
      <c r="A153" s="154"/>
      <c r="B153" s="154">
        <f t="shared" si="1"/>
        <v>10155</v>
      </c>
      <c r="C153" s="3"/>
      <c r="D153" s="3"/>
      <c r="E153" s="91" t="s">
        <v>10</v>
      </c>
      <c r="F153" s="91" t="s">
        <v>1814</v>
      </c>
      <c r="G153" s="63">
        <v>2019</v>
      </c>
      <c r="H153" s="63" t="s">
        <v>72</v>
      </c>
      <c r="I153" s="63" t="s">
        <v>1815</v>
      </c>
      <c r="J153" s="63">
        <v>129</v>
      </c>
      <c r="K153" s="62"/>
      <c r="L153" s="63" t="s">
        <v>40</v>
      </c>
      <c r="M153" s="6" t="s">
        <v>4834</v>
      </c>
      <c r="N153" s="162"/>
      <c r="O153" s="106"/>
      <c r="Q153" s="106"/>
      <c r="R153" s="106"/>
      <c r="S153" s="106"/>
      <c r="T153" s="110"/>
      <c r="V153" s="106"/>
      <c r="W153" s="106"/>
      <c r="Y153" s="106"/>
      <c r="Z153" s="106"/>
      <c r="AA153" s="106"/>
    </row>
    <row r="154" ht="14.25" spans="1:27">
      <c r="A154" s="154"/>
      <c r="B154" s="154">
        <f t="shared" si="1"/>
        <v>10156</v>
      </c>
      <c r="C154" s="3"/>
      <c r="D154" s="3"/>
      <c r="E154" s="3" t="s">
        <v>10</v>
      </c>
      <c r="F154" s="91" t="s">
        <v>2193</v>
      </c>
      <c r="G154" s="170">
        <v>2019</v>
      </c>
      <c r="H154" s="66" t="s">
        <v>303</v>
      </c>
      <c r="I154" s="66" t="s">
        <v>1832</v>
      </c>
      <c r="J154" s="66">
        <v>10</v>
      </c>
      <c r="K154" s="66" t="s">
        <v>2194</v>
      </c>
      <c r="L154" s="66" t="s">
        <v>14</v>
      </c>
      <c r="M154" s="6" t="s">
        <v>4834</v>
      </c>
      <c r="N154" s="162"/>
      <c r="O154" s="106"/>
      <c r="Q154" s="106"/>
      <c r="R154" s="106"/>
      <c r="S154" s="106"/>
      <c r="T154" s="110"/>
      <c r="V154" s="106"/>
      <c r="W154" s="106"/>
      <c r="Y154" s="106"/>
      <c r="Z154" s="106"/>
      <c r="AA154" s="106"/>
    </row>
    <row r="155" ht="12.75" spans="1:27">
      <c r="A155" s="154"/>
      <c r="B155" s="154">
        <f t="shared" si="1"/>
        <v>10157</v>
      </c>
      <c r="C155" s="3"/>
      <c r="D155" s="3"/>
      <c r="E155" s="91" t="s">
        <v>10</v>
      </c>
      <c r="F155" s="91" t="s">
        <v>2618</v>
      </c>
      <c r="G155" s="122">
        <v>2020</v>
      </c>
      <c r="H155" s="122" t="s">
        <v>72</v>
      </c>
      <c r="I155" s="122" t="s">
        <v>2202</v>
      </c>
      <c r="J155" s="122">
        <v>278</v>
      </c>
      <c r="K155" s="123" t="s">
        <v>944</v>
      </c>
      <c r="L155" s="123" t="s">
        <v>14</v>
      </c>
      <c r="M155" s="6" t="s">
        <v>4834</v>
      </c>
      <c r="N155" s="10"/>
      <c r="O155" s="106"/>
      <c r="P155" s="108"/>
      <c r="R155" s="106"/>
      <c r="S155" s="109"/>
      <c r="T155" s="106"/>
      <c r="U155" s="110"/>
      <c r="V155" s="110"/>
      <c r="W155" s="106"/>
      <c r="Y155" s="106"/>
      <c r="Z155" s="106"/>
      <c r="AA155" s="106"/>
    </row>
    <row r="156" ht="12.75" spans="1:27">
      <c r="A156" s="154"/>
      <c r="B156" s="154">
        <f t="shared" si="1"/>
        <v>10158</v>
      </c>
      <c r="C156" s="3"/>
      <c r="D156" s="3"/>
      <c r="E156" s="91" t="s">
        <v>66</v>
      </c>
      <c r="F156" s="91" t="s">
        <v>2537</v>
      </c>
      <c r="G156" s="63">
        <v>2020</v>
      </c>
      <c r="H156" s="63" t="s">
        <v>398</v>
      </c>
      <c r="I156" s="63" t="s">
        <v>2538</v>
      </c>
      <c r="J156" s="63">
        <v>180</v>
      </c>
      <c r="K156" s="63" t="s">
        <v>2197</v>
      </c>
      <c r="L156" s="63" t="s">
        <v>281</v>
      </c>
      <c r="M156" s="6" t="s">
        <v>4834</v>
      </c>
      <c r="N156" s="162"/>
      <c r="O156" s="106"/>
      <c r="P156" s="128"/>
      <c r="R156" s="106"/>
      <c r="S156" s="106"/>
      <c r="T156" s="106"/>
      <c r="U156" s="92"/>
      <c r="V156" s="106"/>
      <c r="W156" s="106"/>
      <c r="Y156" s="106"/>
      <c r="Z156" s="106"/>
      <c r="AA156" s="106"/>
    </row>
    <row r="157" ht="12.75" spans="1:27">
      <c r="A157" s="154"/>
      <c r="B157" s="154">
        <f t="shared" si="1"/>
        <v>10159</v>
      </c>
      <c r="C157" s="3"/>
      <c r="D157" s="3"/>
      <c r="E157" s="91" t="s">
        <v>66</v>
      </c>
      <c r="F157" s="91" t="s">
        <v>2195</v>
      </c>
      <c r="G157" s="75">
        <v>2020</v>
      </c>
      <c r="H157" s="75" t="s">
        <v>398</v>
      </c>
      <c r="I157" s="75" t="s">
        <v>2196</v>
      </c>
      <c r="J157" s="75">
        <v>151</v>
      </c>
      <c r="K157" s="75" t="s">
        <v>2197</v>
      </c>
      <c r="L157" s="75" t="s">
        <v>146</v>
      </c>
      <c r="M157" s="6" t="s">
        <v>4834</v>
      </c>
      <c r="N157" s="162"/>
      <c r="O157" s="106"/>
      <c r="P157" s="128"/>
      <c r="R157" s="106"/>
      <c r="S157" s="106"/>
      <c r="T157" s="106"/>
      <c r="U157" s="92"/>
      <c r="V157" s="106"/>
      <c r="W157" s="106"/>
      <c r="Y157" s="106"/>
      <c r="Z157" s="106"/>
      <c r="AA157" s="106"/>
    </row>
    <row r="158" ht="12.75" spans="1:27">
      <c r="A158" s="154"/>
      <c r="B158" s="154">
        <f t="shared" si="1"/>
        <v>10160</v>
      </c>
      <c r="C158" s="3"/>
      <c r="D158" s="3"/>
      <c r="E158" s="91" t="s">
        <v>77</v>
      </c>
      <c r="F158" s="91" t="s">
        <v>2747</v>
      </c>
      <c r="G158" s="66">
        <v>2020</v>
      </c>
      <c r="H158" s="66" t="s">
        <v>79</v>
      </c>
      <c r="I158" s="66" t="s">
        <v>1815</v>
      </c>
      <c r="J158" s="66">
        <v>50</v>
      </c>
      <c r="K158" s="88"/>
      <c r="L158" s="66" t="s">
        <v>81</v>
      </c>
      <c r="M158" s="6" t="s">
        <v>4834</v>
      </c>
      <c r="N158" s="162"/>
      <c r="P158" s="128"/>
      <c r="Q158" s="106"/>
      <c r="R158" s="106"/>
      <c r="S158" s="106"/>
      <c r="T158" s="106"/>
      <c r="U158" s="110"/>
      <c r="W158" s="106"/>
      <c r="Y158" s="106"/>
      <c r="Z158" s="106"/>
      <c r="AA158" s="106"/>
    </row>
    <row r="159" ht="12.75" spans="1:27">
      <c r="A159" s="154"/>
      <c r="B159" s="154">
        <f t="shared" si="1"/>
        <v>10161</v>
      </c>
      <c r="C159" s="3"/>
      <c r="D159" s="3"/>
      <c r="E159" s="91" t="s">
        <v>66</v>
      </c>
      <c r="F159" s="91" t="s">
        <v>2246</v>
      </c>
      <c r="G159" s="66">
        <v>2020</v>
      </c>
      <c r="H159" s="66" t="s">
        <v>148</v>
      </c>
      <c r="I159" s="66" t="s">
        <v>1778</v>
      </c>
      <c r="J159" s="66">
        <v>2</v>
      </c>
      <c r="K159" s="66" t="s">
        <v>2247</v>
      </c>
      <c r="L159" s="66" t="s">
        <v>281</v>
      </c>
      <c r="M159" s="6" t="s">
        <v>4834</v>
      </c>
      <c r="N159" s="162"/>
      <c r="P159" s="106"/>
      <c r="Q159" s="106"/>
      <c r="R159" s="106"/>
      <c r="S159" s="106"/>
      <c r="T159" s="110"/>
      <c r="V159" s="106"/>
      <c r="W159" s="106"/>
      <c r="Y159" s="106"/>
      <c r="Z159" s="106"/>
      <c r="AA159" s="106"/>
    </row>
    <row r="160" ht="12.75" spans="1:27">
      <c r="A160" s="154"/>
      <c r="B160" s="154">
        <f t="shared" si="1"/>
        <v>10162</v>
      </c>
      <c r="C160" s="3"/>
      <c r="D160" s="3"/>
      <c r="E160" s="91" t="s">
        <v>10</v>
      </c>
      <c r="F160" s="91" t="s">
        <v>343</v>
      </c>
      <c r="G160" s="66">
        <v>2020</v>
      </c>
      <c r="H160" s="130" t="s">
        <v>243</v>
      </c>
      <c r="I160" s="121" t="s">
        <v>63</v>
      </c>
      <c r="J160" s="172">
        <v>167</v>
      </c>
      <c r="K160" s="88"/>
      <c r="L160" s="130" t="s">
        <v>14</v>
      </c>
      <c r="M160" s="6" t="s">
        <v>3769</v>
      </c>
      <c r="N160" s="162"/>
      <c r="O160" s="106"/>
      <c r="Q160" s="106"/>
      <c r="R160" s="106"/>
      <c r="S160" s="106"/>
      <c r="T160" s="110"/>
      <c r="V160" s="106"/>
      <c r="W160" s="106"/>
      <c r="Y160" s="106"/>
      <c r="Z160" s="106"/>
      <c r="AA160" s="106"/>
    </row>
    <row r="161" ht="14.25" spans="1:27">
      <c r="A161" s="154"/>
      <c r="B161" s="154">
        <f t="shared" si="1"/>
        <v>10163</v>
      </c>
      <c r="C161" s="3"/>
      <c r="D161" s="3"/>
      <c r="E161" s="91" t="s">
        <v>10</v>
      </c>
      <c r="F161" s="91" t="s">
        <v>3079</v>
      </c>
      <c r="G161" s="66">
        <v>2020</v>
      </c>
      <c r="H161" s="130" t="s">
        <v>48</v>
      </c>
      <c r="I161" s="121" t="s">
        <v>3080</v>
      </c>
      <c r="J161" s="173">
        <v>11</v>
      </c>
      <c r="K161" s="172" t="s">
        <v>3081</v>
      </c>
      <c r="L161" s="130" t="s">
        <v>14</v>
      </c>
      <c r="M161" s="6" t="s">
        <v>3769</v>
      </c>
      <c r="N161" s="162"/>
      <c r="O161" s="106"/>
      <c r="Q161" s="106"/>
      <c r="R161" s="106"/>
      <c r="S161" s="106"/>
      <c r="T161" s="110"/>
      <c r="V161" s="106"/>
      <c r="W161" s="106"/>
      <c r="Y161" s="106"/>
      <c r="Z161" s="106"/>
      <c r="AA161" s="106"/>
    </row>
    <row r="162" ht="14.25" spans="1:27">
      <c r="A162" s="154"/>
      <c r="B162" s="154">
        <f t="shared" si="1"/>
        <v>10164</v>
      </c>
      <c r="C162" s="3"/>
      <c r="D162" s="3"/>
      <c r="E162" s="91" t="s">
        <v>10</v>
      </c>
      <c r="F162" s="91" t="s">
        <v>740</v>
      </c>
      <c r="G162" s="66">
        <v>2020</v>
      </c>
      <c r="H162" s="130" t="s">
        <v>48</v>
      </c>
      <c r="I162" s="121" t="s">
        <v>741</v>
      </c>
      <c r="J162" s="66">
        <v>5</v>
      </c>
      <c r="K162" s="174" t="s">
        <v>742</v>
      </c>
      <c r="L162" s="130" t="s">
        <v>14</v>
      </c>
      <c r="M162" s="6" t="s">
        <v>3769</v>
      </c>
      <c r="N162" s="162"/>
      <c r="O162" s="106"/>
      <c r="Q162" s="106"/>
      <c r="R162" s="106"/>
      <c r="S162" s="106"/>
      <c r="T162" s="110"/>
      <c r="V162" s="106"/>
      <c r="W162" s="106"/>
      <c r="Y162" s="106"/>
      <c r="Z162" s="106"/>
      <c r="AA162" s="106"/>
    </row>
    <row r="163" ht="12.75" spans="1:27">
      <c r="A163" s="154"/>
      <c r="B163" s="154">
        <f t="shared" si="1"/>
        <v>10165</v>
      </c>
      <c r="C163" s="3"/>
      <c r="D163" s="3"/>
      <c r="E163" s="91" t="s">
        <v>10</v>
      </c>
      <c r="F163" s="91" t="s">
        <v>579</v>
      </c>
      <c r="G163" s="63">
        <v>2020</v>
      </c>
      <c r="H163" s="67" t="s">
        <v>48</v>
      </c>
      <c r="I163" s="123" t="s">
        <v>83</v>
      </c>
      <c r="J163" s="63">
        <v>5</v>
      </c>
      <c r="K163" s="63" t="s">
        <v>52</v>
      </c>
      <c r="L163" s="67" t="s">
        <v>14</v>
      </c>
      <c r="M163" s="6" t="s">
        <v>3769</v>
      </c>
      <c r="N163" s="162"/>
      <c r="O163" s="106"/>
      <c r="Q163" s="106"/>
      <c r="R163" s="106"/>
      <c r="S163" s="106"/>
      <c r="T163" s="110"/>
      <c r="V163" s="106"/>
      <c r="W163" s="106"/>
      <c r="Y163" s="106"/>
      <c r="Z163" s="106"/>
      <c r="AA163" s="106"/>
    </row>
    <row r="164" ht="12.75" spans="1:15">
      <c r="A164" s="154"/>
      <c r="B164" s="154">
        <f t="shared" si="1"/>
        <v>10166</v>
      </c>
      <c r="C164" s="3"/>
      <c r="D164" s="3"/>
      <c r="E164" s="91" t="s">
        <v>10</v>
      </c>
      <c r="F164" s="91" t="s">
        <v>580</v>
      </c>
      <c r="G164" s="63">
        <v>2020</v>
      </c>
      <c r="H164" s="63" t="s">
        <v>48</v>
      </c>
      <c r="I164" s="63" t="s">
        <v>83</v>
      </c>
      <c r="J164" s="63">
        <v>5</v>
      </c>
      <c r="K164" s="63" t="s">
        <v>52</v>
      </c>
      <c r="L164" s="63" t="s">
        <v>14</v>
      </c>
      <c r="M164" s="6" t="s">
        <v>3769</v>
      </c>
      <c r="N164" s="10"/>
      <c r="O164" s="106"/>
    </row>
    <row r="165" ht="12.75" spans="1:27">
      <c r="A165" s="154"/>
      <c r="B165" s="154">
        <f t="shared" si="1"/>
        <v>10167</v>
      </c>
      <c r="C165" s="3"/>
      <c r="D165" s="3"/>
      <c r="E165" s="91" t="s">
        <v>10</v>
      </c>
      <c r="F165" s="91" t="s">
        <v>581</v>
      </c>
      <c r="G165" s="63">
        <v>2020</v>
      </c>
      <c r="H165" s="67" t="s">
        <v>582</v>
      </c>
      <c r="I165" s="123" t="s">
        <v>83</v>
      </c>
      <c r="J165" s="63">
        <v>5</v>
      </c>
      <c r="K165" s="67" t="s">
        <v>52</v>
      </c>
      <c r="L165" s="63" t="s">
        <v>14</v>
      </c>
      <c r="M165" s="6" t="s">
        <v>3769</v>
      </c>
      <c r="N165" s="162"/>
      <c r="O165" s="106"/>
      <c r="Q165" s="106"/>
      <c r="R165" s="106"/>
      <c r="S165" s="106"/>
      <c r="T165" s="110"/>
      <c r="V165" s="106"/>
      <c r="W165" s="106"/>
      <c r="Y165" s="106"/>
      <c r="Z165" s="106"/>
      <c r="AA165" s="106"/>
    </row>
    <row r="166" ht="12.75" spans="1:27">
      <c r="A166" s="154"/>
      <c r="B166" s="154">
        <f t="shared" si="1"/>
        <v>10168</v>
      </c>
      <c r="C166" s="3"/>
      <c r="D166" s="3"/>
      <c r="E166" s="91" t="s">
        <v>10</v>
      </c>
      <c r="F166" s="91" t="s">
        <v>3082</v>
      </c>
      <c r="G166" s="66">
        <v>2020</v>
      </c>
      <c r="H166" s="130" t="s">
        <v>3083</v>
      </c>
      <c r="I166" s="121" t="s">
        <v>3084</v>
      </c>
      <c r="J166" s="66" t="s">
        <v>3085</v>
      </c>
      <c r="K166" s="66" t="s">
        <v>3086</v>
      </c>
      <c r="L166" s="130" t="s">
        <v>27</v>
      </c>
      <c r="M166" s="6" t="s">
        <v>3769</v>
      </c>
      <c r="N166" s="162"/>
      <c r="O166" s="106"/>
      <c r="Q166" s="106"/>
      <c r="R166" s="106"/>
      <c r="S166" s="106"/>
      <c r="T166" s="110"/>
      <c r="V166" s="106"/>
      <c r="W166" s="106"/>
      <c r="Y166" s="106"/>
      <c r="Z166" s="106"/>
      <c r="AA166" s="106"/>
    </row>
    <row r="167" ht="12.75" spans="1:20">
      <c r="A167" s="154"/>
      <c r="B167" s="154">
        <f t="shared" si="1"/>
        <v>10169</v>
      </c>
      <c r="C167" s="3"/>
      <c r="D167" s="3"/>
      <c r="E167" s="91" t="s">
        <v>10</v>
      </c>
      <c r="F167" s="91" t="s">
        <v>3087</v>
      </c>
      <c r="G167" s="66">
        <v>2020</v>
      </c>
      <c r="H167" s="130" t="s">
        <v>3083</v>
      </c>
      <c r="I167" s="121" t="s">
        <v>3084</v>
      </c>
      <c r="J167" s="66" t="s">
        <v>3085</v>
      </c>
      <c r="K167" s="66" t="s">
        <v>3086</v>
      </c>
      <c r="L167" s="130" t="s">
        <v>27</v>
      </c>
      <c r="M167" s="6" t="s">
        <v>3769</v>
      </c>
      <c r="N167" s="10"/>
      <c r="O167" s="106"/>
      <c r="T167" s="110"/>
    </row>
    <row r="168" ht="12.75" spans="1:27">
      <c r="A168" s="154"/>
      <c r="B168" s="154">
        <f t="shared" si="1"/>
        <v>10170</v>
      </c>
      <c r="C168" s="3"/>
      <c r="D168" s="3"/>
      <c r="E168" s="91" t="s">
        <v>10</v>
      </c>
      <c r="F168" s="91" t="s">
        <v>3088</v>
      </c>
      <c r="G168" s="66">
        <v>2020</v>
      </c>
      <c r="H168" s="130" t="s">
        <v>3083</v>
      </c>
      <c r="I168" s="121" t="s">
        <v>3089</v>
      </c>
      <c r="J168" s="66" t="s">
        <v>3090</v>
      </c>
      <c r="K168" s="66" t="s">
        <v>3086</v>
      </c>
      <c r="L168" s="130" t="s">
        <v>27</v>
      </c>
      <c r="M168" s="6" t="s">
        <v>3769</v>
      </c>
      <c r="N168" s="162"/>
      <c r="O168" s="106"/>
      <c r="Q168" s="106"/>
      <c r="R168" s="106"/>
      <c r="S168" s="106"/>
      <c r="T168" s="110"/>
      <c r="V168" s="106"/>
      <c r="W168" s="106"/>
      <c r="Y168" s="106"/>
      <c r="Z168" s="106"/>
      <c r="AA168" s="106"/>
    </row>
    <row r="169" ht="12.75" spans="1:27">
      <c r="A169" s="154"/>
      <c r="B169" s="154">
        <f t="shared" si="1"/>
        <v>10171</v>
      </c>
      <c r="C169" s="3"/>
      <c r="D169" s="3"/>
      <c r="E169" s="91" t="s">
        <v>10</v>
      </c>
      <c r="F169" s="91" t="s">
        <v>11</v>
      </c>
      <c r="G169" s="66">
        <v>2020</v>
      </c>
      <c r="H169" s="130" t="s">
        <v>12</v>
      </c>
      <c r="I169" s="121" t="s">
        <v>13</v>
      </c>
      <c r="J169" s="66">
        <v>20</v>
      </c>
      <c r="K169" s="88"/>
      <c r="L169" s="130" t="s">
        <v>14</v>
      </c>
      <c r="M169" s="6" t="s">
        <v>3769</v>
      </c>
      <c r="N169" s="162"/>
      <c r="O169" s="106"/>
      <c r="P169" s="106"/>
      <c r="Q169" s="106"/>
      <c r="R169" s="106"/>
      <c r="S169" s="106"/>
      <c r="T169" s="106"/>
      <c r="U169" s="110"/>
      <c r="V169" s="106"/>
      <c r="W169" s="106"/>
      <c r="Y169" s="106"/>
      <c r="Z169" s="106"/>
      <c r="AA169" s="106"/>
    </row>
    <row r="170" ht="12.75" spans="1:27">
      <c r="A170" s="154"/>
      <c r="B170" s="154">
        <f t="shared" si="1"/>
        <v>10172</v>
      </c>
      <c r="C170" s="3"/>
      <c r="D170" s="3"/>
      <c r="E170" s="91" t="s">
        <v>10</v>
      </c>
      <c r="F170" s="91" t="s">
        <v>3091</v>
      </c>
      <c r="G170" s="66">
        <v>2020</v>
      </c>
      <c r="H170" s="130" t="s">
        <v>3092</v>
      </c>
      <c r="I170" s="121" t="s">
        <v>63</v>
      </c>
      <c r="J170" s="66">
        <v>4</v>
      </c>
      <c r="K170" s="66" t="s">
        <v>346</v>
      </c>
      <c r="L170" s="130" t="s">
        <v>14</v>
      </c>
      <c r="M170" s="6" t="s">
        <v>3769</v>
      </c>
      <c r="N170" s="162"/>
      <c r="O170" s="106"/>
      <c r="P170" s="106"/>
      <c r="Q170" s="106"/>
      <c r="R170" s="106"/>
      <c r="S170" s="106"/>
      <c r="T170" s="106"/>
      <c r="U170" s="110"/>
      <c r="V170" s="106"/>
      <c r="W170" s="106"/>
      <c r="Y170" s="106"/>
      <c r="Z170" s="106"/>
      <c r="AA170" s="106"/>
    </row>
    <row r="171" ht="12.75" spans="1:15">
      <c r="A171" s="154"/>
      <c r="B171" s="154">
        <f t="shared" si="1"/>
        <v>10173</v>
      </c>
      <c r="C171" s="3"/>
      <c r="D171" s="3"/>
      <c r="E171" s="91" t="s">
        <v>10</v>
      </c>
      <c r="F171" s="91" t="s">
        <v>3093</v>
      </c>
      <c r="G171" s="66">
        <v>2020</v>
      </c>
      <c r="H171" s="130" t="s">
        <v>3092</v>
      </c>
      <c r="I171" s="121" t="s">
        <v>63</v>
      </c>
      <c r="J171" s="66">
        <v>4</v>
      </c>
      <c r="K171" s="66" t="s">
        <v>346</v>
      </c>
      <c r="L171" s="130" t="s">
        <v>14</v>
      </c>
      <c r="M171" s="6" t="s">
        <v>3769</v>
      </c>
      <c r="N171" s="10"/>
      <c r="O171" s="106"/>
    </row>
    <row r="172" ht="12.75" spans="1:27">
      <c r="A172" s="154"/>
      <c r="B172" s="154">
        <f t="shared" si="1"/>
        <v>10174</v>
      </c>
      <c r="C172" s="3"/>
      <c r="D172" s="3"/>
      <c r="E172" s="91" t="s">
        <v>10</v>
      </c>
      <c r="F172" s="91" t="s">
        <v>3094</v>
      </c>
      <c r="G172" s="66">
        <v>2020</v>
      </c>
      <c r="H172" s="130" t="s">
        <v>3095</v>
      </c>
      <c r="I172" s="121" t="s">
        <v>3096</v>
      </c>
      <c r="J172" s="66">
        <v>17</v>
      </c>
      <c r="K172" s="130" t="s">
        <v>18</v>
      </c>
      <c r="L172" s="66" t="s">
        <v>14</v>
      </c>
      <c r="M172" s="6" t="s">
        <v>3769</v>
      </c>
      <c r="N172" s="162"/>
      <c r="O172" s="106"/>
      <c r="P172" s="106"/>
      <c r="Q172" s="106"/>
      <c r="R172" s="106"/>
      <c r="S172" s="106"/>
      <c r="T172" s="106"/>
      <c r="U172" s="110"/>
      <c r="V172" s="106"/>
      <c r="W172" s="106"/>
      <c r="Y172" s="106"/>
      <c r="Z172" s="106"/>
      <c r="AA172" s="106"/>
    </row>
    <row r="173" ht="12.75" spans="1:27">
      <c r="A173" s="154"/>
      <c r="B173" s="154">
        <f t="shared" si="1"/>
        <v>10175</v>
      </c>
      <c r="C173" s="3"/>
      <c r="D173" s="3"/>
      <c r="E173" s="91" t="s">
        <v>10</v>
      </c>
      <c r="F173" s="91" t="s">
        <v>3097</v>
      </c>
      <c r="G173" s="66">
        <v>2020</v>
      </c>
      <c r="H173" s="130" t="s">
        <v>3092</v>
      </c>
      <c r="I173" s="121" t="s">
        <v>83</v>
      </c>
      <c r="J173" s="66">
        <v>1</v>
      </c>
      <c r="K173" s="66" t="s">
        <v>346</v>
      </c>
      <c r="L173" s="130" t="s">
        <v>27</v>
      </c>
      <c r="M173" s="6" t="s">
        <v>3769</v>
      </c>
      <c r="N173" s="162"/>
      <c r="O173" s="106"/>
      <c r="P173" s="106"/>
      <c r="Q173" s="106"/>
      <c r="R173" s="106"/>
      <c r="S173" s="106"/>
      <c r="T173" s="106"/>
      <c r="U173" s="110"/>
      <c r="V173" s="106"/>
      <c r="W173" s="106"/>
      <c r="Y173" s="106"/>
      <c r="Z173" s="106"/>
      <c r="AA173" s="106"/>
    </row>
    <row r="174" ht="12.75" spans="1:27">
      <c r="A174" s="154"/>
      <c r="B174" s="154">
        <f t="shared" si="1"/>
        <v>10176</v>
      </c>
      <c r="C174" s="3"/>
      <c r="D174" s="3"/>
      <c r="E174" s="91" t="s">
        <v>10</v>
      </c>
      <c r="F174" s="91" t="s">
        <v>3098</v>
      </c>
      <c r="G174" s="66">
        <v>2020</v>
      </c>
      <c r="H174" s="130" t="s">
        <v>62</v>
      </c>
      <c r="I174" s="121" t="s">
        <v>142</v>
      </c>
      <c r="J174" s="66">
        <v>202</v>
      </c>
      <c r="K174" s="88"/>
      <c r="L174" s="130" t="s">
        <v>14</v>
      </c>
      <c r="M174" s="6" t="s">
        <v>3769</v>
      </c>
      <c r="N174" s="162"/>
      <c r="O174" s="106"/>
      <c r="P174" s="106"/>
      <c r="Q174" s="106"/>
      <c r="R174" s="106"/>
      <c r="S174" s="106"/>
      <c r="T174" s="110"/>
      <c r="V174" s="106"/>
      <c r="W174" s="106"/>
      <c r="Y174" s="106"/>
      <c r="Z174" s="106"/>
      <c r="AA174" s="106"/>
    </row>
    <row r="175" ht="12.75" spans="1:27">
      <c r="A175" s="154"/>
      <c r="B175" s="154">
        <f t="shared" si="1"/>
        <v>10177</v>
      </c>
      <c r="C175" s="3"/>
      <c r="D175" s="3"/>
      <c r="E175" s="91" t="s">
        <v>10</v>
      </c>
      <c r="F175" s="91" t="s">
        <v>833</v>
      </c>
      <c r="G175" s="66">
        <v>2020</v>
      </c>
      <c r="H175" s="130" t="s">
        <v>62</v>
      </c>
      <c r="I175" s="171" t="s">
        <v>83</v>
      </c>
      <c r="J175" s="66">
        <v>201</v>
      </c>
      <c r="K175" s="88"/>
      <c r="L175" s="130" t="s">
        <v>40</v>
      </c>
      <c r="M175" s="6" t="s">
        <v>3769</v>
      </c>
      <c r="N175" s="162"/>
      <c r="O175" s="106"/>
      <c r="P175" s="106"/>
      <c r="Q175" s="106"/>
      <c r="R175" s="106"/>
      <c r="S175" s="106"/>
      <c r="T175" s="106"/>
      <c r="U175" s="110"/>
      <c r="V175" s="106"/>
      <c r="W175" s="106"/>
      <c r="Y175" s="106"/>
      <c r="Z175" s="106"/>
      <c r="AA175" s="106"/>
    </row>
    <row r="176" ht="12.75" spans="1:27">
      <c r="A176" s="154"/>
      <c r="B176" s="154">
        <f t="shared" si="1"/>
        <v>10178</v>
      </c>
      <c r="C176" s="3"/>
      <c r="D176" s="3"/>
      <c r="E176" s="91" t="s">
        <v>10</v>
      </c>
      <c r="F176" s="91" t="s">
        <v>515</v>
      </c>
      <c r="G176" s="66">
        <v>2020</v>
      </c>
      <c r="H176" s="130" t="s">
        <v>62</v>
      </c>
      <c r="I176" s="121" t="s">
        <v>80</v>
      </c>
      <c r="J176" s="66">
        <v>201</v>
      </c>
      <c r="K176" s="130" t="s">
        <v>516</v>
      </c>
      <c r="L176" s="66" t="s">
        <v>14</v>
      </c>
      <c r="M176" s="6" t="s">
        <v>3769</v>
      </c>
      <c r="N176" s="162"/>
      <c r="O176" s="106"/>
      <c r="P176" s="106"/>
      <c r="Q176" s="106"/>
      <c r="R176" s="106"/>
      <c r="S176" s="106"/>
      <c r="T176" s="110"/>
      <c r="V176" s="106"/>
      <c r="W176" s="106"/>
      <c r="Y176" s="106"/>
      <c r="Z176" s="106"/>
      <c r="AA176" s="106"/>
    </row>
    <row r="177" ht="12.75" spans="1:27">
      <c r="A177" s="154"/>
      <c r="B177" s="154">
        <f t="shared" si="1"/>
        <v>10179</v>
      </c>
      <c r="C177" s="3"/>
      <c r="D177" s="3"/>
      <c r="E177" s="91" t="s">
        <v>10</v>
      </c>
      <c r="F177" s="91" t="s">
        <v>743</v>
      </c>
      <c r="G177" s="66">
        <v>2020</v>
      </c>
      <c r="H177" s="130" t="s">
        <v>744</v>
      </c>
      <c r="I177" s="121" t="s">
        <v>63</v>
      </c>
      <c r="J177" s="66" t="s">
        <v>745</v>
      </c>
      <c r="K177" s="66" t="s">
        <v>746</v>
      </c>
      <c r="L177" s="130" t="s">
        <v>40</v>
      </c>
      <c r="M177" s="6" t="s">
        <v>3769</v>
      </c>
      <c r="N177" s="162"/>
      <c r="O177" s="106"/>
      <c r="P177" s="106"/>
      <c r="Q177" s="106"/>
      <c r="R177" s="106"/>
      <c r="S177" s="106"/>
      <c r="T177" s="106"/>
      <c r="U177" s="110"/>
      <c r="V177" s="106"/>
      <c r="W177" s="106"/>
      <c r="Y177" s="106"/>
      <c r="Z177" s="106"/>
      <c r="AA177" s="106"/>
    </row>
    <row r="178" ht="12.75" spans="1:15">
      <c r="A178" s="154"/>
      <c r="B178" s="154">
        <f t="shared" si="1"/>
        <v>10180</v>
      </c>
      <c r="C178" s="3"/>
      <c r="D178" s="3"/>
      <c r="E178" s="91" t="s">
        <v>10</v>
      </c>
      <c r="F178" s="91" t="s">
        <v>3099</v>
      </c>
      <c r="G178" s="3">
        <v>2020</v>
      </c>
      <c r="H178" s="3" t="s">
        <v>3100</v>
      </c>
      <c r="I178" s="3" t="s">
        <v>142</v>
      </c>
      <c r="J178" s="3" t="s">
        <v>3101</v>
      </c>
      <c r="K178" s="3" t="s">
        <v>746</v>
      </c>
      <c r="L178" s="3" t="s">
        <v>3102</v>
      </c>
      <c r="M178" s="6" t="s">
        <v>3769</v>
      </c>
      <c r="N178" s="10"/>
      <c r="O178" s="106"/>
    </row>
    <row r="179" ht="12.75" spans="1:14">
      <c r="A179" s="154"/>
      <c r="B179" s="154">
        <f t="shared" si="1"/>
        <v>10181</v>
      </c>
      <c r="C179" s="3"/>
      <c r="D179" s="3"/>
      <c r="E179" s="91" t="s">
        <v>10</v>
      </c>
      <c r="F179" s="91" t="s">
        <v>840</v>
      </c>
      <c r="G179" s="3">
        <v>2020</v>
      </c>
      <c r="H179" s="3" t="s">
        <v>830</v>
      </c>
      <c r="I179" s="3" t="s">
        <v>261</v>
      </c>
      <c r="J179" s="3">
        <v>35</v>
      </c>
      <c r="K179" s="3" t="s">
        <v>831</v>
      </c>
      <c r="L179" s="3" t="s">
        <v>40</v>
      </c>
      <c r="M179" s="6" t="s">
        <v>3769</v>
      </c>
      <c r="N179" s="10"/>
    </row>
    <row r="180" ht="12.75" spans="1:14">
      <c r="A180" s="154"/>
      <c r="B180" s="154">
        <f t="shared" si="1"/>
        <v>10182</v>
      </c>
      <c r="C180" s="3"/>
      <c r="D180" s="3"/>
      <c r="E180" s="91" t="s">
        <v>10</v>
      </c>
      <c r="F180" s="91" t="s">
        <v>841</v>
      </c>
      <c r="G180" s="3">
        <v>2020</v>
      </c>
      <c r="H180" s="3" t="s">
        <v>830</v>
      </c>
      <c r="I180" s="3" t="s">
        <v>261</v>
      </c>
      <c r="J180" s="3">
        <v>35</v>
      </c>
      <c r="K180" s="3" t="s">
        <v>831</v>
      </c>
      <c r="L180" s="3" t="s">
        <v>40</v>
      </c>
      <c r="M180" s="6" t="s">
        <v>3769</v>
      </c>
      <c r="N180" s="10"/>
    </row>
    <row r="181" ht="12.75" spans="1:14">
      <c r="A181" s="154"/>
      <c r="B181" s="154">
        <f t="shared" si="1"/>
        <v>10183</v>
      </c>
      <c r="C181" s="3"/>
      <c r="D181" s="3"/>
      <c r="E181" s="91" t="s">
        <v>10</v>
      </c>
      <c r="F181" s="91" t="s">
        <v>842</v>
      </c>
      <c r="G181" s="3">
        <v>2020</v>
      </c>
      <c r="H181" s="3" t="s">
        <v>830</v>
      </c>
      <c r="I181" s="3" t="s">
        <v>261</v>
      </c>
      <c r="J181" s="3">
        <v>35</v>
      </c>
      <c r="K181" s="3" t="s">
        <v>831</v>
      </c>
      <c r="L181" s="3" t="s">
        <v>40</v>
      </c>
      <c r="M181" s="6" t="s">
        <v>3769</v>
      </c>
      <c r="N181" s="10"/>
    </row>
    <row r="182" ht="12.75" spans="1:14">
      <c r="A182" s="154"/>
      <c r="B182" s="154">
        <f t="shared" si="1"/>
        <v>10184</v>
      </c>
      <c r="C182" s="3"/>
      <c r="D182" s="3"/>
      <c r="E182" s="91" t="s">
        <v>10</v>
      </c>
      <c r="F182" s="91" t="s">
        <v>843</v>
      </c>
      <c r="G182" s="3">
        <v>2020</v>
      </c>
      <c r="H182" s="3" t="s">
        <v>830</v>
      </c>
      <c r="I182" s="3" t="s">
        <v>261</v>
      </c>
      <c r="J182" s="3">
        <v>35</v>
      </c>
      <c r="K182" s="3" t="s">
        <v>831</v>
      </c>
      <c r="L182" s="3" t="s">
        <v>40</v>
      </c>
      <c r="M182" s="6" t="s">
        <v>3769</v>
      </c>
      <c r="N182" s="10"/>
    </row>
    <row r="183" ht="12.75" spans="1:14">
      <c r="A183" s="154"/>
      <c r="B183" s="154">
        <f t="shared" si="1"/>
        <v>10185</v>
      </c>
      <c r="C183" s="3"/>
      <c r="D183" s="3"/>
      <c r="E183" s="91" t="s">
        <v>10</v>
      </c>
      <c r="F183" s="91" t="s">
        <v>844</v>
      </c>
      <c r="G183" s="3">
        <v>2020</v>
      </c>
      <c r="H183" s="3" t="s">
        <v>830</v>
      </c>
      <c r="I183" s="3" t="s">
        <v>261</v>
      </c>
      <c r="J183" s="3">
        <v>35</v>
      </c>
      <c r="K183" s="3" t="s">
        <v>831</v>
      </c>
      <c r="L183" s="3" t="s">
        <v>40</v>
      </c>
      <c r="M183" s="6" t="s">
        <v>3769</v>
      </c>
      <c r="N183" s="10"/>
    </row>
    <row r="184" ht="12.75" spans="1:14">
      <c r="A184" s="154"/>
      <c r="B184" s="154">
        <f t="shared" si="1"/>
        <v>10186</v>
      </c>
      <c r="C184" s="3"/>
      <c r="D184" s="3"/>
      <c r="E184" s="91" t="s">
        <v>10</v>
      </c>
      <c r="F184" s="91" t="s">
        <v>845</v>
      </c>
      <c r="G184" s="3">
        <v>2020</v>
      </c>
      <c r="H184" s="3" t="s">
        <v>830</v>
      </c>
      <c r="I184" s="3" t="s">
        <v>261</v>
      </c>
      <c r="J184" s="3">
        <v>35</v>
      </c>
      <c r="K184" s="3" t="s">
        <v>831</v>
      </c>
      <c r="L184" s="3" t="s">
        <v>40</v>
      </c>
      <c r="M184" s="6" t="s">
        <v>3769</v>
      </c>
      <c r="N184" s="10"/>
    </row>
    <row r="185" ht="12.75" spans="1:14">
      <c r="A185" s="154"/>
      <c r="B185" s="154">
        <f t="shared" si="1"/>
        <v>10187</v>
      </c>
      <c r="C185" s="3"/>
      <c r="D185" s="3"/>
      <c r="E185" s="91" t="s">
        <v>10</v>
      </c>
      <c r="F185" s="91" t="s">
        <v>846</v>
      </c>
      <c r="G185" s="63">
        <v>2020</v>
      </c>
      <c r="H185" s="63" t="s">
        <v>830</v>
      </c>
      <c r="I185" s="63" t="s">
        <v>261</v>
      </c>
      <c r="J185" s="63">
        <v>35</v>
      </c>
      <c r="K185" s="63" t="s">
        <v>831</v>
      </c>
      <c r="L185" s="63" t="s">
        <v>40</v>
      </c>
      <c r="M185" s="6" t="s">
        <v>3769</v>
      </c>
      <c r="N185" s="10"/>
    </row>
    <row r="186" ht="12.75" spans="1:14">
      <c r="A186" s="154"/>
      <c r="B186" s="154">
        <f t="shared" si="1"/>
        <v>10188</v>
      </c>
      <c r="C186" s="3"/>
      <c r="D186" s="3"/>
      <c r="E186" s="91" t="s">
        <v>10</v>
      </c>
      <c r="F186" s="91" t="s">
        <v>847</v>
      </c>
      <c r="G186" s="63">
        <v>2020</v>
      </c>
      <c r="H186" s="63" t="s">
        <v>830</v>
      </c>
      <c r="I186" s="63" t="s">
        <v>261</v>
      </c>
      <c r="J186" s="63">
        <v>35</v>
      </c>
      <c r="K186" s="63" t="s">
        <v>831</v>
      </c>
      <c r="L186" s="63" t="s">
        <v>40</v>
      </c>
      <c r="M186" s="6" t="s">
        <v>3769</v>
      </c>
      <c r="N186" s="10"/>
    </row>
    <row r="187" ht="12.75" spans="1:14">
      <c r="A187" s="154"/>
      <c r="B187" s="154">
        <f t="shared" si="1"/>
        <v>10189</v>
      </c>
      <c r="C187" s="3"/>
      <c r="D187" s="3"/>
      <c r="E187" s="91" t="s">
        <v>10</v>
      </c>
      <c r="F187" s="91" t="s">
        <v>848</v>
      </c>
      <c r="G187" s="63">
        <v>2020</v>
      </c>
      <c r="H187" s="63" t="s">
        <v>830</v>
      </c>
      <c r="I187" s="63" t="s">
        <v>261</v>
      </c>
      <c r="J187" s="63">
        <v>35</v>
      </c>
      <c r="K187" s="63" t="s">
        <v>831</v>
      </c>
      <c r="L187" s="63" t="s">
        <v>40</v>
      </c>
      <c r="M187" s="6" t="s">
        <v>3769</v>
      </c>
      <c r="N187" s="10"/>
    </row>
    <row r="188" ht="12.75" spans="1:14">
      <c r="A188" s="154"/>
      <c r="B188" s="154">
        <f t="shared" si="1"/>
        <v>10190</v>
      </c>
      <c r="C188" s="3"/>
      <c r="D188" s="3"/>
      <c r="E188" s="91" t="s">
        <v>77</v>
      </c>
      <c r="F188" s="91" t="s">
        <v>3458</v>
      </c>
      <c r="G188" s="63">
        <v>2020</v>
      </c>
      <c r="H188" s="63" t="s">
        <v>1494</v>
      </c>
      <c r="I188" s="63" t="s">
        <v>1003</v>
      </c>
      <c r="J188" s="63">
        <v>512</v>
      </c>
      <c r="K188" s="63" t="s">
        <v>3459</v>
      </c>
      <c r="L188" s="63" t="s">
        <v>2699</v>
      </c>
      <c r="M188" s="6" t="s">
        <v>3770</v>
      </c>
      <c r="N188" s="10"/>
    </row>
    <row r="189" ht="12.75" spans="1:27">
      <c r="A189" s="154"/>
      <c r="B189" s="154">
        <f t="shared" si="1"/>
        <v>10191</v>
      </c>
      <c r="C189" s="3"/>
      <c r="D189" s="3"/>
      <c r="E189" s="91" t="s">
        <v>10</v>
      </c>
      <c r="F189" s="91" t="s">
        <v>3103</v>
      </c>
      <c r="G189" s="63">
        <v>2020</v>
      </c>
      <c r="H189" s="67" t="s">
        <v>356</v>
      </c>
      <c r="I189" s="123" t="s">
        <v>36</v>
      </c>
      <c r="J189" s="63">
        <v>265</v>
      </c>
      <c r="K189" s="62"/>
      <c r="L189" s="67" t="s">
        <v>14</v>
      </c>
      <c r="M189" s="6" t="s">
        <v>3769</v>
      </c>
      <c r="N189" s="162"/>
      <c r="O189" s="106"/>
      <c r="Q189" s="106"/>
      <c r="R189" s="106"/>
      <c r="S189" s="106"/>
      <c r="T189" s="110"/>
      <c r="V189" s="106"/>
      <c r="W189" s="106"/>
      <c r="Y189" s="106"/>
      <c r="Z189" s="106"/>
      <c r="AA189" s="106"/>
    </row>
    <row r="190" ht="12.75" spans="1:27">
      <c r="A190" s="154"/>
      <c r="B190" s="154">
        <f t="shared" si="1"/>
        <v>10192</v>
      </c>
      <c r="C190" s="3"/>
      <c r="D190" s="3"/>
      <c r="E190" s="91" t="s">
        <v>19</v>
      </c>
      <c r="F190" s="91" t="s">
        <v>705</v>
      </c>
      <c r="G190" s="63">
        <v>2020</v>
      </c>
      <c r="H190" s="63" t="s">
        <v>68</v>
      </c>
      <c r="I190" s="63" t="s">
        <v>63</v>
      </c>
      <c r="J190" s="63">
        <v>263</v>
      </c>
      <c r="K190" s="63" t="s">
        <v>108</v>
      </c>
      <c r="L190" s="63" t="s">
        <v>14</v>
      </c>
      <c r="M190" s="6" t="s">
        <v>3769</v>
      </c>
      <c r="N190" s="162"/>
      <c r="P190" s="106"/>
      <c r="Q190" s="106"/>
      <c r="R190" s="106"/>
      <c r="S190" s="106"/>
      <c r="T190" s="110"/>
      <c r="V190" s="106"/>
      <c r="W190" s="106"/>
      <c r="Y190" s="106"/>
      <c r="Z190" s="106"/>
      <c r="AA190" s="106"/>
    </row>
    <row r="191" ht="12.75" spans="1:14">
      <c r="A191" s="154"/>
      <c r="B191" s="154">
        <f t="shared" si="1"/>
        <v>10193</v>
      </c>
      <c r="C191" s="3"/>
      <c r="D191" s="3"/>
      <c r="E191" s="91" t="s">
        <v>10</v>
      </c>
      <c r="F191" s="91" t="s">
        <v>15</v>
      </c>
      <c r="G191" s="63">
        <v>2020</v>
      </c>
      <c r="H191" s="63" t="s">
        <v>16</v>
      </c>
      <c r="I191" s="63" t="s">
        <v>17</v>
      </c>
      <c r="J191" s="63">
        <v>10</v>
      </c>
      <c r="K191" s="63" t="s">
        <v>18</v>
      </c>
      <c r="L191" s="63" t="s">
        <v>14</v>
      </c>
      <c r="M191" s="6" t="s">
        <v>3769</v>
      </c>
      <c r="N191" s="10"/>
    </row>
    <row r="192" ht="12.75" spans="1:14">
      <c r="A192" s="154"/>
      <c r="B192" s="154">
        <f t="shared" si="1"/>
        <v>10194</v>
      </c>
      <c r="C192" s="3"/>
      <c r="D192" s="3"/>
      <c r="E192" s="91" t="s">
        <v>19</v>
      </c>
      <c r="F192" s="91" t="s">
        <v>3104</v>
      </c>
      <c r="G192" s="63">
        <v>2020</v>
      </c>
      <c r="H192" s="63" t="s">
        <v>16</v>
      </c>
      <c r="I192" s="63" t="s">
        <v>17</v>
      </c>
      <c r="J192" s="63">
        <v>8</v>
      </c>
      <c r="K192" s="63" t="s">
        <v>22</v>
      </c>
      <c r="L192" s="63" t="s">
        <v>14</v>
      </c>
      <c r="M192" s="6" t="s">
        <v>3769</v>
      </c>
      <c r="N192" s="10"/>
    </row>
    <row r="193" ht="12.75" spans="1:14">
      <c r="A193" s="154"/>
      <c r="B193" s="154">
        <f t="shared" si="1"/>
        <v>10195</v>
      </c>
      <c r="C193" s="3"/>
      <c r="D193" s="3"/>
      <c r="E193" s="91" t="s">
        <v>10</v>
      </c>
      <c r="F193" s="91" t="s">
        <v>583</v>
      </c>
      <c r="G193" s="3">
        <v>2020</v>
      </c>
      <c r="H193" s="3" t="s">
        <v>16</v>
      </c>
      <c r="I193" s="3" t="s">
        <v>83</v>
      </c>
      <c r="J193" s="3">
        <v>1</v>
      </c>
      <c r="K193" s="3" t="s">
        <v>584</v>
      </c>
      <c r="L193" s="3" t="s">
        <v>14</v>
      </c>
      <c r="M193" s="6" t="s">
        <v>3769</v>
      </c>
      <c r="N193" s="10"/>
    </row>
    <row r="194" ht="12.75" spans="1:14">
      <c r="A194" s="154"/>
      <c r="B194" s="154">
        <f t="shared" si="1"/>
        <v>10196</v>
      </c>
      <c r="C194" s="3"/>
      <c r="D194" s="3"/>
      <c r="E194" s="91" t="s">
        <v>19</v>
      </c>
      <c r="F194" s="91" t="s">
        <v>20</v>
      </c>
      <c r="G194" s="3">
        <v>2020</v>
      </c>
      <c r="H194" s="3" t="s">
        <v>16</v>
      </c>
      <c r="I194" s="3" t="s">
        <v>424</v>
      </c>
      <c r="J194" s="3">
        <v>6</v>
      </c>
      <c r="K194" s="3" t="s">
        <v>22</v>
      </c>
      <c r="L194" s="3" t="s">
        <v>40</v>
      </c>
      <c r="M194" s="6" t="s">
        <v>3769</v>
      </c>
      <c r="N194" s="10"/>
    </row>
    <row r="195" ht="12.75" spans="1:27">
      <c r="A195" s="154"/>
      <c r="B195" s="154">
        <f t="shared" si="1"/>
        <v>10197</v>
      </c>
      <c r="C195" s="3"/>
      <c r="D195" s="3"/>
      <c r="E195" s="91" t="s">
        <v>19</v>
      </c>
      <c r="F195" s="91" t="s">
        <v>20</v>
      </c>
      <c r="G195" s="66">
        <v>2020</v>
      </c>
      <c r="H195" s="130" t="s">
        <v>16</v>
      </c>
      <c r="I195" s="121" t="s">
        <v>21</v>
      </c>
      <c r="J195" s="66">
        <v>6</v>
      </c>
      <c r="K195" s="130" t="s">
        <v>22</v>
      </c>
      <c r="L195" s="66" t="s">
        <v>14</v>
      </c>
      <c r="M195" s="6" t="s">
        <v>3769</v>
      </c>
      <c r="N195" s="162"/>
      <c r="O195" s="106"/>
      <c r="Q195" s="106"/>
      <c r="R195" s="106"/>
      <c r="S195" s="106"/>
      <c r="T195" s="110"/>
      <c r="V195" s="106"/>
      <c r="W195" s="106"/>
      <c r="Y195" s="106"/>
      <c r="Z195" s="106"/>
      <c r="AA195" s="106"/>
    </row>
    <row r="196" ht="12.75" spans="1:27">
      <c r="A196" s="154"/>
      <c r="B196" s="154">
        <f t="shared" si="1"/>
        <v>10198</v>
      </c>
      <c r="C196" s="3"/>
      <c r="D196" s="3"/>
      <c r="E196" s="91" t="s">
        <v>19</v>
      </c>
      <c r="F196" s="91" t="s">
        <v>3105</v>
      </c>
      <c r="G196" s="66">
        <v>2020</v>
      </c>
      <c r="H196" s="130" t="s">
        <v>16</v>
      </c>
      <c r="I196" s="121" t="s">
        <v>3106</v>
      </c>
      <c r="J196" s="66">
        <v>8</v>
      </c>
      <c r="K196" s="66" t="s">
        <v>18</v>
      </c>
      <c r="L196" s="130" t="s">
        <v>14</v>
      </c>
      <c r="M196" s="6" t="s">
        <v>3769</v>
      </c>
      <c r="N196" s="162"/>
      <c r="O196" s="106"/>
      <c r="Q196" s="106"/>
      <c r="R196" s="106"/>
      <c r="S196" s="106"/>
      <c r="T196" s="110"/>
      <c r="V196" s="106"/>
      <c r="W196" s="106"/>
      <c r="Y196" s="106"/>
      <c r="Z196" s="106"/>
      <c r="AA196" s="106"/>
    </row>
    <row r="197" ht="12.75" spans="1:14">
      <c r="A197" s="154"/>
      <c r="B197" s="154">
        <f t="shared" si="1"/>
        <v>10199</v>
      </c>
      <c r="C197" s="3"/>
      <c r="D197" s="3"/>
      <c r="E197" s="91" t="s">
        <v>19</v>
      </c>
      <c r="F197" s="91" t="s">
        <v>3107</v>
      </c>
      <c r="G197" s="66">
        <v>2020</v>
      </c>
      <c r="H197" s="130" t="s">
        <v>16</v>
      </c>
      <c r="I197" s="66" t="s">
        <v>154</v>
      </c>
      <c r="J197" s="66">
        <v>5</v>
      </c>
      <c r="K197" s="66" t="s">
        <v>18</v>
      </c>
      <c r="L197" s="66" t="s">
        <v>170</v>
      </c>
      <c r="M197" s="6" t="s">
        <v>3769</v>
      </c>
      <c r="N197" s="10"/>
    </row>
    <row r="198" ht="12.75" spans="1:14">
      <c r="A198" s="154"/>
      <c r="B198" s="154">
        <f t="shared" si="1"/>
        <v>10200</v>
      </c>
      <c r="C198" s="3"/>
      <c r="D198" s="3"/>
      <c r="E198" s="91" t="s">
        <v>19</v>
      </c>
      <c r="F198" s="91" t="s">
        <v>3108</v>
      </c>
      <c r="G198" s="66">
        <v>2020</v>
      </c>
      <c r="H198" s="130" t="s">
        <v>16</v>
      </c>
      <c r="I198" s="66" t="s">
        <v>154</v>
      </c>
      <c r="J198" s="66">
        <v>5</v>
      </c>
      <c r="K198" s="66" t="s">
        <v>18</v>
      </c>
      <c r="L198" s="66" t="s">
        <v>27</v>
      </c>
      <c r="M198" s="6" t="s">
        <v>3769</v>
      </c>
      <c r="N198" s="10"/>
    </row>
    <row r="199" ht="12.75" spans="1:14">
      <c r="A199" s="154"/>
      <c r="B199" s="154">
        <f t="shared" si="1"/>
        <v>10201</v>
      </c>
      <c r="C199" s="3"/>
      <c r="D199" s="3"/>
      <c r="E199" s="91" t="s">
        <v>19</v>
      </c>
      <c r="F199" s="91" t="s">
        <v>344</v>
      </c>
      <c r="G199" s="66">
        <v>2020</v>
      </c>
      <c r="H199" s="130" t="s">
        <v>16</v>
      </c>
      <c r="I199" s="66" t="s">
        <v>345</v>
      </c>
      <c r="J199" s="66">
        <v>1</v>
      </c>
      <c r="K199" s="66" t="s">
        <v>346</v>
      </c>
      <c r="L199" s="66" t="s">
        <v>27</v>
      </c>
      <c r="M199" s="6" t="s">
        <v>3769</v>
      </c>
      <c r="N199" s="10"/>
    </row>
    <row r="200" ht="12.75" spans="1:27">
      <c r="A200" s="154"/>
      <c r="B200" s="154">
        <f t="shared" si="1"/>
        <v>10202</v>
      </c>
      <c r="C200" s="3"/>
      <c r="D200" s="3"/>
      <c r="E200" s="91" t="s">
        <v>10</v>
      </c>
      <c r="F200" s="91" t="s">
        <v>3109</v>
      </c>
      <c r="G200" s="66">
        <v>2020</v>
      </c>
      <c r="H200" s="130" t="s">
        <v>243</v>
      </c>
      <c r="I200" s="121" t="s">
        <v>142</v>
      </c>
      <c r="J200" s="66">
        <v>194</v>
      </c>
      <c r="K200" s="88"/>
      <c r="L200" s="130" t="s">
        <v>14</v>
      </c>
      <c r="M200" s="6" t="s">
        <v>3769</v>
      </c>
      <c r="N200" s="162"/>
      <c r="O200" s="106"/>
      <c r="Q200" s="106"/>
      <c r="R200" s="106"/>
      <c r="S200" s="106"/>
      <c r="T200" s="110"/>
      <c r="V200" s="106"/>
      <c r="W200" s="106"/>
      <c r="Y200" s="106"/>
      <c r="Z200" s="106"/>
      <c r="AA200" s="106"/>
    </row>
    <row r="201" ht="12.75" spans="1:20">
      <c r="A201" s="154"/>
      <c r="B201" s="154">
        <f t="shared" si="1"/>
        <v>10203</v>
      </c>
      <c r="C201" s="3"/>
      <c r="D201" s="3"/>
      <c r="E201" s="91" t="s">
        <v>10</v>
      </c>
      <c r="F201" s="91" t="s">
        <v>3110</v>
      </c>
      <c r="G201" s="66">
        <v>2020</v>
      </c>
      <c r="H201" s="130" t="s">
        <v>243</v>
      </c>
      <c r="I201" s="121" t="s">
        <v>142</v>
      </c>
      <c r="J201" s="66">
        <v>194</v>
      </c>
      <c r="K201" s="88"/>
      <c r="L201" s="130" t="s">
        <v>14</v>
      </c>
      <c r="M201" s="6" t="s">
        <v>3769</v>
      </c>
      <c r="N201" s="10"/>
      <c r="O201" s="106"/>
      <c r="T201" s="110"/>
    </row>
    <row r="202" ht="12.75" spans="1:20">
      <c r="A202" s="154"/>
      <c r="B202" s="154">
        <f t="shared" si="1"/>
        <v>10204</v>
      </c>
      <c r="C202" s="3"/>
      <c r="D202" s="3"/>
      <c r="E202" s="91" t="s">
        <v>10</v>
      </c>
      <c r="F202" s="91" t="s">
        <v>3111</v>
      </c>
      <c r="G202" s="66">
        <v>2020</v>
      </c>
      <c r="H202" s="130" t="s">
        <v>243</v>
      </c>
      <c r="I202" s="121" t="s">
        <v>142</v>
      </c>
      <c r="J202" s="66">
        <v>194</v>
      </c>
      <c r="K202" s="88"/>
      <c r="L202" s="130" t="s">
        <v>14</v>
      </c>
      <c r="M202" s="6" t="s">
        <v>3769</v>
      </c>
      <c r="N202" s="10"/>
      <c r="O202" s="106"/>
      <c r="T202" s="110"/>
    </row>
    <row r="203" ht="12.75" spans="1:15">
      <c r="A203" s="154"/>
      <c r="B203" s="154">
        <f t="shared" si="1"/>
        <v>10205</v>
      </c>
      <c r="C203" s="3"/>
      <c r="D203" s="3"/>
      <c r="E203" s="91" t="s">
        <v>10</v>
      </c>
      <c r="F203" s="91" t="s">
        <v>242</v>
      </c>
      <c r="G203" s="66">
        <v>2020</v>
      </c>
      <c r="H203" s="130" t="s">
        <v>243</v>
      </c>
      <c r="I203" s="66" t="s">
        <v>13</v>
      </c>
      <c r="J203" s="66">
        <v>162</v>
      </c>
      <c r="K203" s="88"/>
      <c r="L203" s="66" t="s">
        <v>40</v>
      </c>
      <c r="M203" s="6" t="s">
        <v>3769</v>
      </c>
      <c r="N203" s="10"/>
      <c r="O203" s="106"/>
    </row>
    <row r="204" ht="12.75" spans="1:27">
      <c r="A204" s="154"/>
      <c r="B204" s="154">
        <f t="shared" si="1"/>
        <v>10206</v>
      </c>
      <c r="C204" s="3"/>
      <c r="D204" s="3"/>
      <c r="E204" s="91" t="s">
        <v>10</v>
      </c>
      <c r="F204" s="91" t="s">
        <v>3112</v>
      </c>
      <c r="G204" s="66">
        <v>2020</v>
      </c>
      <c r="H204" s="130" t="s">
        <v>243</v>
      </c>
      <c r="I204" s="121" t="s">
        <v>13</v>
      </c>
      <c r="J204" s="66">
        <v>162</v>
      </c>
      <c r="K204" s="88"/>
      <c r="L204" s="130" t="s">
        <v>14</v>
      </c>
      <c r="M204" s="6" t="s">
        <v>3769</v>
      </c>
      <c r="N204" s="162"/>
      <c r="O204" s="106"/>
      <c r="P204" s="106"/>
      <c r="Q204" s="106"/>
      <c r="R204" s="106"/>
      <c r="S204" s="106"/>
      <c r="T204" s="106"/>
      <c r="U204" s="110"/>
      <c r="V204" s="106"/>
      <c r="W204" s="106"/>
      <c r="Y204" s="106"/>
      <c r="Z204" s="106"/>
      <c r="AA204" s="106"/>
    </row>
    <row r="205" ht="12.75" spans="1:27">
      <c r="A205" s="154"/>
      <c r="B205" s="154">
        <f t="shared" si="1"/>
        <v>10207</v>
      </c>
      <c r="C205" s="3"/>
      <c r="D205" s="3"/>
      <c r="E205" s="91" t="s">
        <v>10</v>
      </c>
      <c r="F205" s="91" t="s">
        <v>244</v>
      </c>
      <c r="G205" s="66">
        <v>2020</v>
      </c>
      <c r="H205" s="130" t="s">
        <v>243</v>
      </c>
      <c r="I205" s="121" t="s">
        <v>83</v>
      </c>
      <c r="J205" s="66">
        <v>158</v>
      </c>
      <c r="K205" s="88"/>
      <c r="L205" s="130" t="s">
        <v>14</v>
      </c>
      <c r="M205" s="6" t="s">
        <v>3769</v>
      </c>
      <c r="N205" s="162"/>
      <c r="O205" s="106"/>
      <c r="P205" s="106"/>
      <c r="Q205" s="106"/>
      <c r="R205" s="106"/>
      <c r="S205" s="106"/>
      <c r="T205" s="110"/>
      <c r="V205" s="106"/>
      <c r="W205" s="106"/>
      <c r="Y205" s="106"/>
      <c r="Z205" s="106"/>
      <c r="AA205" s="106"/>
    </row>
    <row r="206" ht="12.75" spans="1:27">
      <c r="A206" s="154"/>
      <c r="B206" s="154">
        <f t="shared" si="1"/>
        <v>10208</v>
      </c>
      <c r="C206" s="3"/>
      <c r="D206" s="3"/>
      <c r="E206" s="91" t="s">
        <v>10</v>
      </c>
      <c r="F206" s="91" t="s">
        <v>796</v>
      </c>
      <c r="G206" s="66">
        <v>2020</v>
      </c>
      <c r="H206" s="130" t="s">
        <v>243</v>
      </c>
      <c r="I206" s="121" t="s">
        <v>83</v>
      </c>
      <c r="J206" s="66">
        <v>158</v>
      </c>
      <c r="K206" s="88"/>
      <c r="L206" s="130" t="s">
        <v>40</v>
      </c>
      <c r="M206" s="6" t="s">
        <v>3769</v>
      </c>
      <c r="N206" s="162"/>
      <c r="O206" s="106"/>
      <c r="Q206" s="106"/>
      <c r="R206" s="106"/>
      <c r="S206" s="106"/>
      <c r="T206" s="106"/>
      <c r="U206" s="110"/>
      <c r="V206" s="106"/>
      <c r="W206" s="106"/>
      <c r="Y206" s="106"/>
      <c r="Z206" s="106"/>
      <c r="AA206" s="106"/>
    </row>
    <row r="207" ht="12.75" spans="1:20">
      <c r="A207" s="154"/>
      <c r="B207" s="154">
        <f t="shared" si="1"/>
        <v>10209</v>
      </c>
      <c r="C207" s="3"/>
      <c r="D207" s="3"/>
      <c r="E207" s="91" t="s">
        <v>10</v>
      </c>
      <c r="F207" s="91" t="s">
        <v>797</v>
      </c>
      <c r="G207" s="66">
        <v>2020</v>
      </c>
      <c r="H207" s="130" t="s">
        <v>243</v>
      </c>
      <c r="I207" s="121" t="s">
        <v>83</v>
      </c>
      <c r="J207" s="66">
        <v>158</v>
      </c>
      <c r="K207" s="88"/>
      <c r="L207" s="130" t="s">
        <v>40</v>
      </c>
      <c r="M207" s="6" t="s">
        <v>3769</v>
      </c>
      <c r="N207" s="10"/>
      <c r="O207" s="106"/>
      <c r="T207" s="106"/>
    </row>
    <row r="208" ht="12.75" spans="1:27">
      <c r="A208" s="154"/>
      <c r="B208" s="154">
        <f t="shared" si="1"/>
        <v>10210</v>
      </c>
      <c r="C208" s="3"/>
      <c r="D208" s="3"/>
      <c r="E208" s="91" t="s">
        <v>10</v>
      </c>
      <c r="F208" s="91" t="s">
        <v>3113</v>
      </c>
      <c r="G208" s="66">
        <v>2020</v>
      </c>
      <c r="H208" s="130" t="s">
        <v>243</v>
      </c>
      <c r="I208" s="121" t="s">
        <v>3114</v>
      </c>
      <c r="J208" s="66">
        <v>145</v>
      </c>
      <c r="K208" s="88"/>
      <c r="L208" s="130" t="s">
        <v>977</v>
      </c>
      <c r="M208" s="6" t="s">
        <v>3769</v>
      </c>
      <c r="N208" s="162"/>
      <c r="O208" s="106"/>
      <c r="Q208" s="106"/>
      <c r="R208" s="106"/>
      <c r="S208" s="106"/>
      <c r="T208" s="110"/>
      <c r="V208" s="106"/>
      <c r="W208" s="106"/>
      <c r="Y208" s="106"/>
      <c r="Z208" s="106"/>
      <c r="AA208" s="106"/>
    </row>
    <row r="209" ht="12.75" spans="1:27">
      <c r="A209" s="154"/>
      <c r="B209" s="154">
        <f t="shared" si="1"/>
        <v>10211</v>
      </c>
      <c r="C209" s="3"/>
      <c r="D209" s="3"/>
      <c r="E209" s="91" t="s">
        <v>10</v>
      </c>
      <c r="F209" s="91" t="s">
        <v>3115</v>
      </c>
      <c r="G209" s="66">
        <v>2020</v>
      </c>
      <c r="H209" s="130" t="s">
        <v>243</v>
      </c>
      <c r="I209" s="121" t="s">
        <v>3114</v>
      </c>
      <c r="J209" s="66">
        <v>145</v>
      </c>
      <c r="K209" s="88"/>
      <c r="L209" s="130" t="s">
        <v>14</v>
      </c>
      <c r="M209" s="6" t="s">
        <v>3769</v>
      </c>
      <c r="N209" s="162"/>
      <c r="O209" s="106"/>
      <c r="Q209" s="106"/>
      <c r="R209" s="106"/>
      <c r="S209" s="106"/>
      <c r="T209" s="110"/>
      <c r="V209" s="106"/>
      <c r="W209" s="106"/>
      <c r="Y209" s="106"/>
      <c r="Z209" s="106"/>
      <c r="AA209" s="106"/>
    </row>
    <row r="210" ht="14.25" spans="1:27">
      <c r="A210" s="154"/>
      <c r="B210" s="154">
        <f t="shared" si="1"/>
        <v>10212</v>
      </c>
      <c r="C210" s="3"/>
      <c r="D210" s="3"/>
      <c r="E210" s="91" t="s">
        <v>10</v>
      </c>
      <c r="F210" s="91" t="s">
        <v>706</v>
      </c>
      <c r="G210" s="66">
        <v>2020</v>
      </c>
      <c r="H210" s="130" t="s">
        <v>707</v>
      </c>
      <c r="I210" s="121" t="s">
        <v>80</v>
      </c>
      <c r="J210" s="66">
        <v>1</v>
      </c>
      <c r="K210" s="174" t="s">
        <v>708</v>
      </c>
      <c r="L210" s="130" t="s">
        <v>14</v>
      </c>
      <c r="M210" s="6" t="s">
        <v>3769</v>
      </c>
      <c r="N210" s="162"/>
      <c r="O210" s="106"/>
      <c r="Q210" s="106"/>
      <c r="R210" s="106"/>
      <c r="S210" s="106"/>
      <c r="T210" s="110"/>
      <c r="V210" s="106"/>
      <c r="W210" s="106"/>
      <c r="Y210" s="106"/>
      <c r="Z210" s="106"/>
      <c r="AA210" s="106"/>
    </row>
    <row r="211" ht="14.25" spans="1:27">
      <c r="A211" s="154"/>
      <c r="B211" s="154">
        <f t="shared" si="1"/>
        <v>10213</v>
      </c>
      <c r="C211" s="3"/>
      <c r="D211" s="3"/>
      <c r="E211" s="91" t="s">
        <v>10</v>
      </c>
      <c r="F211" s="91" t="s">
        <v>245</v>
      </c>
      <c r="G211" s="66">
        <v>2020</v>
      </c>
      <c r="H211" s="130" t="s">
        <v>246</v>
      </c>
      <c r="I211" s="121" t="s">
        <v>247</v>
      </c>
      <c r="J211" s="66">
        <v>5</v>
      </c>
      <c r="K211" s="131" t="s">
        <v>248</v>
      </c>
      <c r="L211" s="130" t="s">
        <v>14</v>
      </c>
      <c r="M211" s="6" t="s">
        <v>3769</v>
      </c>
      <c r="N211" s="162"/>
      <c r="O211" s="106"/>
      <c r="Q211" s="106"/>
      <c r="R211" s="106"/>
      <c r="S211" s="106"/>
      <c r="T211" s="110"/>
      <c r="V211" s="106"/>
      <c r="W211" s="106"/>
      <c r="Y211" s="106"/>
      <c r="Z211" s="106"/>
      <c r="AA211" s="106"/>
    </row>
    <row r="212" ht="12.75" spans="1:27">
      <c r="A212" s="154"/>
      <c r="B212" s="154">
        <f t="shared" si="1"/>
        <v>10214</v>
      </c>
      <c r="C212" s="3"/>
      <c r="D212" s="3"/>
      <c r="E212" s="91" t="s">
        <v>19</v>
      </c>
      <c r="F212" s="91" t="s">
        <v>3116</v>
      </c>
      <c r="G212" s="66">
        <v>2020</v>
      </c>
      <c r="H212" s="130" t="s">
        <v>3117</v>
      </c>
      <c r="I212" s="121" t="s">
        <v>13</v>
      </c>
      <c r="J212" s="66">
        <v>304</v>
      </c>
      <c r="K212" s="88"/>
      <c r="L212" s="130" t="s">
        <v>977</v>
      </c>
      <c r="M212" s="6" t="s">
        <v>3769</v>
      </c>
      <c r="N212" s="162"/>
      <c r="O212" s="106"/>
      <c r="Q212" s="106"/>
      <c r="R212" s="106"/>
      <c r="S212" s="106"/>
      <c r="T212" s="110"/>
      <c r="V212" s="106"/>
      <c r="W212" s="106"/>
      <c r="Y212" s="106"/>
      <c r="Z212" s="106"/>
      <c r="AA212" s="106"/>
    </row>
    <row r="213" ht="12.75" spans="1:27">
      <c r="A213" s="154"/>
      <c r="B213" s="154">
        <f t="shared" si="1"/>
        <v>10215</v>
      </c>
      <c r="C213" s="3"/>
      <c r="D213" s="3"/>
      <c r="E213" s="91" t="s">
        <v>19</v>
      </c>
      <c r="F213" s="91" t="s">
        <v>3118</v>
      </c>
      <c r="G213" s="66">
        <v>2020</v>
      </c>
      <c r="H213" s="130" t="s">
        <v>3117</v>
      </c>
      <c r="I213" s="121" t="s">
        <v>36</v>
      </c>
      <c r="J213" s="66">
        <v>314</v>
      </c>
      <c r="K213" s="88"/>
      <c r="L213" s="130" t="s">
        <v>14</v>
      </c>
      <c r="M213" s="6" t="s">
        <v>3769</v>
      </c>
      <c r="N213" s="162"/>
      <c r="O213" s="106"/>
      <c r="P213" s="106"/>
      <c r="Q213" s="106"/>
      <c r="R213" s="106"/>
      <c r="S213" s="106"/>
      <c r="T213" s="110"/>
      <c r="V213" s="106"/>
      <c r="W213" s="106"/>
      <c r="Y213" s="106"/>
      <c r="Z213" s="106"/>
      <c r="AA213" s="106"/>
    </row>
    <row r="214" ht="12.75" spans="1:27">
      <c r="A214" s="154"/>
      <c r="B214" s="154">
        <f t="shared" si="1"/>
        <v>10216</v>
      </c>
      <c r="C214" s="3"/>
      <c r="D214" s="3"/>
      <c r="E214" s="91" t="s">
        <v>19</v>
      </c>
      <c r="F214" s="91" t="s">
        <v>3119</v>
      </c>
      <c r="G214" s="66">
        <v>2020</v>
      </c>
      <c r="H214" s="130" t="s">
        <v>348</v>
      </c>
      <c r="I214" s="121" t="s">
        <v>36</v>
      </c>
      <c r="J214" s="66">
        <v>248</v>
      </c>
      <c r="K214" s="88"/>
      <c r="L214" s="130" t="s">
        <v>14</v>
      </c>
      <c r="M214" s="6" t="s">
        <v>3769</v>
      </c>
      <c r="N214" s="162"/>
      <c r="O214" s="106"/>
      <c r="P214" s="106"/>
      <c r="Q214" s="106"/>
      <c r="R214" s="106"/>
      <c r="S214" s="106"/>
      <c r="T214" s="106"/>
      <c r="U214" s="110"/>
      <c r="V214" s="106"/>
      <c r="W214" s="106"/>
      <c r="Y214" s="106"/>
      <c r="Z214" s="106"/>
      <c r="AA214" s="106"/>
    </row>
    <row r="215" ht="12.75" spans="1:27">
      <c r="A215" s="154"/>
      <c r="B215" s="154">
        <f t="shared" si="1"/>
        <v>10217</v>
      </c>
      <c r="C215" s="3"/>
      <c r="D215" s="3"/>
      <c r="E215" s="91" t="s">
        <v>19</v>
      </c>
      <c r="F215" s="91" t="s">
        <v>3120</v>
      </c>
      <c r="G215" s="66">
        <v>2020</v>
      </c>
      <c r="H215" s="130" t="s">
        <v>348</v>
      </c>
      <c r="I215" s="121" t="s">
        <v>3121</v>
      </c>
      <c r="J215" s="66">
        <v>248</v>
      </c>
      <c r="K215" s="88"/>
      <c r="L215" s="130" t="s">
        <v>14</v>
      </c>
      <c r="M215" s="6" t="s">
        <v>3769</v>
      </c>
      <c r="N215" s="162"/>
      <c r="O215" s="106"/>
      <c r="P215" s="106"/>
      <c r="Q215" s="106"/>
      <c r="R215" s="106"/>
      <c r="S215" s="106"/>
      <c r="T215" s="110"/>
      <c r="V215" s="106"/>
      <c r="W215" s="106"/>
      <c r="Y215" s="106"/>
      <c r="Z215" s="106"/>
      <c r="AA215" s="106"/>
    </row>
    <row r="216" ht="12.75" spans="1:27">
      <c r="A216" s="154"/>
      <c r="B216" s="154">
        <f t="shared" si="1"/>
        <v>10218</v>
      </c>
      <c r="C216" s="3"/>
      <c r="D216" s="3"/>
      <c r="E216" s="91" t="s">
        <v>10</v>
      </c>
      <c r="F216" s="91" t="s">
        <v>3122</v>
      </c>
      <c r="G216" s="66">
        <v>2020</v>
      </c>
      <c r="H216" s="130" t="s">
        <v>348</v>
      </c>
      <c r="I216" s="121" t="s">
        <v>13</v>
      </c>
      <c r="J216" s="66">
        <v>261</v>
      </c>
      <c r="K216" s="88"/>
      <c r="L216" s="130" t="s">
        <v>14</v>
      </c>
      <c r="M216" s="6" t="s">
        <v>3769</v>
      </c>
      <c r="N216" s="162"/>
      <c r="O216" s="106"/>
      <c r="P216" s="106"/>
      <c r="Q216" s="106"/>
      <c r="R216" s="106"/>
      <c r="S216" s="106"/>
      <c r="T216" s="110"/>
      <c r="V216" s="106"/>
      <c r="W216" s="106"/>
      <c r="Y216" s="106"/>
      <c r="Z216" s="106"/>
      <c r="AA216" s="106"/>
    </row>
    <row r="217" ht="12.75" spans="1:27">
      <c r="A217" s="154"/>
      <c r="B217" s="154">
        <f t="shared" si="1"/>
        <v>10219</v>
      </c>
      <c r="C217" s="3"/>
      <c r="D217" s="3"/>
      <c r="E217" s="91" t="s">
        <v>10</v>
      </c>
      <c r="F217" s="91" t="s">
        <v>3123</v>
      </c>
      <c r="G217" s="66">
        <v>2020</v>
      </c>
      <c r="H217" s="130" t="s">
        <v>348</v>
      </c>
      <c r="I217" s="121" t="s">
        <v>13</v>
      </c>
      <c r="J217" s="66">
        <v>261</v>
      </c>
      <c r="K217" s="88"/>
      <c r="L217" s="130" t="s">
        <v>14</v>
      </c>
      <c r="M217" s="6" t="s">
        <v>3769</v>
      </c>
      <c r="N217" s="162"/>
      <c r="O217" s="106"/>
      <c r="P217" s="106"/>
      <c r="Q217" s="106"/>
      <c r="R217" s="106"/>
      <c r="S217" s="106"/>
      <c r="T217" s="110"/>
      <c r="U217" s="110"/>
      <c r="V217" s="106"/>
      <c r="W217" s="106"/>
      <c r="Y217" s="106"/>
      <c r="Z217" s="106"/>
      <c r="AA217" s="106"/>
    </row>
    <row r="218" ht="12.75" spans="1:27">
      <c r="A218" s="154"/>
      <c r="B218" s="154">
        <f t="shared" si="1"/>
        <v>10220</v>
      </c>
      <c r="C218" s="3"/>
      <c r="D218" s="3"/>
      <c r="E218" s="91" t="s">
        <v>10</v>
      </c>
      <c r="F218" s="91" t="s">
        <v>3124</v>
      </c>
      <c r="G218" s="66">
        <v>2020</v>
      </c>
      <c r="H218" s="130" t="s">
        <v>348</v>
      </c>
      <c r="I218" s="121" t="s">
        <v>142</v>
      </c>
      <c r="J218" s="66">
        <v>295</v>
      </c>
      <c r="K218" s="88"/>
      <c r="L218" s="130" t="s">
        <v>14</v>
      </c>
      <c r="M218" s="6" t="s">
        <v>3769</v>
      </c>
      <c r="N218" s="162"/>
      <c r="O218" s="106"/>
      <c r="P218" s="106"/>
      <c r="Q218" s="106"/>
      <c r="R218" s="106"/>
      <c r="S218" s="106"/>
      <c r="T218" s="110"/>
      <c r="V218" s="106"/>
      <c r="W218" s="106"/>
      <c r="Y218" s="106"/>
      <c r="Z218" s="106"/>
      <c r="AA218" s="106"/>
    </row>
    <row r="219" ht="12.75" spans="1:27">
      <c r="A219" s="154"/>
      <c r="B219" s="154">
        <f t="shared" si="1"/>
        <v>10221</v>
      </c>
      <c r="C219" s="3"/>
      <c r="D219" s="3"/>
      <c r="E219" s="91" t="s">
        <v>10</v>
      </c>
      <c r="F219" s="91" t="s">
        <v>778</v>
      </c>
      <c r="G219" s="66">
        <v>2020</v>
      </c>
      <c r="H219" s="130" t="s">
        <v>348</v>
      </c>
      <c r="I219" s="121" t="s">
        <v>83</v>
      </c>
      <c r="J219" s="66">
        <v>258</v>
      </c>
      <c r="K219" s="88"/>
      <c r="L219" s="130" t="s">
        <v>40</v>
      </c>
      <c r="M219" s="6" t="s">
        <v>3769</v>
      </c>
      <c r="N219" s="162"/>
      <c r="O219" s="106"/>
      <c r="P219" s="106"/>
      <c r="Q219" s="106"/>
      <c r="R219" s="106"/>
      <c r="S219" s="106"/>
      <c r="T219" s="110"/>
      <c r="V219" s="106"/>
      <c r="W219" s="106"/>
      <c r="Y219" s="106"/>
      <c r="Z219" s="106"/>
      <c r="AA219" s="106"/>
    </row>
    <row r="220" ht="12.75" spans="1:15">
      <c r="A220" s="154"/>
      <c r="B220" s="154">
        <f t="shared" si="1"/>
        <v>10222</v>
      </c>
      <c r="C220" s="3"/>
      <c r="D220" s="3"/>
      <c r="E220" s="91" t="s">
        <v>10</v>
      </c>
      <c r="F220" s="91" t="s">
        <v>347</v>
      </c>
      <c r="G220" s="66">
        <v>2020</v>
      </c>
      <c r="H220" s="130" t="s">
        <v>348</v>
      </c>
      <c r="I220" s="121" t="s">
        <v>83</v>
      </c>
      <c r="J220" s="66">
        <v>258</v>
      </c>
      <c r="K220" s="88"/>
      <c r="L220" s="66" t="s">
        <v>14</v>
      </c>
      <c r="M220" s="6" t="s">
        <v>3769</v>
      </c>
      <c r="N220" s="10"/>
      <c r="O220" s="106"/>
    </row>
    <row r="221" ht="12.75" spans="1:27">
      <c r="A221" s="154"/>
      <c r="B221" s="154">
        <f t="shared" si="1"/>
        <v>10223</v>
      </c>
      <c r="C221" s="3"/>
      <c r="D221" s="3"/>
      <c r="E221" s="91" t="s">
        <v>10</v>
      </c>
      <c r="F221" s="91" t="s">
        <v>779</v>
      </c>
      <c r="G221" s="66">
        <v>2020</v>
      </c>
      <c r="H221" s="130" t="s">
        <v>348</v>
      </c>
      <c r="I221" s="121" t="s">
        <v>83</v>
      </c>
      <c r="J221" s="66">
        <v>258</v>
      </c>
      <c r="K221" s="88"/>
      <c r="L221" s="130" t="s">
        <v>40</v>
      </c>
      <c r="M221" s="6" t="s">
        <v>3769</v>
      </c>
      <c r="N221" s="162"/>
      <c r="O221" s="106"/>
      <c r="P221" s="106"/>
      <c r="Q221" s="106"/>
      <c r="R221" s="106"/>
      <c r="S221" s="106"/>
      <c r="T221" s="110"/>
      <c r="V221" s="106"/>
      <c r="W221" s="106"/>
      <c r="Y221" s="106"/>
      <c r="Z221" s="106"/>
      <c r="AA221" s="106"/>
    </row>
    <row r="222" ht="12.75" spans="1:15">
      <c r="A222" s="154"/>
      <c r="B222" s="154">
        <f t="shared" si="1"/>
        <v>10224</v>
      </c>
      <c r="C222" s="3"/>
      <c r="D222" s="3"/>
      <c r="E222" s="91" t="s">
        <v>10</v>
      </c>
      <c r="F222" s="91" t="s">
        <v>349</v>
      </c>
      <c r="G222" s="66">
        <v>2020</v>
      </c>
      <c r="H222" s="130" t="s">
        <v>348</v>
      </c>
      <c r="I222" s="121" t="s">
        <v>83</v>
      </c>
      <c r="J222" s="66">
        <v>258</v>
      </c>
      <c r="K222" s="88"/>
      <c r="L222" s="66" t="s">
        <v>14</v>
      </c>
      <c r="M222" s="6" t="s">
        <v>3769</v>
      </c>
      <c r="N222" s="10"/>
      <c r="O222" s="106"/>
    </row>
    <row r="223" ht="12.75" spans="1:27">
      <c r="A223" s="154"/>
      <c r="B223" s="154">
        <f t="shared" si="1"/>
        <v>10225</v>
      </c>
      <c r="C223" s="3"/>
      <c r="D223" s="3"/>
      <c r="E223" s="91" t="s">
        <v>10</v>
      </c>
      <c r="F223" s="91" t="s">
        <v>517</v>
      </c>
      <c r="G223" s="66">
        <v>2020</v>
      </c>
      <c r="H223" s="130" t="s">
        <v>54</v>
      </c>
      <c r="I223" s="121" t="s">
        <v>518</v>
      </c>
      <c r="J223" s="66">
        <v>362</v>
      </c>
      <c r="K223" s="88"/>
      <c r="L223" s="130" t="s">
        <v>40</v>
      </c>
      <c r="M223" s="6" t="s">
        <v>3769</v>
      </c>
      <c r="N223" s="162"/>
      <c r="O223" s="106"/>
      <c r="P223" s="106"/>
      <c r="Q223" s="106"/>
      <c r="R223" s="106"/>
      <c r="S223" s="106"/>
      <c r="T223" s="106"/>
      <c r="U223" s="110"/>
      <c r="V223" s="106"/>
      <c r="W223" s="106"/>
      <c r="Y223" s="106"/>
      <c r="Z223" s="106"/>
      <c r="AA223" s="106"/>
    </row>
    <row r="224" ht="12.75" spans="1:27">
      <c r="A224" s="154"/>
      <c r="B224" s="154">
        <f t="shared" si="1"/>
        <v>10226</v>
      </c>
      <c r="C224" s="3"/>
      <c r="D224" s="3"/>
      <c r="E224" s="91" t="s">
        <v>10</v>
      </c>
      <c r="F224" s="91" t="s">
        <v>3460</v>
      </c>
      <c r="G224" s="66">
        <v>2020</v>
      </c>
      <c r="H224" s="130" t="s">
        <v>3461</v>
      </c>
      <c r="I224" s="121" t="s">
        <v>3462</v>
      </c>
      <c r="J224" s="172" t="s">
        <v>3463</v>
      </c>
      <c r="K224" s="66" t="s">
        <v>1624</v>
      </c>
      <c r="L224" s="130" t="s">
        <v>40</v>
      </c>
      <c r="M224" s="6" t="s">
        <v>4769</v>
      </c>
      <c r="N224" s="162"/>
      <c r="O224" s="106"/>
      <c r="P224" s="106"/>
      <c r="Q224" s="106"/>
      <c r="R224" s="106"/>
      <c r="S224" s="106"/>
      <c r="T224" s="110"/>
      <c r="V224" s="106"/>
      <c r="W224" s="106"/>
      <c r="Y224" s="106"/>
      <c r="Z224" s="106"/>
      <c r="AA224" s="106"/>
    </row>
    <row r="225" ht="12.75" spans="1:27">
      <c r="A225" s="154"/>
      <c r="B225" s="154">
        <f t="shared" si="1"/>
        <v>10227</v>
      </c>
      <c r="C225" s="3"/>
      <c r="D225" s="3"/>
      <c r="E225" s="91" t="s">
        <v>10</v>
      </c>
      <c r="F225" s="91" t="s">
        <v>23</v>
      </c>
      <c r="G225" s="66">
        <v>2020</v>
      </c>
      <c r="H225" s="130" t="s">
        <v>24</v>
      </c>
      <c r="I225" s="121" t="s">
        <v>25</v>
      </c>
      <c r="J225" s="66">
        <v>398</v>
      </c>
      <c r="K225" s="66" t="s">
        <v>26</v>
      </c>
      <c r="L225" s="130" t="s">
        <v>27</v>
      </c>
      <c r="M225" s="6" t="s">
        <v>3769</v>
      </c>
      <c r="N225" s="162"/>
      <c r="O225" s="106"/>
      <c r="P225" s="106"/>
      <c r="Q225" s="106"/>
      <c r="R225" s="106"/>
      <c r="S225" s="106"/>
      <c r="T225" s="106"/>
      <c r="U225" s="110"/>
      <c r="V225" s="106"/>
      <c r="W225" s="106"/>
      <c r="Y225" s="106"/>
      <c r="Z225" s="106"/>
      <c r="AA225" s="106"/>
    </row>
    <row r="226" ht="14.25" spans="1:27">
      <c r="A226" s="154"/>
      <c r="B226" s="154">
        <f t="shared" si="1"/>
        <v>10228</v>
      </c>
      <c r="C226" s="3"/>
      <c r="D226" s="3"/>
      <c r="E226" s="91" t="s">
        <v>10</v>
      </c>
      <c r="F226" s="91" t="s">
        <v>2704</v>
      </c>
      <c r="G226" s="63">
        <v>2019</v>
      </c>
      <c r="H226" s="67" t="s">
        <v>2705</v>
      </c>
      <c r="I226" s="123" t="s">
        <v>2706</v>
      </c>
      <c r="J226" s="63">
        <v>24</v>
      </c>
      <c r="K226" s="175" t="s">
        <v>2707</v>
      </c>
      <c r="L226" s="67" t="s">
        <v>40</v>
      </c>
      <c r="M226" s="6" t="s">
        <v>4834</v>
      </c>
      <c r="N226" s="162"/>
      <c r="O226" s="106"/>
      <c r="P226" s="106"/>
      <c r="Q226" s="106"/>
      <c r="R226" s="106"/>
      <c r="S226" s="106"/>
      <c r="T226" s="110"/>
      <c r="W226" s="106"/>
      <c r="Y226" s="106"/>
      <c r="Z226" s="106"/>
      <c r="AA226" s="106"/>
    </row>
    <row r="227" ht="12.75" spans="1:27">
      <c r="A227" s="154"/>
      <c r="B227" s="154">
        <f t="shared" si="1"/>
        <v>10229</v>
      </c>
      <c r="C227" s="3"/>
      <c r="D227" s="3"/>
      <c r="E227" s="91" t="s">
        <v>19</v>
      </c>
      <c r="F227" s="91" t="s">
        <v>3125</v>
      </c>
      <c r="G227" s="66">
        <v>2019</v>
      </c>
      <c r="H227" s="130" t="s">
        <v>24</v>
      </c>
      <c r="I227" s="121" t="s">
        <v>29</v>
      </c>
      <c r="J227" s="66">
        <v>210</v>
      </c>
      <c r="K227" s="88"/>
      <c r="L227" s="130" t="s">
        <v>27</v>
      </c>
      <c r="M227" s="6" t="s">
        <v>3769</v>
      </c>
      <c r="N227" s="162"/>
      <c r="O227" s="106"/>
      <c r="P227" s="106"/>
      <c r="Q227" s="106"/>
      <c r="R227" s="106"/>
      <c r="S227" s="106"/>
      <c r="T227" s="110"/>
      <c r="V227" s="106"/>
      <c r="W227" s="106"/>
      <c r="Y227" s="106"/>
      <c r="Z227" s="106"/>
      <c r="AA227" s="106"/>
    </row>
    <row r="228" ht="12.75" spans="1:27">
      <c r="A228" s="154"/>
      <c r="B228" s="154">
        <f t="shared" si="1"/>
        <v>10230</v>
      </c>
      <c r="C228" s="3"/>
      <c r="D228" s="3"/>
      <c r="E228" s="91" t="s">
        <v>19</v>
      </c>
      <c r="F228" s="91" t="s">
        <v>28</v>
      </c>
      <c r="G228" s="66">
        <v>2019</v>
      </c>
      <c r="H228" s="130" t="s">
        <v>24</v>
      </c>
      <c r="I228" s="121" t="s">
        <v>29</v>
      </c>
      <c r="J228" s="66">
        <v>210</v>
      </c>
      <c r="K228" s="88"/>
      <c r="L228" s="130" t="s">
        <v>14</v>
      </c>
      <c r="M228" s="6" t="s">
        <v>3769</v>
      </c>
      <c r="N228" s="162"/>
      <c r="O228" s="106"/>
      <c r="P228" s="106"/>
      <c r="Q228" s="106"/>
      <c r="R228" s="106"/>
      <c r="S228" s="106"/>
      <c r="T228" s="110"/>
      <c r="V228" s="106"/>
      <c r="W228" s="106"/>
      <c r="Y228" s="106"/>
      <c r="Z228" s="106"/>
      <c r="AA228" s="106"/>
    </row>
    <row r="229" ht="14.25" spans="1:27">
      <c r="A229" s="154"/>
      <c r="B229" s="154">
        <f t="shared" si="1"/>
        <v>10231</v>
      </c>
      <c r="C229" s="3"/>
      <c r="D229" s="3"/>
      <c r="E229" s="91" t="s">
        <v>10</v>
      </c>
      <c r="F229" s="91" t="s">
        <v>570</v>
      </c>
      <c r="G229" s="66">
        <v>2019</v>
      </c>
      <c r="H229" s="130" t="s">
        <v>571</v>
      </c>
      <c r="I229" s="121" t="s">
        <v>572</v>
      </c>
      <c r="J229" s="66">
        <v>101</v>
      </c>
      <c r="K229" s="174" t="s">
        <v>86</v>
      </c>
      <c r="L229" s="130" t="s">
        <v>14</v>
      </c>
      <c r="M229" s="6" t="s">
        <v>3769</v>
      </c>
      <c r="N229" s="162"/>
      <c r="O229" s="106"/>
      <c r="P229" s="106"/>
      <c r="Q229" s="106"/>
      <c r="R229" s="106"/>
      <c r="S229" s="106"/>
      <c r="T229" s="110"/>
      <c r="V229" s="106"/>
      <c r="W229" s="106"/>
      <c r="Y229" s="106"/>
      <c r="Z229" s="106"/>
      <c r="AA229" s="106"/>
    </row>
    <row r="230" ht="14.25" spans="1:27">
      <c r="A230" s="154"/>
      <c r="B230" s="154">
        <f t="shared" si="1"/>
        <v>10232</v>
      </c>
      <c r="C230" s="3"/>
      <c r="D230" s="3"/>
      <c r="E230" s="91" t="s">
        <v>19</v>
      </c>
      <c r="F230" s="91" t="s">
        <v>851</v>
      </c>
      <c r="G230" s="63">
        <v>2019</v>
      </c>
      <c r="H230" s="67" t="s">
        <v>24</v>
      </c>
      <c r="I230" s="123" t="s">
        <v>852</v>
      </c>
      <c r="J230" s="63">
        <v>357</v>
      </c>
      <c r="K230" s="176" t="s">
        <v>86</v>
      </c>
      <c r="L230" s="67" t="s">
        <v>40</v>
      </c>
      <c r="M230" s="6" t="s">
        <v>3769</v>
      </c>
      <c r="N230" s="162"/>
      <c r="O230" s="106"/>
      <c r="P230" s="106"/>
      <c r="Q230" s="106"/>
      <c r="R230" s="106"/>
      <c r="S230" s="106"/>
      <c r="T230" s="110"/>
      <c r="V230" s="106"/>
      <c r="W230" s="106"/>
      <c r="Y230" s="106"/>
      <c r="Z230" s="106"/>
      <c r="AA230" s="106"/>
    </row>
    <row r="231" ht="14.25" spans="1:27">
      <c r="A231" s="154"/>
      <c r="B231" s="154">
        <v>10234</v>
      </c>
      <c r="C231" s="3"/>
      <c r="D231" s="3"/>
      <c r="E231" s="91" t="s">
        <v>10</v>
      </c>
      <c r="F231" s="91" t="s">
        <v>3126</v>
      </c>
      <c r="G231" s="66">
        <v>2020</v>
      </c>
      <c r="H231" s="130" t="s">
        <v>571</v>
      </c>
      <c r="I231" s="121" t="s">
        <v>254</v>
      </c>
      <c r="J231" s="66">
        <v>101</v>
      </c>
      <c r="K231" s="131" t="s">
        <v>86</v>
      </c>
      <c r="L231" s="130" t="s">
        <v>14</v>
      </c>
      <c r="M231" s="6" t="s">
        <v>3769</v>
      </c>
      <c r="N231" s="162"/>
      <c r="O231" s="106"/>
      <c r="P231" s="106"/>
      <c r="Q231" s="106"/>
      <c r="R231" s="106"/>
      <c r="S231" s="106"/>
      <c r="T231" s="110"/>
      <c r="V231" s="106"/>
      <c r="W231" s="106"/>
      <c r="Y231" s="106"/>
      <c r="Z231" s="106"/>
      <c r="AA231" s="106"/>
    </row>
    <row r="232" ht="14.25" spans="1:27">
      <c r="A232" s="154"/>
      <c r="B232" s="154">
        <f t="shared" ref="B232:B635" si="2">B231+1</f>
        <v>10235</v>
      </c>
      <c r="C232" s="3"/>
      <c r="D232" s="3"/>
      <c r="E232" s="91" t="s">
        <v>10</v>
      </c>
      <c r="F232" s="91" t="s">
        <v>30</v>
      </c>
      <c r="G232" s="66">
        <v>2020</v>
      </c>
      <c r="H232" s="130" t="s">
        <v>31</v>
      </c>
      <c r="I232" s="121" t="s">
        <v>32</v>
      </c>
      <c r="J232" s="66">
        <v>1</v>
      </c>
      <c r="K232" s="174" t="s">
        <v>33</v>
      </c>
      <c r="L232" s="130" t="s">
        <v>14</v>
      </c>
      <c r="M232" s="6" t="s">
        <v>3769</v>
      </c>
      <c r="N232" s="162"/>
      <c r="O232" s="106"/>
      <c r="P232" s="106"/>
      <c r="Q232" s="106"/>
      <c r="R232" s="106"/>
      <c r="S232" s="106"/>
      <c r="T232" s="110"/>
      <c r="V232" s="106"/>
      <c r="W232" s="106"/>
      <c r="Y232" s="106"/>
      <c r="Z232" s="106"/>
      <c r="AA232" s="106"/>
    </row>
    <row r="233" ht="12.75" spans="1:27">
      <c r="A233" s="154"/>
      <c r="B233" s="154">
        <f t="shared" si="2"/>
        <v>10236</v>
      </c>
      <c r="C233" s="3"/>
      <c r="D233" s="3"/>
      <c r="E233" s="91" t="s">
        <v>10</v>
      </c>
      <c r="F233" s="91" t="s">
        <v>3127</v>
      </c>
      <c r="G233" s="66">
        <v>2020</v>
      </c>
      <c r="H233" s="130" t="s">
        <v>35</v>
      </c>
      <c r="I233" s="121" t="s">
        <v>29</v>
      </c>
      <c r="J233" s="66">
        <v>1</v>
      </c>
      <c r="K233" s="88"/>
      <c r="L233" s="130" t="s">
        <v>14</v>
      </c>
      <c r="M233" s="6" t="s">
        <v>3769</v>
      </c>
      <c r="N233" s="162"/>
      <c r="O233" s="106"/>
      <c r="P233" s="106"/>
      <c r="Q233" s="106"/>
      <c r="R233" s="106"/>
      <c r="S233" s="106"/>
      <c r="T233" s="110"/>
      <c r="V233" s="106"/>
      <c r="W233" s="106"/>
      <c r="Y233" s="106"/>
      <c r="Z233" s="106"/>
      <c r="AA233" s="106"/>
    </row>
    <row r="234" ht="12.75" spans="1:27">
      <c r="A234" s="154"/>
      <c r="B234" s="154">
        <f t="shared" si="2"/>
        <v>10237</v>
      </c>
      <c r="C234" s="3"/>
      <c r="D234" s="3"/>
      <c r="E234" s="91" t="s">
        <v>10</v>
      </c>
      <c r="F234" s="91" t="s">
        <v>3128</v>
      </c>
      <c r="G234" s="66">
        <v>2020</v>
      </c>
      <c r="H234" s="130" t="s">
        <v>35</v>
      </c>
      <c r="I234" s="121" t="s">
        <v>29</v>
      </c>
      <c r="J234" s="66">
        <v>1</v>
      </c>
      <c r="K234" s="88"/>
      <c r="L234" s="130" t="s">
        <v>27</v>
      </c>
      <c r="M234" s="6" t="s">
        <v>3769</v>
      </c>
      <c r="N234" s="162"/>
      <c r="O234" s="106"/>
      <c r="P234" s="106"/>
      <c r="Q234" s="106"/>
      <c r="R234" s="106"/>
      <c r="S234" s="106"/>
      <c r="T234" s="110"/>
      <c r="V234" s="106"/>
      <c r="W234" s="106"/>
      <c r="Y234" s="106"/>
      <c r="Z234" s="106"/>
      <c r="AA234" s="106"/>
    </row>
    <row r="235" ht="12.75" spans="1:27">
      <c r="A235" s="154"/>
      <c r="B235" s="154">
        <f t="shared" si="2"/>
        <v>10238</v>
      </c>
      <c r="C235" s="3"/>
      <c r="D235" s="3"/>
      <c r="E235" s="91" t="s">
        <v>10</v>
      </c>
      <c r="F235" s="91" t="s">
        <v>3129</v>
      </c>
      <c r="G235" s="63">
        <v>2020</v>
      </c>
      <c r="H235" s="67" t="s">
        <v>35</v>
      </c>
      <c r="I235" s="123" t="s">
        <v>36</v>
      </c>
      <c r="J235" s="63">
        <v>265</v>
      </c>
      <c r="K235" s="62"/>
      <c r="L235" s="67" t="s">
        <v>14</v>
      </c>
      <c r="M235" s="6" t="s">
        <v>3769</v>
      </c>
      <c r="N235" s="162"/>
      <c r="O235" s="106"/>
      <c r="P235" s="106"/>
      <c r="Q235" s="106"/>
      <c r="R235" s="106"/>
      <c r="S235" s="106"/>
      <c r="T235" s="110"/>
      <c r="V235" s="106"/>
      <c r="W235" s="106"/>
      <c r="Y235" s="106"/>
      <c r="Z235" s="106"/>
      <c r="AA235" s="106"/>
    </row>
    <row r="236" ht="12.75" spans="1:27">
      <c r="A236" s="154"/>
      <c r="B236" s="154">
        <f t="shared" si="2"/>
        <v>10239</v>
      </c>
      <c r="C236" s="3"/>
      <c r="D236" s="3"/>
      <c r="E236" s="91" t="s">
        <v>10</v>
      </c>
      <c r="F236" s="91" t="s">
        <v>3130</v>
      </c>
      <c r="G236" s="63">
        <v>2020</v>
      </c>
      <c r="H236" s="63" t="s">
        <v>35</v>
      </c>
      <c r="I236" s="63" t="s">
        <v>594</v>
      </c>
      <c r="J236" s="63">
        <v>265</v>
      </c>
      <c r="K236" s="62"/>
      <c r="L236" s="63" t="s">
        <v>14</v>
      </c>
      <c r="M236" s="6" t="s">
        <v>3769</v>
      </c>
      <c r="N236" s="10"/>
      <c r="O236" s="106"/>
      <c r="Q236" s="108"/>
      <c r="R236" s="109"/>
      <c r="S236" s="109"/>
      <c r="T236" s="110"/>
      <c r="U236" s="110"/>
      <c r="V236" s="110"/>
      <c r="W236" s="106"/>
      <c r="Y236" s="106"/>
      <c r="Z236" s="106"/>
      <c r="AA236" s="106"/>
    </row>
    <row r="237" ht="12.75" spans="1:27">
      <c r="A237" s="154"/>
      <c r="B237" s="154">
        <f t="shared" si="2"/>
        <v>10240</v>
      </c>
      <c r="C237" s="3"/>
      <c r="D237" s="3"/>
      <c r="E237" s="91" t="s">
        <v>10</v>
      </c>
      <c r="F237" s="91" t="s">
        <v>34</v>
      </c>
      <c r="G237" s="63">
        <v>2020</v>
      </c>
      <c r="H237" s="67" t="s">
        <v>35</v>
      </c>
      <c r="I237" s="123" t="s">
        <v>36</v>
      </c>
      <c r="J237" s="63">
        <v>222</v>
      </c>
      <c r="K237" s="62"/>
      <c r="L237" s="67" t="s">
        <v>14</v>
      </c>
      <c r="M237" s="6" t="s">
        <v>3769</v>
      </c>
      <c r="N237" s="162"/>
      <c r="O237" s="106"/>
      <c r="P237" s="106"/>
      <c r="Q237" s="106"/>
      <c r="R237" s="106"/>
      <c r="S237" s="106"/>
      <c r="T237" s="110"/>
      <c r="V237" s="106"/>
      <c r="W237" s="106"/>
      <c r="Y237" s="106"/>
      <c r="Z237" s="106"/>
      <c r="AA237" s="106"/>
    </row>
    <row r="238" ht="14.25" spans="1:27">
      <c r="A238" s="154"/>
      <c r="B238" s="154">
        <f t="shared" si="2"/>
        <v>10241</v>
      </c>
      <c r="C238" s="3"/>
      <c r="D238" s="3"/>
      <c r="E238" s="91" t="s">
        <v>10</v>
      </c>
      <c r="F238" s="91" t="s">
        <v>37</v>
      </c>
      <c r="G238" s="66">
        <v>2020</v>
      </c>
      <c r="H238" s="130" t="s">
        <v>35</v>
      </c>
      <c r="I238" s="121" t="s">
        <v>38</v>
      </c>
      <c r="J238" s="171">
        <v>181</v>
      </c>
      <c r="K238" s="173" t="s">
        <v>39</v>
      </c>
      <c r="L238" s="130" t="s">
        <v>40</v>
      </c>
      <c r="M238" s="6" t="s">
        <v>3769</v>
      </c>
      <c r="N238" s="162"/>
      <c r="O238" s="106"/>
      <c r="P238" s="106"/>
      <c r="Q238" s="106"/>
      <c r="R238" s="106"/>
      <c r="S238" s="106"/>
      <c r="T238" s="110"/>
      <c r="V238" s="106"/>
      <c r="W238" s="106"/>
      <c r="Y238" s="106"/>
      <c r="Z238" s="106"/>
      <c r="AA238" s="106"/>
    </row>
    <row r="239" ht="14.25" spans="1:27">
      <c r="A239" s="154"/>
      <c r="B239" s="154">
        <f t="shared" si="2"/>
        <v>10242</v>
      </c>
      <c r="C239" s="3"/>
      <c r="D239" s="3"/>
      <c r="E239" s="91" t="s">
        <v>10</v>
      </c>
      <c r="F239" s="91" t="s">
        <v>3131</v>
      </c>
      <c r="G239" s="63">
        <v>2020</v>
      </c>
      <c r="H239" s="67" t="s">
        <v>35</v>
      </c>
      <c r="I239" s="123" t="s">
        <v>3132</v>
      </c>
      <c r="J239" s="63">
        <v>220</v>
      </c>
      <c r="K239" s="177" t="s">
        <v>108</v>
      </c>
      <c r="L239" s="67" t="s">
        <v>14</v>
      </c>
      <c r="M239" s="6" t="s">
        <v>3769</v>
      </c>
      <c r="N239" s="162"/>
      <c r="O239" s="106"/>
      <c r="P239" s="106"/>
      <c r="Q239" s="106"/>
      <c r="R239" s="106"/>
      <c r="S239" s="106"/>
      <c r="T239" s="110"/>
      <c r="V239" s="106"/>
      <c r="W239" s="106"/>
      <c r="Y239" s="106"/>
      <c r="Z239" s="106"/>
      <c r="AA239" s="106"/>
    </row>
    <row r="240" ht="12.75" spans="1:27">
      <c r="A240" s="154"/>
      <c r="B240" s="154">
        <f t="shared" si="2"/>
        <v>10243</v>
      </c>
      <c r="C240" s="3"/>
      <c r="D240" s="3"/>
      <c r="E240" s="91" t="s">
        <v>10</v>
      </c>
      <c r="F240" s="91" t="s">
        <v>41</v>
      </c>
      <c r="G240" s="63">
        <v>2020</v>
      </c>
      <c r="H240" s="67" t="s">
        <v>35</v>
      </c>
      <c r="I240" s="123" t="s">
        <v>42</v>
      </c>
      <c r="J240" s="63">
        <v>209</v>
      </c>
      <c r="K240" s="62"/>
      <c r="L240" s="67" t="s">
        <v>14</v>
      </c>
      <c r="M240" s="6" t="s">
        <v>3769</v>
      </c>
      <c r="N240" s="162"/>
      <c r="O240" s="106"/>
      <c r="Q240" s="106"/>
      <c r="R240" s="106"/>
      <c r="S240" s="106"/>
      <c r="T240" s="110"/>
      <c r="V240" s="106"/>
      <c r="W240" s="106"/>
      <c r="Y240" s="106"/>
      <c r="Z240" s="106"/>
      <c r="AA240" s="106"/>
    </row>
    <row r="241" ht="12.75" spans="1:27">
      <c r="A241" s="154"/>
      <c r="B241" s="154">
        <f t="shared" si="2"/>
        <v>10244</v>
      </c>
      <c r="C241" s="3"/>
      <c r="D241" s="3"/>
      <c r="E241" s="91" t="s">
        <v>10</v>
      </c>
      <c r="F241" s="91" t="s">
        <v>43</v>
      </c>
      <c r="G241" s="63">
        <v>2020</v>
      </c>
      <c r="H241" s="67" t="s">
        <v>35</v>
      </c>
      <c r="I241" s="123" t="s">
        <v>42</v>
      </c>
      <c r="J241" s="63">
        <v>209</v>
      </c>
      <c r="K241" s="62"/>
      <c r="L241" s="67" t="s">
        <v>14</v>
      </c>
      <c r="M241" s="6" t="s">
        <v>3769</v>
      </c>
      <c r="N241" s="162"/>
      <c r="O241" s="106"/>
      <c r="Q241" s="106"/>
      <c r="R241" s="106"/>
      <c r="S241" s="106"/>
      <c r="T241" s="110"/>
      <c r="V241" s="106"/>
      <c r="W241" s="106"/>
      <c r="Y241" s="106"/>
      <c r="Z241" s="106"/>
      <c r="AA241" s="106"/>
    </row>
    <row r="242" ht="12.75" spans="1:27">
      <c r="A242" s="154"/>
      <c r="B242" s="154">
        <f t="shared" si="2"/>
        <v>10245</v>
      </c>
      <c r="C242" s="3"/>
      <c r="D242" s="3"/>
      <c r="E242" s="91" t="s">
        <v>10</v>
      </c>
      <c r="F242" s="91" t="s">
        <v>44</v>
      </c>
      <c r="G242" s="63">
        <v>2020</v>
      </c>
      <c r="H242" s="67" t="s">
        <v>35</v>
      </c>
      <c r="I242" s="123" t="s">
        <v>42</v>
      </c>
      <c r="J242" s="63">
        <v>209</v>
      </c>
      <c r="K242" s="62"/>
      <c r="L242" s="67" t="s">
        <v>45</v>
      </c>
      <c r="M242" s="6" t="s">
        <v>3769</v>
      </c>
      <c r="N242" s="162"/>
      <c r="O242" s="106"/>
      <c r="Q242" s="106"/>
      <c r="R242" s="106"/>
      <c r="S242" s="106"/>
      <c r="T242" s="110"/>
      <c r="V242" s="106"/>
      <c r="W242" s="106"/>
      <c r="Y242" s="106"/>
      <c r="Z242" s="106"/>
      <c r="AA242" s="106"/>
    </row>
    <row r="243" ht="12.75" spans="1:27">
      <c r="A243" s="154"/>
      <c r="B243" s="154">
        <f t="shared" si="2"/>
        <v>10246</v>
      </c>
      <c r="C243" s="3"/>
      <c r="D243" s="3"/>
      <c r="E243" s="91" t="s">
        <v>10</v>
      </c>
      <c r="F243" s="91" t="s">
        <v>46</v>
      </c>
      <c r="G243" s="63">
        <v>2020</v>
      </c>
      <c r="H243" s="67" t="s">
        <v>35</v>
      </c>
      <c r="I243" s="123" t="s">
        <v>42</v>
      </c>
      <c r="J243" s="63">
        <v>209</v>
      </c>
      <c r="K243" s="62"/>
      <c r="L243" s="67" t="s">
        <v>14</v>
      </c>
      <c r="M243" s="6" t="s">
        <v>3769</v>
      </c>
      <c r="N243" s="162"/>
      <c r="O243" s="106"/>
      <c r="Q243" s="106"/>
      <c r="R243" s="106"/>
      <c r="S243" s="106"/>
      <c r="T243" s="110"/>
      <c r="V243" s="106"/>
      <c r="W243" s="106"/>
      <c r="Y243" s="106"/>
      <c r="Z243" s="106"/>
      <c r="AA243" s="106"/>
    </row>
    <row r="244" ht="12.75" spans="1:27">
      <c r="A244" s="154"/>
      <c r="B244" s="154">
        <f t="shared" si="2"/>
        <v>10247</v>
      </c>
      <c r="C244" s="3"/>
      <c r="D244" s="3"/>
      <c r="E244" s="91" t="s">
        <v>10</v>
      </c>
      <c r="F244" s="91" t="s">
        <v>350</v>
      </c>
      <c r="G244" s="66">
        <v>2020</v>
      </c>
      <c r="H244" s="130" t="s">
        <v>351</v>
      </c>
      <c r="I244" s="121" t="s">
        <v>63</v>
      </c>
      <c r="J244" s="66" t="s">
        <v>352</v>
      </c>
      <c r="K244" s="66" t="s">
        <v>353</v>
      </c>
      <c r="L244" s="130" t="s">
        <v>14</v>
      </c>
      <c r="M244" s="6" t="s">
        <v>3769</v>
      </c>
      <c r="N244" s="162"/>
      <c r="O244" s="106"/>
      <c r="Q244" s="106"/>
      <c r="R244" s="106"/>
      <c r="S244" s="106"/>
      <c r="T244" s="106"/>
      <c r="U244" s="110"/>
      <c r="V244" s="106"/>
      <c r="W244" s="106"/>
      <c r="Y244" s="106"/>
      <c r="Z244" s="106"/>
      <c r="AA244" s="106"/>
    </row>
    <row r="245" ht="14.25" spans="1:27">
      <c r="A245" s="154"/>
      <c r="B245" s="154">
        <f t="shared" si="2"/>
        <v>10248</v>
      </c>
      <c r="C245" s="3"/>
      <c r="D245" s="3"/>
      <c r="E245" s="91" t="s">
        <v>10</v>
      </c>
      <c r="F245" s="91" t="s">
        <v>3133</v>
      </c>
      <c r="G245" s="66">
        <v>2020</v>
      </c>
      <c r="H245" s="130" t="s">
        <v>35</v>
      </c>
      <c r="I245" s="121" t="s">
        <v>3134</v>
      </c>
      <c r="J245" s="171">
        <v>269</v>
      </c>
      <c r="K245" s="174" t="s">
        <v>86</v>
      </c>
      <c r="L245" s="130" t="s">
        <v>14</v>
      </c>
      <c r="M245" s="6" t="s">
        <v>3769</v>
      </c>
      <c r="N245" s="162"/>
      <c r="O245" s="106"/>
      <c r="Q245" s="106"/>
      <c r="R245" s="106"/>
      <c r="S245" s="106"/>
      <c r="T245" s="106"/>
      <c r="U245" s="110"/>
      <c r="V245" s="106"/>
      <c r="W245" s="106"/>
      <c r="Y245" s="106"/>
      <c r="Z245" s="106"/>
      <c r="AA245" s="106"/>
    </row>
    <row r="246" ht="12.75" spans="1:27">
      <c r="A246" s="154"/>
      <c r="B246" s="154">
        <f t="shared" si="2"/>
        <v>10249</v>
      </c>
      <c r="C246" s="3"/>
      <c r="D246" s="3"/>
      <c r="E246" s="91" t="s">
        <v>10</v>
      </c>
      <c r="F246" s="91" t="s">
        <v>3135</v>
      </c>
      <c r="G246" s="66">
        <v>2020</v>
      </c>
      <c r="H246" s="130" t="s">
        <v>48</v>
      </c>
      <c r="I246" s="121" t="s">
        <v>142</v>
      </c>
      <c r="J246" s="66">
        <v>6</v>
      </c>
      <c r="K246" s="66" t="s">
        <v>52</v>
      </c>
      <c r="L246" s="130" t="s">
        <v>14</v>
      </c>
      <c r="M246" s="6" t="s">
        <v>3769</v>
      </c>
      <c r="N246" s="162"/>
      <c r="O246" s="106"/>
      <c r="Q246" s="106"/>
      <c r="R246" s="106"/>
      <c r="S246" s="106"/>
      <c r="T246" s="110"/>
      <c r="V246" s="106"/>
      <c r="W246" s="106"/>
      <c r="Y246" s="106"/>
      <c r="Z246" s="106"/>
      <c r="AA246" s="106"/>
    </row>
    <row r="247" ht="12.75" spans="1:27">
      <c r="A247" s="154"/>
      <c r="B247" s="154">
        <f t="shared" si="2"/>
        <v>10250</v>
      </c>
      <c r="C247" s="3"/>
      <c r="D247" s="3"/>
      <c r="E247" s="91" t="s">
        <v>10</v>
      </c>
      <c r="F247" s="91" t="s">
        <v>249</v>
      </c>
      <c r="G247" s="66">
        <v>2020</v>
      </c>
      <c r="H247" s="130" t="s">
        <v>48</v>
      </c>
      <c r="I247" s="121" t="s">
        <v>142</v>
      </c>
      <c r="J247" s="66">
        <v>6</v>
      </c>
      <c r="K247" s="172" t="s">
        <v>52</v>
      </c>
      <c r="L247" s="130" t="s">
        <v>40</v>
      </c>
      <c r="M247" s="6" t="s">
        <v>3769</v>
      </c>
      <c r="N247" s="162"/>
      <c r="O247" s="106"/>
      <c r="Q247" s="106"/>
      <c r="R247" s="106"/>
      <c r="S247" s="106"/>
      <c r="T247" s="110"/>
      <c r="V247" s="106"/>
      <c r="W247" s="106"/>
      <c r="Y247" s="106"/>
      <c r="Z247" s="106"/>
      <c r="AA247" s="106"/>
    </row>
    <row r="248" ht="12.75" spans="1:27">
      <c r="A248" s="154"/>
      <c r="B248" s="154">
        <f t="shared" si="2"/>
        <v>10251</v>
      </c>
      <c r="C248" s="3"/>
      <c r="D248" s="3"/>
      <c r="E248" s="91" t="s">
        <v>10</v>
      </c>
      <c r="F248" s="91" t="s">
        <v>3136</v>
      </c>
      <c r="G248" s="66">
        <v>2020</v>
      </c>
      <c r="H248" s="130" t="s">
        <v>582</v>
      </c>
      <c r="I248" s="121" t="s">
        <v>142</v>
      </c>
      <c r="J248" s="66">
        <v>6</v>
      </c>
      <c r="K248" s="172" t="s">
        <v>52</v>
      </c>
      <c r="L248" s="130" t="s">
        <v>14</v>
      </c>
      <c r="M248" s="6" t="s">
        <v>3769</v>
      </c>
      <c r="N248" s="162"/>
      <c r="O248" s="106"/>
      <c r="P248" s="106"/>
      <c r="Q248" s="106"/>
      <c r="R248" s="106"/>
      <c r="S248" s="106"/>
      <c r="T248" s="110"/>
      <c r="V248" s="106"/>
      <c r="W248" s="106"/>
      <c r="Y248" s="106"/>
      <c r="Z248" s="106"/>
      <c r="AA248" s="106"/>
    </row>
    <row r="249" ht="14.25" spans="1:27">
      <c r="A249" s="154"/>
      <c r="B249" s="154">
        <f t="shared" si="2"/>
        <v>10252</v>
      </c>
      <c r="C249" s="3"/>
      <c r="D249" s="3"/>
      <c r="E249" s="91" t="s">
        <v>10</v>
      </c>
      <c r="F249" s="91" t="s">
        <v>3137</v>
      </c>
      <c r="G249" s="66">
        <v>2020</v>
      </c>
      <c r="H249" s="130" t="s">
        <v>48</v>
      </c>
      <c r="I249" s="121" t="s">
        <v>254</v>
      </c>
      <c r="J249" s="66">
        <v>6</v>
      </c>
      <c r="K249" s="173" t="s">
        <v>3138</v>
      </c>
      <c r="L249" s="130" t="s">
        <v>14</v>
      </c>
      <c r="M249" s="6" t="s">
        <v>3769</v>
      </c>
      <c r="N249" s="162"/>
      <c r="O249" s="106"/>
      <c r="P249" s="106"/>
      <c r="Q249" s="106"/>
      <c r="R249" s="106"/>
      <c r="S249" s="106"/>
      <c r="T249" s="110"/>
      <c r="V249" s="106"/>
      <c r="W249" s="106"/>
      <c r="Y249" s="106"/>
      <c r="Z249" s="106"/>
      <c r="AA249" s="106"/>
    </row>
    <row r="250" ht="14.25" spans="1:27">
      <c r="A250" s="154"/>
      <c r="B250" s="154">
        <f t="shared" si="2"/>
        <v>10253</v>
      </c>
      <c r="C250" s="3"/>
      <c r="D250" s="3"/>
      <c r="E250" s="91" t="s">
        <v>10</v>
      </c>
      <c r="F250" s="91" t="s">
        <v>3139</v>
      </c>
      <c r="G250" s="66">
        <v>2020</v>
      </c>
      <c r="H250" s="130" t="s">
        <v>582</v>
      </c>
      <c r="I250" s="121" t="s">
        <v>254</v>
      </c>
      <c r="J250" s="66">
        <v>6</v>
      </c>
      <c r="K250" s="173" t="s">
        <v>3138</v>
      </c>
      <c r="L250" s="130" t="s">
        <v>14</v>
      </c>
      <c r="M250" s="6" t="s">
        <v>3769</v>
      </c>
      <c r="N250" s="162"/>
      <c r="O250" s="106"/>
      <c r="P250" s="106"/>
      <c r="Q250" s="106"/>
      <c r="R250" s="106"/>
      <c r="S250" s="106"/>
      <c r="T250" s="110"/>
      <c r="V250" s="106"/>
      <c r="W250" s="106"/>
      <c r="Y250" s="106"/>
      <c r="Z250" s="106"/>
      <c r="AA250" s="106"/>
    </row>
    <row r="251" ht="12.75" spans="1:27">
      <c r="A251" s="154"/>
      <c r="B251" s="154">
        <f t="shared" si="2"/>
        <v>10254</v>
      </c>
      <c r="C251" s="3"/>
      <c r="D251" s="3"/>
      <c r="E251" s="91" t="s">
        <v>10</v>
      </c>
      <c r="F251" s="91" t="s">
        <v>3140</v>
      </c>
      <c r="G251" s="66">
        <v>2020</v>
      </c>
      <c r="H251" s="130" t="s">
        <v>35</v>
      </c>
      <c r="I251" s="121" t="s">
        <v>63</v>
      </c>
      <c r="J251" s="66">
        <v>263</v>
      </c>
      <c r="K251" s="88"/>
      <c r="L251" s="130" t="s">
        <v>27</v>
      </c>
      <c r="M251" s="6" t="s">
        <v>3769</v>
      </c>
      <c r="N251" s="162"/>
      <c r="O251" s="106"/>
      <c r="P251" s="106"/>
      <c r="Q251" s="106"/>
      <c r="R251" s="106"/>
      <c r="S251" s="106"/>
      <c r="T251" s="110"/>
      <c r="V251" s="106"/>
      <c r="W251" s="106"/>
      <c r="Y251" s="106"/>
      <c r="Z251" s="106"/>
      <c r="AA251" s="106"/>
    </row>
    <row r="252" ht="14.25" spans="1:27">
      <c r="A252" s="154"/>
      <c r="B252" s="154">
        <f t="shared" si="2"/>
        <v>10255</v>
      </c>
      <c r="C252" s="3"/>
      <c r="D252" s="3"/>
      <c r="E252" s="91" t="s">
        <v>10</v>
      </c>
      <c r="F252" s="91" t="s">
        <v>47</v>
      </c>
      <c r="G252" s="66">
        <v>2020</v>
      </c>
      <c r="H252" s="130" t="s">
        <v>48</v>
      </c>
      <c r="I252" s="121" t="s">
        <v>49</v>
      </c>
      <c r="J252" s="66">
        <v>58</v>
      </c>
      <c r="K252" s="174" t="s">
        <v>50</v>
      </c>
      <c r="L252" s="130" t="s">
        <v>40</v>
      </c>
      <c r="M252" s="6" t="s">
        <v>3769</v>
      </c>
      <c r="N252" s="162"/>
      <c r="O252" s="106"/>
      <c r="P252" s="106"/>
      <c r="Q252" s="106"/>
      <c r="R252" s="106"/>
      <c r="S252" s="106"/>
      <c r="T252" s="110"/>
      <c r="V252" s="106"/>
      <c r="W252" s="106"/>
      <c r="Y252" s="106"/>
      <c r="Z252" s="106"/>
      <c r="AA252" s="106"/>
    </row>
    <row r="253" ht="14.25" spans="1:27">
      <c r="A253" s="154"/>
      <c r="B253" s="154">
        <f t="shared" si="2"/>
        <v>10256</v>
      </c>
      <c r="C253" s="3"/>
      <c r="D253" s="3"/>
      <c r="E253" s="91" t="s">
        <v>10</v>
      </c>
      <c r="F253" s="91" t="s">
        <v>3141</v>
      </c>
      <c r="G253" s="66">
        <v>2020</v>
      </c>
      <c r="H253" s="130" t="s">
        <v>48</v>
      </c>
      <c r="I253" s="121" t="s">
        <v>3142</v>
      </c>
      <c r="J253" s="66">
        <v>15</v>
      </c>
      <c r="K253" s="174" t="s">
        <v>3143</v>
      </c>
      <c r="L253" s="130" t="s">
        <v>14</v>
      </c>
      <c r="M253" s="6" t="s">
        <v>3769</v>
      </c>
      <c r="N253" s="162"/>
      <c r="O253" s="106"/>
      <c r="P253" s="106"/>
      <c r="Q253" s="106"/>
      <c r="R253" s="106"/>
      <c r="S253" s="106"/>
      <c r="T253" s="106"/>
      <c r="U253" s="110"/>
      <c r="V253" s="106"/>
      <c r="W253" s="106"/>
      <c r="Y253" s="106"/>
      <c r="Z253" s="106"/>
      <c r="AA253" s="106"/>
    </row>
    <row r="254" ht="14.25" spans="1:27">
      <c r="A254" s="154"/>
      <c r="B254" s="154">
        <f t="shared" si="2"/>
        <v>10257</v>
      </c>
      <c r="C254" s="3"/>
      <c r="D254" s="3"/>
      <c r="E254" s="91" t="s">
        <v>10</v>
      </c>
      <c r="F254" s="91" t="s">
        <v>3144</v>
      </c>
      <c r="G254" s="66">
        <v>2020</v>
      </c>
      <c r="H254" s="130" t="s">
        <v>48</v>
      </c>
      <c r="I254" s="121" t="s">
        <v>38</v>
      </c>
      <c r="J254" s="174">
        <v>93</v>
      </c>
      <c r="K254" s="172" t="s">
        <v>3145</v>
      </c>
      <c r="L254" s="130" t="s">
        <v>27</v>
      </c>
      <c r="M254" s="6" t="s">
        <v>3769</v>
      </c>
      <c r="N254" s="162"/>
      <c r="O254" s="106"/>
      <c r="P254" s="106"/>
      <c r="Q254" s="106"/>
      <c r="R254" s="106"/>
      <c r="S254" s="106"/>
      <c r="T254" s="110"/>
      <c r="V254" s="106"/>
      <c r="W254" s="106"/>
      <c r="Y254" s="106"/>
      <c r="Z254" s="106"/>
      <c r="AA254" s="106"/>
    </row>
    <row r="255" ht="14.25" spans="1:27">
      <c r="A255" s="154"/>
      <c r="B255" s="154">
        <f t="shared" si="2"/>
        <v>10258</v>
      </c>
      <c r="C255" s="3"/>
      <c r="D255" s="3"/>
      <c r="E255" s="91" t="s">
        <v>10</v>
      </c>
      <c r="F255" s="91" t="s">
        <v>3146</v>
      </c>
      <c r="G255" s="66">
        <v>2020</v>
      </c>
      <c r="H255" s="130" t="s">
        <v>48</v>
      </c>
      <c r="I255" s="121" t="s">
        <v>13</v>
      </c>
      <c r="J255" s="66">
        <v>8</v>
      </c>
      <c r="K255" s="173" t="s">
        <v>50</v>
      </c>
      <c r="L255" s="130" t="s">
        <v>14</v>
      </c>
      <c r="M255" s="6" t="s">
        <v>3769</v>
      </c>
      <c r="N255" s="162"/>
      <c r="O255" s="106"/>
      <c r="P255" s="106"/>
      <c r="Q255" s="106"/>
      <c r="R255" s="106"/>
      <c r="S255" s="106"/>
      <c r="T255" s="110"/>
      <c r="U255" s="110"/>
      <c r="V255" s="106"/>
      <c r="W255" s="106"/>
      <c r="Y255" s="106"/>
      <c r="Z255" s="106"/>
      <c r="AA255" s="106"/>
    </row>
    <row r="256" ht="14.25" spans="1:27">
      <c r="A256" s="154"/>
      <c r="B256" s="154">
        <f t="shared" si="2"/>
        <v>10259</v>
      </c>
      <c r="C256" s="3"/>
      <c r="D256" s="3"/>
      <c r="E256" s="91" t="s">
        <v>10</v>
      </c>
      <c r="F256" s="91" t="s">
        <v>250</v>
      </c>
      <c r="G256" s="66">
        <v>2020</v>
      </c>
      <c r="H256" s="130" t="s">
        <v>48</v>
      </c>
      <c r="I256" s="121" t="s">
        <v>60</v>
      </c>
      <c r="J256" s="66">
        <v>8</v>
      </c>
      <c r="K256" s="173" t="s">
        <v>251</v>
      </c>
      <c r="L256" s="130" t="s">
        <v>40</v>
      </c>
      <c r="M256" s="6" t="s">
        <v>3769</v>
      </c>
      <c r="N256" s="162"/>
      <c r="O256" s="106"/>
      <c r="P256" s="106"/>
      <c r="Q256" s="106"/>
      <c r="R256" s="106"/>
      <c r="S256" s="106"/>
      <c r="T256" s="110"/>
      <c r="V256" s="106"/>
      <c r="W256" s="106"/>
      <c r="Y256" s="106"/>
      <c r="Z256" s="106"/>
      <c r="AA256" s="106"/>
    </row>
    <row r="257" ht="12.75" spans="1:27">
      <c r="A257" s="154"/>
      <c r="B257" s="154">
        <f t="shared" si="2"/>
        <v>10260</v>
      </c>
      <c r="C257" s="3"/>
      <c r="D257" s="3"/>
      <c r="E257" s="91" t="s">
        <v>10</v>
      </c>
      <c r="F257" s="91" t="s">
        <v>51</v>
      </c>
      <c r="G257" s="66">
        <v>2020</v>
      </c>
      <c r="H257" s="130" t="s">
        <v>48</v>
      </c>
      <c r="I257" s="121" t="s">
        <v>13</v>
      </c>
      <c r="J257" s="66">
        <v>8</v>
      </c>
      <c r="K257" s="66" t="s">
        <v>52</v>
      </c>
      <c r="L257" s="130" t="s">
        <v>40</v>
      </c>
      <c r="M257" s="6" t="s">
        <v>3769</v>
      </c>
      <c r="N257" s="162"/>
      <c r="O257" s="106"/>
      <c r="P257" s="106"/>
      <c r="Q257" s="106"/>
      <c r="R257" s="106"/>
      <c r="S257" s="106"/>
      <c r="T257" s="110"/>
      <c r="V257" s="106"/>
      <c r="W257" s="106"/>
      <c r="Y257" s="106"/>
      <c r="Z257" s="106"/>
      <c r="AA257" s="106"/>
    </row>
    <row r="258" ht="14.25" spans="1:27">
      <c r="A258" s="154"/>
      <c r="B258" s="154">
        <f t="shared" si="2"/>
        <v>10261</v>
      </c>
      <c r="C258" s="3"/>
      <c r="D258" s="3"/>
      <c r="E258" s="91" t="s">
        <v>10</v>
      </c>
      <c r="F258" s="91" t="s">
        <v>3147</v>
      </c>
      <c r="G258" s="66">
        <v>2020</v>
      </c>
      <c r="H258" s="130" t="s">
        <v>48</v>
      </c>
      <c r="I258" s="121" t="s">
        <v>3148</v>
      </c>
      <c r="J258" s="66">
        <v>6</v>
      </c>
      <c r="K258" s="173" t="s">
        <v>3149</v>
      </c>
      <c r="L258" s="130" t="s">
        <v>14</v>
      </c>
      <c r="M258" s="6" t="s">
        <v>3769</v>
      </c>
      <c r="N258" s="162"/>
      <c r="O258" s="106"/>
      <c r="P258" s="106"/>
      <c r="Q258" s="106"/>
      <c r="R258" s="106"/>
      <c r="S258" s="106"/>
      <c r="T258" s="110"/>
      <c r="V258" s="106"/>
      <c r="W258" s="106"/>
      <c r="Y258" s="106"/>
      <c r="Z258" s="106"/>
      <c r="AA258" s="106"/>
    </row>
    <row r="259" ht="14.25" spans="1:27">
      <c r="A259" s="154"/>
      <c r="B259" s="154">
        <f t="shared" si="2"/>
        <v>10262</v>
      </c>
      <c r="C259" s="3"/>
      <c r="D259" s="3"/>
      <c r="E259" s="91" t="s">
        <v>10</v>
      </c>
      <c r="F259" s="91" t="s">
        <v>519</v>
      </c>
      <c r="G259" s="66">
        <v>2020</v>
      </c>
      <c r="H259" s="130" t="s">
        <v>243</v>
      </c>
      <c r="I259" s="121" t="s">
        <v>63</v>
      </c>
      <c r="J259" s="66">
        <v>167</v>
      </c>
      <c r="K259" s="131" t="s">
        <v>57</v>
      </c>
      <c r="L259" s="130" t="s">
        <v>14</v>
      </c>
      <c r="M259" s="6" t="s">
        <v>3769</v>
      </c>
      <c r="N259" s="162"/>
      <c r="O259" s="106"/>
      <c r="P259" s="106"/>
      <c r="Q259" s="106"/>
      <c r="R259" s="106"/>
      <c r="S259" s="106"/>
      <c r="T259" s="110"/>
      <c r="V259" s="106"/>
      <c r="W259" s="106"/>
      <c r="Y259" s="106"/>
      <c r="Z259" s="106"/>
      <c r="AA259" s="106"/>
    </row>
    <row r="260" ht="12.75" spans="1:27">
      <c r="A260" s="154"/>
      <c r="B260" s="154">
        <f t="shared" si="2"/>
        <v>10263</v>
      </c>
      <c r="C260" s="3"/>
      <c r="D260" s="3"/>
      <c r="E260" s="91" t="s">
        <v>10</v>
      </c>
      <c r="F260" s="91" t="s">
        <v>354</v>
      </c>
      <c r="G260" s="66">
        <v>2020</v>
      </c>
      <c r="H260" s="130" t="s">
        <v>243</v>
      </c>
      <c r="I260" s="121" t="s">
        <v>63</v>
      </c>
      <c r="J260" s="66">
        <v>167</v>
      </c>
      <c r="K260" s="88"/>
      <c r="L260" s="130" t="s">
        <v>14</v>
      </c>
      <c r="M260" s="6" t="s">
        <v>3769</v>
      </c>
      <c r="N260" s="162"/>
      <c r="O260" s="106"/>
      <c r="Q260" s="106"/>
      <c r="R260" s="106"/>
      <c r="S260" s="106"/>
      <c r="T260" s="110"/>
      <c r="V260" s="106"/>
      <c r="W260" s="106"/>
      <c r="Y260" s="106"/>
      <c r="Z260" s="106"/>
      <c r="AA260" s="106"/>
    </row>
    <row r="261" ht="12.75" spans="1:27">
      <c r="A261" s="154"/>
      <c r="B261" s="154">
        <f t="shared" si="2"/>
        <v>10264</v>
      </c>
      <c r="C261" s="3"/>
      <c r="D261" s="3"/>
      <c r="E261" s="91" t="s">
        <v>10</v>
      </c>
      <c r="F261" s="91" t="s">
        <v>252</v>
      </c>
      <c r="G261" s="66">
        <v>2020</v>
      </c>
      <c r="H261" s="130" t="s">
        <v>54</v>
      </c>
      <c r="I261" s="121" t="s">
        <v>142</v>
      </c>
      <c r="J261" s="66">
        <v>369</v>
      </c>
      <c r="K261" s="88"/>
      <c r="L261" s="130" t="s">
        <v>40</v>
      </c>
      <c r="M261" s="6" t="s">
        <v>3769</v>
      </c>
      <c r="N261" s="162"/>
      <c r="O261" s="106"/>
      <c r="Q261" s="106"/>
      <c r="R261" s="106"/>
      <c r="S261" s="106"/>
      <c r="T261" s="110"/>
      <c r="V261" s="106"/>
      <c r="W261" s="106"/>
      <c r="Y261" s="106"/>
      <c r="Z261" s="106"/>
      <c r="AA261" s="106"/>
    </row>
    <row r="262" ht="12.75" spans="1:27">
      <c r="A262" s="154"/>
      <c r="B262" s="154">
        <f t="shared" si="2"/>
        <v>10265</v>
      </c>
      <c r="C262" s="3"/>
      <c r="D262" s="3"/>
      <c r="E262" s="91" t="s">
        <v>10</v>
      </c>
      <c r="F262" s="91" t="s">
        <v>3150</v>
      </c>
      <c r="G262" s="66">
        <v>2020</v>
      </c>
      <c r="H262" s="130" t="s">
        <v>54</v>
      </c>
      <c r="I262" s="121" t="s">
        <v>142</v>
      </c>
      <c r="J262" s="66">
        <v>369</v>
      </c>
      <c r="K262" s="88"/>
      <c r="L262" s="130" t="s">
        <v>14</v>
      </c>
      <c r="M262" s="6" t="s">
        <v>3769</v>
      </c>
      <c r="N262" s="162"/>
      <c r="O262" s="106"/>
      <c r="Q262" s="106"/>
      <c r="R262" s="106"/>
      <c r="S262" s="106"/>
      <c r="T262" s="110"/>
      <c r="V262" s="106"/>
      <c r="W262" s="106"/>
      <c r="Y262" s="106"/>
      <c r="Z262" s="106"/>
      <c r="AA262" s="106"/>
    </row>
    <row r="263" ht="12.75" spans="1:27">
      <c r="A263" s="154"/>
      <c r="B263" s="154">
        <f t="shared" si="2"/>
        <v>10266</v>
      </c>
      <c r="C263" s="3"/>
      <c r="D263" s="3"/>
      <c r="E263" s="91" t="s">
        <v>10</v>
      </c>
      <c r="F263" s="91" t="s">
        <v>3151</v>
      </c>
      <c r="G263" s="66">
        <v>2020</v>
      </c>
      <c r="H263" s="130" t="s">
        <v>54</v>
      </c>
      <c r="I263" s="121" t="s">
        <v>142</v>
      </c>
      <c r="J263" s="66">
        <v>369</v>
      </c>
      <c r="K263" s="88"/>
      <c r="L263" s="130" t="s">
        <v>27</v>
      </c>
      <c r="M263" s="6" t="s">
        <v>3769</v>
      </c>
      <c r="N263" s="162"/>
      <c r="O263" s="106"/>
      <c r="Q263" s="106"/>
      <c r="R263" s="106"/>
      <c r="S263" s="106"/>
      <c r="T263" s="110"/>
      <c r="V263" s="106"/>
      <c r="W263" s="106"/>
      <c r="Y263" s="106"/>
      <c r="Z263" s="106"/>
      <c r="AA263" s="106"/>
    </row>
    <row r="264" ht="12.75" spans="1:27">
      <c r="A264" s="154"/>
      <c r="B264" s="154">
        <f t="shared" si="2"/>
        <v>10267</v>
      </c>
      <c r="C264" s="3"/>
      <c r="D264" s="3"/>
      <c r="E264" s="91" t="s">
        <v>10</v>
      </c>
      <c r="F264" s="91" t="s">
        <v>253</v>
      </c>
      <c r="G264" s="66">
        <v>2020</v>
      </c>
      <c r="H264" s="130" t="s">
        <v>54</v>
      </c>
      <c r="I264" s="121" t="s">
        <v>254</v>
      </c>
      <c r="J264" s="66">
        <v>369</v>
      </c>
      <c r="K264" s="66" t="s">
        <v>57</v>
      </c>
      <c r="L264" s="130" t="s">
        <v>14</v>
      </c>
      <c r="M264" s="6" t="s">
        <v>3769</v>
      </c>
      <c r="N264" s="162"/>
      <c r="O264" s="106"/>
      <c r="Q264" s="106"/>
      <c r="R264" s="106"/>
      <c r="S264" s="106"/>
      <c r="T264" s="110"/>
      <c r="V264" s="106"/>
      <c r="W264" s="106"/>
      <c r="Y264" s="106"/>
      <c r="Z264" s="106"/>
      <c r="AA264" s="106"/>
    </row>
    <row r="265" ht="12.75" spans="1:27">
      <c r="A265" s="154"/>
      <c r="B265" s="154">
        <f t="shared" si="2"/>
        <v>10268</v>
      </c>
      <c r="C265" s="3"/>
      <c r="D265" s="3"/>
      <c r="E265" s="91" t="s">
        <v>10</v>
      </c>
      <c r="F265" s="91" t="s">
        <v>753</v>
      </c>
      <c r="G265" s="66">
        <v>2020</v>
      </c>
      <c r="H265" s="130" t="s">
        <v>582</v>
      </c>
      <c r="I265" s="121" t="s">
        <v>63</v>
      </c>
      <c r="J265" s="66">
        <v>7</v>
      </c>
      <c r="K265" s="66" t="s">
        <v>52</v>
      </c>
      <c r="L265" s="130" t="s">
        <v>40</v>
      </c>
      <c r="M265" s="6" t="s">
        <v>3769</v>
      </c>
      <c r="N265" s="162"/>
      <c r="O265" s="106"/>
      <c r="Q265" s="106"/>
      <c r="R265" s="106"/>
      <c r="S265" s="106"/>
      <c r="T265" s="110"/>
      <c r="V265" s="106"/>
      <c r="W265" s="106"/>
      <c r="Y265" s="106"/>
      <c r="Z265" s="106"/>
      <c r="AA265" s="106"/>
    </row>
    <row r="266" ht="12.75" spans="1:27">
      <c r="A266" s="154"/>
      <c r="B266" s="154">
        <f t="shared" si="2"/>
        <v>10269</v>
      </c>
      <c r="C266" s="3"/>
      <c r="D266" s="3"/>
      <c r="E266" s="91" t="s">
        <v>10</v>
      </c>
      <c r="F266" s="91" t="s">
        <v>255</v>
      </c>
      <c r="G266" s="66">
        <v>2020</v>
      </c>
      <c r="H266" s="130" t="s">
        <v>48</v>
      </c>
      <c r="I266" s="121" t="s">
        <v>63</v>
      </c>
      <c r="J266" s="66">
        <v>7</v>
      </c>
      <c r="K266" s="172" t="s">
        <v>52</v>
      </c>
      <c r="L266" s="130" t="s">
        <v>14</v>
      </c>
      <c r="M266" s="6" t="s">
        <v>3769</v>
      </c>
      <c r="N266" s="162"/>
      <c r="O266" s="106"/>
      <c r="Q266" s="106"/>
      <c r="R266" s="106"/>
      <c r="S266" s="106"/>
      <c r="T266" s="110"/>
      <c r="V266" s="106"/>
      <c r="W266" s="106"/>
      <c r="Y266" s="106"/>
      <c r="Z266" s="106"/>
      <c r="AA266" s="106"/>
    </row>
    <row r="267" ht="12.75" spans="1:27">
      <c r="A267" s="154"/>
      <c r="B267" s="154">
        <f t="shared" si="2"/>
        <v>10270</v>
      </c>
      <c r="C267" s="3"/>
      <c r="D267" s="3"/>
      <c r="E267" s="91" t="s">
        <v>10</v>
      </c>
      <c r="F267" s="91" t="s">
        <v>256</v>
      </c>
      <c r="G267" s="66">
        <v>2020</v>
      </c>
      <c r="H267" s="130" t="s">
        <v>48</v>
      </c>
      <c r="I267" s="121" t="s">
        <v>36</v>
      </c>
      <c r="J267" s="66">
        <v>11</v>
      </c>
      <c r="K267" s="172" t="s">
        <v>52</v>
      </c>
      <c r="L267" s="130" t="s">
        <v>40</v>
      </c>
      <c r="M267" s="6" t="s">
        <v>3769</v>
      </c>
      <c r="N267" s="162"/>
      <c r="O267" s="106"/>
      <c r="Q267" s="106"/>
      <c r="R267" s="106"/>
      <c r="S267" s="106"/>
      <c r="T267" s="110"/>
      <c r="V267" s="106"/>
      <c r="W267" s="106"/>
      <c r="Y267" s="106"/>
      <c r="Z267" s="106"/>
      <c r="AA267" s="106"/>
    </row>
    <row r="268" ht="12.75" spans="1:27">
      <c r="A268" s="154"/>
      <c r="B268" s="154">
        <f t="shared" si="2"/>
        <v>10271</v>
      </c>
      <c r="C268" s="3"/>
      <c r="D268" s="3"/>
      <c r="E268" s="91" t="s">
        <v>10</v>
      </c>
      <c r="F268" s="91" t="s">
        <v>257</v>
      </c>
      <c r="G268" s="66">
        <v>2020</v>
      </c>
      <c r="H268" s="130" t="s">
        <v>48</v>
      </c>
      <c r="I268" s="121" t="s">
        <v>36</v>
      </c>
      <c r="J268" s="66">
        <v>11</v>
      </c>
      <c r="K268" s="172" t="s">
        <v>52</v>
      </c>
      <c r="L268" s="130" t="s">
        <v>40</v>
      </c>
      <c r="M268" s="6" t="s">
        <v>3769</v>
      </c>
      <c r="N268" s="162"/>
      <c r="O268" s="106"/>
      <c r="Q268" s="106"/>
      <c r="R268" s="106"/>
      <c r="S268" s="106"/>
      <c r="T268" s="110"/>
      <c r="V268" s="106"/>
      <c r="W268" s="106"/>
      <c r="Y268" s="106"/>
      <c r="Z268" s="106"/>
      <c r="AA268" s="106"/>
    </row>
    <row r="269" ht="12.75" spans="1:27">
      <c r="A269" s="154"/>
      <c r="B269" s="154">
        <f t="shared" si="2"/>
        <v>10272</v>
      </c>
      <c r="C269" s="3"/>
      <c r="D269" s="3"/>
      <c r="E269" s="91" t="s">
        <v>10</v>
      </c>
      <c r="F269" s="91" t="s">
        <v>3152</v>
      </c>
      <c r="G269" s="66">
        <v>2020</v>
      </c>
      <c r="H269" s="130" t="s">
        <v>582</v>
      </c>
      <c r="I269" s="121" t="s">
        <v>36</v>
      </c>
      <c r="J269" s="66">
        <v>11</v>
      </c>
      <c r="K269" s="172" t="s">
        <v>52</v>
      </c>
      <c r="L269" s="130" t="s">
        <v>27</v>
      </c>
      <c r="M269" s="6" t="s">
        <v>3769</v>
      </c>
      <c r="N269" s="162"/>
      <c r="O269" s="106"/>
      <c r="Q269" s="106"/>
      <c r="R269" s="106"/>
      <c r="S269" s="106"/>
      <c r="T269" s="110"/>
      <c r="V269" s="106"/>
      <c r="W269" s="106"/>
      <c r="Y269" s="106"/>
      <c r="Z269" s="106"/>
      <c r="AA269" s="106"/>
    </row>
    <row r="270" ht="12.75" spans="1:27">
      <c r="A270" s="154"/>
      <c r="B270" s="154">
        <f t="shared" si="2"/>
        <v>10273</v>
      </c>
      <c r="C270" s="3"/>
      <c r="D270" s="3"/>
      <c r="E270" s="91" t="s">
        <v>10</v>
      </c>
      <c r="F270" s="91" t="s">
        <v>709</v>
      </c>
      <c r="G270" s="66">
        <v>2020</v>
      </c>
      <c r="H270" s="130" t="s">
        <v>54</v>
      </c>
      <c r="I270" s="121" t="s">
        <v>83</v>
      </c>
      <c r="J270" s="66">
        <v>438</v>
      </c>
      <c r="K270" s="88"/>
      <c r="L270" s="130" t="s">
        <v>14</v>
      </c>
      <c r="M270" s="6" t="s">
        <v>3769</v>
      </c>
      <c r="N270" s="162"/>
      <c r="O270" s="106"/>
      <c r="P270" s="106"/>
      <c r="Q270" s="106"/>
      <c r="R270" s="106"/>
      <c r="S270" s="106"/>
      <c r="T270" s="110"/>
      <c r="V270" s="106"/>
      <c r="W270" s="106"/>
      <c r="Y270" s="106"/>
      <c r="Z270" s="106"/>
      <c r="AA270" s="106"/>
    </row>
    <row r="271" ht="12.75" spans="1:27">
      <c r="A271" s="154"/>
      <c r="B271" s="154">
        <f t="shared" si="2"/>
        <v>10274</v>
      </c>
      <c r="C271" s="3"/>
      <c r="D271" s="3"/>
      <c r="E271" s="91" t="s">
        <v>10</v>
      </c>
      <c r="F271" s="91" t="s">
        <v>585</v>
      </c>
      <c r="G271" s="66">
        <v>2020</v>
      </c>
      <c r="H271" s="130" t="s">
        <v>586</v>
      </c>
      <c r="I271" s="121" t="s">
        <v>63</v>
      </c>
      <c r="J271" s="66">
        <v>362</v>
      </c>
      <c r="K271" s="88"/>
      <c r="L271" s="130" t="s">
        <v>40</v>
      </c>
      <c r="M271" s="6" t="s">
        <v>3769</v>
      </c>
      <c r="N271" s="162"/>
      <c r="O271" s="106"/>
      <c r="P271" s="106"/>
      <c r="Q271" s="106"/>
      <c r="R271" s="106"/>
      <c r="S271" s="106"/>
      <c r="T271" s="110"/>
      <c r="V271" s="106"/>
      <c r="W271" s="106"/>
      <c r="Y271" s="106"/>
      <c r="Z271" s="106"/>
      <c r="AA271" s="106"/>
    </row>
    <row r="272" ht="12.75" spans="1:27">
      <c r="A272" s="154"/>
      <c r="B272" s="154">
        <f t="shared" si="2"/>
        <v>10275</v>
      </c>
      <c r="C272" s="3"/>
      <c r="D272" s="3"/>
      <c r="E272" s="91" t="s">
        <v>10</v>
      </c>
      <c r="F272" s="91" t="s">
        <v>53</v>
      </c>
      <c r="G272" s="66">
        <v>2020</v>
      </c>
      <c r="H272" s="130" t="s">
        <v>54</v>
      </c>
      <c r="I272" s="121" t="s">
        <v>13</v>
      </c>
      <c r="J272" s="66">
        <v>361</v>
      </c>
      <c r="K272" s="88"/>
      <c r="L272" s="130" t="s">
        <v>40</v>
      </c>
      <c r="M272" s="6" t="s">
        <v>3769</v>
      </c>
      <c r="N272" s="162"/>
      <c r="O272" s="106"/>
      <c r="P272" s="106"/>
      <c r="Q272" s="106"/>
      <c r="R272" s="106"/>
      <c r="S272" s="106"/>
      <c r="T272" s="110"/>
      <c r="V272" s="106"/>
      <c r="W272" s="106"/>
      <c r="Y272" s="106"/>
      <c r="Z272" s="106"/>
      <c r="AA272" s="106"/>
    </row>
    <row r="273" ht="12.75" spans="1:27">
      <c r="A273" s="154"/>
      <c r="B273" s="154">
        <f t="shared" si="2"/>
        <v>10276</v>
      </c>
      <c r="C273" s="3"/>
      <c r="D273" s="3"/>
      <c r="E273" s="91" t="s">
        <v>10</v>
      </c>
      <c r="F273" s="91" t="s">
        <v>258</v>
      </c>
      <c r="G273" s="66">
        <v>2020</v>
      </c>
      <c r="H273" s="130" t="s">
        <v>54</v>
      </c>
      <c r="I273" s="121" t="s">
        <v>36</v>
      </c>
      <c r="J273" s="66">
        <v>394</v>
      </c>
      <c r="K273" s="88"/>
      <c r="L273" s="130" t="s">
        <v>40</v>
      </c>
      <c r="M273" s="6" t="s">
        <v>3769</v>
      </c>
      <c r="N273" s="162"/>
      <c r="O273" s="106"/>
      <c r="P273" s="106"/>
      <c r="Q273" s="106"/>
      <c r="R273" s="106"/>
      <c r="S273" s="106"/>
      <c r="T273" s="110"/>
      <c r="V273" s="106"/>
      <c r="W273" s="106"/>
      <c r="Y273" s="106"/>
      <c r="Z273" s="106"/>
      <c r="AA273" s="106"/>
    </row>
    <row r="274" ht="12.75" spans="1:27">
      <c r="A274" s="154"/>
      <c r="B274" s="154">
        <f t="shared" si="2"/>
        <v>10277</v>
      </c>
      <c r="C274" s="3"/>
      <c r="D274" s="3"/>
      <c r="E274" s="91" t="s">
        <v>10</v>
      </c>
      <c r="F274" s="91" t="s">
        <v>259</v>
      </c>
      <c r="G274" s="66">
        <v>2020</v>
      </c>
      <c r="H274" s="130" t="s">
        <v>54</v>
      </c>
      <c r="I274" s="121" t="s">
        <v>36</v>
      </c>
      <c r="J274" s="66">
        <v>358</v>
      </c>
      <c r="K274" s="88"/>
      <c r="L274" s="130" t="s">
        <v>40</v>
      </c>
      <c r="M274" s="6" t="s">
        <v>3769</v>
      </c>
      <c r="N274" s="162"/>
      <c r="O274" s="106"/>
      <c r="P274" s="106"/>
      <c r="Q274" s="106"/>
      <c r="R274" s="106"/>
      <c r="S274" s="106"/>
      <c r="T274" s="110"/>
      <c r="V274" s="106"/>
      <c r="W274" s="106"/>
      <c r="Y274" s="106"/>
      <c r="Z274" s="106"/>
      <c r="AA274" s="106"/>
    </row>
    <row r="275" ht="12.75" spans="1:27">
      <c r="A275" s="154"/>
      <c r="B275" s="154">
        <f t="shared" si="2"/>
        <v>10278</v>
      </c>
      <c r="C275" s="3"/>
      <c r="D275" s="3"/>
      <c r="E275" s="91" t="s">
        <v>10</v>
      </c>
      <c r="F275" s="91" t="s">
        <v>55</v>
      </c>
      <c r="G275" s="66">
        <v>2020</v>
      </c>
      <c r="H275" s="130" t="s">
        <v>54</v>
      </c>
      <c r="I275" s="121" t="s">
        <v>56</v>
      </c>
      <c r="J275" s="66">
        <v>362</v>
      </c>
      <c r="K275" s="66" t="s">
        <v>57</v>
      </c>
      <c r="L275" s="130" t="s">
        <v>14</v>
      </c>
      <c r="M275" s="6" t="s">
        <v>3769</v>
      </c>
      <c r="N275" s="162"/>
      <c r="O275" s="106"/>
      <c r="P275" s="106"/>
      <c r="Q275" s="106"/>
      <c r="R275" s="106"/>
      <c r="S275" s="106"/>
      <c r="T275" s="110"/>
      <c r="V275" s="106"/>
      <c r="W275" s="106"/>
      <c r="Y275" s="106"/>
      <c r="Z275" s="106"/>
      <c r="AA275" s="106"/>
    </row>
    <row r="276" ht="12.75" spans="1:27">
      <c r="A276" s="154"/>
      <c r="B276" s="154">
        <f t="shared" si="2"/>
        <v>10279</v>
      </c>
      <c r="C276" s="3"/>
      <c r="D276" s="3"/>
      <c r="E276" s="91" t="s">
        <v>10</v>
      </c>
      <c r="F276" s="91" t="s">
        <v>3153</v>
      </c>
      <c r="G276" s="75">
        <v>2020</v>
      </c>
      <c r="H276" s="178" t="s">
        <v>59</v>
      </c>
      <c r="I276" s="115" t="s">
        <v>159</v>
      </c>
      <c r="J276" s="75">
        <v>383</v>
      </c>
      <c r="K276" s="76"/>
      <c r="L276" s="178" t="s">
        <v>14</v>
      </c>
      <c r="M276" s="6" t="s">
        <v>3769</v>
      </c>
      <c r="N276" s="162"/>
      <c r="O276" s="106"/>
      <c r="Q276" s="106"/>
      <c r="R276" s="106"/>
      <c r="S276" s="106"/>
      <c r="T276" s="110"/>
      <c r="V276" s="106"/>
      <c r="W276" s="106"/>
      <c r="Y276" s="106"/>
      <c r="Z276" s="106"/>
      <c r="AA276" s="106"/>
    </row>
    <row r="277" ht="14.25" spans="1:27">
      <c r="A277" s="154"/>
      <c r="B277" s="154">
        <f t="shared" si="2"/>
        <v>10280</v>
      </c>
      <c r="C277" s="3"/>
      <c r="D277" s="3"/>
      <c r="E277" s="91" t="s">
        <v>10</v>
      </c>
      <c r="F277" s="91" t="s">
        <v>853</v>
      </c>
      <c r="G277" s="66">
        <v>2020</v>
      </c>
      <c r="H277" s="130" t="s">
        <v>59</v>
      </c>
      <c r="I277" s="121" t="s">
        <v>854</v>
      </c>
      <c r="J277" s="3">
        <v>314</v>
      </c>
      <c r="K277" s="131" t="s">
        <v>74</v>
      </c>
      <c r="L277" s="130" t="s">
        <v>40</v>
      </c>
      <c r="M277" s="6" t="s">
        <v>3769</v>
      </c>
      <c r="N277" s="162"/>
      <c r="O277" s="106"/>
      <c r="Q277" s="106"/>
      <c r="R277" s="106"/>
      <c r="S277" s="106"/>
      <c r="T277" s="110"/>
      <c r="V277" s="106"/>
      <c r="W277" s="106"/>
      <c r="Y277" s="106"/>
      <c r="Z277" s="106"/>
      <c r="AA277" s="106"/>
    </row>
    <row r="278" ht="14.25" spans="1:27">
      <c r="A278" s="154"/>
      <c r="B278" s="154">
        <f t="shared" si="2"/>
        <v>10281</v>
      </c>
      <c r="C278" s="3"/>
      <c r="D278" s="3"/>
      <c r="E278" s="91" t="s">
        <v>10</v>
      </c>
      <c r="F278" s="91" t="s">
        <v>3154</v>
      </c>
      <c r="G278" s="66">
        <v>2020</v>
      </c>
      <c r="H278" s="130" t="s">
        <v>59</v>
      </c>
      <c r="I278" s="121" t="s">
        <v>3155</v>
      </c>
      <c r="J278" s="3">
        <v>56</v>
      </c>
      <c r="K278" s="174" t="s">
        <v>86</v>
      </c>
      <c r="L278" s="130" t="s">
        <v>14</v>
      </c>
      <c r="M278" s="6" t="s">
        <v>3769</v>
      </c>
      <c r="N278" s="162"/>
      <c r="O278" s="106"/>
      <c r="Q278" s="106"/>
      <c r="R278" s="106"/>
      <c r="S278" s="106"/>
      <c r="T278" s="110"/>
      <c r="V278" s="106"/>
      <c r="W278" s="106"/>
      <c r="Y278" s="106"/>
      <c r="Z278" s="106"/>
      <c r="AA278" s="106"/>
    </row>
    <row r="279" ht="14.25" spans="1:27">
      <c r="A279" s="154"/>
      <c r="B279" s="154">
        <f t="shared" si="2"/>
        <v>10282</v>
      </c>
      <c r="C279" s="3"/>
      <c r="D279" s="3"/>
      <c r="E279" s="91" t="s">
        <v>10</v>
      </c>
      <c r="F279" s="91" t="s">
        <v>780</v>
      </c>
      <c r="G279" s="66">
        <v>2020</v>
      </c>
      <c r="H279" s="130" t="s">
        <v>59</v>
      </c>
      <c r="I279" s="121" t="s">
        <v>781</v>
      </c>
      <c r="J279" s="3">
        <v>383</v>
      </c>
      <c r="K279" s="131" t="s">
        <v>557</v>
      </c>
      <c r="L279" s="130" t="s">
        <v>40</v>
      </c>
      <c r="M279" s="6" t="s">
        <v>3769</v>
      </c>
      <c r="N279" s="162"/>
      <c r="O279" s="106"/>
      <c r="Q279" s="106"/>
      <c r="R279" s="106"/>
      <c r="S279" s="106"/>
      <c r="T279" s="110"/>
      <c r="V279" s="106"/>
      <c r="W279" s="106"/>
      <c r="Y279" s="106"/>
      <c r="Z279" s="106"/>
      <c r="AA279" s="106"/>
    </row>
    <row r="280" ht="12.75" spans="1:27">
      <c r="A280" s="154"/>
      <c r="B280" s="154">
        <f t="shared" si="2"/>
        <v>10283</v>
      </c>
      <c r="C280" s="3"/>
      <c r="D280" s="3"/>
      <c r="E280" s="91" t="s">
        <v>10</v>
      </c>
      <c r="F280" s="91" t="s">
        <v>3156</v>
      </c>
      <c r="G280" s="66">
        <v>2020</v>
      </c>
      <c r="H280" s="130" t="s">
        <v>59</v>
      </c>
      <c r="I280" s="121" t="s">
        <v>3157</v>
      </c>
      <c r="J280" s="3">
        <v>383</v>
      </c>
      <c r="K280" s="66" t="s">
        <v>26</v>
      </c>
      <c r="L280" s="130" t="s">
        <v>14</v>
      </c>
      <c r="M280" s="6" t="s">
        <v>3769</v>
      </c>
      <c r="N280" s="162"/>
      <c r="O280" s="106"/>
      <c r="Q280" s="106"/>
      <c r="R280" s="106"/>
      <c r="S280" s="106"/>
      <c r="T280" s="110"/>
      <c r="V280" s="106"/>
      <c r="W280" s="106"/>
      <c r="Y280" s="106"/>
      <c r="Z280" s="106"/>
      <c r="AA280" s="106"/>
    </row>
    <row r="281" ht="12.75" spans="1:27">
      <c r="A281" s="154"/>
      <c r="B281" s="154">
        <f t="shared" si="2"/>
        <v>10284</v>
      </c>
      <c r="C281" s="3"/>
      <c r="D281" s="3"/>
      <c r="E281" s="91" t="s">
        <v>10</v>
      </c>
      <c r="F281" s="91" t="s">
        <v>3158</v>
      </c>
      <c r="G281" s="66">
        <v>2020</v>
      </c>
      <c r="H281" s="130" t="s">
        <v>59</v>
      </c>
      <c r="I281" s="121" t="s">
        <v>13</v>
      </c>
      <c r="J281" s="3">
        <v>363</v>
      </c>
      <c r="K281" s="88"/>
      <c r="L281" s="130" t="s">
        <v>14</v>
      </c>
      <c r="M281" s="6" t="s">
        <v>3769</v>
      </c>
      <c r="N281" s="162"/>
      <c r="O281" s="106"/>
      <c r="Q281" s="106"/>
      <c r="R281" s="106"/>
      <c r="S281" s="106"/>
      <c r="T281" s="110"/>
      <c r="V281" s="106"/>
      <c r="W281" s="106"/>
      <c r="Y281" s="106"/>
      <c r="Z281" s="106"/>
      <c r="AA281" s="106"/>
    </row>
    <row r="282" ht="12.75" spans="1:27">
      <c r="A282" s="154"/>
      <c r="B282" s="154">
        <f t="shared" si="2"/>
        <v>10285</v>
      </c>
      <c r="C282" s="3"/>
      <c r="D282" s="3"/>
      <c r="E282" s="91" t="s">
        <v>10</v>
      </c>
      <c r="F282" s="91" t="s">
        <v>58</v>
      </c>
      <c r="G282" s="66">
        <v>2020</v>
      </c>
      <c r="H282" s="130" t="s">
        <v>59</v>
      </c>
      <c r="I282" s="121" t="s">
        <v>60</v>
      </c>
      <c r="J282" s="3">
        <v>363</v>
      </c>
      <c r="K282" s="66" t="s">
        <v>26</v>
      </c>
      <c r="L282" s="130" t="s">
        <v>14</v>
      </c>
      <c r="M282" s="6" t="s">
        <v>3769</v>
      </c>
      <c r="N282" s="162"/>
      <c r="O282" s="106"/>
      <c r="Q282" s="106"/>
      <c r="R282" s="106"/>
      <c r="S282" s="106"/>
      <c r="T282" s="110"/>
      <c r="V282" s="106"/>
      <c r="W282" s="106"/>
      <c r="Y282" s="106"/>
      <c r="Z282" s="106"/>
      <c r="AA282" s="106"/>
    </row>
    <row r="283" ht="14.25" spans="1:27">
      <c r="A283" s="154"/>
      <c r="B283" s="154">
        <f t="shared" si="2"/>
        <v>10286</v>
      </c>
      <c r="C283" s="3"/>
      <c r="D283" s="3"/>
      <c r="E283" s="91" t="s">
        <v>10</v>
      </c>
      <c r="F283" s="91" t="s">
        <v>849</v>
      </c>
      <c r="G283" s="66">
        <v>2020</v>
      </c>
      <c r="H283" s="130" t="s">
        <v>59</v>
      </c>
      <c r="I283" s="121" t="s">
        <v>524</v>
      </c>
      <c r="J283" s="3">
        <v>255</v>
      </c>
      <c r="K283" s="173" t="s">
        <v>74</v>
      </c>
      <c r="L283" s="130" t="s">
        <v>14</v>
      </c>
      <c r="M283" s="6" t="s">
        <v>3769</v>
      </c>
      <c r="N283" s="162"/>
      <c r="O283" s="106"/>
      <c r="Q283" s="106"/>
      <c r="R283" s="106"/>
      <c r="S283" s="106"/>
      <c r="T283" s="110"/>
      <c r="V283" s="106"/>
      <c r="W283" s="106"/>
      <c r="Y283" s="106"/>
      <c r="Z283" s="106"/>
      <c r="AA283" s="106"/>
    </row>
    <row r="284" ht="12.75" spans="1:27">
      <c r="A284" s="154"/>
      <c r="B284" s="154">
        <f t="shared" si="2"/>
        <v>10287</v>
      </c>
      <c r="C284" s="3"/>
      <c r="D284" s="3"/>
      <c r="E284" s="91" t="s">
        <v>10</v>
      </c>
      <c r="F284" s="91" t="s">
        <v>260</v>
      </c>
      <c r="G284" s="75">
        <v>2020</v>
      </c>
      <c r="H284" s="178" t="s">
        <v>59</v>
      </c>
      <c r="I284" s="115" t="s">
        <v>261</v>
      </c>
      <c r="J284" s="75">
        <v>255</v>
      </c>
      <c r="K284" s="76"/>
      <c r="L284" s="178" t="s">
        <v>14</v>
      </c>
      <c r="M284" s="6" t="s">
        <v>3769</v>
      </c>
      <c r="N284" s="162"/>
      <c r="O284" s="106"/>
      <c r="Q284" s="106"/>
      <c r="R284" s="106"/>
      <c r="S284" s="106"/>
      <c r="T284" s="110"/>
      <c r="V284" s="106"/>
      <c r="W284" s="106"/>
      <c r="Y284" s="106"/>
      <c r="Z284" s="106"/>
      <c r="AA284" s="106"/>
    </row>
    <row r="285" ht="14.25" spans="1:27">
      <c r="A285" s="154"/>
      <c r="B285" s="154">
        <f t="shared" si="2"/>
        <v>10288</v>
      </c>
      <c r="C285" s="3"/>
      <c r="D285" s="3"/>
      <c r="E285" s="91" t="s">
        <v>10</v>
      </c>
      <c r="F285" s="91" t="s">
        <v>3159</v>
      </c>
      <c r="G285" s="66">
        <v>2020</v>
      </c>
      <c r="H285" s="130" t="s">
        <v>59</v>
      </c>
      <c r="I285" s="121" t="s">
        <v>3160</v>
      </c>
      <c r="J285" s="3">
        <v>91</v>
      </c>
      <c r="K285" s="131" t="s">
        <v>86</v>
      </c>
      <c r="L285" s="130" t="s">
        <v>14</v>
      </c>
      <c r="M285" s="6" t="s">
        <v>3769</v>
      </c>
      <c r="N285" s="162"/>
      <c r="O285" s="106"/>
      <c r="Q285" s="106"/>
      <c r="R285" s="106"/>
      <c r="S285" s="106"/>
      <c r="T285" s="110"/>
      <c r="V285" s="106"/>
      <c r="W285" s="106"/>
      <c r="Y285" s="106"/>
      <c r="Z285" s="106"/>
      <c r="AA285" s="106"/>
    </row>
    <row r="286" ht="12.75" spans="1:27">
      <c r="A286" s="154"/>
      <c r="B286" s="154">
        <f t="shared" si="2"/>
        <v>10289</v>
      </c>
      <c r="C286" s="3"/>
      <c r="D286" s="3"/>
      <c r="E286" s="91" t="s">
        <v>10</v>
      </c>
      <c r="F286" s="91" t="s">
        <v>3161</v>
      </c>
      <c r="G286" s="75">
        <v>2020</v>
      </c>
      <c r="H286" s="178" t="s">
        <v>93</v>
      </c>
      <c r="I286" s="115" t="s">
        <v>42</v>
      </c>
      <c r="J286" s="75">
        <v>398</v>
      </c>
      <c r="K286" s="76"/>
      <c r="L286" s="178" t="s">
        <v>27</v>
      </c>
      <c r="M286" s="6" t="s">
        <v>3769</v>
      </c>
      <c r="N286" s="162"/>
      <c r="O286" s="106"/>
      <c r="Q286" s="106"/>
      <c r="R286" s="106"/>
      <c r="S286" s="106"/>
      <c r="T286" s="110"/>
      <c r="V286" s="106"/>
      <c r="W286" s="106"/>
      <c r="Y286" s="106"/>
      <c r="Z286" s="106"/>
      <c r="AA286" s="106"/>
    </row>
    <row r="287" ht="14.25" spans="1:27">
      <c r="A287" s="154"/>
      <c r="B287" s="154">
        <f t="shared" si="2"/>
        <v>10290</v>
      </c>
      <c r="C287" s="3"/>
      <c r="D287" s="3"/>
      <c r="E287" s="91" t="s">
        <v>10</v>
      </c>
      <c r="F287" s="91" t="s">
        <v>782</v>
      </c>
      <c r="G287" s="66">
        <v>2020</v>
      </c>
      <c r="H287" s="130" t="s">
        <v>59</v>
      </c>
      <c r="I287" s="121" t="s">
        <v>25</v>
      </c>
      <c r="J287" s="3">
        <v>398</v>
      </c>
      <c r="K287" s="131" t="s">
        <v>74</v>
      </c>
      <c r="L287" s="130" t="s">
        <v>14</v>
      </c>
      <c r="M287" s="6" t="s">
        <v>3769</v>
      </c>
      <c r="N287" s="162"/>
      <c r="O287" s="106"/>
      <c r="Q287" s="106"/>
      <c r="R287" s="106"/>
      <c r="S287" s="106"/>
      <c r="T287" s="110"/>
      <c r="V287" s="106"/>
      <c r="W287" s="106"/>
      <c r="Y287" s="106"/>
      <c r="Z287" s="106"/>
      <c r="AA287" s="106"/>
    </row>
    <row r="288" ht="12.75" spans="1:27">
      <c r="A288" s="154"/>
      <c r="B288" s="154">
        <f t="shared" si="2"/>
        <v>10291</v>
      </c>
      <c r="C288" s="3"/>
      <c r="D288" s="3"/>
      <c r="E288" s="91" t="s">
        <v>10</v>
      </c>
      <c r="F288" s="91" t="s">
        <v>3162</v>
      </c>
      <c r="G288" s="75">
        <v>2020</v>
      </c>
      <c r="H288" s="178" t="s">
        <v>356</v>
      </c>
      <c r="I288" s="115" t="s">
        <v>13</v>
      </c>
      <c r="J288" s="75">
        <v>211</v>
      </c>
      <c r="K288" s="76"/>
      <c r="L288" s="178" t="s">
        <v>170</v>
      </c>
      <c r="M288" s="6" t="s">
        <v>3769</v>
      </c>
      <c r="N288" s="162"/>
      <c r="O288" s="106"/>
      <c r="Q288" s="106"/>
      <c r="R288" s="106"/>
      <c r="S288" s="106"/>
      <c r="T288" s="110"/>
      <c r="V288" s="106"/>
      <c r="W288" s="106"/>
      <c r="Y288" s="106"/>
      <c r="Z288" s="106"/>
      <c r="AA288" s="106"/>
    </row>
    <row r="289" ht="14.25" spans="1:27">
      <c r="A289" s="154"/>
      <c r="B289" s="154">
        <f t="shared" si="2"/>
        <v>10292</v>
      </c>
      <c r="C289" s="3"/>
      <c r="D289" s="3"/>
      <c r="E289" s="91" t="s">
        <v>10</v>
      </c>
      <c r="F289" s="91" t="s">
        <v>355</v>
      </c>
      <c r="G289" s="66">
        <v>2020</v>
      </c>
      <c r="H289" s="130" t="s">
        <v>356</v>
      </c>
      <c r="I289" s="121" t="s">
        <v>60</v>
      </c>
      <c r="J289" s="3">
        <v>264</v>
      </c>
      <c r="K289" s="131" t="s">
        <v>264</v>
      </c>
      <c r="L289" s="130" t="s">
        <v>40</v>
      </c>
      <c r="M289" s="6" t="s">
        <v>3769</v>
      </c>
      <c r="N289" s="162"/>
      <c r="O289" s="106"/>
      <c r="Q289" s="106"/>
      <c r="R289" s="106"/>
      <c r="S289" s="106"/>
      <c r="T289" s="110"/>
      <c r="V289" s="106"/>
      <c r="W289" s="106"/>
      <c r="Y289" s="106"/>
      <c r="Z289" s="106"/>
      <c r="AA289" s="106"/>
    </row>
    <row r="290" ht="12.75" spans="1:27">
      <c r="A290" s="154"/>
      <c r="B290" s="154">
        <f t="shared" si="2"/>
        <v>10293</v>
      </c>
      <c r="C290" s="3"/>
      <c r="D290" s="3"/>
      <c r="E290" s="91" t="s">
        <v>10</v>
      </c>
      <c r="F290" s="91" t="s">
        <v>3163</v>
      </c>
      <c r="G290" s="66">
        <v>2020</v>
      </c>
      <c r="H290" s="130" t="s">
        <v>356</v>
      </c>
      <c r="I290" s="121" t="s">
        <v>13</v>
      </c>
      <c r="J290" s="3">
        <v>264</v>
      </c>
      <c r="K290" s="88"/>
      <c r="L290" s="130" t="s">
        <v>14</v>
      </c>
      <c r="M290" s="6" t="s">
        <v>3769</v>
      </c>
      <c r="N290" s="162"/>
      <c r="O290" s="106"/>
      <c r="Q290" s="106"/>
      <c r="R290" s="106"/>
      <c r="S290" s="106"/>
      <c r="T290" s="110"/>
      <c r="V290" s="106"/>
      <c r="W290" s="106"/>
      <c r="Y290" s="106"/>
      <c r="Z290" s="106"/>
      <c r="AA290" s="106"/>
    </row>
    <row r="291" ht="12.75" spans="1:27">
      <c r="A291" s="154"/>
      <c r="B291" s="154">
        <f t="shared" si="2"/>
        <v>10294</v>
      </c>
      <c r="C291" s="3"/>
      <c r="D291" s="3"/>
      <c r="E291" s="91" t="s">
        <v>10</v>
      </c>
      <c r="F291" s="91" t="s">
        <v>3164</v>
      </c>
      <c r="G291" s="66">
        <v>2020</v>
      </c>
      <c r="H291" s="130" t="s">
        <v>365</v>
      </c>
      <c r="I291" s="121" t="s">
        <v>142</v>
      </c>
      <c r="J291" s="5" t="s">
        <v>3165</v>
      </c>
      <c r="K291" s="3" t="s">
        <v>3166</v>
      </c>
      <c r="L291" s="130" t="s">
        <v>14</v>
      </c>
      <c r="M291" s="6" t="s">
        <v>3769</v>
      </c>
      <c r="N291" s="162"/>
      <c r="O291" s="106"/>
      <c r="Q291" s="106"/>
      <c r="R291" s="106"/>
      <c r="S291" s="106"/>
      <c r="T291" s="110"/>
      <c r="V291" s="106"/>
      <c r="W291" s="106"/>
      <c r="Y291" s="106"/>
      <c r="Z291" s="106"/>
      <c r="AA291" s="106"/>
    </row>
    <row r="292" ht="12.75" spans="1:27">
      <c r="A292" s="154"/>
      <c r="B292" s="154">
        <f t="shared" si="2"/>
        <v>10295</v>
      </c>
      <c r="C292" s="3"/>
      <c r="D292" s="3"/>
      <c r="E292" s="91" t="s">
        <v>10</v>
      </c>
      <c r="F292" s="91" t="s">
        <v>3167</v>
      </c>
      <c r="G292" s="66">
        <v>2020</v>
      </c>
      <c r="H292" s="130" t="s">
        <v>744</v>
      </c>
      <c r="I292" s="121" t="s">
        <v>142</v>
      </c>
      <c r="J292" s="5" t="s">
        <v>3168</v>
      </c>
      <c r="K292" s="3" t="s">
        <v>359</v>
      </c>
      <c r="L292" s="130" t="s">
        <v>14</v>
      </c>
      <c r="M292" s="6" t="s">
        <v>3769</v>
      </c>
      <c r="N292" s="162"/>
      <c r="O292" s="106"/>
      <c r="Q292" s="106"/>
      <c r="R292" s="106"/>
      <c r="S292" s="106"/>
      <c r="T292" s="110"/>
      <c r="V292" s="106"/>
      <c r="W292" s="106"/>
      <c r="Y292" s="106"/>
      <c r="Z292" s="106"/>
      <c r="AA292" s="106"/>
    </row>
    <row r="293" ht="12.75" spans="1:27">
      <c r="A293" s="154"/>
      <c r="B293" s="154">
        <f t="shared" si="2"/>
        <v>10296</v>
      </c>
      <c r="C293" s="3"/>
      <c r="D293" s="3"/>
      <c r="E293" s="91" t="s">
        <v>10</v>
      </c>
      <c r="F293" s="91" t="s">
        <v>3169</v>
      </c>
      <c r="G293" s="66">
        <v>2020</v>
      </c>
      <c r="H293" s="130" t="s">
        <v>3100</v>
      </c>
      <c r="I293" s="121" t="s">
        <v>142</v>
      </c>
      <c r="J293" s="5" t="s">
        <v>3168</v>
      </c>
      <c r="K293" s="3" t="s">
        <v>359</v>
      </c>
      <c r="L293" s="130" t="s">
        <v>14</v>
      </c>
      <c r="M293" s="6" t="s">
        <v>3769</v>
      </c>
      <c r="N293" s="162"/>
      <c r="O293" s="106"/>
      <c r="Q293" s="106"/>
      <c r="R293" s="106"/>
      <c r="S293" s="106"/>
      <c r="T293" s="110"/>
      <c r="V293" s="106"/>
      <c r="W293" s="106"/>
      <c r="Y293" s="106"/>
      <c r="Z293" s="106"/>
      <c r="AA293" s="106"/>
    </row>
    <row r="294" ht="12.75" spans="1:27">
      <c r="A294" s="154"/>
      <c r="B294" s="154">
        <f t="shared" si="2"/>
        <v>10297</v>
      </c>
      <c r="C294" s="3"/>
      <c r="D294" s="3"/>
      <c r="E294" s="91" t="s">
        <v>10</v>
      </c>
      <c r="F294" s="91" t="s">
        <v>61</v>
      </c>
      <c r="G294" s="66">
        <v>2020</v>
      </c>
      <c r="H294" s="130" t="s">
        <v>62</v>
      </c>
      <c r="I294" s="121" t="s">
        <v>63</v>
      </c>
      <c r="J294" s="5" t="s">
        <v>64</v>
      </c>
      <c r="K294" s="5" t="s">
        <v>65</v>
      </c>
      <c r="L294" s="130" t="s">
        <v>14</v>
      </c>
      <c r="M294" s="6" t="s">
        <v>3769</v>
      </c>
      <c r="N294" s="162"/>
      <c r="O294" s="106"/>
      <c r="Q294" s="106"/>
      <c r="R294" s="106"/>
      <c r="S294" s="106"/>
      <c r="T294" s="110"/>
      <c r="V294" s="106"/>
      <c r="W294" s="106"/>
      <c r="Y294" s="106"/>
      <c r="Z294" s="106"/>
      <c r="AA294" s="106"/>
    </row>
    <row r="295" ht="14.25" spans="1:27">
      <c r="A295" s="154"/>
      <c r="B295" s="154">
        <f t="shared" si="2"/>
        <v>10298</v>
      </c>
      <c r="C295" s="3"/>
      <c r="D295" s="3"/>
      <c r="E295" s="91" t="s">
        <v>10</v>
      </c>
      <c r="F295" s="91" t="s">
        <v>520</v>
      </c>
      <c r="G295" s="66">
        <v>2020</v>
      </c>
      <c r="H295" s="130" t="s">
        <v>62</v>
      </c>
      <c r="I295" s="121" t="s">
        <v>83</v>
      </c>
      <c r="J295" s="3" t="s">
        <v>521</v>
      </c>
      <c r="K295" s="173" t="s">
        <v>522</v>
      </c>
      <c r="L295" s="130" t="s">
        <v>14</v>
      </c>
      <c r="M295" s="6" t="s">
        <v>3769</v>
      </c>
      <c r="N295" s="162"/>
      <c r="O295" s="106"/>
      <c r="Q295" s="106"/>
      <c r="R295" s="106"/>
      <c r="S295" s="106"/>
      <c r="T295" s="110"/>
      <c r="V295" s="106"/>
      <c r="W295" s="106"/>
      <c r="Y295" s="106"/>
      <c r="Z295" s="106"/>
      <c r="AA295" s="106"/>
    </row>
    <row r="296" ht="12.75" spans="1:27">
      <c r="A296" s="154"/>
      <c r="B296" s="154">
        <f t="shared" si="2"/>
        <v>10299</v>
      </c>
      <c r="C296" s="3"/>
      <c r="D296" s="3"/>
      <c r="E296" s="91" t="s">
        <v>10</v>
      </c>
      <c r="F296" s="91" t="s">
        <v>357</v>
      </c>
      <c r="G296" s="66">
        <v>2020</v>
      </c>
      <c r="H296" s="130" t="s">
        <v>62</v>
      </c>
      <c r="I296" s="121" t="s">
        <v>63</v>
      </c>
      <c r="J296" s="3" t="s">
        <v>358</v>
      </c>
      <c r="K296" s="5" t="s">
        <v>359</v>
      </c>
      <c r="L296" s="130" t="s">
        <v>14</v>
      </c>
      <c r="M296" s="6" t="s">
        <v>3769</v>
      </c>
      <c r="N296" s="162"/>
      <c r="O296" s="106"/>
      <c r="Q296" s="106"/>
      <c r="R296" s="106"/>
      <c r="S296" s="106"/>
      <c r="T296" s="110"/>
      <c r="V296" s="106"/>
      <c r="W296" s="106"/>
      <c r="Y296" s="106"/>
      <c r="Z296" s="106"/>
      <c r="AA296" s="106"/>
    </row>
    <row r="297" ht="14.25" spans="1:27">
      <c r="A297" s="154"/>
      <c r="B297" s="154">
        <f t="shared" si="2"/>
        <v>10300</v>
      </c>
      <c r="C297" s="3"/>
      <c r="D297" s="3"/>
      <c r="E297" s="91" t="s">
        <v>10</v>
      </c>
      <c r="F297" s="91" t="s">
        <v>834</v>
      </c>
      <c r="G297" s="66">
        <v>2020</v>
      </c>
      <c r="H297" s="130" t="s">
        <v>59</v>
      </c>
      <c r="I297" s="121" t="s">
        <v>835</v>
      </c>
      <c r="J297" s="3">
        <v>334</v>
      </c>
      <c r="K297" s="131" t="s">
        <v>74</v>
      </c>
      <c r="L297" s="130" t="s">
        <v>40</v>
      </c>
      <c r="M297" s="6" t="s">
        <v>3769</v>
      </c>
      <c r="N297" s="162"/>
      <c r="O297" s="106"/>
      <c r="Q297" s="106"/>
      <c r="R297" s="106"/>
      <c r="S297" s="106"/>
      <c r="T297" s="110"/>
      <c r="V297" s="106"/>
      <c r="W297" s="106"/>
      <c r="Y297" s="106"/>
      <c r="Z297" s="106"/>
      <c r="AA297" s="106"/>
    </row>
    <row r="298" ht="14.25" spans="1:27">
      <c r="A298" s="154"/>
      <c r="B298" s="154">
        <f t="shared" si="2"/>
        <v>10301</v>
      </c>
      <c r="C298" s="3"/>
      <c r="D298" s="3"/>
      <c r="E298" s="91" t="s">
        <v>10</v>
      </c>
      <c r="F298" s="91" t="s">
        <v>792</v>
      </c>
      <c r="G298" s="66">
        <v>2020</v>
      </c>
      <c r="H298" s="130" t="s">
        <v>59</v>
      </c>
      <c r="I298" s="121" t="s">
        <v>793</v>
      </c>
      <c r="J298" s="3">
        <v>120</v>
      </c>
      <c r="K298" s="131" t="s">
        <v>74</v>
      </c>
      <c r="L298" s="130" t="s">
        <v>40</v>
      </c>
      <c r="M298" s="6" t="s">
        <v>3769</v>
      </c>
      <c r="N298" s="162"/>
      <c r="O298" s="106"/>
      <c r="Q298" s="106"/>
      <c r="R298" s="106"/>
      <c r="S298" s="106"/>
      <c r="T298" s="110"/>
      <c r="V298" s="106"/>
      <c r="W298" s="106"/>
      <c r="Y298" s="106"/>
      <c r="Z298" s="106"/>
      <c r="AA298" s="106"/>
    </row>
    <row r="299" ht="12.75" spans="1:27">
      <c r="A299" s="154"/>
      <c r="B299" s="154">
        <f t="shared" si="2"/>
        <v>10302</v>
      </c>
      <c r="C299" s="3"/>
      <c r="D299" s="3"/>
      <c r="E299" s="91" t="s">
        <v>10</v>
      </c>
      <c r="F299" s="91" t="s">
        <v>360</v>
      </c>
      <c r="G299" s="59">
        <v>2020</v>
      </c>
      <c r="H299" s="59" t="s">
        <v>72</v>
      </c>
      <c r="I299" s="59" t="s">
        <v>76</v>
      </c>
      <c r="J299" s="59">
        <v>301</v>
      </c>
      <c r="K299" s="60"/>
      <c r="L299" s="59" t="s">
        <v>40</v>
      </c>
      <c r="M299" s="6" t="s">
        <v>3769</v>
      </c>
      <c r="N299" s="10"/>
      <c r="S299" s="106"/>
      <c r="T299" s="92"/>
      <c r="Y299" s="106"/>
      <c r="Z299" s="106"/>
      <c r="AA299" s="106"/>
    </row>
    <row r="300" ht="12.75" spans="1:27">
      <c r="A300" s="154"/>
      <c r="B300" s="154">
        <f t="shared" si="2"/>
        <v>10303</v>
      </c>
      <c r="C300" s="3"/>
      <c r="D300" s="3"/>
      <c r="E300" s="91" t="s">
        <v>10</v>
      </c>
      <c r="F300" s="91" t="s">
        <v>262</v>
      </c>
      <c r="G300" s="59">
        <v>2020</v>
      </c>
      <c r="H300" s="59" t="s">
        <v>68</v>
      </c>
      <c r="I300" s="59" t="s">
        <v>263</v>
      </c>
      <c r="J300" s="59">
        <v>221</v>
      </c>
      <c r="K300" s="59" t="s">
        <v>264</v>
      </c>
      <c r="L300" s="59" t="s">
        <v>40</v>
      </c>
      <c r="M300" s="6" t="s">
        <v>3769</v>
      </c>
      <c r="N300" s="10"/>
      <c r="S300" s="106"/>
      <c r="T300" s="92"/>
      <c r="Y300" s="106"/>
      <c r="Z300" s="106"/>
      <c r="AA300" s="106"/>
    </row>
    <row r="301" ht="12.75" spans="1:27">
      <c r="A301" s="154"/>
      <c r="B301" s="154">
        <f t="shared" si="2"/>
        <v>10304</v>
      </c>
      <c r="C301" s="3"/>
      <c r="D301" s="3"/>
      <c r="E301" s="91" t="s">
        <v>77</v>
      </c>
      <c r="F301" s="91" t="s">
        <v>3170</v>
      </c>
      <c r="G301" s="66">
        <v>2020</v>
      </c>
      <c r="H301" s="66" t="s">
        <v>398</v>
      </c>
      <c r="I301" s="66" t="s">
        <v>263</v>
      </c>
      <c r="J301" s="66">
        <v>175</v>
      </c>
      <c r="K301" s="66" t="s">
        <v>137</v>
      </c>
      <c r="L301" s="66" t="s">
        <v>81</v>
      </c>
      <c r="M301" s="6" t="s">
        <v>3769</v>
      </c>
      <c r="N301" s="10"/>
      <c r="O301" s="128"/>
      <c r="P301" s="106"/>
      <c r="Q301" s="106"/>
      <c r="R301" s="106"/>
      <c r="S301" s="106"/>
      <c r="T301" s="110"/>
      <c r="W301" s="106"/>
      <c r="Y301" s="106"/>
      <c r="Z301" s="106"/>
      <c r="AA301" s="106"/>
    </row>
    <row r="302" ht="12.75" spans="1:27">
      <c r="A302" s="154"/>
      <c r="B302" s="154">
        <f t="shared" si="2"/>
        <v>10305</v>
      </c>
      <c r="C302" s="3"/>
      <c r="D302" s="3"/>
      <c r="E302" s="91" t="s">
        <v>10</v>
      </c>
      <c r="F302" s="91" t="s">
        <v>826</v>
      </c>
      <c r="G302" s="33">
        <v>2020</v>
      </c>
      <c r="H302" s="33" t="s">
        <v>35</v>
      </c>
      <c r="I302" s="33" t="s">
        <v>755</v>
      </c>
      <c r="J302" s="33">
        <v>298</v>
      </c>
      <c r="K302" s="33" t="s">
        <v>39</v>
      </c>
      <c r="L302" s="33" t="s">
        <v>40</v>
      </c>
      <c r="M302" s="6" t="s">
        <v>3769</v>
      </c>
      <c r="N302" s="162"/>
      <c r="O302" s="92"/>
      <c r="P302" s="106"/>
      <c r="Q302" s="108"/>
      <c r="R302" s="109"/>
      <c r="S302" s="109"/>
      <c r="T302" s="110"/>
      <c r="V302" s="110"/>
      <c r="W302" s="106"/>
      <c r="Y302" s="106"/>
      <c r="Z302" s="106"/>
      <c r="AA302" s="106"/>
    </row>
    <row r="303" ht="12.75" spans="1:27">
      <c r="A303" s="154"/>
      <c r="B303" s="154">
        <f t="shared" si="2"/>
        <v>10306</v>
      </c>
      <c r="C303" s="3"/>
      <c r="D303" s="3"/>
      <c r="E303" s="91" t="s">
        <v>66</v>
      </c>
      <c r="F303" s="91" t="s">
        <v>67</v>
      </c>
      <c r="G303" s="59">
        <v>2020</v>
      </c>
      <c r="H303" s="59" t="s">
        <v>68</v>
      </c>
      <c r="I303" s="59" t="s">
        <v>69</v>
      </c>
      <c r="J303" s="59">
        <v>135</v>
      </c>
      <c r="K303" s="59" t="s">
        <v>70</v>
      </c>
      <c r="L303" s="59" t="s">
        <v>71</v>
      </c>
      <c r="M303" s="6" t="s">
        <v>3769</v>
      </c>
      <c r="N303" s="10"/>
      <c r="O303" s="128"/>
      <c r="P303" s="106"/>
      <c r="Q303" s="106"/>
      <c r="R303" s="106"/>
      <c r="S303" s="106"/>
      <c r="T303" s="110"/>
      <c r="W303" s="106"/>
      <c r="Y303" s="106"/>
      <c r="Z303" s="106"/>
      <c r="AA303" s="106"/>
    </row>
    <row r="304" ht="12.75" spans="1:27">
      <c r="A304" s="154"/>
      <c r="B304" s="154">
        <f t="shared" si="2"/>
        <v>10307</v>
      </c>
      <c r="C304" s="3"/>
      <c r="D304" s="3"/>
      <c r="E304" s="91" t="s">
        <v>10</v>
      </c>
      <c r="F304" s="91" t="s">
        <v>587</v>
      </c>
      <c r="G304" s="33">
        <v>2020</v>
      </c>
      <c r="H304" s="33" t="s">
        <v>35</v>
      </c>
      <c r="I304" s="33" t="s">
        <v>524</v>
      </c>
      <c r="J304" s="33">
        <v>135</v>
      </c>
      <c r="K304" s="33" t="s">
        <v>588</v>
      </c>
      <c r="L304" s="33" t="s">
        <v>14</v>
      </c>
      <c r="M304" s="6" t="s">
        <v>3769</v>
      </c>
      <c r="N304" s="162"/>
      <c r="O304" s="92"/>
      <c r="P304" s="106"/>
      <c r="Q304" s="108"/>
      <c r="R304" s="109"/>
      <c r="S304" s="109"/>
      <c r="T304" s="110"/>
      <c r="V304" s="110"/>
      <c r="W304" s="106"/>
      <c r="Y304" s="106"/>
      <c r="Z304" s="106"/>
      <c r="AA304" s="106"/>
    </row>
    <row r="305" ht="12.75" spans="1:27">
      <c r="A305" s="154"/>
      <c r="B305" s="154">
        <f t="shared" si="2"/>
        <v>10308</v>
      </c>
      <c r="C305" s="3"/>
      <c r="D305" s="3"/>
      <c r="E305" s="91" t="s">
        <v>66</v>
      </c>
      <c r="F305" s="91" t="s">
        <v>523</v>
      </c>
      <c r="G305" s="66">
        <v>2020</v>
      </c>
      <c r="H305" s="66" t="s">
        <v>148</v>
      </c>
      <c r="I305" s="66" t="s">
        <v>524</v>
      </c>
      <c r="J305" s="66">
        <v>1</v>
      </c>
      <c r="K305" s="66" t="s">
        <v>525</v>
      </c>
      <c r="L305" s="66" t="s">
        <v>277</v>
      </c>
      <c r="M305" s="6" t="s">
        <v>3769</v>
      </c>
      <c r="N305" s="162"/>
      <c r="P305" s="106"/>
      <c r="Q305" s="106"/>
      <c r="R305" s="106"/>
      <c r="S305" s="106"/>
      <c r="T305" s="110"/>
      <c r="V305" s="106"/>
      <c r="W305" s="106"/>
      <c r="Y305" s="106"/>
      <c r="Z305" s="106"/>
      <c r="AA305" s="106"/>
    </row>
    <row r="306" ht="12.75" spans="1:27">
      <c r="A306" s="154"/>
      <c r="B306" s="154">
        <f t="shared" si="2"/>
        <v>10309</v>
      </c>
      <c r="C306" s="3"/>
      <c r="D306" s="3"/>
      <c r="E306" s="91" t="s">
        <v>10</v>
      </c>
      <c r="F306" s="3">
        <v>56552819</v>
      </c>
      <c r="G306" s="3">
        <v>2020</v>
      </c>
      <c r="H306" s="3" t="s">
        <v>72</v>
      </c>
      <c r="I306" s="3" t="s">
        <v>73</v>
      </c>
      <c r="J306" s="3">
        <v>205</v>
      </c>
      <c r="K306" s="3" t="s">
        <v>74</v>
      </c>
      <c r="L306" s="3" t="s">
        <v>14</v>
      </c>
      <c r="M306" s="6" t="s">
        <v>3769</v>
      </c>
      <c r="N306" s="162"/>
      <c r="P306" s="106"/>
      <c r="Q306" s="106"/>
      <c r="R306" s="106"/>
      <c r="S306" s="106"/>
      <c r="T306" s="106"/>
      <c r="U306" s="110"/>
      <c r="V306" s="106"/>
      <c r="W306" s="106"/>
      <c r="Y306" s="106"/>
      <c r="Z306" s="106"/>
      <c r="AA306" s="106"/>
    </row>
    <row r="307" ht="12.75" spans="1:27">
      <c r="A307" s="154"/>
      <c r="B307" s="154">
        <f t="shared" si="2"/>
        <v>10310</v>
      </c>
      <c r="C307" s="3"/>
      <c r="D307" s="3"/>
      <c r="E307" s="91" t="s">
        <v>10</v>
      </c>
      <c r="F307" s="91" t="s">
        <v>361</v>
      </c>
      <c r="G307" s="66">
        <v>2020</v>
      </c>
      <c r="H307" s="66" t="s">
        <v>72</v>
      </c>
      <c r="I307" s="66" t="s">
        <v>76</v>
      </c>
      <c r="J307" s="66">
        <v>301</v>
      </c>
      <c r="K307" s="66" t="s">
        <v>74</v>
      </c>
      <c r="L307" s="66" t="s">
        <v>14</v>
      </c>
      <c r="M307" s="6" t="s">
        <v>3769</v>
      </c>
      <c r="N307" s="10"/>
      <c r="S307" s="106"/>
      <c r="T307" s="92"/>
      <c r="X307" s="76"/>
      <c r="Y307" s="160"/>
      <c r="Z307" s="160"/>
      <c r="AA307" s="160"/>
    </row>
    <row r="308" ht="12.75" spans="1:27">
      <c r="A308" s="154"/>
      <c r="B308" s="154">
        <f t="shared" si="2"/>
        <v>10311</v>
      </c>
      <c r="C308" s="3"/>
      <c r="D308" s="3"/>
      <c r="E308" s="91" t="s">
        <v>10</v>
      </c>
      <c r="F308" s="91" t="s">
        <v>526</v>
      </c>
      <c r="G308" s="66">
        <v>2020</v>
      </c>
      <c r="H308" s="66" t="s">
        <v>68</v>
      </c>
      <c r="I308" s="66" t="s">
        <v>76</v>
      </c>
      <c r="J308" s="66" t="s">
        <v>527</v>
      </c>
      <c r="K308" s="66" t="s">
        <v>528</v>
      </c>
      <c r="L308" s="66" t="s">
        <v>45</v>
      </c>
      <c r="M308" s="6" t="s">
        <v>3769</v>
      </c>
      <c r="N308" s="10"/>
      <c r="S308" s="106"/>
      <c r="T308" s="92"/>
      <c r="X308" s="76"/>
      <c r="Y308" s="160"/>
      <c r="Z308" s="160"/>
      <c r="AA308" s="160"/>
    </row>
    <row r="309" ht="12.75" spans="1:27">
      <c r="A309" s="154"/>
      <c r="B309" s="154">
        <f t="shared" si="2"/>
        <v>10312</v>
      </c>
      <c r="C309" s="3"/>
      <c r="D309" s="3"/>
      <c r="E309" s="91" t="s">
        <v>10</v>
      </c>
      <c r="F309" s="91" t="s">
        <v>75</v>
      </c>
      <c r="G309" s="66">
        <v>2020</v>
      </c>
      <c r="H309" s="66" t="s">
        <v>72</v>
      </c>
      <c r="I309" s="66" t="s">
        <v>76</v>
      </c>
      <c r="J309" s="66">
        <v>301</v>
      </c>
      <c r="K309" s="66" t="s">
        <v>74</v>
      </c>
      <c r="L309" s="66" t="s">
        <v>27</v>
      </c>
      <c r="M309" s="6" t="s">
        <v>3769</v>
      </c>
      <c r="N309" s="10"/>
      <c r="S309" s="106"/>
      <c r="T309" s="92"/>
      <c r="X309" s="76"/>
      <c r="Y309" s="160"/>
      <c r="Z309" s="160"/>
      <c r="AA309" s="160"/>
    </row>
    <row r="310" ht="12.75" spans="1:27">
      <c r="A310" s="154"/>
      <c r="B310" s="154">
        <f t="shared" si="2"/>
        <v>10313</v>
      </c>
      <c r="C310" s="3"/>
      <c r="D310" s="3"/>
      <c r="E310" s="91" t="s">
        <v>10</v>
      </c>
      <c r="F310" s="91" t="s">
        <v>783</v>
      </c>
      <c r="G310" s="120">
        <v>2020</v>
      </c>
      <c r="H310" s="120" t="s">
        <v>72</v>
      </c>
      <c r="I310" s="120" t="s">
        <v>76</v>
      </c>
      <c r="J310" s="120">
        <v>301</v>
      </c>
      <c r="K310" s="121" t="s">
        <v>74</v>
      </c>
      <c r="L310" s="66" t="s">
        <v>40</v>
      </c>
      <c r="M310" s="6" t="s">
        <v>3769</v>
      </c>
      <c r="N310" s="162"/>
      <c r="P310" s="106"/>
      <c r="Q310" s="108"/>
      <c r="R310" s="106"/>
      <c r="S310" s="109"/>
      <c r="T310" s="110"/>
      <c r="V310" s="110"/>
      <c r="W310" s="106"/>
      <c r="X310" s="76"/>
      <c r="Y310" s="160"/>
      <c r="Z310" s="160"/>
      <c r="AA310" s="160"/>
    </row>
    <row r="311" ht="12.75" spans="1:27">
      <c r="A311" s="154"/>
      <c r="B311" s="154">
        <f t="shared" si="2"/>
        <v>10314</v>
      </c>
      <c r="C311" s="3"/>
      <c r="D311" s="3"/>
      <c r="E311" s="91" t="s">
        <v>10</v>
      </c>
      <c r="F311" s="91" t="s">
        <v>754</v>
      </c>
      <c r="G311" s="75">
        <v>2020</v>
      </c>
      <c r="H311" s="75" t="s">
        <v>35</v>
      </c>
      <c r="I311" s="75" t="s">
        <v>755</v>
      </c>
      <c r="J311" s="75">
        <v>298</v>
      </c>
      <c r="K311" s="75" t="s">
        <v>70</v>
      </c>
      <c r="L311" s="75" t="s">
        <v>40</v>
      </c>
      <c r="M311" s="6" t="s">
        <v>3769</v>
      </c>
      <c r="N311" s="162"/>
      <c r="O311" s="92"/>
      <c r="P311" s="106"/>
      <c r="Q311" s="108"/>
      <c r="R311" s="109"/>
      <c r="S311" s="109"/>
      <c r="T311" s="110"/>
      <c r="V311" s="110"/>
      <c r="W311" s="106"/>
      <c r="X311" s="76"/>
      <c r="Y311" s="179"/>
      <c r="Z311" s="180"/>
      <c r="AA311" s="181"/>
    </row>
    <row r="312" ht="12.75" spans="1:40">
      <c r="A312" s="154"/>
      <c r="B312" s="154">
        <f t="shared" si="2"/>
        <v>10315</v>
      </c>
      <c r="C312" s="3"/>
      <c r="D312" s="3"/>
      <c r="E312" s="91" t="s">
        <v>66</v>
      </c>
      <c r="F312" s="91" t="s">
        <v>589</v>
      </c>
      <c r="G312" s="63">
        <v>2020</v>
      </c>
      <c r="H312" s="63" t="s">
        <v>398</v>
      </c>
      <c r="I312" s="63" t="s">
        <v>524</v>
      </c>
      <c r="J312" s="63">
        <v>92</v>
      </c>
      <c r="K312" s="62"/>
      <c r="L312" s="63" t="s">
        <v>281</v>
      </c>
      <c r="M312" s="6" t="s">
        <v>3769</v>
      </c>
      <c r="N312" s="162"/>
      <c r="O312" s="62"/>
      <c r="P312" s="125"/>
      <c r="Q312" s="125"/>
      <c r="R312" s="125"/>
      <c r="S312" s="125"/>
      <c r="T312" s="166"/>
      <c r="V312" s="125"/>
      <c r="W312" s="125"/>
      <c r="X312" s="76"/>
      <c r="Y312" s="160"/>
      <c r="Z312" s="160"/>
      <c r="AA312" s="160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</row>
    <row r="313" ht="12.75" spans="1:27">
      <c r="A313" s="154"/>
      <c r="B313" s="154">
        <f t="shared" si="2"/>
        <v>10316</v>
      </c>
      <c r="C313" s="3"/>
      <c r="D313" s="3"/>
      <c r="E313" s="91" t="s">
        <v>66</v>
      </c>
      <c r="F313" s="91" t="s">
        <v>529</v>
      </c>
      <c r="G313" s="66">
        <v>2020</v>
      </c>
      <c r="H313" s="66" t="s">
        <v>398</v>
      </c>
      <c r="I313" s="66" t="s">
        <v>524</v>
      </c>
      <c r="J313" s="66" t="s">
        <v>530</v>
      </c>
      <c r="K313" s="66" t="s">
        <v>531</v>
      </c>
      <c r="L313" s="66" t="s">
        <v>281</v>
      </c>
      <c r="M313" s="6" t="s">
        <v>3769</v>
      </c>
      <c r="N313" s="162"/>
      <c r="P313" s="106"/>
      <c r="Q313" s="106"/>
      <c r="R313" s="106"/>
      <c r="S313" s="106"/>
      <c r="T313" s="110"/>
      <c r="V313" s="106"/>
      <c r="W313" s="106"/>
      <c r="X313" s="76"/>
      <c r="Y313" s="160"/>
      <c r="Z313" s="160"/>
      <c r="AA313" s="160"/>
    </row>
    <row r="314" ht="12.75" spans="1:27">
      <c r="A314" s="154"/>
      <c r="B314" s="154">
        <f t="shared" si="2"/>
        <v>10317</v>
      </c>
      <c r="C314" s="3"/>
      <c r="D314" s="3"/>
      <c r="E314" s="91" t="s">
        <v>77</v>
      </c>
      <c r="F314" s="91" t="s">
        <v>3171</v>
      </c>
      <c r="G314" s="66">
        <v>2020</v>
      </c>
      <c r="H314" s="66" t="s">
        <v>3172</v>
      </c>
      <c r="I314" s="66" t="s">
        <v>69</v>
      </c>
      <c r="J314" s="66" t="s">
        <v>3173</v>
      </c>
      <c r="K314" s="66" t="s">
        <v>3174</v>
      </c>
      <c r="L314" s="66" t="s">
        <v>3175</v>
      </c>
      <c r="M314" s="6" t="s">
        <v>3769</v>
      </c>
      <c r="N314" s="10"/>
      <c r="O314" s="128"/>
      <c r="P314" s="106"/>
      <c r="Q314" s="106"/>
      <c r="R314" s="106"/>
      <c r="S314" s="106"/>
      <c r="T314" s="110"/>
      <c r="W314" s="106"/>
      <c r="Y314" s="106"/>
      <c r="Z314" s="106"/>
      <c r="AA314" s="106"/>
    </row>
    <row r="315" ht="12.75" spans="1:27">
      <c r="A315" s="154"/>
      <c r="B315" s="154">
        <f t="shared" si="2"/>
        <v>10318</v>
      </c>
      <c r="C315" s="3"/>
      <c r="D315" s="3"/>
      <c r="E315" s="91" t="s">
        <v>77</v>
      </c>
      <c r="F315" s="91" t="s">
        <v>3176</v>
      </c>
      <c r="G315" s="66">
        <v>2020</v>
      </c>
      <c r="H315" s="66" t="s">
        <v>68</v>
      </c>
      <c r="I315" s="66" t="s">
        <v>69</v>
      </c>
      <c r="J315" s="66" t="s">
        <v>987</v>
      </c>
      <c r="K315" s="66" t="s">
        <v>3177</v>
      </c>
      <c r="L315" s="66" t="s">
        <v>81</v>
      </c>
      <c r="M315" s="6" t="s">
        <v>3769</v>
      </c>
      <c r="N315" s="10"/>
      <c r="O315" s="128"/>
      <c r="P315" s="106"/>
      <c r="Q315" s="106"/>
      <c r="R315" s="106"/>
      <c r="S315" s="106"/>
      <c r="T315" s="110"/>
      <c r="W315" s="106"/>
      <c r="Y315" s="106"/>
      <c r="Z315" s="106"/>
      <c r="AA315" s="106"/>
    </row>
    <row r="316" ht="12.75" spans="1:27">
      <c r="A316" s="154"/>
      <c r="B316" s="154">
        <f t="shared" si="2"/>
        <v>10319</v>
      </c>
      <c r="C316" s="3"/>
      <c r="D316" s="3"/>
      <c r="E316" s="91" t="s">
        <v>77</v>
      </c>
      <c r="F316" s="91" t="s">
        <v>3178</v>
      </c>
      <c r="G316" s="66">
        <v>2020</v>
      </c>
      <c r="H316" s="66" t="s">
        <v>68</v>
      </c>
      <c r="I316" s="66" t="s">
        <v>69</v>
      </c>
      <c r="J316" s="66" t="s">
        <v>987</v>
      </c>
      <c r="K316" s="66" t="s">
        <v>370</v>
      </c>
      <c r="L316" s="66" t="s">
        <v>81</v>
      </c>
      <c r="M316" s="6" t="s">
        <v>3769</v>
      </c>
      <c r="N316" s="10"/>
      <c r="O316" s="128"/>
      <c r="P316" s="106"/>
      <c r="Q316" s="106"/>
      <c r="R316" s="106"/>
      <c r="S316" s="106"/>
      <c r="T316" s="110"/>
      <c r="W316" s="106"/>
      <c r="Y316" s="106"/>
      <c r="Z316" s="106"/>
      <c r="AA316" s="106"/>
    </row>
    <row r="317" ht="12.75" spans="1:27">
      <c r="A317" s="154"/>
      <c r="B317" s="154">
        <f t="shared" si="2"/>
        <v>10320</v>
      </c>
      <c r="C317" s="3"/>
      <c r="D317" s="3"/>
      <c r="E317" s="91" t="s">
        <v>77</v>
      </c>
      <c r="F317" s="91" t="s">
        <v>3179</v>
      </c>
      <c r="G317" s="66">
        <v>2020</v>
      </c>
      <c r="H317" s="66" t="s">
        <v>68</v>
      </c>
      <c r="I317" s="66" t="s">
        <v>69</v>
      </c>
      <c r="J317" s="66" t="s">
        <v>3180</v>
      </c>
      <c r="K317" s="66" t="s">
        <v>3181</v>
      </c>
      <c r="L317" s="66" t="s">
        <v>1038</v>
      </c>
      <c r="M317" s="6" t="s">
        <v>3769</v>
      </c>
      <c r="N317" s="10"/>
      <c r="O317" s="128"/>
      <c r="P317" s="106"/>
      <c r="Q317" s="106"/>
      <c r="R317" s="106"/>
      <c r="S317" s="106"/>
      <c r="T317" s="110"/>
      <c r="W317" s="106"/>
      <c r="Y317" s="106"/>
      <c r="Z317" s="106"/>
      <c r="AA317" s="106"/>
    </row>
    <row r="318" ht="12.75" spans="1:27">
      <c r="A318" s="154"/>
      <c r="B318" s="154">
        <f t="shared" si="2"/>
        <v>10321</v>
      </c>
      <c r="C318" s="3"/>
      <c r="D318" s="3"/>
      <c r="E318" s="91" t="s">
        <v>10</v>
      </c>
      <c r="F318" s="91" t="s">
        <v>3182</v>
      </c>
      <c r="G318" s="9">
        <v>2020</v>
      </c>
      <c r="H318" s="9" t="s">
        <v>35</v>
      </c>
      <c r="I318" s="9" t="s">
        <v>434</v>
      </c>
      <c r="J318" s="9">
        <v>142</v>
      </c>
      <c r="K318" s="9" t="s">
        <v>86</v>
      </c>
      <c r="L318" s="9" t="s">
        <v>14</v>
      </c>
      <c r="M318" s="6" t="s">
        <v>3769</v>
      </c>
      <c r="N318" s="10"/>
      <c r="O318" s="92"/>
      <c r="P318" s="106"/>
      <c r="Q318" s="108"/>
      <c r="R318" s="109"/>
      <c r="S318" s="109"/>
      <c r="T318" s="110"/>
      <c r="V318" s="110"/>
      <c r="W318" s="106"/>
      <c r="Y318" s="106"/>
      <c r="Z318" s="106"/>
      <c r="AA318" s="106"/>
    </row>
    <row r="319" ht="12.75" spans="1:27">
      <c r="A319" s="154"/>
      <c r="B319" s="154">
        <f t="shared" si="2"/>
        <v>10322</v>
      </c>
      <c r="C319" s="3"/>
      <c r="D319" s="3"/>
      <c r="E319" s="91" t="s">
        <v>10</v>
      </c>
      <c r="F319" s="91" t="s">
        <v>3183</v>
      </c>
      <c r="G319" s="33">
        <v>2020</v>
      </c>
      <c r="H319" s="33" t="s">
        <v>35</v>
      </c>
      <c r="I319" s="33" t="s">
        <v>266</v>
      </c>
      <c r="J319" s="33">
        <v>242</v>
      </c>
      <c r="K319" s="33" t="s">
        <v>3184</v>
      </c>
      <c r="L319" s="33" t="s">
        <v>14</v>
      </c>
      <c r="M319" s="6" t="s">
        <v>3769</v>
      </c>
      <c r="N319" s="10"/>
      <c r="O319" s="92"/>
      <c r="P319" s="106"/>
      <c r="Q319" s="108"/>
      <c r="R319" s="109"/>
      <c r="S319" s="109"/>
      <c r="T319" s="110"/>
      <c r="V319" s="110"/>
      <c r="W319" s="106"/>
      <c r="Y319" s="106"/>
      <c r="Z319" s="106"/>
      <c r="AA319" s="106"/>
    </row>
    <row r="320" ht="12.75" spans="1:27">
      <c r="A320" s="154"/>
      <c r="B320" s="154">
        <f t="shared" si="2"/>
        <v>10323</v>
      </c>
      <c r="C320" s="3"/>
      <c r="D320" s="3"/>
      <c r="E320" s="91" t="s">
        <v>10</v>
      </c>
      <c r="F320" s="91" t="s">
        <v>3185</v>
      </c>
      <c r="G320" s="59">
        <v>2020</v>
      </c>
      <c r="H320" s="59" t="s">
        <v>72</v>
      </c>
      <c r="I320" s="59" t="s">
        <v>266</v>
      </c>
      <c r="J320" s="59">
        <v>310</v>
      </c>
      <c r="K320" s="60"/>
      <c r="L320" s="59" t="s">
        <v>14</v>
      </c>
      <c r="M320" s="6" t="s">
        <v>3769</v>
      </c>
      <c r="N320" s="162"/>
      <c r="P320" s="106"/>
      <c r="Q320" s="106"/>
      <c r="R320" s="106"/>
      <c r="S320" s="106"/>
      <c r="T320" s="110"/>
      <c r="V320" s="106"/>
      <c r="W320" s="106"/>
      <c r="Y320" s="106"/>
      <c r="Z320" s="106"/>
      <c r="AA320" s="106"/>
    </row>
    <row r="321" ht="12.75" spans="1:27">
      <c r="A321" s="154"/>
      <c r="B321" s="154">
        <f t="shared" si="2"/>
        <v>10324</v>
      </c>
      <c r="C321" s="3"/>
      <c r="D321" s="3"/>
      <c r="E321" s="91" t="s">
        <v>10</v>
      </c>
      <c r="F321" s="91" t="s">
        <v>265</v>
      </c>
      <c r="G321" s="33">
        <v>2020</v>
      </c>
      <c r="H321" s="33" t="s">
        <v>35</v>
      </c>
      <c r="I321" s="33" t="s">
        <v>266</v>
      </c>
      <c r="J321" s="33">
        <v>242</v>
      </c>
      <c r="K321" s="33" t="s">
        <v>120</v>
      </c>
      <c r="L321" s="33" t="s">
        <v>40</v>
      </c>
      <c r="M321" s="6" t="s">
        <v>3769</v>
      </c>
      <c r="N321" s="162"/>
      <c r="O321" s="92"/>
      <c r="P321" s="106"/>
      <c r="Q321" s="108"/>
      <c r="R321" s="109"/>
      <c r="S321" s="109"/>
      <c r="T321" s="110"/>
      <c r="V321" s="110"/>
      <c r="W321" s="106"/>
      <c r="Y321" s="106"/>
      <c r="Z321" s="106"/>
      <c r="AA321" s="106"/>
    </row>
    <row r="322" ht="12.75" spans="1:27">
      <c r="A322" s="154"/>
      <c r="B322" s="154">
        <f t="shared" si="2"/>
        <v>10325</v>
      </c>
      <c r="C322" s="3"/>
      <c r="D322" s="3"/>
      <c r="E322" s="91" t="s">
        <v>10</v>
      </c>
      <c r="F322" s="91" t="s">
        <v>532</v>
      </c>
      <c r="G322" s="9">
        <v>2020</v>
      </c>
      <c r="H322" s="9" t="s">
        <v>35</v>
      </c>
      <c r="I322" s="9" t="s">
        <v>533</v>
      </c>
      <c r="J322" s="9">
        <v>81</v>
      </c>
      <c r="K322" s="9" t="s">
        <v>39</v>
      </c>
      <c r="L322" s="9" t="s">
        <v>40</v>
      </c>
      <c r="M322" s="6" t="s">
        <v>3769</v>
      </c>
      <c r="N322" s="10"/>
      <c r="O322" s="92"/>
      <c r="P322" s="106"/>
      <c r="Q322" s="108"/>
      <c r="R322" s="109"/>
      <c r="S322" s="109"/>
      <c r="T322" s="110"/>
      <c r="V322" s="110"/>
      <c r="W322" s="106"/>
      <c r="Y322" s="106"/>
      <c r="Z322" s="106"/>
      <c r="AA322" s="106"/>
    </row>
    <row r="323" ht="12.75" spans="1:27">
      <c r="A323" s="154"/>
      <c r="B323" s="154">
        <f t="shared" si="2"/>
        <v>10326</v>
      </c>
      <c r="C323" s="3"/>
      <c r="D323" s="3"/>
      <c r="E323" s="91" t="s">
        <v>10</v>
      </c>
      <c r="F323" s="91" t="s">
        <v>3186</v>
      </c>
      <c r="G323" s="66">
        <v>2020</v>
      </c>
      <c r="H323" s="66" t="s">
        <v>72</v>
      </c>
      <c r="I323" s="66" t="s">
        <v>266</v>
      </c>
      <c r="J323" s="66">
        <v>310</v>
      </c>
      <c r="K323" s="66" t="s">
        <v>26</v>
      </c>
      <c r="L323" s="66" t="s">
        <v>14</v>
      </c>
      <c r="M323" s="6" t="s">
        <v>3769</v>
      </c>
      <c r="N323" s="162"/>
      <c r="P323" s="106"/>
      <c r="Q323" s="106"/>
      <c r="R323" s="106"/>
      <c r="S323" s="106"/>
      <c r="T323" s="110"/>
      <c r="V323" s="106"/>
      <c r="W323" s="106"/>
      <c r="Y323" s="106"/>
      <c r="Z323" s="106"/>
      <c r="AA323" s="106"/>
    </row>
    <row r="324" ht="12.75" spans="1:27">
      <c r="A324" s="154"/>
      <c r="B324" s="154">
        <f t="shared" si="2"/>
        <v>10327</v>
      </c>
      <c r="C324" s="3"/>
      <c r="D324" s="3"/>
      <c r="E324" s="91" t="s">
        <v>10</v>
      </c>
      <c r="F324" s="91" t="s">
        <v>3187</v>
      </c>
      <c r="G324" s="59">
        <v>2020</v>
      </c>
      <c r="H324" s="59" t="s">
        <v>72</v>
      </c>
      <c r="I324" s="59" t="s">
        <v>266</v>
      </c>
      <c r="J324" s="59">
        <v>310</v>
      </c>
      <c r="K324" s="60"/>
      <c r="L324" s="59" t="s">
        <v>14</v>
      </c>
      <c r="M324" s="6" t="s">
        <v>3769</v>
      </c>
      <c r="N324" s="162"/>
      <c r="P324" s="106"/>
      <c r="Q324" s="106"/>
      <c r="R324" s="106"/>
      <c r="S324" s="106"/>
      <c r="T324" s="110"/>
      <c r="V324" s="106"/>
      <c r="W324" s="106"/>
      <c r="Y324" s="106"/>
      <c r="Z324" s="106"/>
      <c r="AA324" s="106"/>
    </row>
    <row r="325" ht="12.75" spans="1:27">
      <c r="A325" s="154"/>
      <c r="B325" s="154">
        <f t="shared" si="2"/>
        <v>10328</v>
      </c>
      <c r="C325" s="3"/>
      <c r="D325" s="3"/>
      <c r="E325" s="91" t="s">
        <v>77</v>
      </c>
      <c r="F325" s="91" t="s">
        <v>78</v>
      </c>
      <c r="G325" s="66">
        <v>2020</v>
      </c>
      <c r="H325" s="66" t="s">
        <v>79</v>
      </c>
      <c r="I325" s="66" t="s">
        <v>80</v>
      </c>
      <c r="J325" s="66">
        <v>41</v>
      </c>
      <c r="K325" s="88"/>
      <c r="L325" s="66" t="s">
        <v>81</v>
      </c>
      <c r="M325" s="6" t="s">
        <v>3769</v>
      </c>
      <c r="N325" s="162"/>
      <c r="O325" s="128"/>
      <c r="P325" s="106"/>
      <c r="Q325" s="106"/>
      <c r="R325" s="106"/>
      <c r="S325" s="106"/>
      <c r="T325" s="110"/>
      <c r="W325" s="106"/>
      <c r="Y325" s="106"/>
      <c r="Z325" s="106"/>
      <c r="AA325" s="106"/>
    </row>
    <row r="326" ht="12.75" spans="1:27">
      <c r="A326" s="154"/>
      <c r="B326" s="154">
        <f t="shared" si="2"/>
        <v>10329</v>
      </c>
      <c r="C326" s="3"/>
      <c r="D326" s="3"/>
      <c r="E326" s="91" t="s">
        <v>77</v>
      </c>
      <c r="F326" s="91" t="s">
        <v>82</v>
      </c>
      <c r="G326" s="66">
        <v>2020</v>
      </c>
      <c r="H326" s="66" t="s">
        <v>79</v>
      </c>
      <c r="I326" s="66" t="s">
        <v>83</v>
      </c>
      <c r="J326" s="66">
        <v>91</v>
      </c>
      <c r="K326" s="88"/>
      <c r="L326" s="66" t="s">
        <v>81</v>
      </c>
      <c r="M326" s="6" t="s">
        <v>3769</v>
      </c>
      <c r="N326" s="10"/>
      <c r="O326" s="128"/>
      <c r="P326" s="106"/>
      <c r="Q326" s="106"/>
      <c r="R326" s="106"/>
      <c r="S326" s="106"/>
      <c r="T326" s="110"/>
      <c r="W326" s="106"/>
      <c r="Y326" s="106"/>
      <c r="Z326" s="106"/>
      <c r="AA326" s="106"/>
    </row>
    <row r="327" ht="12.75" spans="1:27">
      <c r="A327" s="154"/>
      <c r="B327" s="154">
        <f t="shared" si="2"/>
        <v>10330</v>
      </c>
      <c r="C327" s="3"/>
      <c r="D327" s="3"/>
      <c r="E327" s="91" t="s">
        <v>10</v>
      </c>
      <c r="F327" s="91" t="s">
        <v>84</v>
      </c>
      <c r="G327" s="9">
        <v>2020</v>
      </c>
      <c r="H327" s="9" t="s">
        <v>35</v>
      </c>
      <c r="I327" s="9" t="s">
        <v>85</v>
      </c>
      <c r="J327" s="9">
        <v>128</v>
      </c>
      <c r="K327" s="9" t="s">
        <v>86</v>
      </c>
      <c r="L327" s="9" t="s">
        <v>40</v>
      </c>
      <c r="M327" s="6" t="s">
        <v>3769</v>
      </c>
      <c r="N327" s="10"/>
      <c r="O327" s="92"/>
      <c r="P327" s="106"/>
      <c r="Q327" s="108"/>
      <c r="R327" s="109"/>
      <c r="S327" s="109"/>
      <c r="T327" s="110"/>
      <c r="V327" s="110"/>
      <c r="W327" s="106"/>
      <c r="Y327" s="106"/>
      <c r="Z327" s="106"/>
      <c r="AA327" s="106"/>
    </row>
    <row r="328" ht="12.75" spans="1:27">
      <c r="A328" s="154"/>
      <c r="B328" s="154">
        <f t="shared" si="2"/>
        <v>10331</v>
      </c>
      <c r="C328" s="3"/>
      <c r="D328" s="3"/>
      <c r="E328" s="91" t="s">
        <v>10</v>
      </c>
      <c r="F328" s="91" t="s">
        <v>590</v>
      </c>
      <c r="G328" s="66">
        <v>2020</v>
      </c>
      <c r="H328" s="66" t="s">
        <v>72</v>
      </c>
      <c r="I328" s="66" t="s">
        <v>313</v>
      </c>
      <c r="J328" s="66">
        <v>392</v>
      </c>
      <c r="K328" s="66" t="s">
        <v>294</v>
      </c>
      <c r="L328" s="66" t="s">
        <v>40</v>
      </c>
      <c r="M328" s="6" t="s">
        <v>3769</v>
      </c>
      <c r="N328" s="10"/>
      <c r="S328" s="106"/>
      <c r="T328" s="92"/>
      <c r="Y328" s="106"/>
      <c r="Z328" s="106"/>
      <c r="AA328" s="106"/>
    </row>
    <row r="329" ht="12.75" spans="1:27">
      <c r="A329" s="154"/>
      <c r="B329" s="154">
        <f t="shared" si="2"/>
        <v>10332</v>
      </c>
      <c r="C329" s="3"/>
      <c r="D329" s="3"/>
      <c r="E329" s="91" t="s">
        <v>10</v>
      </c>
      <c r="F329" s="91" t="s">
        <v>3188</v>
      </c>
      <c r="G329" s="59">
        <v>2020</v>
      </c>
      <c r="H329" s="59" t="s">
        <v>72</v>
      </c>
      <c r="I329" s="59" t="s">
        <v>268</v>
      </c>
      <c r="J329" s="59">
        <v>312</v>
      </c>
      <c r="K329" s="60"/>
      <c r="L329" s="59" t="s">
        <v>14</v>
      </c>
      <c r="M329" s="6" t="s">
        <v>3769</v>
      </c>
      <c r="N329" s="162"/>
      <c r="P329" s="106"/>
      <c r="Q329" s="106"/>
      <c r="R329" s="106"/>
      <c r="S329" s="106"/>
      <c r="T329" s="110"/>
      <c r="V329" s="106"/>
      <c r="W329" s="106"/>
      <c r="Y329" s="106"/>
      <c r="Z329" s="106"/>
      <c r="AA329" s="106"/>
    </row>
    <row r="330" ht="12.75" spans="1:27">
      <c r="A330" s="154"/>
      <c r="B330" s="154">
        <f t="shared" si="2"/>
        <v>10333</v>
      </c>
      <c r="C330" s="3"/>
      <c r="D330" s="3"/>
      <c r="E330" s="91" t="s">
        <v>10</v>
      </c>
      <c r="F330" s="91" t="s">
        <v>267</v>
      </c>
      <c r="G330" s="66">
        <v>2020</v>
      </c>
      <c r="H330" s="66" t="s">
        <v>72</v>
      </c>
      <c r="I330" s="66" t="s">
        <v>268</v>
      </c>
      <c r="J330" s="66">
        <v>312</v>
      </c>
      <c r="K330" s="66" t="s">
        <v>74</v>
      </c>
      <c r="L330" s="66" t="s">
        <v>14</v>
      </c>
      <c r="M330" s="6" t="s">
        <v>3769</v>
      </c>
      <c r="N330" s="162"/>
      <c r="P330" s="106"/>
      <c r="Q330" s="106"/>
      <c r="R330" s="106"/>
      <c r="S330" s="106"/>
      <c r="T330" s="110"/>
      <c r="V330" s="106"/>
      <c r="W330" s="106"/>
      <c r="Y330" s="106"/>
      <c r="Z330" s="106"/>
      <c r="AA330" s="106"/>
    </row>
    <row r="331" ht="12.75" spans="1:27">
      <c r="A331" s="154"/>
      <c r="B331" s="154">
        <f t="shared" si="2"/>
        <v>10334</v>
      </c>
      <c r="C331" s="3"/>
      <c r="D331" s="3"/>
      <c r="E331" s="91" t="s">
        <v>10</v>
      </c>
      <c r="F331" s="91" t="s">
        <v>3189</v>
      </c>
      <c r="G331" s="59">
        <v>2020</v>
      </c>
      <c r="H331" s="59" t="s">
        <v>68</v>
      </c>
      <c r="I331" s="59" t="s">
        <v>268</v>
      </c>
      <c r="J331" s="59">
        <v>239</v>
      </c>
      <c r="K331" s="60"/>
      <c r="L331" s="59" t="s">
        <v>14</v>
      </c>
      <c r="M331" s="6" t="s">
        <v>3769</v>
      </c>
      <c r="N331" s="162"/>
      <c r="P331" s="106"/>
      <c r="Q331" s="106"/>
      <c r="R331" s="106"/>
      <c r="S331" s="106"/>
      <c r="T331" s="110"/>
      <c r="V331" s="106"/>
      <c r="W331" s="106"/>
      <c r="Y331" s="106"/>
      <c r="Z331" s="106"/>
      <c r="AA331" s="106"/>
    </row>
    <row r="332" ht="12.75" spans="1:27">
      <c r="A332" s="154"/>
      <c r="B332" s="154">
        <f t="shared" si="2"/>
        <v>10335</v>
      </c>
      <c r="C332" s="3"/>
      <c r="D332" s="3"/>
      <c r="E332" s="91" t="s">
        <v>77</v>
      </c>
      <c r="F332" s="91" t="s">
        <v>3190</v>
      </c>
      <c r="G332" s="66">
        <v>2020</v>
      </c>
      <c r="H332" s="66" t="s">
        <v>398</v>
      </c>
      <c r="I332" s="66" t="s">
        <v>946</v>
      </c>
      <c r="J332" s="66">
        <v>174</v>
      </c>
      <c r="K332" s="66" t="s">
        <v>986</v>
      </c>
      <c r="L332" s="66" t="s">
        <v>138</v>
      </c>
      <c r="M332" s="6" t="s">
        <v>3769</v>
      </c>
      <c r="N332" s="10"/>
      <c r="O332" s="128"/>
      <c r="P332" s="106"/>
      <c r="Q332" s="106"/>
      <c r="R332" s="106"/>
      <c r="S332" s="106"/>
      <c r="T332" s="110"/>
      <c r="W332" s="106"/>
      <c r="Y332" s="106"/>
      <c r="Z332" s="106"/>
      <c r="AA332" s="106"/>
    </row>
    <row r="333" ht="12.75" spans="1:27">
      <c r="A333" s="154"/>
      <c r="B333" s="154">
        <f t="shared" si="2"/>
        <v>10336</v>
      </c>
      <c r="C333" s="3"/>
      <c r="D333" s="3"/>
      <c r="E333" s="91" t="s">
        <v>10</v>
      </c>
      <c r="F333" s="91" t="s">
        <v>3191</v>
      </c>
      <c r="G333" s="66">
        <v>2020</v>
      </c>
      <c r="H333" s="66" t="s">
        <v>72</v>
      </c>
      <c r="I333" s="66" t="s">
        <v>88</v>
      </c>
      <c r="J333" s="66">
        <v>331</v>
      </c>
      <c r="K333" s="66" t="s">
        <v>3192</v>
      </c>
      <c r="L333" s="66" t="s">
        <v>14</v>
      </c>
      <c r="M333" s="6" t="s">
        <v>3769</v>
      </c>
      <c r="N333" s="162"/>
      <c r="P333" s="106"/>
      <c r="Q333" s="106"/>
      <c r="R333" s="106"/>
      <c r="S333" s="106"/>
      <c r="T333" s="110"/>
      <c r="V333" s="106"/>
      <c r="W333" s="106"/>
      <c r="Y333" s="106"/>
      <c r="Z333" s="106"/>
      <c r="AA333" s="106"/>
    </row>
    <row r="334" ht="12.75" spans="1:27">
      <c r="A334" s="154"/>
      <c r="B334" s="154">
        <f t="shared" si="2"/>
        <v>10337</v>
      </c>
      <c r="C334" s="3"/>
      <c r="D334" s="3"/>
      <c r="E334" s="91" t="s">
        <v>10</v>
      </c>
      <c r="F334" s="91" t="s">
        <v>87</v>
      </c>
      <c r="G334" s="66">
        <v>2020</v>
      </c>
      <c r="H334" s="66" t="s">
        <v>72</v>
      </c>
      <c r="I334" s="66" t="s">
        <v>88</v>
      </c>
      <c r="J334" s="66">
        <v>13</v>
      </c>
      <c r="K334" s="66" t="s">
        <v>89</v>
      </c>
      <c r="L334" s="66" t="s">
        <v>40</v>
      </c>
      <c r="M334" s="6" t="s">
        <v>3769</v>
      </c>
      <c r="N334" s="162"/>
      <c r="P334" s="106"/>
      <c r="Q334" s="106"/>
      <c r="R334" s="106"/>
      <c r="S334" s="106"/>
      <c r="T334" s="110"/>
      <c r="V334" s="106"/>
      <c r="W334" s="106"/>
      <c r="Y334" s="106"/>
      <c r="Z334" s="106"/>
      <c r="AA334" s="106"/>
    </row>
    <row r="335" ht="12.75" spans="1:27">
      <c r="A335" s="154"/>
      <c r="B335" s="154">
        <f t="shared" si="2"/>
        <v>10338</v>
      </c>
      <c r="C335" s="3"/>
      <c r="D335" s="3"/>
      <c r="E335" s="91" t="s">
        <v>10</v>
      </c>
      <c r="F335" s="91" t="s">
        <v>425</v>
      </c>
      <c r="G335" s="66">
        <v>2020</v>
      </c>
      <c r="H335" s="66" t="s">
        <v>72</v>
      </c>
      <c r="I335" s="66" t="s">
        <v>88</v>
      </c>
      <c r="J335" s="66">
        <v>331</v>
      </c>
      <c r="K335" s="66" t="s">
        <v>74</v>
      </c>
      <c r="L335" s="66" t="s">
        <v>14</v>
      </c>
      <c r="M335" s="6" t="s">
        <v>3769</v>
      </c>
      <c r="N335" s="162"/>
      <c r="P335" s="106"/>
      <c r="Q335" s="106"/>
      <c r="R335" s="106"/>
      <c r="S335" s="106"/>
      <c r="T335" s="110"/>
      <c r="V335" s="106"/>
      <c r="W335" s="106"/>
      <c r="Y335" s="106"/>
      <c r="Z335" s="106"/>
      <c r="AA335" s="106"/>
    </row>
    <row r="336" ht="12.75" spans="1:27">
      <c r="A336" s="154"/>
      <c r="B336" s="154">
        <f t="shared" si="2"/>
        <v>10339</v>
      </c>
      <c r="C336" s="3"/>
      <c r="D336" s="3"/>
      <c r="E336" s="91" t="s">
        <v>10</v>
      </c>
      <c r="F336" s="91" t="s">
        <v>90</v>
      </c>
      <c r="G336" s="59">
        <v>2020</v>
      </c>
      <c r="H336" s="59" t="s">
        <v>68</v>
      </c>
      <c r="I336" s="59" t="s">
        <v>91</v>
      </c>
      <c r="J336" s="59">
        <v>266</v>
      </c>
      <c r="K336" s="59" t="s">
        <v>86</v>
      </c>
      <c r="L336" s="59" t="s">
        <v>40</v>
      </c>
      <c r="M336" s="6" t="s">
        <v>3769</v>
      </c>
      <c r="N336" s="10"/>
      <c r="S336" s="106"/>
      <c r="T336" s="92"/>
      <c r="Y336" s="106"/>
      <c r="Z336" s="106"/>
      <c r="AA336" s="106"/>
    </row>
    <row r="337" ht="12.75" spans="1:27">
      <c r="A337" s="154"/>
      <c r="B337" s="154">
        <f t="shared" si="2"/>
        <v>10340</v>
      </c>
      <c r="C337" s="3"/>
      <c r="D337" s="3"/>
      <c r="E337" s="91" t="s">
        <v>10</v>
      </c>
      <c r="F337" s="91" t="s">
        <v>3193</v>
      </c>
      <c r="G337" s="66">
        <v>2020</v>
      </c>
      <c r="H337" s="66" t="s">
        <v>72</v>
      </c>
      <c r="I337" s="66" t="s">
        <v>91</v>
      </c>
      <c r="J337" s="66">
        <v>328</v>
      </c>
      <c r="K337" s="66" t="s">
        <v>74</v>
      </c>
      <c r="L337" s="66" t="s">
        <v>45</v>
      </c>
      <c r="M337" s="6" t="s">
        <v>3769</v>
      </c>
      <c r="N337" s="10"/>
      <c r="S337" s="106"/>
      <c r="T337" s="92"/>
      <c r="Y337" s="106"/>
      <c r="Z337" s="106"/>
      <c r="AA337" s="106"/>
    </row>
    <row r="338" ht="12.75" spans="1:27">
      <c r="A338" s="154"/>
      <c r="B338" s="154">
        <f t="shared" si="2"/>
        <v>10341</v>
      </c>
      <c r="C338" s="3"/>
      <c r="D338" s="3"/>
      <c r="E338" s="91" t="s">
        <v>10</v>
      </c>
      <c r="F338" s="91" t="s">
        <v>426</v>
      </c>
      <c r="G338" s="9">
        <v>2020</v>
      </c>
      <c r="H338" s="9" t="s">
        <v>35</v>
      </c>
      <c r="I338" s="9" t="s">
        <v>186</v>
      </c>
      <c r="J338" s="9">
        <v>67</v>
      </c>
      <c r="K338" s="9" t="s">
        <v>70</v>
      </c>
      <c r="L338" s="9" t="s">
        <v>40</v>
      </c>
      <c r="M338" s="6" t="s">
        <v>3769</v>
      </c>
      <c r="N338" s="10"/>
      <c r="O338" s="92"/>
      <c r="P338" s="106"/>
      <c r="Q338" s="108"/>
      <c r="R338" s="109"/>
      <c r="S338" s="109"/>
      <c r="T338" s="110"/>
      <c r="V338" s="110"/>
      <c r="W338" s="106"/>
      <c r="Y338" s="106"/>
      <c r="Z338" s="106"/>
      <c r="AA338" s="106"/>
    </row>
    <row r="339" ht="12.75" spans="1:14">
      <c r="A339" s="154"/>
      <c r="B339" s="154">
        <f t="shared" si="2"/>
        <v>10342</v>
      </c>
      <c r="C339" s="3"/>
      <c r="D339" s="3"/>
      <c r="E339" s="91" t="s">
        <v>10</v>
      </c>
      <c r="F339" s="91" t="s">
        <v>2779</v>
      </c>
      <c r="G339" s="3">
        <v>2019</v>
      </c>
      <c r="H339" s="3" t="s">
        <v>150</v>
      </c>
      <c r="I339" s="3" t="s">
        <v>2716</v>
      </c>
      <c r="J339" s="3">
        <v>583</v>
      </c>
      <c r="L339" s="3" t="s">
        <v>40</v>
      </c>
      <c r="M339" s="6" t="s">
        <v>4834</v>
      </c>
      <c r="N339" s="10"/>
    </row>
    <row r="340" ht="12.75" spans="1:14">
      <c r="A340" s="154"/>
      <c r="B340" s="154">
        <f t="shared" si="2"/>
        <v>10343</v>
      </c>
      <c r="C340" s="3"/>
      <c r="D340" s="3"/>
      <c r="E340" s="91" t="s">
        <v>10</v>
      </c>
      <c r="F340" s="91" t="s">
        <v>890</v>
      </c>
      <c r="G340" s="3">
        <v>2020</v>
      </c>
      <c r="H340" s="3" t="s">
        <v>398</v>
      </c>
      <c r="I340" s="3" t="s">
        <v>63</v>
      </c>
      <c r="J340" s="3">
        <v>153</v>
      </c>
      <c r="K340" s="3" t="s">
        <v>891</v>
      </c>
      <c r="L340" s="3" t="s">
        <v>14</v>
      </c>
      <c r="M340" s="6" t="s">
        <v>3769</v>
      </c>
      <c r="N340" s="10"/>
    </row>
    <row r="341" ht="12.75" spans="1:14">
      <c r="A341" s="154"/>
      <c r="B341" s="154">
        <f t="shared" si="2"/>
        <v>10344</v>
      </c>
      <c r="C341" s="3"/>
      <c r="D341" s="3"/>
      <c r="E341" s="91" t="s">
        <v>10</v>
      </c>
      <c r="F341" s="91" t="s">
        <v>3464</v>
      </c>
      <c r="G341" s="3">
        <v>2020</v>
      </c>
      <c r="H341" s="3" t="s">
        <v>861</v>
      </c>
      <c r="I341" s="3" t="s">
        <v>1167</v>
      </c>
      <c r="J341" s="3">
        <v>200</v>
      </c>
      <c r="K341" s="3" t="s">
        <v>1456</v>
      </c>
      <c r="L341" s="3" t="s">
        <v>27</v>
      </c>
      <c r="M341" s="6" t="s">
        <v>3770</v>
      </c>
      <c r="N341" s="10"/>
    </row>
    <row r="342" ht="12.75" spans="1:27">
      <c r="A342" s="154"/>
      <c r="B342" s="154">
        <f t="shared" si="2"/>
        <v>10345</v>
      </c>
      <c r="C342" s="3"/>
      <c r="D342" s="3"/>
      <c r="E342" s="91" t="s">
        <v>10</v>
      </c>
      <c r="F342" s="91" t="s">
        <v>3465</v>
      </c>
      <c r="G342" s="66">
        <v>1997</v>
      </c>
      <c r="H342" s="66" t="s">
        <v>1277</v>
      </c>
      <c r="I342" s="130" t="s">
        <v>3466</v>
      </c>
      <c r="J342" s="66">
        <v>139</v>
      </c>
      <c r="K342" s="88"/>
      <c r="L342" s="66" t="s">
        <v>977</v>
      </c>
      <c r="M342" s="6" t="s">
        <v>4769</v>
      </c>
      <c r="N342" s="162"/>
      <c r="P342" s="106"/>
      <c r="Q342" s="106"/>
      <c r="R342" s="106"/>
      <c r="S342" s="106"/>
      <c r="T342" s="110"/>
      <c r="V342" s="106"/>
      <c r="W342" s="106"/>
      <c r="Y342" s="106"/>
      <c r="Z342" s="106"/>
      <c r="AA342" s="106"/>
    </row>
    <row r="343" ht="12.75" spans="1:27">
      <c r="A343" s="154"/>
      <c r="B343" s="154">
        <f t="shared" si="2"/>
        <v>10346</v>
      </c>
      <c r="C343" s="3"/>
      <c r="D343" s="3"/>
      <c r="E343" s="91" t="s">
        <v>10</v>
      </c>
      <c r="F343" s="91" t="s">
        <v>3467</v>
      </c>
      <c r="G343" s="66">
        <v>1995</v>
      </c>
      <c r="H343" s="66" t="s">
        <v>3468</v>
      </c>
      <c r="I343" s="130" t="s">
        <v>3469</v>
      </c>
      <c r="J343" s="66">
        <v>6</v>
      </c>
      <c r="K343" s="88"/>
      <c r="L343" s="66" t="s">
        <v>977</v>
      </c>
      <c r="M343" s="6" t="s">
        <v>4769</v>
      </c>
      <c r="N343" s="162"/>
      <c r="P343" s="106"/>
      <c r="Q343" s="106"/>
      <c r="R343" s="106"/>
      <c r="S343" s="106"/>
      <c r="T343" s="110"/>
      <c r="V343" s="106"/>
      <c r="W343" s="106"/>
      <c r="Y343" s="106"/>
      <c r="Z343" s="106"/>
      <c r="AA343" s="106"/>
    </row>
    <row r="344" ht="12.75" spans="1:27">
      <c r="A344" s="154"/>
      <c r="B344" s="154">
        <f t="shared" si="2"/>
        <v>10347</v>
      </c>
      <c r="C344" s="3"/>
      <c r="D344" s="3"/>
      <c r="E344" s="91" t="s">
        <v>10</v>
      </c>
      <c r="F344" s="91" t="s">
        <v>2780</v>
      </c>
      <c r="G344" s="66">
        <v>1995</v>
      </c>
      <c r="H344" s="66" t="s">
        <v>2024</v>
      </c>
      <c r="I344" s="130" t="s">
        <v>2781</v>
      </c>
      <c r="J344" s="66">
        <v>274</v>
      </c>
      <c r="K344" s="88"/>
      <c r="L344" s="66" t="s">
        <v>27</v>
      </c>
      <c r="M344" s="6" t="s">
        <v>4834</v>
      </c>
      <c r="N344" s="162"/>
      <c r="P344" s="106"/>
      <c r="Q344" s="106"/>
      <c r="R344" s="106"/>
      <c r="S344" s="106"/>
      <c r="T344" s="110"/>
      <c r="V344" s="106"/>
      <c r="W344" s="106"/>
      <c r="Y344" s="106"/>
      <c r="Z344" s="106"/>
      <c r="AA344" s="106"/>
    </row>
    <row r="345" ht="12.75" spans="1:27">
      <c r="A345" s="154"/>
      <c r="B345" s="154">
        <f t="shared" si="2"/>
        <v>10348</v>
      </c>
      <c r="C345" s="3"/>
      <c r="D345" s="3"/>
      <c r="E345" s="91" t="s">
        <v>10</v>
      </c>
      <c r="F345" s="91" t="s">
        <v>1150</v>
      </c>
      <c r="G345" s="66">
        <v>1994</v>
      </c>
      <c r="H345" s="66" t="s">
        <v>1151</v>
      </c>
      <c r="I345" s="130" t="s">
        <v>568</v>
      </c>
      <c r="J345" s="66">
        <v>15</v>
      </c>
      <c r="K345" s="88"/>
      <c r="L345" s="66" t="s">
        <v>14</v>
      </c>
      <c r="M345" s="6" t="s">
        <v>4769</v>
      </c>
      <c r="N345" s="162"/>
      <c r="P345" s="106"/>
      <c r="Q345" s="106"/>
      <c r="R345" s="106"/>
      <c r="S345" s="106"/>
      <c r="T345" s="110"/>
      <c r="V345" s="106"/>
      <c r="W345" s="106"/>
      <c r="Y345" s="106"/>
      <c r="Z345" s="106"/>
      <c r="AA345" s="106"/>
    </row>
    <row r="346" ht="12.75" spans="1:27">
      <c r="A346" s="154"/>
      <c r="B346" s="154">
        <f t="shared" si="2"/>
        <v>10349</v>
      </c>
      <c r="C346" s="3"/>
      <c r="D346" s="3"/>
      <c r="E346" s="91" t="s">
        <v>10</v>
      </c>
      <c r="F346" s="91" t="s">
        <v>2708</v>
      </c>
      <c r="G346" s="66">
        <v>1996</v>
      </c>
      <c r="H346" s="66" t="s">
        <v>2709</v>
      </c>
      <c r="I346" s="130" t="s">
        <v>1818</v>
      </c>
      <c r="J346" s="66">
        <v>35</v>
      </c>
      <c r="K346" s="88"/>
      <c r="L346" s="66" t="s">
        <v>2710</v>
      </c>
      <c r="M346" s="6" t="s">
        <v>4834</v>
      </c>
      <c r="N346" s="162"/>
      <c r="P346" s="106"/>
      <c r="Q346" s="106"/>
      <c r="R346" s="106"/>
      <c r="S346" s="106"/>
      <c r="T346" s="110"/>
      <c r="V346" s="106"/>
      <c r="W346" s="106"/>
      <c r="Y346" s="106"/>
      <c r="Z346" s="106"/>
      <c r="AA346" s="106"/>
    </row>
    <row r="347" ht="12.75" spans="1:27">
      <c r="A347" s="154"/>
      <c r="B347" s="154">
        <f t="shared" si="2"/>
        <v>10350</v>
      </c>
      <c r="C347" s="3"/>
      <c r="D347" s="3"/>
      <c r="E347" s="91" t="s">
        <v>10</v>
      </c>
      <c r="F347" s="91" t="s">
        <v>2891</v>
      </c>
      <c r="G347" s="66">
        <v>1996</v>
      </c>
      <c r="H347" s="66" t="s">
        <v>2892</v>
      </c>
      <c r="I347" s="130" t="s">
        <v>1943</v>
      </c>
      <c r="J347" s="66">
        <v>52</v>
      </c>
      <c r="K347" s="88"/>
      <c r="L347" s="66" t="s">
        <v>14</v>
      </c>
      <c r="M347" s="6" t="s">
        <v>4834</v>
      </c>
      <c r="N347" s="162"/>
      <c r="P347" s="106"/>
      <c r="Q347" s="106"/>
      <c r="R347" s="106"/>
      <c r="S347" s="106"/>
      <c r="T347" s="110"/>
      <c r="V347" s="106"/>
      <c r="W347" s="106"/>
      <c r="Y347" s="106"/>
      <c r="Z347" s="106"/>
      <c r="AA347" s="106"/>
    </row>
    <row r="348" ht="12.75" spans="1:27">
      <c r="A348" s="154"/>
      <c r="B348" s="154">
        <f t="shared" si="2"/>
        <v>10351</v>
      </c>
      <c r="C348" s="3"/>
      <c r="D348" s="3"/>
      <c r="E348" s="91" t="s">
        <v>10</v>
      </c>
      <c r="F348" s="91" t="s">
        <v>3036</v>
      </c>
      <c r="G348" s="59">
        <v>1992</v>
      </c>
      <c r="H348" s="59" t="s">
        <v>981</v>
      </c>
      <c r="I348" s="70" t="s">
        <v>1818</v>
      </c>
      <c r="J348" s="59">
        <v>201</v>
      </c>
      <c r="L348" s="59" t="s">
        <v>14</v>
      </c>
      <c r="M348" s="6" t="s">
        <v>4834</v>
      </c>
      <c r="N348" s="162"/>
      <c r="P348" s="106"/>
      <c r="Q348" s="106"/>
      <c r="R348" s="106"/>
      <c r="S348" s="106"/>
      <c r="T348" s="110"/>
      <c r="V348" s="106"/>
      <c r="W348" s="106"/>
      <c r="Y348" s="106"/>
      <c r="Z348" s="106"/>
      <c r="AA348" s="106"/>
    </row>
    <row r="349" ht="12.75" spans="1:27">
      <c r="A349" s="154"/>
      <c r="B349" s="154">
        <f t="shared" si="2"/>
        <v>10352</v>
      </c>
      <c r="C349" s="3"/>
      <c r="D349" s="3"/>
      <c r="E349" s="91" t="s">
        <v>10</v>
      </c>
      <c r="F349" s="91" t="s">
        <v>1816</v>
      </c>
      <c r="G349" s="66">
        <v>1994</v>
      </c>
      <c r="H349" s="66" t="s">
        <v>1817</v>
      </c>
      <c r="I349" s="130" t="s">
        <v>1818</v>
      </c>
      <c r="J349" s="3" t="s">
        <v>1819</v>
      </c>
      <c r="K349" s="66" t="s">
        <v>1820</v>
      </c>
      <c r="L349" s="66" t="s">
        <v>27</v>
      </c>
      <c r="M349" s="6" t="s">
        <v>4834</v>
      </c>
      <c r="N349" s="162"/>
      <c r="P349" s="106"/>
      <c r="Q349" s="106"/>
      <c r="R349" s="106"/>
      <c r="S349" s="106"/>
      <c r="T349" s="110"/>
      <c r="V349" s="106"/>
      <c r="W349" s="106"/>
      <c r="Y349" s="106"/>
      <c r="Z349" s="106"/>
      <c r="AA349" s="106"/>
    </row>
    <row r="350" ht="12.75" spans="1:27">
      <c r="A350" s="154"/>
      <c r="B350" s="154">
        <f t="shared" si="2"/>
        <v>10353</v>
      </c>
      <c r="C350" s="3"/>
      <c r="D350" s="3"/>
      <c r="E350" s="91" t="s">
        <v>10</v>
      </c>
      <c r="F350" s="91" t="s">
        <v>3018</v>
      </c>
      <c r="G350" s="59">
        <v>1995</v>
      </c>
      <c r="H350" s="59" t="s">
        <v>1942</v>
      </c>
      <c r="I350" s="185" t="s">
        <v>1943</v>
      </c>
      <c r="J350" s="59">
        <v>167</v>
      </c>
      <c r="L350" s="59" t="s">
        <v>27</v>
      </c>
      <c r="M350" s="6" t="s">
        <v>4834</v>
      </c>
      <c r="N350" s="162"/>
      <c r="P350" s="106"/>
      <c r="Q350" s="106"/>
      <c r="R350" s="106"/>
      <c r="S350" s="106"/>
      <c r="T350" s="110"/>
      <c r="V350" s="106"/>
      <c r="W350" s="106"/>
      <c r="Y350" s="106"/>
      <c r="Z350" s="106"/>
      <c r="AA350" s="106"/>
    </row>
    <row r="351" ht="12.75" spans="1:27">
      <c r="A351" s="154"/>
      <c r="B351" s="154">
        <f t="shared" si="2"/>
        <v>10354</v>
      </c>
      <c r="C351" s="3"/>
      <c r="D351" s="3"/>
      <c r="E351" s="91" t="s">
        <v>10</v>
      </c>
      <c r="F351" s="91" t="s">
        <v>2782</v>
      </c>
      <c r="G351" s="66">
        <v>1995</v>
      </c>
      <c r="H351" s="66" t="s">
        <v>1988</v>
      </c>
      <c r="I351" s="130" t="s">
        <v>1943</v>
      </c>
      <c r="J351" s="66">
        <v>272</v>
      </c>
      <c r="K351" s="88"/>
      <c r="L351" s="66" t="s">
        <v>27</v>
      </c>
      <c r="M351" s="6" t="s">
        <v>4834</v>
      </c>
      <c r="N351" s="162"/>
      <c r="P351" s="106"/>
      <c r="Q351" s="106"/>
      <c r="R351" s="106"/>
      <c r="S351" s="106"/>
      <c r="T351" s="110"/>
      <c r="V351" s="106"/>
      <c r="W351" s="106"/>
      <c r="Y351" s="106"/>
      <c r="Z351" s="106"/>
      <c r="AA351" s="106"/>
    </row>
    <row r="352" ht="12.75" spans="1:27">
      <c r="A352" s="154"/>
      <c r="B352" s="154">
        <f t="shared" si="2"/>
        <v>10355</v>
      </c>
      <c r="C352" s="3"/>
      <c r="D352" s="3"/>
      <c r="E352" s="91" t="s">
        <v>10</v>
      </c>
      <c r="F352" s="91" t="s">
        <v>2525</v>
      </c>
      <c r="G352" s="66">
        <v>1992</v>
      </c>
      <c r="H352" s="66" t="s">
        <v>1794</v>
      </c>
      <c r="I352" s="130" t="s">
        <v>2526</v>
      </c>
      <c r="J352" s="66" t="s">
        <v>2527</v>
      </c>
      <c r="K352" s="66" t="s">
        <v>2528</v>
      </c>
      <c r="L352" s="66" t="s">
        <v>40</v>
      </c>
      <c r="M352" s="6" t="s">
        <v>4834</v>
      </c>
      <c r="N352" s="162"/>
      <c r="P352" s="106"/>
      <c r="Q352" s="106"/>
      <c r="R352" s="106"/>
      <c r="S352" s="106"/>
      <c r="T352" s="110"/>
      <c r="V352" s="106"/>
      <c r="W352" s="106"/>
      <c r="Y352" s="106"/>
      <c r="Z352" s="106"/>
      <c r="AA352" s="106"/>
    </row>
    <row r="353" ht="12.75" spans="1:27">
      <c r="A353" s="154"/>
      <c r="B353" s="154">
        <f t="shared" si="2"/>
        <v>10356</v>
      </c>
      <c r="C353" s="3"/>
      <c r="D353" s="3"/>
      <c r="E353" s="91" t="s">
        <v>10</v>
      </c>
      <c r="F353" s="91" t="s">
        <v>1152</v>
      </c>
      <c r="G353" s="66">
        <v>1998</v>
      </c>
      <c r="H353" s="66" t="s">
        <v>1153</v>
      </c>
      <c r="I353" s="130" t="s">
        <v>1154</v>
      </c>
      <c r="J353" s="66">
        <v>314</v>
      </c>
      <c r="K353" s="88"/>
      <c r="L353" s="66" t="s">
        <v>14</v>
      </c>
      <c r="M353" s="6" t="s">
        <v>4769</v>
      </c>
      <c r="N353" s="162"/>
      <c r="P353" s="106"/>
      <c r="Q353" s="106"/>
      <c r="R353" s="106"/>
      <c r="S353" s="106"/>
      <c r="T353" s="110"/>
      <c r="V353" s="106"/>
      <c r="W353" s="106"/>
      <c r="Y353" s="106"/>
      <c r="Z353" s="106"/>
      <c r="AA353" s="106"/>
    </row>
    <row r="354" ht="12.75" spans="1:14">
      <c r="A354" s="154"/>
      <c r="B354" s="154">
        <f t="shared" si="2"/>
        <v>10357</v>
      </c>
      <c r="C354" s="3"/>
      <c r="D354" s="3"/>
      <c r="E354" s="91" t="s">
        <v>10</v>
      </c>
      <c r="F354" s="91" t="s">
        <v>1941</v>
      </c>
      <c r="G354" s="3">
        <v>1995</v>
      </c>
      <c r="H354" s="3" t="s">
        <v>1942</v>
      </c>
      <c r="I354" s="3" t="s">
        <v>1943</v>
      </c>
      <c r="J354" s="3">
        <v>167</v>
      </c>
      <c r="L354" s="3" t="s">
        <v>27</v>
      </c>
      <c r="M354" s="6" t="s">
        <v>4834</v>
      </c>
      <c r="N354" s="162"/>
    </row>
    <row r="355" ht="12.75" spans="1:27">
      <c r="A355" s="154"/>
      <c r="B355" s="154">
        <f t="shared" si="2"/>
        <v>10358</v>
      </c>
      <c r="C355" s="3"/>
      <c r="D355" s="3"/>
      <c r="E355" s="91" t="s">
        <v>10</v>
      </c>
      <c r="F355" s="91" t="s">
        <v>92</v>
      </c>
      <c r="G355" s="66">
        <v>2012</v>
      </c>
      <c r="H355" s="66" t="s">
        <v>93</v>
      </c>
      <c r="I355" s="130" t="s">
        <v>94</v>
      </c>
      <c r="J355" s="66">
        <v>232</v>
      </c>
      <c r="K355" s="66" t="s">
        <v>95</v>
      </c>
      <c r="L355" s="66" t="s">
        <v>14</v>
      </c>
      <c r="M355" s="6" t="s">
        <v>3769</v>
      </c>
      <c r="N355" s="162"/>
      <c r="P355" s="106"/>
      <c r="Q355" s="106"/>
      <c r="R355" s="106"/>
      <c r="S355" s="106"/>
      <c r="T355" s="110"/>
      <c r="V355" s="106"/>
      <c r="W355" s="106"/>
      <c r="Y355" s="106"/>
      <c r="Z355" s="106"/>
      <c r="AA355" s="106"/>
    </row>
    <row r="356" ht="12.75" spans="1:14">
      <c r="A356" s="154"/>
      <c r="B356" s="154">
        <f t="shared" si="2"/>
        <v>10359</v>
      </c>
      <c r="C356" s="3"/>
      <c r="D356" s="3"/>
      <c r="E356" s="91" t="s">
        <v>10</v>
      </c>
      <c r="F356" s="91" t="s">
        <v>2507</v>
      </c>
      <c r="G356" s="3">
        <v>2019</v>
      </c>
      <c r="H356" s="3" t="s">
        <v>1845</v>
      </c>
      <c r="I356" s="3" t="s">
        <v>1841</v>
      </c>
      <c r="J356" s="3">
        <v>9</v>
      </c>
      <c r="K356" s="3" t="s">
        <v>2508</v>
      </c>
      <c r="L356" s="3" t="s">
        <v>14</v>
      </c>
      <c r="M356" s="6" t="s">
        <v>4834</v>
      </c>
      <c r="N356" s="162"/>
    </row>
    <row r="357" ht="12.75" spans="1:27">
      <c r="A357" s="154"/>
      <c r="B357" s="154">
        <f t="shared" si="2"/>
        <v>10360</v>
      </c>
      <c r="C357" s="3"/>
      <c r="D357" s="3"/>
      <c r="E357" s="91" t="s">
        <v>10</v>
      </c>
      <c r="F357" s="91" t="s">
        <v>1821</v>
      </c>
      <c r="G357" s="63">
        <v>2019</v>
      </c>
      <c r="H357" s="63" t="s">
        <v>1822</v>
      </c>
      <c r="I357" s="67" t="s">
        <v>1778</v>
      </c>
      <c r="J357" s="63">
        <v>2</v>
      </c>
      <c r="K357" s="63" t="s">
        <v>986</v>
      </c>
      <c r="L357" s="63" t="s">
        <v>14</v>
      </c>
      <c r="M357" s="6" t="s">
        <v>4834</v>
      </c>
      <c r="N357" s="162"/>
      <c r="P357" s="106"/>
      <c r="Q357" s="106"/>
      <c r="R357" s="106"/>
      <c r="S357" s="106"/>
      <c r="T357" s="110"/>
      <c r="V357" s="106"/>
      <c r="W357" s="106"/>
      <c r="Y357" s="106"/>
      <c r="Z357" s="106"/>
      <c r="AA357" s="106"/>
    </row>
    <row r="358" ht="12.75" spans="1:27">
      <c r="A358" s="154"/>
      <c r="B358" s="154">
        <f t="shared" si="2"/>
        <v>10361</v>
      </c>
      <c r="C358" s="3"/>
      <c r="D358" s="3"/>
      <c r="E358" s="91" t="s">
        <v>10</v>
      </c>
      <c r="F358" s="91" t="s">
        <v>710</v>
      </c>
      <c r="G358" s="66">
        <v>2020</v>
      </c>
      <c r="H358" s="66" t="s">
        <v>270</v>
      </c>
      <c r="I358" s="130" t="s">
        <v>83</v>
      </c>
      <c r="J358" s="66">
        <v>258</v>
      </c>
      <c r="K358" s="88"/>
      <c r="L358" s="66" t="s">
        <v>40</v>
      </c>
      <c r="M358" s="6" t="s">
        <v>3769</v>
      </c>
      <c r="N358" s="162"/>
      <c r="P358" s="106"/>
      <c r="Q358" s="106"/>
      <c r="R358" s="106"/>
      <c r="S358" s="106"/>
      <c r="T358" s="110"/>
      <c r="V358" s="106"/>
      <c r="W358" s="106"/>
      <c r="Y358" s="106"/>
      <c r="Z358" s="106"/>
      <c r="AA358" s="106"/>
    </row>
    <row r="359" ht="12.75" spans="1:27">
      <c r="A359" s="154"/>
      <c r="B359" s="154">
        <f t="shared" si="2"/>
        <v>10362</v>
      </c>
      <c r="C359" s="3"/>
      <c r="D359" s="3"/>
      <c r="E359" s="91" t="s">
        <v>10</v>
      </c>
      <c r="F359" s="91" t="s">
        <v>269</v>
      </c>
      <c r="G359" s="66">
        <v>2020</v>
      </c>
      <c r="H359" s="66" t="s">
        <v>270</v>
      </c>
      <c r="I359" s="130" t="s">
        <v>83</v>
      </c>
      <c r="J359" s="66">
        <v>258</v>
      </c>
      <c r="K359" s="88"/>
      <c r="L359" s="66" t="s">
        <v>14</v>
      </c>
      <c r="M359" s="6" t="s">
        <v>3769</v>
      </c>
      <c r="N359" s="162"/>
      <c r="P359" s="106"/>
      <c r="Q359" s="106"/>
      <c r="R359" s="106"/>
      <c r="S359" s="106"/>
      <c r="T359" s="110"/>
      <c r="V359" s="106"/>
      <c r="W359" s="106"/>
      <c r="Y359" s="106"/>
      <c r="Z359" s="106"/>
      <c r="AA359" s="106"/>
    </row>
    <row r="360" ht="12.75" spans="1:27">
      <c r="A360" s="154"/>
      <c r="B360" s="154">
        <f t="shared" si="2"/>
        <v>10363</v>
      </c>
      <c r="C360" s="3"/>
      <c r="D360" s="3"/>
      <c r="E360" s="91" t="s">
        <v>10</v>
      </c>
      <c r="F360" s="91" t="s">
        <v>534</v>
      </c>
      <c r="G360" s="66">
        <v>2020</v>
      </c>
      <c r="H360" s="66" t="s">
        <v>97</v>
      </c>
      <c r="I360" s="130" t="s">
        <v>535</v>
      </c>
      <c r="J360" s="66">
        <v>17</v>
      </c>
      <c r="K360" s="66" t="s">
        <v>536</v>
      </c>
      <c r="L360" s="66" t="s">
        <v>40</v>
      </c>
      <c r="M360" s="6" t="s">
        <v>3769</v>
      </c>
      <c r="N360" s="162"/>
      <c r="P360" s="106"/>
      <c r="Q360" s="106"/>
      <c r="R360" s="106"/>
      <c r="S360" s="106"/>
      <c r="T360" s="110"/>
      <c r="V360" s="106"/>
      <c r="W360" s="106"/>
      <c r="Y360" s="106"/>
      <c r="Z360" s="106"/>
      <c r="AA360" s="106"/>
    </row>
    <row r="361" ht="12.75" spans="1:27">
      <c r="A361" s="154"/>
      <c r="B361" s="154">
        <f t="shared" si="2"/>
        <v>10364</v>
      </c>
      <c r="C361" s="3"/>
      <c r="D361" s="3"/>
      <c r="E361" s="91" t="s">
        <v>10</v>
      </c>
      <c r="F361" s="91" t="s">
        <v>96</v>
      </c>
      <c r="G361" s="66">
        <v>2020</v>
      </c>
      <c r="H361" s="66" t="s">
        <v>97</v>
      </c>
      <c r="I361" s="130" t="s">
        <v>13</v>
      </c>
      <c r="J361" s="66">
        <v>8</v>
      </c>
      <c r="K361" s="66" t="s">
        <v>52</v>
      </c>
      <c r="L361" s="66" t="s">
        <v>40</v>
      </c>
      <c r="M361" s="6" t="s">
        <v>3769</v>
      </c>
      <c r="N361" s="162"/>
      <c r="P361" s="106"/>
      <c r="Q361" s="106"/>
      <c r="R361" s="106"/>
      <c r="S361" s="106"/>
      <c r="T361" s="110"/>
      <c r="V361" s="106"/>
      <c r="W361" s="106"/>
      <c r="Y361" s="106"/>
      <c r="Z361" s="106"/>
      <c r="AA361" s="106"/>
    </row>
    <row r="362" ht="12.75" spans="1:27">
      <c r="A362" s="154"/>
      <c r="B362" s="154">
        <f t="shared" si="2"/>
        <v>10365</v>
      </c>
      <c r="C362" s="3"/>
      <c r="D362" s="3"/>
      <c r="E362" s="91" t="s">
        <v>10</v>
      </c>
      <c r="F362" s="91" t="s">
        <v>3194</v>
      </c>
      <c r="G362" s="66">
        <v>2020</v>
      </c>
      <c r="H362" s="66" t="s">
        <v>97</v>
      </c>
      <c r="I362" s="130" t="s">
        <v>115</v>
      </c>
      <c r="J362" s="66">
        <v>14</v>
      </c>
      <c r="K362" s="66" t="s">
        <v>52</v>
      </c>
      <c r="L362" s="66" t="s">
        <v>14</v>
      </c>
      <c r="M362" s="6" t="s">
        <v>3769</v>
      </c>
      <c r="N362" s="162"/>
      <c r="P362" s="106"/>
      <c r="Q362" s="106"/>
      <c r="R362" s="106"/>
      <c r="S362" s="106"/>
      <c r="T362" s="110"/>
      <c r="V362" s="106"/>
      <c r="W362" s="106"/>
      <c r="Y362" s="106"/>
      <c r="Z362" s="106"/>
      <c r="AA362" s="106"/>
    </row>
    <row r="363" ht="12.75" spans="1:27">
      <c r="A363" s="154"/>
      <c r="B363" s="154">
        <f t="shared" si="2"/>
        <v>10366</v>
      </c>
      <c r="C363" s="3"/>
      <c r="D363" s="3"/>
      <c r="E363" s="91" t="s">
        <v>10</v>
      </c>
      <c r="F363" s="91" t="s">
        <v>1155</v>
      </c>
      <c r="G363" s="66">
        <v>2020</v>
      </c>
      <c r="H363" s="66" t="s">
        <v>1156</v>
      </c>
      <c r="I363" s="130" t="s">
        <v>1157</v>
      </c>
      <c r="J363" s="66">
        <v>33</v>
      </c>
      <c r="K363" s="66" t="s">
        <v>1158</v>
      </c>
      <c r="L363" s="66" t="s">
        <v>40</v>
      </c>
      <c r="M363" s="6" t="s">
        <v>4769</v>
      </c>
      <c r="N363" s="162"/>
      <c r="P363" s="106"/>
      <c r="Q363" s="106"/>
      <c r="R363" s="106"/>
      <c r="S363" s="106"/>
      <c r="T363" s="110"/>
      <c r="V363" s="106"/>
      <c r="W363" s="106"/>
      <c r="Y363" s="106"/>
      <c r="Z363" s="106"/>
      <c r="AA363" s="106"/>
    </row>
    <row r="364" ht="12.75" spans="1:27">
      <c r="A364" s="154"/>
      <c r="B364" s="154">
        <f t="shared" si="2"/>
        <v>10367</v>
      </c>
      <c r="C364" s="3"/>
      <c r="D364" s="3"/>
      <c r="E364" s="91" t="s">
        <v>10</v>
      </c>
      <c r="F364" s="91" t="s">
        <v>98</v>
      </c>
      <c r="G364" s="66">
        <v>2020</v>
      </c>
      <c r="H364" s="66" t="s">
        <v>99</v>
      </c>
      <c r="I364" s="130" t="s">
        <v>100</v>
      </c>
      <c r="J364" s="66" t="s">
        <v>101</v>
      </c>
      <c r="K364" s="66" t="s">
        <v>102</v>
      </c>
      <c r="L364" s="66" t="s">
        <v>40</v>
      </c>
      <c r="M364" s="6" t="s">
        <v>3769</v>
      </c>
      <c r="N364" s="162"/>
      <c r="P364" s="106"/>
      <c r="Q364" s="106"/>
      <c r="R364" s="106"/>
      <c r="S364" s="106"/>
      <c r="T364" s="110"/>
      <c r="V364" s="106"/>
      <c r="W364" s="106"/>
      <c r="Y364" s="106"/>
      <c r="Z364" s="106"/>
      <c r="AA364" s="106"/>
    </row>
    <row r="365" ht="12.75" spans="1:27">
      <c r="A365" s="154"/>
      <c r="B365" s="154">
        <f t="shared" si="2"/>
        <v>10368</v>
      </c>
      <c r="C365" s="3"/>
      <c r="D365" s="3"/>
      <c r="E365" s="91" t="s">
        <v>10</v>
      </c>
      <c r="F365" s="91" t="s">
        <v>3195</v>
      </c>
      <c r="G365" s="63">
        <v>2020</v>
      </c>
      <c r="H365" s="63" t="s">
        <v>365</v>
      </c>
      <c r="I365" s="67" t="s">
        <v>313</v>
      </c>
      <c r="J365" s="63">
        <v>220</v>
      </c>
      <c r="K365" s="62"/>
      <c r="L365" s="63" t="s">
        <v>14</v>
      </c>
      <c r="M365" s="6" t="s">
        <v>3769</v>
      </c>
      <c r="N365" s="162"/>
      <c r="P365" s="106"/>
      <c r="Q365" s="106"/>
      <c r="R365" s="106"/>
      <c r="S365" s="106"/>
      <c r="T365" s="110"/>
      <c r="V365" s="106"/>
      <c r="W365" s="106"/>
      <c r="Y365" s="106"/>
      <c r="Z365" s="106"/>
      <c r="AA365" s="106"/>
    </row>
    <row r="366" ht="12.75" spans="1:27">
      <c r="A366" s="154"/>
      <c r="B366" s="154">
        <f t="shared" si="2"/>
        <v>10369</v>
      </c>
      <c r="C366" s="3"/>
      <c r="D366" s="3"/>
      <c r="E366" s="91" t="s">
        <v>10</v>
      </c>
      <c r="F366" s="91" t="s">
        <v>591</v>
      </c>
      <c r="G366" s="66">
        <v>2020</v>
      </c>
      <c r="H366" s="66" t="s">
        <v>97</v>
      </c>
      <c r="I366" s="130" t="s">
        <v>142</v>
      </c>
      <c r="J366" s="66">
        <v>6</v>
      </c>
      <c r="K366" s="88"/>
      <c r="L366" s="66" t="s">
        <v>40</v>
      </c>
      <c r="M366" s="6" t="s">
        <v>3769</v>
      </c>
      <c r="N366" s="162"/>
      <c r="P366" s="106"/>
      <c r="Q366" s="106"/>
      <c r="R366" s="106"/>
      <c r="S366" s="106"/>
      <c r="T366" s="110"/>
      <c r="V366" s="106"/>
      <c r="W366" s="106"/>
      <c r="Y366" s="106"/>
      <c r="Z366" s="106"/>
      <c r="AA366" s="106"/>
    </row>
    <row r="367" ht="12.75" spans="1:27">
      <c r="A367" s="154"/>
      <c r="B367" s="154">
        <f t="shared" si="2"/>
        <v>10370</v>
      </c>
      <c r="C367" s="3"/>
      <c r="D367" s="3"/>
      <c r="E367" s="91" t="s">
        <v>10</v>
      </c>
      <c r="F367" s="91" t="s">
        <v>1622</v>
      </c>
      <c r="G367" s="66">
        <v>2020</v>
      </c>
      <c r="H367" s="66" t="s">
        <v>970</v>
      </c>
      <c r="I367" s="130" t="s">
        <v>1013</v>
      </c>
      <c r="J367" s="171" t="s">
        <v>1623</v>
      </c>
      <c r="K367" s="66" t="s">
        <v>1624</v>
      </c>
      <c r="L367" s="66" t="s">
        <v>40</v>
      </c>
      <c r="M367" s="6" t="s">
        <v>4769</v>
      </c>
      <c r="N367" s="162"/>
      <c r="P367" s="106"/>
      <c r="Q367" s="106"/>
      <c r="R367" s="106"/>
      <c r="S367" s="106"/>
      <c r="T367" s="110"/>
      <c r="V367" s="106"/>
      <c r="W367" s="106"/>
      <c r="Y367" s="106"/>
      <c r="Z367" s="106"/>
      <c r="AA367" s="106"/>
    </row>
    <row r="368" ht="12.75" spans="1:27">
      <c r="A368" s="154"/>
      <c r="B368" s="154">
        <f t="shared" si="2"/>
        <v>10371</v>
      </c>
      <c r="C368" s="3"/>
      <c r="D368" s="3"/>
      <c r="E368" s="91" t="s">
        <v>10</v>
      </c>
      <c r="F368" s="91" t="s">
        <v>3196</v>
      </c>
      <c r="G368" s="66">
        <v>2020</v>
      </c>
      <c r="H368" s="66" t="s">
        <v>97</v>
      </c>
      <c r="I368" s="130" t="s">
        <v>535</v>
      </c>
      <c r="J368" s="171" t="s">
        <v>3197</v>
      </c>
      <c r="K368" s="66" t="s">
        <v>3198</v>
      </c>
      <c r="L368" s="66" t="s">
        <v>14</v>
      </c>
      <c r="M368" s="6" t="s">
        <v>3769</v>
      </c>
      <c r="N368" s="162"/>
      <c r="P368" s="106"/>
      <c r="Q368" s="106"/>
      <c r="R368" s="106"/>
      <c r="S368" s="106"/>
      <c r="T368" s="110"/>
      <c r="V368" s="106"/>
      <c r="W368" s="106"/>
      <c r="Y368" s="106"/>
      <c r="Z368" s="106"/>
      <c r="AA368" s="106"/>
    </row>
    <row r="369" ht="12.75" spans="1:27">
      <c r="A369" s="154"/>
      <c r="B369" s="154">
        <f t="shared" si="2"/>
        <v>10372</v>
      </c>
      <c r="C369" s="3"/>
      <c r="D369" s="3"/>
      <c r="E369" s="91" t="s">
        <v>10</v>
      </c>
      <c r="F369" s="91" t="s">
        <v>2755</v>
      </c>
      <c r="G369" s="66">
        <v>2019</v>
      </c>
      <c r="H369" s="66" t="s">
        <v>2712</v>
      </c>
      <c r="I369" s="130" t="s">
        <v>1815</v>
      </c>
      <c r="J369" s="66">
        <v>561</v>
      </c>
      <c r="K369" s="88"/>
      <c r="L369" s="66" t="s">
        <v>14</v>
      </c>
      <c r="M369" s="6" t="s">
        <v>4834</v>
      </c>
      <c r="N369" s="162"/>
      <c r="P369" s="106"/>
      <c r="Q369" s="106"/>
      <c r="R369" s="106"/>
      <c r="S369" s="106"/>
      <c r="T369" s="110"/>
      <c r="V369" s="106"/>
      <c r="W369" s="106"/>
      <c r="Y369" s="106"/>
      <c r="Z369" s="106"/>
      <c r="AA369" s="106"/>
    </row>
    <row r="370" ht="12.75" spans="1:27">
      <c r="A370" s="154"/>
      <c r="B370" s="154">
        <f t="shared" si="2"/>
        <v>10373</v>
      </c>
      <c r="C370" s="3"/>
      <c r="D370" s="3"/>
      <c r="E370" s="91" t="s">
        <v>10</v>
      </c>
      <c r="F370" s="91" t="s">
        <v>362</v>
      </c>
      <c r="G370" s="66">
        <v>2020</v>
      </c>
      <c r="H370" s="66" t="s">
        <v>363</v>
      </c>
      <c r="I370" s="130" t="s">
        <v>63</v>
      </c>
      <c r="J370" s="66">
        <v>5</v>
      </c>
      <c r="K370" s="66" t="s">
        <v>364</v>
      </c>
      <c r="L370" s="66" t="s">
        <v>14</v>
      </c>
      <c r="M370" s="6" t="s">
        <v>3769</v>
      </c>
      <c r="N370" s="162"/>
      <c r="P370" s="106"/>
      <c r="Q370" s="106"/>
      <c r="R370" s="106"/>
      <c r="S370" s="106"/>
      <c r="T370" s="110"/>
      <c r="V370" s="106"/>
      <c r="W370" s="106"/>
      <c r="Y370" s="106"/>
      <c r="Z370" s="106"/>
      <c r="AA370" s="106"/>
    </row>
    <row r="371" ht="12.75" spans="1:27">
      <c r="A371" s="154"/>
      <c r="B371" s="154">
        <f t="shared" si="2"/>
        <v>10374</v>
      </c>
      <c r="C371" s="3"/>
      <c r="D371" s="3"/>
      <c r="E371" s="91" t="s">
        <v>10</v>
      </c>
      <c r="F371" s="91" t="s">
        <v>103</v>
      </c>
      <c r="G371" s="66">
        <v>2020</v>
      </c>
      <c r="H371" s="66" t="s">
        <v>93</v>
      </c>
      <c r="I371" s="130" t="s">
        <v>42</v>
      </c>
      <c r="J371" s="66">
        <v>10</v>
      </c>
      <c r="K371" s="66" t="s">
        <v>89</v>
      </c>
      <c r="L371" s="66" t="s">
        <v>14</v>
      </c>
      <c r="M371" s="6" t="s">
        <v>3769</v>
      </c>
      <c r="N371" s="162"/>
      <c r="P371" s="106"/>
      <c r="Q371" s="106"/>
      <c r="R371" s="106"/>
      <c r="S371" s="106"/>
      <c r="T371" s="110"/>
      <c r="V371" s="106"/>
      <c r="W371" s="106"/>
      <c r="Y371" s="106"/>
      <c r="Z371" s="106"/>
      <c r="AA371" s="106"/>
    </row>
    <row r="372" ht="12.75" spans="1:27">
      <c r="A372" s="154"/>
      <c r="B372" s="154">
        <f t="shared" si="2"/>
        <v>10375</v>
      </c>
      <c r="C372" s="3"/>
      <c r="D372" s="3"/>
      <c r="E372" s="91" t="s">
        <v>10</v>
      </c>
      <c r="F372" s="91" t="s">
        <v>3199</v>
      </c>
      <c r="G372" s="63">
        <v>2020</v>
      </c>
      <c r="H372" s="63" t="s">
        <v>93</v>
      </c>
      <c r="I372" s="67" t="s">
        <v>3142</v>
      </c>
      <c r="J372" s="63">
        <v>328</v>
      </c>
      <c r="K372" s="62"/>
      <c r="L372" s="63" t="s">
        <v>14</v>
      </c>
      <c r="M372" s="6" t="s">
        <v>3769</v>
      </c>
      <c r="N372" s="162"/>
      <c r="P372" s="106"/>
      <c r="Q372" s="106"/>
      <c r="R372" s="106"/>
      <c r="S372" s="106"/>
      <c r="T372" s="110"/>
      <c r="V372" s="106"/>
      <c r="W372" s="106"/>
      <c r="Y372" s="106"/>
      <c r="Z372" s="106"/>
      <c r="AA372" s="106"/>
    </row>
    <row r="373" ht="12.75" spans="1:27">
      <c r="A373" s="154"/>
      <c r="B373" s="154">
        <f t="shared" si="2"/>
        <v>10376</v>
      </c>
      <c r="C373" s="3"/>
      <c r="D373" s="3"/>
      <c r="E373" s="91" t="s">
        <v>10</v>
      </c>
      <c r="F373" s="91" t="s">
        <v>3200</v>
      </c>
      <c r="G373" s="66">
        <v>2020</v>
      </c>
      <c r="H373" s="66" t="s">
        <v>93</v>
      </c>
      <c r="I373" s="130" t="s">
        <v>3201</v>
      </c>
      <c r="J373" s="66">
        <v>385</v>
      </c>
      <c r="K373" s="88"/>
      <c r="L373" s="66" t="s">
        <v>40</v>
      </c>
      <c r="M373" s="6" t="s">
        <v>3769</v>
      </c>
      <c r="N373" s="162"/>
      <c r="P373" s="106"/>
      <c r="Q373" s="106"/>
      <c r="R373" s="106"/>
      <c r="S373" s="106"/>
      <c r="T373" s="110"/>
      <c r="V373" s="106"/>
      <c r="W373" s="106"/>
      <c r="Y373" s="106"/>
      <c r="Z373" s="106"/>
      <c r="AA373" s="106"/>
    </row>
    <row r="374" ht="12.75" spans="1:27">
      <c r="A374" s="154"/>
      <c r="B374" s="154">
        <f t="shared" si="2"/>
        <v>10377</v>
      </c>
      <c r="C374" s="3"/>
      <c r="D374" s="3"/>
      <c r="E374" s="91" t="s">
        <v>10</v>
      </c>
      <c r="F374" s="91" t="s">
        <v>3470</v>
      </c>
      <c r="G374" s="66">
        <v>2018</v>
      </c>
      <c r="H374" s="66" t="s">
        <v>3471</v>
      </c>
      <c r="I374" s="130" t="s">
        <v>1638</v>
      </c>
      <c r="J374" s="66" t="s">
        <v>3472</v>
      </c>
      <c r="K374" s="88"/>
      <c r="L374" s="66" t="s">
        <v>14</v>
      </c>
      <c r="M374" s="6" t="s">
        <v>4769</v>
      </c>
      <c r="N374" s="162"/>
      <c r="P374" s="106"/>
      <c r="Q374" s="106"/>
      <c r="R374" s="106"/>
      <c r="S374" s="106"/>
      <c r="T374" s="110"/>
      <c r="V374" s="106"/>
      <c r="W374" s="106"/>
      <c r="Y374" s="106"/>
      <c r="Z374" s="106"/>
      <c r="AA374" s="106"/>
    </row>
    <row r="375" ht="12.75" spans="1:27">
      <c r="A375" s="154"/>
      <c r="B375" s="154">
        <f t="shared" si="2"/>
        <v>10378</v>
      </c>
      <c r="C375" s="3"/>
      <c r="D375" s="3"/>
      <c r="E375" s="91" t="s">
        <v>10</v>
      </c>
      <c r="F375" s="91" t="s">
        <v>3202</v>
      </c>
      <c r="G375" s="66">
        <v>2020</v>
      </c>
      <c r="H375" s="66" t="s">
        <v>270</v>
      </c>
      <c r="I375" s="130" t="s">
        <v>13</v>
      </c>
      <c r="J375" s="66">
        <v>261</v>
      </c>
      <c r="K375" s="88"/>
      <c r="L375" s="66" t="s">
        <v>40</v>
      </c>
      <c r="M375" s="6" t="s">
        <v>3769</v>
      </c>
      <c r="N375" s="162"/>
      <c r="P375" s="106"/>
      <c r="Q375" s="106"/>
      <c r="R375" s="106"/>
      <c r="S375" s="106"/>
      <c r="T375" s="110"/>
      <c r="V375" s="106"/>
      <c r="W375" s="106"/>
      <c r="Y375" s="106"/>
      <c r="Z375" s="106"/>
      <c r="AA375" s="106"/>
    </row>
    <row r="376" ht="12.75" spans="1:27">
      <c r="A376" s="154"/>
      <c r="B376" s="154">
        <f t="shared" si="2"/>
        <v>10379</v>
      </c>
      <c r="C376" s="3"/>
      <c r="D376" s="3"/>
      <c r="E376" s="91" t="s">
        <v>66</v>
      </c>
      <c r="F376" s="91" t="s">
        <v>2588</v>
      </c>
      <c r="G376" s="75">
        <v>2003</v>
      </c>
      <c r="H376" s="75" t="s">
        <v>2589</v>
      </c>
      <c r="I376" s="178" t="s">
        <v>1815</v>
      </c>
      <c r="J376" s="75">
        <v>15</v>
      </c>
      <c r="K376" s="75" t="s">
        <v>2590</v>
      </c>
      <c r="L376" s="75" t="s">
        <v>281</v>
      </c>
      <c r="M376" s="6" t="s">
        <v>4834</v>
      </c>
      <c r="N376" s="186"/>
      <c r="P376" s="106"/>
      <c r="Q376" s="106"/>
      <c r="R376" s="106"/>
      <c r="S376" s="106"/>
      <c r="T376" s="110"/>
      <c r="V376" s="106"/>
      <c r="W376" s="106"/>
      <c r="Y376" s="106"/>
      <c r="Z376" s="106"/>
      <c r="AA376" s="106"/>
    </row>
    <row r="377" ht="12.75" spans="1:40">
      <c r="A377" s="182"/>
      <c r="B377" s="182">
        <f t="shared" si="2"/>
        <v>10380</v>
      </c>
      <c r="C377" s="135"/>
      <c r="D377" s="183"/>
      <c r="E377" s="184"/>
      <c r="F377" s="184"/>
      <c r="G377" s="135"/>
      <c r="H377" s="135"/>
      <c r="I377" s="187"/>
      <c r="J377" s="135"/>
      <c r="K377" s="135"/>
      <c r="L377" s="135"/>
      <c r="M377" s="183"/>
      <c r="N377" s="162"/>
      <c r="O377" s="183"/>
      <c r="P377" s="188"/>
      <c r="Q377" s="188"/>
      <c r="R377" s="188"/>
      <c r="S377" s="188"/>
      <c r="T377" s="189"/>
      <c r="U377" s="183"/>
      <c r="V377" s="188"/>
      <c r="W377" s="188"/>
      <c r="X377" s="183"/>
      <c r="Y377" s="188"/>
      <c r="Z377" s="188"/>
      <c r="AA377" s="188"/>
      <c r="AB377" s="183"/>
      <c r="AC377" s="183"/>
      <c r="AD377" s="183"/>
      <c r="AE377" s="183"/>
      <c r="AF377" s="183"/>
      <c r="AG377" s="183"/>
      <c r="AH377" s="183"/>
      <c r="AI377" s="183"/>
      <c r="AJ377" s="183"/>
      <c r="AK377" s="183"/>
      <c r="AL377" s="183"/>
      <c r="AM377" s="183"/>
      <c r="AN377" s="183"/>
    </row>
    <row r="378" ht="12.75" spans="1:27">
      <c r="A378" s="154"/>
      <c r="B378" s="154">
        <f t="shared" si="2"/>
        <v>10381</v>
      </c>
      <c r="C378" s="3"/>
      <c r="D378" s="3"/>
      <c r="E378" s="91" t="s">
        <v>66</v>
      </c>
      <c r="F378" s="91" t="s">
        <v>2586</v>
      </c>
      <c r="G378" s="75">
        <v>2013</v>
      </c>
      <c r="H378" s="75" t="s">
        <v>1851</v>
      </c>
      <c r="I378" s="178" t="s">
        <v>2480</v>
      </c>
      <c r="J378" s="68">
        <v>275</v>
      </c>
      <c r="K378" s="75" t="s">
        <v>950</v>
      </c>
      <c r="L378" s="75" t="s">
        <v>277</v>
      </c>
      <c r="M378" s="6" t="s">
        <v>4834</v>
      </c>
      <c r="N378" s="162"/>
      <c r="P378" s="106"/>
      <c r="Q378" s="106"/>
      <c r="R378" s="106"/>
      <c r="S378" s="106"/>
      <c r="T378" s="110"/>
      <c r="V378" s="106"/>
      <c r="W378" s="106"/>
      <c r="Y378" s="106"/>
      <c r="Z378" s="106"/>
      <c r="AA378" s="106"/>
    </row>
    <row r="379" ht="12.75" spans="1:27">
      <c r="A379" s="154"/>
      <c r="B379" s="154">
        <f t="shared" si="2"/>
        <v>10382</v>
      </c>
      <c r="C379" s="3"/>
      <c r="D379" s="3"/>
      <c r="E379" s="91" t="s">
        <v>66</v>
      </c>
      <c r="F379" s="91" t="s">
        <v>1721</v>
      </c>
      <c r="G379" s="66">
        <v>2018</v>
      </c>
      <c r="H379" s="66" t="s">
        <v>970</v>
      </c>
      <c r="I379" s="130" t="s">
        <v>1035</v>
      </c>
      <c r="J379" s="66" t="s">
        <v>1722</v>
      </c>
      <c r="K379" s="66" t="s">
        <v>1723</v>
      </c>
      <c r="L379" s="66" t="s">
        <v>281</v>
      </c>
      <c r="M379" s="6" t="s">
        <v>4769</v>
      </c>
      <c r="N379" s="162"/>
      <c r="P379" s="106"/>
      <c r="Q379" s="106"/>
      <c r="R379" s="106"/>
      <c r="S379" s="106"/>
      <c r="T379" s="110"/>
      <c r="V379" s="106"/>
      <c r="W379" s="106"/>
      <c r="Y379" s="106"/>
      <c r="Z379" s="106"/>
      <c r="AA379" s="106"/>
    </row>
    <row r="380" ht="12.75" spans="1:27">
      <c r="A380" s="182"/>
      <c r="B380" s="182">
        <f t="shared" si="2"/>
        <v>10383</v>
      </c>
      <c r="C380" s="135"/>
      <c r="D380" s="135"/>
      <c r="E380" s="184" t="s">
        <v>66</v>
      </c>
      <c r="F380" s="184" t="s">
        <v>3473</v>
      </c>
      <c r="G380" s="135">
        <v>2020</v>
      </c>
      <c r="H380" s="135" t="s">
        <v>861</v>
      </c>
      <c r="I380" s="187" t="s">
        <v>3474</v>
      </c>
      <c r="J380" s="135" t="s">
        <v>3475</v>
      </c>
      <c r="K380" s="135" t="s">
        <v>3476</v>
      </c>
      <c r="L380" s="135" t="s">
        <v>1727</v>
      </c>
      <c r="M380" s="183" t="s">
        <v>4769</v>
      </c>
      <c r="N380" s="162"/>
      <c r="O380" s="183"/>
      <c r="P380" s="188"/>
      <c r="Q380" s="188"/>
      <c r="R380" s="188"/>
      <c r="S380" s="188"/>
      <c r="T380" s="189"/>
      <c r="U380" s="183"/>
      <c r="V380" s="188"/>
      <c r="W380" s="188"/>
      <c r="X380" s="183"/>
      <c r="Y380" s="106"/>
      <c r="Z380" s="106"/>
      <c r="AA380" s="106"/>
    </row>
    <row r="381" ht="12.75" spans="1:27">
      <c r="A381" s="154"/>
      <c r="B381" s="154">
        <f t="shared" si="2"/>
        <v>10384</v>
      </c>
      <c r="C381" s="3"/>
      <c r="D381" s="3"/>
      <c r="E381" s="91" t="s">
        <v>66</v>
      </c>
      <c r="F381" s="91" t="s">
        <v>1724</v>
      </c>
      <c r="G381" s="66">
        <v>2020</v>
      </c>
      <c r="H381" s="66" t="s">
        <v>542</v>
      </c>
      <c r="I381" s="130" t="s">
        <v>1645</v>
      </c>
      <c r="J381" s="66" t="s">
        <v>1725</v>
      </c>
      <c r="K381" s="66" t="s">
        <v>1726</v>
      </c>
      <c r="L381" s="66" t="s">
        <v>1727</v>
      </c>
      <c r="M381" s="6" t="s">
        <v>4769</v>
      </c>
      <c r="N381" s="162"/>
      <c r="P381" s="106"/>
      <c r="Q381" s="106"/>
      <c r="R381" s="106"/>
      <c r="S381" s="106"/>
      <c r="T381" s="110"/>
      <c r="V381" s="106"/>
      <c r="W381" s="106"/>
      <c r="Y381" s="106"/>
      <c r="Z381" s="106"/>
      <c r="AA381" s="106"/>
    </row>
    <row r="382" ht="12.75" spans="1:27">
      <c r="A382" s="154"/>
      <c r="B382" s="154">
        <f t="shared" si="2"/>
        <v>10385</v>
      </c>
      <c r="C382" s="3"/>
      <c r="D382" s="3"/>
      <c r="E382" s="91" t="s">
        <v>10</v>
      </c>
      <c r="F382" s="91" t="s">
        <v>3203</v>
      </c>
      <c r="G382" s="3">
        <v>2020</v>
      </c>
      <c r="H382" s="3" t="s">
        <v>270</v>
      </c>
      <c r="I382" s="3" t="s">
        <v>13</v>
      </c>
      <c r="J382" s="3">
        <v>261</v>
      </c>
      <c r="L382" s="3" t="s">
        <v>40</v>
      </c>
      <c r="M382" s="6" t="s">
        <v>3769</v>
      </c>
      <c r="N382" s="186"/>
      <c r="P382" s="106"/>
      <c r="Q382" s="106"/>
      <c r="R382" s="106"/>
      <c r="S382" s="106"/>
      <c r="T382" s="110"/>
      <c r="V382" s="106"/>
      <c r="W382" s="106"/>
      <c r="Y382" s="106"/>
      <c r="Z382" s="106"/>
      <c r="AA382" s="106"/>
    </row>
    <row r="383" ht="12.75" spans="1:27">
      <c r="A383" s="154"/>
      <c r="B383" s="154">
        <f t="shared" si="2"/>
        <v>10386</v>
      </c>
      <c r="C383" s="3"/>
      <c r="D383" s="3"/>
      <c r="E383" s="91" t="s">
        <v>66</v>
      </c>
      <c r="F383" s="91" t="s">
        <v>1743</v>
      </c>
      <c r="G383" s="66">
        <v>2020</v>
      </c>
      <c r="H383" s="66" t="s">
        <v>1494</v>
      </c>
      <c r="I383" s="130" t="s">
        <v>1010</v>
      </c>
      <c r="J383" s="66" t="s">
        <v>1744</v>
      </c>
      <c r="K383" s="66" t="s">
        <v>1745</v>
      </c>
      <c r="L383" s="66" t="s">
        <v>281</v>
      </c>
      <c r="M383" s="6" t="s">
        <v>4769</v>
      </c>
      <c r="N383" s="162"/>
      <c r="P383" s="106"/>
      <c r="Q383" s="106"/>
      <c r="R383" s="106"/>
      <c r="S383" s="106"/>
      <c r="T383" s="110"/>
      <c r="V383" s="106"/>
      <c r="W383" s="106"/>
      <c r="Y383" s="106"/>
      <c r="Z383" s="106"/>
      <c r="AA383" s="106"/>
    </row>
    <row r="384" ht="12.75" spans="1:27">
      <c r="A384" s="154"/>
      <c r="B384" s="154">
        <f t="shared" si="2"/>
        <v>10387</v>
      </c>
      <c r="C384" s="3"/>
      <c r="D384" s="3"/>
      <c r="E384" s="91" t="s">
        <v>66</v>
      </c>
      <c r="F384" s="91" t="s">
        <v>1415</v>
      </c>
      <c r="G384" s="66">
        <v>2018</v>
      </c>
      <c r="H384" s="66" t="s">
        <v>1416</v>
      </c>
      <c r="I384" s="130" t="s">
        <v>1035</v>
      </c>
      <c r="J384" s="66" t="s">
        <v>1417</v>
      </c>
      <c r="K384" s="66" t="s">
        <v>1418</v>
      </c>
      <c r="L384" s="66" t="s">
        <v>146</v>
      </c>
      <c r="M384" s="6" t="s">
        <v>4769</v>
      </c>
      <c r="N384" s="162"/>
      <c r="P384" s="106"/>
      <c r="Q384" s="106"/>
      <c r="R384" s="106"/>
      <c r="S384" s="106"/>
      <c r="T384" s="110"/>
      <c r="V384" s="106"/>
      <c r="W384" s="106"/>
      <c r="Y384" s="106"/>
      <c r="Z384" s="106"/>
      <c r="AA384" s="106"/>
    </row>
    <row r="385" ht="12.75" spans="1:14">
      <c r="A385" s="154"/>
      <c r="B385" s="154">
        <f t="shared" si="2"/>
        <v>10388</v>
      </c>
      <c r="C385" s="3"/>
      <c r="D385" s="3"/>
      <c r="E385" s="91" t="s">
        <v>66</v>
      </c>
      <c r="F385" s="91" t="s">
        <v>1459</v>
      </c>
      <c r="G385" s="66">
        <v>2018</v>
      </c>
      <c r="H385" s="66" t="s">
        <v>1460</v>
      </c>
      <c r="I385" s="130" t="s">
        <v>1035</v>
      </c>
      <c r="J385" s="66" t="s">
        <v>1461</v>
      </c>
      <c r="K385" s="66" t="s">
        <v>1462</v>
      </c>
      <c r="L385" s="66" t="s">
        <v>146</v>
      </c>
      <c r="M385" s="6" t="s">
        <v>4769</v>
      </c>
      <c r="N385" s="162"/>
    </row>
    <row r="386" ht="12.75" spans="1:27">
      <c r="A386" s="154"/>
      <c r="B386" s="154">
        <f t="shared" si="2"/>
        <v>10389</v>
      </c>
      <c r="C386" s="3"/>
      <c r="D386" s="3"/>
      <c r="E386" s="91" t="s">
        <v>10</v>
      </c>
      <c r="F386" s="91" t="s">
        <v>1710</v>
      </c>
      <c r="G386" s="3">
        <v>1993</v>
      </c>
      <c r="H386" s="3" t="s">
        <v>26</v>
      </c>
      <c r="I386" s="3" t="s">
        <v>1113</v>
      </c>
      <c r="L386" s="3" t="s">
        <v>977</v>
      </c>
      <c r="M386" s="6" t="s">
        <v>4769</v>
      </c>
      <c r="N386" s="162"/>
      <c r="P386" s="106"/>
      <c r="Q386" s="106"/>
      <c r="R386" s="106"/>
      <c r="S386" s="106"/>
      <c r="T386" s="110"/>
      <c r="V386" s="106"/>
      <c r="W386" s="106"/>
      <c r="Y386" s="106"/>
      <c r="Z386" s="106"/>
      <c r="AA386" s="106"/>
    </row>
    <row r="387" ht="12.75" spans="1:16">
      <c r="A387" s="154"/>
      <c r="B387" s="154">
        <f t="shared" si="2"/>
        <v>10390</v>
      </c>
      <c r="C387" s="3"/>
      <c r="D387" s="3"/>
      <c r="E387" s="91" t="s">
        <v>10</v>
      </c>
      <c r="F387" s="91" t="s">
        <v>2922</v>
      </c>
      <c r="G387" s="3">
        <v>2019</v>
      </c>
      <c r="H387" s="3" t="s">
        <v>2712</v>
      </c>
      <c r="I387" s="3" t="s">
        <v>658</v>
      </c>
      <c r="J387" s="3">
        <v>518</v>
      </c>
      <c r="L387" s="3" t="s">
        <v>40</v>
      </c>
      <c r="M387" s="6" t="s">
        <v>4834</v>
      </c>
      <c r="N387" s="10"/>
      <c r="P387" s="106"/>
    </row>
    <row r="388" ht="12.75" spans="1:16">
      <c r="A388" s="154"/>
      <c r="B388" s="154">
        <f t="shared" si="2"/>
        <v>10391</v>
      </c>
      <c r="C388" s="3"/>
      <c r="D388" s="3"/>
      <c r="E388" s="91" t="s">
        <v>10</v>
      </c>
      <c r="F388" s="91" t="s">
        <v>2783</v>
      </c>
      <c r="G388" s="3">
        <v>2019</v>
      </c>
      <c r="H388" s="3" t="s">
        <v>2712</v>
      </c>
      <c r="I388" s="3" t="s">
        <v>658</v>
      </c>
      <c r="J388" s="3">
        <v>185</v>
      </c>
      <c r="L388" s="3" t="s">
        <v>27</v>
      </c>
      <c r="M388" s="6" t="s">
        <v>4834</v>
      </c>
      <c r="N388" s="10"/>
      <c r="P388" s="106"/>
    </row>
    <row r="389" ht="12.75" spans="1:16">
      <c r="A389" s="154"/>
      <c r="B389" s="154">
        <f t="shared" si="2"/>
        <v>10392</v>
      </c>
      <c r="C389" s="3"/>
      <c r="D389" s="3"/>
      <c r="E389" s="91" t="s">
        <v>10</v>
      </c>
      <c r="F389" s="91" t="s">
        <v>2929</v>
      </c>
      <c r="G389" s="3">
        <v>2019</v>
      </c>
      <c r="H389" s="3" t="s">
        <v>68</v>
      </c>
      <c r="I389" s="3" t="s">
        <v>1938</v>
      </c>
      <c r="J389" s="3">
        <v>17</v>
      </c>
      <c r="K389" s="3" t="s">
        <v>2930</v>
      </c>
      <c r="L389" s="3" t="s">
        <v>40</v>
      </c>
      <c r="M389" s="6" t="s">
        <v>4834</v>
      </c>
      <c r="N389" s="10"/>
      <c r="P389" s="106"/>
    </row>
    <row r="390" ht="12.75" spans="1:16">
      <c r="A390" s="154"/>
      <c r="B390" s="154">
        <f t="shared" si="2"/>
        <v>10393</v>
      </c>
      <c r="C390" s="3"/>
      <c r="D390" s="3"/>
      <c r="E390" s="91" t="s">
        <v>10</v>
      </c>
      <c r="F390" s="91" t="s">
        <v>2756</v>
      </c>
      <c r="G390" s="3">
        <v>2019</v>
      </c>
      <c r="H390" s="3" t="s">
        <v>2712</v>
      </c>
      <c r="I390" s="3" t="s">
        <v>2716</v>
      </c>
      <c r="J390" s="3">
        <v>121</v>
      </c>
      <c r="L390" s="3" t="s">
        <v>40</v>
      </c>
      <c r="M390" s="6" t="s">
        <v>4834</v>
      </c>
      <c r="N390" s="10"/>
      <c r="P390" s="106"/>
    </row>
    <row r="391" ht="12.75" spans="1:16">
      <c r="A391" s="154"/>
      <c r="B391" s="154">
        <f t="shared" si="2"/>
        <v>10394</v>
      </c>
      <c r="C391" s="3"/>
      <c r="D391" s="3"/>
      <c r="E391" s="91" t="s">
        <v>10</v>
      </c>
      <c r="F391" s="91" t="s">
        <v>2711</v>
      </c>
      <c r="G391" s="3">
        <v>2019</v>
      </c>
      <c r="H391" s="3" t="s">
        <v>2712</v>
      </c>
      <c r="I391" s="3" t="s">
        <v>2713</v>
      </c>
      <c r="J391" s="3">
        <v>106</v>
      </c>
      <c r="K391" s="3" t="s">
        <v>2714</v>
      </c>
      <c r="L391" s="3" t="s">
        <v>27</v>
      </c>
      <c r="M391" s="6" t="s">
        <v>4834</v>
      </c>
      <c r="N391" s="10"/>
      <c r="P391" s="106"/>
    </row>
    <row r="392" ht="12.75" spans="1:16">
      <c r="A392" s="154"/>
      <c r="B392" s="154">
        <f t="shared" si="2"/>
        <v>10395</v>
      </c>
      <c r="C392" s="3"/>
      <c r="D392" s="3"/>
      <c r="E392" s="91" t="s">
        <v>10</v>
      </c>
      <c r="F392" s="91" t="s">
        <v>2715</v>
      </c>
      <c r="G392" s="3">
        <v>2019</v>
      </c>
      <c r="H392" s="3" t="s">
        <v>2712</v>
      </c>
      <c r="I392" s="3" t="s">
        <v>2716</v>
      </c>
      <c r="J392" s="3">
        <v>145</v>
      </c>
      <c r="L392" s="3" t="s">
        <v>14</v>
      </c>
      <c r="M392" s="6" t="s">
        <v>4834</v>
      </c>
      <c r="N392" s="10"/>
      <c r="P392" s="106"/>
    </row>
    <row r="393" ht="12.75" spans="1:27">
      <c r="A393" s="154"/>
      <c r="B393" s="154">
        <f t="shared" si="2"/>
        <v>10396</v>
      </c>
      <c r="C393" s="3"/>
      <c r="D393" s="3"/>
      <c r="E393" s="91" t="s">
        <v>10</v>
      </c>
      <c r="F393" s="91" t="s">
        <v>3204</v>
      </c>
      <c r="G393" s="59">
        <v>2020</v>
      </c>
      <c r="H393" s="59" t="s">
        <v>72</v>
      </c>
      <c r="I393" s="59" t="s">
        <v>3205</v>
      </c>
      <c r="J393" s="59">
        <v>385</v>
      </c>
      <c r="K393" s="60"/>
      <c r="L393" s="59" t="s">
        <v>14</v>
      </c>
      <c r="M393" s="6" t="s">
        <v>3769</v>
      </c>
      <c r="N393" s="162"/>
      <c r="P393" s="106"/>
      <c r="Q393" s="106"/>
      <c r="R393" s="106"/>
      <c r="S393" s="106"/>
      <c r="T393" s="110"/>
      <c r="V393" s="106"/>
      <c r="W393" s="106"/>
      <c r="Y393" s="106"/>
      <c r="Z393" s="106"/>
      <c r="AA393" s="106"/>
    </row>
    <row r="394" ht="12.75" spans="1:27">
      <c r="A394" s="154"/>
      <c r="B394" s="154">
        <f t="shared" si="2"/>
        <v>10397</v>
      </c>
      <c r="C394" s="3"/>
      <c r="D394" s="3"/>
      <c r="E394" s="91" t="s">
        <v>10</v>
      </c>
      <c r="F394" s="91" t="s">
        <v>104</v>
      </c>
      <c r="G394" s="33">
        <v>2020</v>
      </c>
      <c r="H394" s="33" t="s">
        <v>35</v>
      </c>
      <c r="I394" s="33" t="s">
        <v>105</v>
      </c>
      <c r="J394" s="33">
        <v>219</v>
      </c>
      <c r="K394" s="33" t="s">
        <v>86</v>
      </c>
      <c r="L394" s="33" t="s">
        <v>40</v>
      </c>
      <c r="M394" s="6" t="s">
        <v>3769</v>
      </c>
      <c r="N394" s="10"/>
      <c r="O394" s="92"/>
      <c r="P394" s="106"/>
      <c r="Q394" s="108"/>
      <c r="R394" s="109"/>
      <c r="S394" s="109"/>
      <c r="T394" s="110"/>
      <c r="V394" s="110"/>
      <c r="W394" s="106"/>
      <c r="Y394" s="106"/>
      <c r="Z394" s="106"/>
      <c r="AA394" s="106"/>
    </row>
    <row r="395" ht="12.75" spans="1:27">
      <c r="A395" s="154"/>
      <c r="B395" s="154">
        <f t="shared" si="2"/>
        <v>10398</v>
      </c>
      <c r="C395" s="3"/>
      <c r="D395" s="3"/>
      <c r="E395" s="91" t="s">
        <v>10</v>
      </c>
      <c r="F395" s="91" t="s">
        <v>3206</v>
      </c>
      <c r="G395" s="33">
        <v>2020</v>
      </c>
      <c r="H395" s="33" t="s">
        <v>35</v>
      </c>
      <c r="I395" s="33" t="s">
        <v>3207</v>
      </c>
      <c r="J395" s="33">
        <v>246</v>
      </c>
      <c r="K395" s="33" t="s">
        <v>86</v>
      </c>
      <c r="L395" s="33" t="s">
        <v>14</v>
      </c>
      <c r="M395" s="6" t="s">
        <v>3769</v>
      </c>
      <c r="N395" s="162"/>
      <c r="O395" s="92"/>
      <c r="P395" s="106"/>
      <c r="Q395" s="108"/>
      <c r="R395" s="109"/>
      <c r="S395" s="109"/>
      <c r="T395" s="110"/>
      <c r="V395" s="110"/>
      <c r="W395" s="106"/>
      <c r="Y395" s="106"/>
      <c r="Z395" s="106"/>
      <c r="AA395" s="106"/>
    </row>
    <row r="396" ht="12.75" spans="1:27">
      <c r="A396" s="154"/>
      <c r="B396" s="154">
        <f t="shared" si="2"/>
        <v>10399</v>
      </c>
      <c r="C396" s="3"/>
      <c r="D396" s="3"/>
      <c r="E396" s="91" t="s">
        <v>66</v>
      </c>
      <c r="F396" s="91" t="s">
        <v>756</v>
      </c>
      <c r="G396" s="66">
        <v>2020</v>
      </c>
      <c r="H396" s="66" t="s">
        <v>148</v>
      </c>
      <c r="I396" s="66" t="s">
        <v>63</v>
      </c>
      <c r="J396" s="66">
        <v>44</v>
      </c>
      <c r="K396" s="66" t="s">
        <v>757</v>
      </c>
      <c r="L396" s="66" t="s">
        <v>277</v>
      </c>
      <c r="M396" s="6" t="s">
        <v>3769</v>
      </c>
      <c r="N396" s="162"/>
      <c r="P396" s="106"/>
      <c r="Q396" s="106"/>
      <c r="R396" s="106"/>
      <c r="S396" s="106"/>
      <c r="T396" s="110"/>
      <c r="V396" s="106"/>
      <c r="W396" s="106"/>
      <c r="Y396" s="106"/>
      <c r="Z396" s="106"/>
      <c r="AA396" s="106"/>
    </row>
    <row r="397" ht="12.75" spans="1:27">
      <c r="A397" s="154"/>
      <c r="B397" s="154">
        <f t="shared" si="2"/>
        <v>10400</v>
      </c>
      <c r="C397" s="3"/>
      <c r="D397" s="3"/>
      <c r="E397" s="91" t="s">
        <v>10</v>
      </c>
      <c r="F397" s="91" t="s">
        <v>855</v>
      </c>
      <c r="G397" s="66">
        <v>2020</v>
      </c>
      <c r="H397" s="66" t="s">
        <v>93</v>
      </c>
      <c r="I397" s="66" t="s">
        <v>36</v>
      </c>
      <c r="J397" s="66">
        <v>343</v>
      </c>
      <c r="K397" s="66" t="s">
        <v>856</v>
      </c>
      <c r="L397" s="66" t="s">
        <v>40</v>
      </c>
      <c r="M397" s="6" t="s">
        <v>3769</v>
      </c>
      <c r="N397" s="10"/>
      <c r="O397" s="128"/>
      <c r="P397" s="106"/>
      <c r="Q397" s="106"/>
      <c r="R397" s="106"/>
      <c r="S397" s="106"/>
      <c r="T397" s="110"/>
      <c r="W397" s="106"/>
      <c r="Y397" s="106"/>
      <c r="Z397" s="106"/>
      <c r="AA397" s="106"/>
    </row>
    <row r="398" ht="12.75" spans="1:27">
      <c r="A398" s="154"/>
      <c r="B398" s="154">
        <f t="shared" si="2"/>
        <v>10401</v>
      </c>
      <c r="C398" s="3"/>
      <c r="D398" s="3"/>
      <c r="E398" s="91" t="s">
        <v>77</v>
      </c>
      <c r="F398" s="91" t="s">
        <v>3208</v>
      </c>
      <c r="G398" s="66">
        <v>2020</v>
      </c>
      <c r="H398" s="66" t="s">
        <v>183</v>
      </c>
      <c r="I398" s="66" t="s">
        <v>3209</v>
      </c>
      <c r="J398" s="66">
        <v>362</v>
      </c>
      <c r="K398" s="88"/>
      <c r="L398" s="66" t="s">
        <v>138</v>
      </c>
      <c r="M398" s="6" t="s">
        <v>3769</v>
      </c>
      <c r="N398" s="10"/>
      <c r="O398" s="128"/>
      <c r="P398" s="106"/>
      <c r="Q398" s="106"/>
      <c r="R398" s="106"/>
      <c r="S398" s="106"/>
      <c r="T398" s="110"/>
      <c r="W398" s="106"/>
      <c r="Y398" s="106"/>
      <c r="Z398" s="106"/>
      <c r="AA398" s="106"/>
    </row>
    <row r="399" ht="12.75" spans="1:27">
      <c r="A399" s="154"/>
      <c r="B399" s="154">
        <f t="shared" si="2"/>
        <v>10402</v>
      </c>
      <c r="C399" s="3"/>
      <c r="D399" s="3"/>
      <c r="E399" s="91" t="s">
        <v>10</v>
      </c>
      <c r="F399" s="91" t="s">
        <v>592</v>
      </c>
      <c r="G399" s="59">
        <v>2020</v>
      </c>
      <c r="H399" s="59" t="s">
        <v>131</v>
      </c>
      <c r="I399" s="59" t="s">
        <v>63</v>
      </c>
      <c r="J399" s="59">
        <v>303</v>
      </c>
      <c r="K399" s="60"/>
      <c r="L399" s="59" t="s">
        <v>14</v>
      </c>
      <c r="M399" s="6" t="s">
        <v>3769</v>
      </c>
      <c r="N399" s="10"/>
      <c r="O399" s="128"/>
      <c r="P399" s="106"/>
      <c r="Q399" s="106"/>
      <c r="R399" s="106"/>
      <c r="S399" s="106"/>
      <c r="T399" s="110"/>
      <c r="W399" s="106"/>
      <c r="Y399" s="106"/>
      <c r="Z399" s="106"/>
      <c r="AA399" s="106"/>
    </row>
    <row r="400" ht="12.75" spans="1:27">
      <c r="A400" s="154"/>
      <c r="B400" s="154">
        <f t="shared" si="2"/>
        <v>10403</v>
      </c>
      <c r="C400" s="3"/>
      <c r="D400" s="3"/>
      <c r="E400" s="91" t="s">
        <v>10</v>
      </c>
      <c r="F400" s="3">
        <v>56747140</v>
      </c>
      <c r="G400" s="3">
        <v>2020</v>
      </c>
      <c r="H400" s="91" t="s">
        <v>365</v>
      </c>
      <c r="I400" s="59" t="s">
        <v>63</v>
      </c>
      <c r="J400" s="59">
        <v>204</v>
      </c>
      <c r="K400" s="59"/>
      <c r="L400" s="59" t="s">
        <v>14</v>
      </c>
      <c r="M400" s="6" t="s">
        <v>3769</v>
      </c>
      <c r="N400" s="10"/>
      <c r="P400" s="106"/>
      <c r="Q400" s="106"/>
      <c r="R400" s="106"/>
      <c r="S400" s="106"/>
      <c r="T400" s="110"/>
      <c r="V400" s="106"/>
      <c r="W400" s="106"/>
      <c r="Y400" s="106"/>
      <c r="Z400" s="106"/>
      <c r="AA400" s="106"/>
    </row>
    <row r="401" ht="12.75" spans="1:27">
      <c r="A401" s="154"/>
      <c r="B401" s="154">
        <f t="shared" si="2"/>
        <v>10404</v>
      </c>
      <c r="C401" s="3"/>
      <c r="D401" s="3"/>
      <c r="E401" s="91" t="s">
        <v>77</v>
      </c>
      <c r="F401" s="91" t="s">
        <v>3210</v>
      </c>
      <c r="G401" s="66">
        <v>2020</v>
      </c>
      <c r="H401" s="66" t="s">
        <v>150</v>
      </c>
      <c r="I401" s="66" t="s">
        <v>3211</v>
      </c>
      <c r="J401" s="66">
        <v>203</v>
      </c>
      <c r="K401" s="66" t="s">
        <v>3212</v>
      </c>
      <c r="L401" s="66" t="s">
        <v>138</v>
      </c>
      <c r="M401" s="6" t="s">
        <v>3769</v>
      </c>
      <c r="N401" s="10"/>
      <c r="O401" s="128"/>
      <c r="P401" s="106"/>
      <c r="Q401" s="106"/>
      <c r="R401" s="106"/>
      <c r="S401" s="106"/>
      <c r="T401" s="110"/>
      <c r="W401" s="106"/>
      <c r="Y401" s="106"/>
      <c r="Z401" s="106"/>
      <c r="AA401" s="106"/>
    </row>
    <row r="402" ht="12.75" spans="1:27">
      <c r="A402" s="154"/>
      <c r="B402" s="154">
        <f t="shared" si="2"/>
        <v>10405</v>
      </c>
      <c r="C402" s="3"/>
      <c r="D402" s="3"/>
      <c r="E402" s="91" t="s">
        <v>10</v>
      </c>
      <c r="F402" s="91" t="s">
        <v>271</v>
      </c>
      <c r="G402" s="66">
        <v>2020</v>
      </c>
      <c r="H402" s="66" t="s">
        <v>72</v>
      </c>
      <c r="I402" s="66" t="s">
        <v>272</v>
      </c>
      <c r="J402" s="66">
        <v>308</v>
      </c>
      <c r="K402" s="66" t="s">
        <v>273</v>
      </c>
      <c r="L402" s="66" t="s">
        <v>45</v>
      </c>
      <c r="M402" s="6" t="s">
        <v>3769</v>
      </c>
      <c r="N402" s="10"/>
      <c r="S402" s="106"/>
      <c r="T402" s="92"/>
      <c r="Y402" s="106"/>
      <c r="Z402" s="106"/>
      <c r="AA402" s="106"/>
    </row>
    <row r="403" ht="12.75" spans="1:27">
      <c r="A403" s="154"/>
      <c r="B403" s="154">
        <f t="shared" si="2"/>
        <v>10406</v>
      </c>
      <c r="C403" s="3"/>
      <c r="D403" s="3"/>
      <c r="E403" s="91" t="s">
        <v>10</v>
      </c>
      <c r="F403" s="91" t="s">
        <v>593</v>
      </c>
      <c r="G403" s="33">
        <v>2020</v>
      </c>
      <c r="H403" s="33" t="s">
        <v>35</v>
      </c>
      <c r="I403" s="33" t="s">
        <v>594</v>
      </c>
      <c r="J403" s="33">
        <v>265</v>
      </c>
      <c r="K403" s="33" t="s">
        <v>108</v>
      </c>
      <c r="L403" s="33" t="s">
        <v>40</v>
      </c>
      <c r="M403" s="6" t="s">
        <v>3769</v>
      </c>
      <c r="N403" s="10"/>
      <c r="O403" s="92"/>
      <c r="P403" s="106"/>
      <c r="Q403" s="108"/>
      <c r="R403" s="109"/>
      <c r="S403" s="109"/>
      <c r="T403" s="110"/>
      <c r="V403" s="110"/>
      <c r="W403" s="106"/>
      <c r="Y403" s="106"/>
      <c r="Z403" s="106"/>
      <c r="AA403" s="106"/>
    </row>
    <row r="404" ht="12.75" spans="1:27">
      <c r="A404" s="154"/>
      <c r="B404" s="154">
        <f t="shared" si="2"/>
        <v>10407</v>
      </c>
      <c r="C404" s="3"/>
      <c r="D404" s="3"/>
      <c r="E404" s="91" t="s">
        <v>10</v>
      </c>
      <c r="F404" s="91" t="s">
        <v>747</v>
      </c>
      <c r="G404" s="59">
        <v>2020</v>
      </c>
      <c r="H404" s="59" t="s">
        <v>68</v>
      </c>
      <c r="I404" s="59" t="s">
        <v>42</v>
      </c>
      <c r="J404" s="59">
        <v>270</v>
      </c>
      <c r="K404" s="59" t="s">
        <v>748</v>
      </c>
      <c r="L404" s="59" t="s">
        <v>40</v>
      </c>
      <c r="M404" s="6" t="s">
        <v>3769</v>
      </c>
      <c r="N404" s="10"/>
      <c r="S404" s="106"/>
      <c r="T404" s="92"/>
      <c r="Y404" s="106"/>
      <c r="Z404" s="106"/>
      <c r="AA404" s="106"/>
    </row>
    <row r="405" ht="12.75" spans="1:27">
      <c r="A405" s="154"/>
      <c r="B405" s="154">
        <f t="shared" si="2"/>
        <v>10408</v>
      </c>
      <c r="C405" s="3"/>
      <c r="D405" s="3"/>
      <c r="E405" s="91" t="s">
        <v>10</v>
      </c>
      <c r="F405" s="91" t="s">
        <v>595</v>
      </c>
      <c r="G405" s="66">
        <v>2020</v>
      </c>
      <c r="H405" s="66" t="s">
        <v>68</v>
      </c>
      <c r="I405" s="66" t="s">
        <v>596</v>
      </c>
      <c r="J405" s="66">
        <v>270</v>
      </c>
      <c r="K405" s="66" t="s">
        <v>597</v>
      </c>
      <c r="L405" s="66" t="s">
        <v>40</v>
      </c>
      <c r="M405" s="6" t="s">
        <v>3769</v>
      </c>
      <c r="N405" s="10"/>
      <c r="S405" s="106"/>
      <c r="T405" s="92"/>
      <c r="Y405" s="106"/>
      <c r="Z405" s="106"/>
      <c r="AA405" s="106"/>
    </row>
    <row r="406" ht="12.75" spans="1:27">
      <c r="A406" s="154"/>
      <c r="B406" s="154">
        <f t="shared" si="2"/>
        <v>10409</v>
      </c>
      <c r="C406" s="3"/>
      <c r="D406" s="3"/>
      <c r="E406" s="91" t="s">
        <v>10</v>
      </c>
      <c r="F406" s="91" t="s">
        <v>711</v>
      </c>
      <c r="G406" s="59">
        <v>2020</v>
      </c>
      <c r="H406" s="59" t="s">
        <v>712</v>
      </c>
      <c r="I406" s="59" t="s">
        <v>713</v>
      </c>
      <c r="J406" s="59">
        <v>209</v>
      </c>
      <c r="K406" s="59" t="s">
        <v>714</v>
      </c>
      <c r="L406" s="59" t="s">
        <v>40</v>
      </c>
      <c r="M406" s="6" t="s">
        <v>3769</v>
      </c>
      <c r="N406" s="10"/>
      <c r="S406" s="106"/>
      <c r="T406" s="92"/>
      <c r="Y406" s="106"/>
      <c r="Z406" s="106"/>
      <c r="AA406" s="106"/>
    </row>
    <row r="407" ht="12.75" spans="1:27">
      <c r="A407" s="154"/>
      <c r="B407" s="154">
        <f t="shared" si="2"/>
        <v>10410</v>
      </c>
      <c r="C407" s="3"/>
      <c r="D407" s="3"/>
      <c r="E407" s="91" t="s">
        <v>10</v>
      </c>
      <c r="F407" s="91" t="s">
        <v>598</v>
      </c>
      <c r="G407" s="59">
        <v>2020</v>
      </c>
      <c r="H407" s="59" t="s">
        <v>68</v>
      </c>
      <c r="I407" s="59" t="s">
        <v>599</v>
      </c>
      <c r="J407" s="59">
        <v>209</v>
      </c>
      <c r="K407" s="59" t="s">
        <v>600</v>
      </c>
      <c r="L407" s="59" t="s">
        <v>40</v>
      </c>
      <c r="M407" s="6" t="s">
        <v>3769</v>
      </c>
      <c r="N407" s="10"/>
      <c r="S407" s="106"/>
      <c r="T407" s="92"/>
      <c r="Y407" s="106"/>
      <c r="Z407" s="106"/>
      <c r="AA407" s="106"/>
    </row>
    <row r="408" ht="12.75" spans="1:27">
      <c r="A408" s="154"/>
      <c r="B408" s="154">
        <f t="shared" si="2"/>
        <v>10411</v>
      </c>
      <c r="C408" s="3"/>
      <c r="D408" s="3"/>
      <c r="E408" s="91" t="s">
        <v>10</v>
      </c>
      <c r="F408" s="91" t="s">
        <v>784</v>
      </c>
      <c r="G408" s="66">
        <v>2020</v>
      </c>
      <c r="H408" s="66" t="s">
        <v>68</v>
      </c>
      <c r="I408" s="66" t="s">
        <v>25</v>
      </c>
      <c r="J408" s="66">
        <v>209</v>
      </c>
      <c r="K408" s="66" t="s">
        <v>748</v>
      </c>
      <c r="L408" s="66" t="s">
        <v>40</v>
      </c>
      <c r="M408" s="6" t="s">
        <v>3769</v>
      </c>
      <c r="N408" s="10"/>
      <c r="S408" s="106"/>
      <c r="T408" s="92"/>
      <c r="Y408" s="106"/>
      <c r="Z408" s="106"/>
      <c r="AA408" s="106"/>
    </row>
    <row r="409" ht="12.75" spans="1:27">
      <c r="A409" s="154"/>
      <c r="B409" s="154">
        <f t="shared" si="2"/>
        <v>10412</v>
      </c>
      <c r="C409" s="3"/>
      <c r="D409" s="3"/>
      <c r="E409" s="91" t="s">
        <v>10</v>
      </c>
      <c r="F409" s="91" t="s">
        <v>892</v>
      </c>
      <c r="G409" s="66">
        <v>2020</v>
      </c>
      <c r="H409" s="66" t="s">
        <v>72</v>
      </c>
      <c r="I409" s="66" t="s">
        <v>42</v>
      </c>
      <c r="J409" s="66">
        <v>398</v>
      </c>
      <c r="K409" s="66" t="s">
        <v>557</v>
      </c>
      <c r="L409" s="66" t="s">
        <v>40</v>
      </c>
      <c r="M409" s="6" t="s">
        <v>3769</v>
      </c>
      <c r="N409" s="10"/>
      <c r="S409" s="106"/>
      <c r="T409" s="92"/>
      <c r="Y409" s="106"/>
      <c r="Z409" s="106"/>
      <c r="AA409" s="106"/>
    </row>
    <row r="410" ht="12.75" spans="1:27">
      <c r="A410" s="154"/>
      <c r="B410" s="154">
        <f t="shared" si="2"/>
        <v>10413</v>
      </c>
      <c r="C410" s="3"/>
      <c r="D410" s="3"/>
      <c r="E410" s="91" t="s">
        <v>10</v>
      </c>
      <c r="F410" s="91" t="s">
        <v>715</v>
      </c>
      <c r="G410" s="59">
        <v>2020</v>
      </c>
      <c r="H410" s="59" t="s">
        <v>712</v>
      </c>
      <c r="I410" s="59" t="s">
        <v>713</v>
      </c>
      <c r="J410" s="59">
        <v>270</v>
      </c>
      <c r="K410" s="59" t="s">
        <v>716</v>
      </c>
      <c r="L410" s="59" t="s">
        <v>40</v>
      </c>
      <c r="M410" s="6" t="s">
        <v>3769</v>
      </c>
      <c r="N410" s="10"/>
      <c r="S410" s="106"/>
      <c r="T410" s="92"/>
      <c r="Y410" s="106"/>
      <c r="Z410" s="106"/>
      <c r="AA410" s="106"/>
    </row>
    <row r="411" ht="12.75" spans="1:27">
      <c r="A411" s="154"/>
      <c r="B411" s="154">
        <f t="shared" si="2"/>
        <v>10414</v>
      </c>
      <c r="C411" s="3"/>
      <c r="D411" s="3"/>
      <c r="E411" s="91" t="s">
        <v>10</v>
      </c>
      <c r="F411" s="91" t="s">
        <v>717</v>
      </c>
      <c r="G411" s="66">
        <v>2020</v>
      </c>
      <c r="H411" s="66" t="s">
        <v>35</v>
      </c>
      <c r="I411" s="66" t="s">
        <v>718</v>
      </c>
      <c r="J411" s="66">
        <v>270</v>
      </c>
      <c r="K411" s="66" t="s">
        <v>120</v>
      </c>
      <c r="L411" s="66" t="s">
        <v>40</v>
      </c>
      <c r="M411" s="6" t="s">
        <v>3769</v>
      </c>
      <c r="N411" s="10"/>
      <c r="O411" s="92"/>
      <c r="P411" s="106"/>
      <c r="Q411" s="108"/>
      <c r="R411" s="109"/>
      <c r="S411" s="109"/>
      <c r="T411" s="110"/>
      <c r="V411" s="110"/>
      <c r="W411" s="106"/>
      <c r="Y411" s="106"/>
      <c r="Z411" s="106"/>
      <c r="AA411" s="106"/>
    </row>
    <row r="412" ht="12.75" spans="1:27">
      <c r="A412" s="154"/>
      <c r="B412" s="154">
        <f t="shared" si="2"/>
        <v>10415</v>
      </c>
      <c r="C412" s="3"/>
      <c r="D412" s="3"/>
      <c r="E412" s="91" t="s">
        <v>10</v>
      </c>
      <c r="F412" s="91" t="s">
        <v>719</v>
      </c>
      <c r="G412" s="66">
        <v>2020</v>
      </c>
      <c r="H412" s="66" t="s">
        <v>35</v>
      </c>
      <c r="I412" s="66" t="s">
        <v>718</v>
      </c>
      <c r="J412" s="66">
        <v>270</v>
      </c>
      <c r="K412" s="66" t="s">
        <v>120</v>
      </c>
      <c r="L412" s="66" t="s">
        <v>40</v>
      </c>
      <c r="M412" s="6" t="s">
        <v>3769</v>
      </c>
      <c r="N412" s="10"/>
      <c r="O412" s="92"/>
      <c r="P412" s="106"/>
      <c r="Q412" s="108"/>
      <c r="R412" s="109"/>
      <c r="S412" s="109"/>
      <c r="T412" s="110"/>
      <c r="V412" s="110"/>
      <c r="W412" s="106"/>
      <c r="Y412" s="106"/>
      <c r="Z412" s="106"/>
      <c r="AA412" s="106"/>
    </row>
    <row r="413" ht="12.75" spans="1:27">
      <c r="A413" s="154"/>
      <c r="B413" s="154">
        <f t="shared" si="2"/>
        <v>10416</v>
      </c>
      <c r="C413" s="3"/>
      <c r="D413" s="3"/>
      <c r="E413" s="91" t="s">
        <v>10</v>
      </c>
      <c r="F413" s="91" t="s">
        <v>720</v>
      </c>
      <c r="G413" s="66">
        <v>2020</v>
      </c>
      <c r="H413" s="66" t="s">
        <v>35</v>
      </c>
      <c r="I413" s="66" t="s">
        <v>718</v>
      </c>
      <c r="J413" s="66">
        <v>270</v>
      </c>
      <c r="K413" s="66" t="s">
        <v>721</v>
      </c>
      <c r="L413" s="66" t="s">
        <v>40</v>
      </c>
      <c r="M413" s="6" t="s">
        <v>3769</v>
      </c>
      <c r="N413" s="10"/>
      <c r="O413" s="92"/>
      <c r="P413" s="106"/>
      <c r="Q413" s="108"/>
      <c r="R413" s="109"/>
      <c r="S413" s="109"/>
      <c r="T413" s="110"/>
      <c r="V413" s="110"/>
      <c r="W413" s="106"/>
      <c r="Y413" s="106"/>
      <c r="Z413" s="106"/>
      <c r="AA413" s="106"/>
    </row>
    <row r="414" ht="12.75" spans="1:27">
      <c r="A414" s="154"/>
      <c r="B414" s="154">
        <f t="shared" si="2"/>
        <v>10417</v>
      </c>
      <c r="C414" s="3"/>
      <c r="D414" s="3"/>
      <c r="E414" s="91" t="s">
        <v>10</v>
      </c>
      <c r="F414" s="91" t="s">
        <v>798</v>
      </c>
      <c r="G414" s="59">
        <v>2020</v>
      </c>
      <c r="H414" s="59" t="s">
        <v>68</v>
      </c>
      <c r="I414" s="59" t="s">
        <v>599</v>
      </c>
      <c r="J414" s="59">
        <v>209</v>
      </c>
      <c r="K414" s="59" t="s">
        <v>712</v>
      </c>
      <c r="L414" s="59" t="s">
        <v>40</v>
      </c>
      <c r="M414" s="6" t="s">
        <v>3769</v>
      </c>
      <c r="N414" s="10"/>
      <c r="S414" s="106"/>
      <c r="T414" s="92"/>
      <c r="Y414" s="106"/>
      <c r="Z414" s="106"/>
      <c r="AA414" s="106"/>
    </row>
    <row r="415" ht="12.75" spans="1:27">
      <c r="A415" s="154"/>
      <c r="B415" s="154">
        <f t="shared" si="2"/>
        <v>10418</v>
      </c>
      <c r="C415" s="3"/>
      <c r="D415" s="3"/>
      <c r="E415" s="91" t="s">
        <v>77</v>
      </c>
      <c r="F415" s="91" t="s">
        <v>3213</v>
      </c>
      <c r="G415" s="66">
        <v>2020</v>
      </c>
      <c r="H415" s="66" t="s">
        <v>3214</v>
      </c>
      <c r="I415" s="66" t="s">
        <v>42</v>
      </c>
      <c r="J415" s="66" t="s">
        <v>3215</v>
      </c>
      <c r="K415" s="88"/>
      <c r="L415" s="66" t="s">
        <v>138</v>
      </c>
      <c r="M415" s="6" t="s">
        <v>3769</v>
      </c>
      <c r="N415" s="10"/>
      <c r="O415" s="128"/>
      <c r="P415" s="106"/>
      <c r="Q415" s="106"/>
      <c r="R415" s="106"/>
      <c r="S415" s="106"/>
      <c r="T415" s="110"/>
      <c r="W415" s="106"/>
      <c r="Y415" s="106"/>
      <c r="Z415" s="106"/>
      <c r="AA415" s="106"/>
    </row>
    <row r="416" ht="12.75" spans="1:27">
      <c r="A416" s="154"/>
      <c r="B416" s="154">
        <f t="shared" si="2"/>
        <v>10419</v>
      </c>
      <c r="C416" s="3"/>
      <c r="D416" s="3"/>
      <c r="E416" s="91" t="s">
        <v>10</v>
      </c>
      <c r="F416" s="91" t="s">
        <v>537</v>
      </c>
      <c r="G416" s="59">
        <v>2020</v>
      </c>
      <c r="H416" s="59" t="s">
        <v>68</v>
      </c>
      <c r="I416" s="59" t="s">
        <v>42</v>
      </c>
      <c r="J416" s="59">
        <v>209</v>
      </c>
      <c r="K416" s="60"/>
      <c r="L416" s="59" t="s">
        <v>40</v>
      </c>
      <c r="M416" s="6" t="s">
        <v>3769</v>
      </c>
      <c r="N416" s="10"/>
      <c r="S416" s="106"/>
      <c r="T416" s="92"/>
      <c r="Y416" s="106"/>
      <c r="Z416" s="106"/>
      <c r="AA416" s="106"/>
    </row>
    <row r="417" ht="12.75" spans="1:27">
      <c r="A417" s="154"/>
      <c r="B417" s="154">
        <f t="shared" si="2"/>
        <v>10420</v>
      </c>
      <c r="C417" s="3"/>
      <c r="D417" s="3"/>
      <c r="E417" s="91" t="s">
        <v>77</v>
      </c>
      <c r="F417" s="91" t="s">
        <v>3216</v>
      </c>
      <c r="G417" s="59">
        <v>2020</v>
      </c>
      <c r="H417" s="59" t="s">
        <v>131</v>
      </c>
      <c r="I417" s="59" t="s">
        <v>36</v>
      </c>
      <c r="J417" s="59" t="s">
        <v>3217</v>
      </c>
      <c r="K417" s="59" t="s">
        <v>3218</v>
      </c>
      <c r="L417" s="59" t="s">
        <v>1038</v>
      </c>
      <c r="M417" s="6" t="s">
        <v>3769</v>
      </c>
      <c r="N417" s="10"/>
      <c r="O417" s="128"/>
      <c r="P417" s="106"/>
      <c r="Q417" s="106"/>
      <c r="R417" s="106"/>
      <c r="S417" s="106"/>
      <c r="T417" s="110"/>
      <c r="W417" s="106"/>
      <c r="Y417" s="106"/>
      <c r="Z417" s="106"/>
      <c r="AA417" s="106"/>
    </row>
    <row r="418" ht="12.75" spans="1:27">
      <c r="A418" s="154"/>
      <c r="B418" s="154">
        <f t="shared" si="2"/>
        <v>10421</v>
      </c>
      <c r="C418" s="3"/>
      <c r="D418" s="3"/>
      <c r="E418" s="91" t="s">
        <v>77</v>
      </c>
      <c r="F418" s="91" t="s">
        <v>3219</v>
      </c>
      <c r="G418" s="66">
        <v>2020</v>
      </c>
      <c r="H418" s="66" t="s">
        <v>150</v>
      </c>
      <c r="I418" s="66" t="s">
        <v>36</v>
      </c>
      <c r="J418" s="66">
        <v>204</v>
      </c>
      <c r="K418" s="66" t="s">
        <v>22</v>
      </c>
      <c r="L418" s="66" t="s">
        <v>1038</v>
      </c>
      <c r="M418" s="6" t="s">
        <v>3769</v>
      </c>
      <c r="N418" s="10"/>
      <c r="O418" s="128"/>
      <c r="P418" s="106"/>
      <c r="Q418" s="106"/>
      <c r="R418" s="106"/>
      <c r="S418" s="106"/>
      <c r="T418" s="110"/>
      <c r="W418" s="106"/>
      <c r="Y418" s="106"/>
      <c r="Z418" s="106"/>
      <c r="AA418" s="106"/>
    </row>
    <row r="419" ht="12.75" spans="1:27">
      <c r="A419" s="154"/>
      <c r="B419" s="154">
        <f t="shared" si="2"/>
        <v>10422</v>
      </c>
      <c r="C419" s="3"/>
      <c r="D419" s="3"/>
      <c r="E419" s="91" t="s">
        <v>77</v>
      </c>
      <c r="F419" s="91" t="s">
        <v>3220</v>
      </c>
      <c r="G419" s="66">
        <v>2020</v>
      </c>
      <c r="H419" s="66" t="s">
        <v>3172</v>
      </c>
      <c r="I419" s="66" t="s">
        <v>36</v>
      </c>
      <c r="J419" s="66">
        <v>214</v>
      </c>
      <c r="K419" s="66" t="s">
        <v>516</v>
      </c>
      <c r="L419" s="66" t="s">
        <v>81</v>
      </c>
      <c r="M419" s="6" t="s">
        <v>3769</v>
      </c>
      <c r="N419" s="10"/>
      <c r="O419" s="128"/>
      <c r="P419" s="106"/>
      <c r="Q419" s="106"/>
      <c r="R419" s="106"/>
      <c r="S419" s="106"/>
      <c r="T419" s="110"/>
      <c r="W419" s="106"/>
      <c r="Y419" s="106"/>
      <c r="Z419" s="106"/>
      <c r="AA419" s="106"/>
    </row>
    <row r="420" ht="12.75" spans="1:27">
      <c r="A420" s="154"/>
      <c r="B420" s="154">
        <f t="shared" si="2"/>
        <v>10423</v>
      </c>
      <c r="C420" s="3"/>
      <c r="D420" s="3"/>
      <c r="E420" s="91" t="s">
        <v>10</v>
      </c>
      <c r="F420" s="91" t="s">
        <v>3221</v>
      </c>
      <c r="G420" s="33">
        <v>2020</v>
      </c>
      <c r="H420" s="33" t="s">
        <v>35</v>
      </c>
      <c r="I420" s="33" t="s">
        <v>535</v>
      </c>
      <c r="J420" s="33">
        <v>206</v>
      </c>
      <c r="K420" s="33" t="s">
        <v>120</v>
      </c>
      <c r="L420" s="33" t="s">
        <v>27</v>
      </c>
      <c r="M420" s="6" t="s">
        <v>3769</v>
      </c>
      <c r="N420" s="10"/>
      <c r="O420" s="92"/>
      <c r="P420" s="106"/>
      <c r="Q420" s="108"/>
      <c r="R420" s="109"/>
      <c r="S420" s="109"/>
      <c r="T420" s="110"/>
      <c r="V420" s="110"/>
      <c r="W420" s="106"/>
      <c r="Y420" s="106"/>
      <c r="Z420" s="106"/>
      <c r="AA420" s="106"/>
    </row>
    <row r="421" ht="12.75" spans="1:27">
      <c r="A421" s="154"/>
      <c r="B421" s="154">
        <f t="shared" si="2"/>
        <v>10424</v>
      </c>
      <c r="C421" s="3"/>
      <c r="D421" s="3"/>
      <c r="E421" s="91" t="s">
        <v>10</v>
      </c>
      <c r="F421" s="91" t="s">
        <v>3222</v>
      </c>
      <c r="G421" s="59">
        <v>2020</v>
      </c>
      <c r="H421" s="59" t="s">
        <v>68</v>
      </c>
      <c r="I421" s="59" t="s">
        <v>535</v>
      </c>
      <c r="J421" s="59">
        <v>206</v>
      </c>
      <c r="K421" s="60"/>
      <c r="L421" s="59" t="s">
        <v>14</v>
      </c>
      <c r="M421" s="6" t="s">
        <v>3769</v>
      </c>
      <c r="N421" s="10"/>
      <c r="P421" s="106"/>
      <c r="Q421" s="106"/>
      <c r="R421" s="106"/>
      <c r="S421" s="106"/>
      <c r="T421" s="110"/>
      <c r="V421" s="106"/>
      <c r="W421" s="106"/>
      <c r="Y421" s="106"/>
      <c r="Z421" s="106"/>
      <c r="AA421" s="106"/>
    </row>
    <row r="422" ht="12.75" spans="1:14">
      <c r="A422" s="154"/>
      <c r="B422" s="154">
        <f t="shared" si="2"/>
        <v>10425</v>
      </c>
      <c r="C422" s="3"/>
      <c r="D422" s="3"/>
      <c r="E422" s="91" t="s">
        <v>10</v>
      </c>
      <c r="F422" s="91" t="s">
        <v>3223</v>
      </c>
      <c r="G422" s="59">
        <v>2020</v>
      </c>
      <c r="H422" s="59" t="s">
        <v>68</v>
      </c>
      <c r="I422" s="59" t="s">
        <v>535</v>
      </c>
      <c r="J422" s="59">
        <v>206</v>
      </c>
      <c r="K422" s="60"/>
      <c r="L422" s="59" t="s">
        <v>14</v>
      </c>
      <c r="M422" s="6" t="s">
        <v>3769</v>
      </c>
      <c r="N422" s="10"/>
    </row>
    <row r="423" ht="12.75" spans="1:27">
      <c r="A423" s="154"/>
      <c r="B423" s="154">
        <f t="shared" si="2"/>
        <v>10426</v>
      </c>
      <c r="C423" s="3"/>
      <c r="D423" s="3"/>
      <c r="E423" s="91" t="s">
        <v>10</v>
      </c>
      <c r="F423" s="91" t="s">
        <v>3224</v>
      </c>
      <c r="G423" s="9">
        <v>2020</v>
      </c>
      <c r="H423" s="9" t="s">
        <v>35</v>
      </c>
      <c r="I423" s="9" t="s">
        <v>3225</v>
      </c>
      <c r="J423" s="9">
        <v>144</v>
      </c>
      <c r="K423" s="9" t="s">
        <v>86</v>
      </c>
      <c r="L423" s="9" t="s">
        <v>14</v>
      </c>
      <c r="M423" s="6" t="s">
        <v>3769</v>
      </c>
      <c r="N423" s="10"/>
      <c r="O423" s="92"/>
      <c r="P423" s="106"/>
      <c r="Q423" s="108"/>
      <c r="R423" s="109"/>
      <c r="S423" s="109"/>
      <c r="T423" s="110"/>
      <c r="V423" s="110"/>
      <c r="W423" s="106"/>
      <c r="Y423" s="106"/>
      <c r="Z423" s="106"/>
      <c r="AA423" s="106"/>
    </row>
    <row r="424" ht="12.75" spans="1:27">
      <c r="A424" s="154"/>
      <c r="B424" s="154">
        <f t="shared" si="2"/>
        <v>10427</v>
      </c>
      <c r="C424" s="3"/>
      <c r="D424" s="3"/>
      <c r="E424" s="91" t="s">
        <v>10</v>
      </c>
      <c r="F424" s="91" t="s">
        <v>3226</v>
      </c>
      <c r="G424" s="66">
        <v>2020</v>
      </c>
      <c r="H424" s="66" t="s">
        <v>72</v>
      </c>
      <c r="I424" s="66" t="s">
        <v>647</v>
      </c>
      <c r="J424" s="66">
        <v>326</v>
      </c>
      <c r="K424" s="66" t="s">
        <v>3192</v>
      </c>
      <c r="L424" s="66" t="s">
        <v>27</v>
      </c>
      <c r="M424" s="6" t="s">
        <v>3769</v>
      </c>
      <c r="N424" s="10"/>
      <c r="P424" s="106"/>
      <c r="Q424" s="106"/>
      <c r="R424" s="106"/>
      <c r="S424" s="106"/>
      <c r="T424" s="110"/>
      <c r="V424" s="106"/>
      <c r="W424" s="106"/>
      <c r="Y424" s="106"/>
      <c r="Z424" s="106"/>
      <c r="AA424" s="106"/>
    </row>
    <row r="425" ht="12.75" spans="1:27">
      <c r="A425" s="154"/>
      <c r="B425" s="154">
        <f t="shared" si="2"/>
        <v>10428</v>
      </c>
      <c r="C425" s="3"/>
      <c r="D425" s="3"/>
      <c r="E425" s="91" t="s">
        <v>10</v>
      </c>
      <c r="F425" s="91" t="s">
        <v>3227</v>
      </c>
      <c r="G425" s="59">
        <v>2020</v>
      </c>
      <c r="H425" s="59" t="s">
        <v>72</v>
      </c>
      <c r="I425" s="59" t="s">
        <v>647</v>
      </c>
      <c r="J425" s="59">
        <v>326</v>
      </c>
      <c r="K425" s="60"/>
      <c r="L425" s="59" t="s">
        <v>14</v>
      </c>
      <c r="M425" s="6" t="s">
        <v>3769</v>
      </c>
      <c r="N425" s="10"/>
      <c r="P425" s="106"/>
      <c r="Q425" s="106"/>
      <c r="R425" s="106"/>
      <c r="S425" s="106"/>
      <c r="T425" s="110"/>
      <c r="V425" s="106"/>
      <c r="W425" s="106"/>
      <c r="Y425" s="106"/>
      <c r="Z425" s="106"/>
      <c r="AA425" s="106"/>
    </row>
    <row r="426" ht="12.75" spans="1:27">
      <c r="A426" s="154"/>
      <c r="B426" s="154">
        <f t="shared" si="2"/>
        <v>10429</v>
      </c>
      <c r="C426" s="3"/>
      <c r="D426" s="3"/>
      <c r="E426" s="91" t="s">
        <v>10</v>
      </c>
      <c r="F426" s="91" t="s">
        <v>3228</v>
      </c>
      <c r="G426" s="66">
        <v>2020</v>
      </c>
      <c r="H426" s="66" t="s">
        <v>72</v>
      </c>
      <c r="I426" s="66" t="s">
        <v>3229</v>
      </c>
      <c r="J426" s="66">
        <v>305</v>
      </c>
      <c r="K426" s="66" t="s">
        <v>2633</v>
      </c>
      <c r="L426" s="66" t="s">
        <v>14</v>
      </c>
      <c r="M426" s="6" t="s">
        <v>3769</v>
      </c>
      <c r="N426" s="10"/>
      <c r="P426" s="106"/>
      <c r="Q426" s="106"/>
      <c r="R426" s="106"/>
      <c r="S426" s="106"/>
      <c r="T426" s="110"/>
      <c r="V426" s="106"/>
      <c r="W426" s="106"/>
      <c r="Y426" s="106"/>
      <c r="Z426" s="106"/>
      <c r="AA426" s="106"/>
    </row>
    <row r="427" ht="12.75" spans="1:27">
      <c r="A427" s="154"/>
      <c r="B427" s="154">
        <f t="shared" si="2"/>
        <v>10430</v>
      </c>
      <c r="C427" s="3"/>
      <c r="D427" s="3"/>
      <c r="E427" s="91" t="s">
        <v>10</v>
      </c>
      <c r="F427" s="91" t="s">
        <v>3230</v>
      </c>
      <c r="G427" s="66">
        <v>2020</v>
      </c>
      <c r="H427" s="66" t="s">
        <v>72</v>
      </c>
      <c r="I427" s="66" t="s">
        <v>3229</v>
      </c>
      <c r="J427" s="66">
        <v>305</v>
      </c>
      <c r="K427" s="66" t="s">
        <v>2633</v>
      </c>
      <c r="L427" s="66" t="s">
        <v>14</v>
      </c>
      <c r="M427" s="6" t="s">
        <v>3769</v>
      </c>
      <c r="N427" s="10"/>
      <c r="P427" s="106"/>
      <c r="Q427" s="106"/>
      <c r="R427" s="106"/>
      <c r="S427" s="106"/>
      <c r="T427" s="110"/>
      <c r="V427" s="106"/>
      <c r="W427" s="106"/>
      <c r="Y427" s="106"/>
      <c r="Z427" s="106"/>
      <c r="AA427" s="106"/>
    </row>
    <row r="428" ht="12.75" spans="1:27">
      <c r="A428" s="154"/>
      <c r="B428" s="154">
        <f t="shared" si="2"/>
        <v>10431</v>
      </c>
      <c r="C428" s="3"/>
      <c r="D428" s="3"/>
      <c r="E428" s="91" t="s">
        <v>77</v>
      </c>
      <c r="F428" s="91" t="s">
        <v>1000</v>
      </c>
      <c r="G428" s="66">
        <v>2020</v>
      </c>
      <c r="H428" s="66" t="s">
        <v>79</v>
      </c>
      <c r="I428" s="66" t="s">
        <v>1001</v>
      </c>
      <c r="J428" s="66">
        <v>95</v>
      </c>
      <c r="K428" s="88"/>
      <c r="L428" s="66" t="s">
        <v>81</v>
      </c>
      <c r="M428" s="6" t="s">
        <v>4769</v>
      </c>
      <c r="N428" s="162"/>
      <c r="O428" s="128"/>
      <c r="P428" s="106"/>
      <c r="Q428" s="106"/>
      <c r="R428" s="106"/>
      <c r="S428" s="106"/>
      <c r="T428" s="110"/>
      <c r="W428" s="106"/>
      <c r="Y428" s="106"/>
      <c r="Z428" s="106"/>
      <c r="AA428" s="106"/>
    </row>
    <row r="429" ht="12.75" spans="1:27">
      <c r="A429" s="154"/>
      <c r="B429" s="154">
        <f t="shared" si="2"/>
        <v>10432</v>
      </c>
      <c r="C429" s="3"/>
      <c r="D429" s="3"/>
      <c r="E429" s="91" t="s">
        <v>10</v>
      </c>
      <c r="F429" s="91" t="s">
        <v>1419</v>
      </c>
      <c r="G429" s="190">
        <v>2020</v>
      </c>
      <c r="H429" s="70" t="s">
        <v>1420</v>
      </c>
      <c r="I429" s="70" t="s">
        <v>1001</v>
      </c>
      <c r="J429" s="70" t="s">
        <v>1421</v>
      </c>
      <c r="K429" s="70"/>
      <c r="L429" s="190" t="s">
        <v>14</v>
      </c>
      <c r="M429" s="6" t="s">
        <v>4769</v>
      </c>
      <c r="N429" s="162"/>
      <c r="P429" s="106"/>
      <c r="Q429" s="108"/>
      <c r="R429" s="109"/>
      <c r="S429" s="109"/>
      <c r="T429" s="110"/>
      <c r="V429" s="110"/>
      <c r="W429" s="106"/>
      <c r="Y429" s="106"/>
      <c r="Z429" s="106"/>
      <c r="AA429" s="106"/>
    </row>
    <row r="430" ht="12.75" spans="1:14">
      <c r="A430" s="154"/>
      <c r="B430" s="154">
        <f t="shared" si="2"/>
        <v>10433</v>
      </c>
      <c r="C430" s="3"/>
      <c r="D430" s="3"/>
      <c r="E430" s="91" t="s">
        <v>10</v>
      </c>
      <c r="F430" s="91" t="s">
        <v>1422</v>
      </c>
      <c r="G430" s="190">
        <v>2020</v>
      </c>
      <c r="H430" s="70" t="s">
        <v>1420</v>
      </c>
      <c r="I430" s="70" t="s">
        <v>1001</v>
      </c>
      <c r="J430" s="70" t="s">
        <v>1421</v>
      </c>
      <c r="K430" s="70"/>
      <c r="L430" s="190" t="s">
        <v>14</v>
      </c>
      <c r="M430" s="6" t="s">
        <v>4769</v>
      </c>
      <c r="N430" s="162"/>
    </row>
    <row r="431" ht="12.75" spans="1:27">
      <c r="A431" s="154"/>
      <c r="B431" s="154">
        <f t="shared" si="2"/>
        <v>10434</v>
      </c>
      <c r="C431" s="3"/>
      <c r="D431" s="3"/>
      <c r="E431" s="91" t="s">
        <v>10</v>
      </c>
      <c r="F431" s="91" t="s">
        <v>1463</v>
      </c>
      <c r="G431" s="116">
        <v>2020</v>
      </c>
      <c r="H431" s="116" t="s">
        <v>1464</v>
      </c>
      <c r="I431" s="116" t="s">
        <v>1001</v>
      </c>
      <c r="J431" s="116" t="s">
        <v>1273</v>
      </c>
      <c r="K431" s="117"/>
      <c r="L431" s="33" t="s">
        <v>40</v>
      </c>
      <c r="M431" s="6" t="s">
        <v>3770</v>
      </c>
      <c r="N431" s="10"/>
      <c r="P431" s="106"/>
      <c r="Q431" s="108"/>
      <c r="R431" s="109"/>
      <c r="S431" s="109"/>
      <c r="T431" s="110"/>
      <c r="V431" s="110"/>
      <c r="W431" s="106"/>
      <c r="Y431" s="106"/>
      <c r="Z431" s="106"/>
      <c r="AA431" s="106"/>
    </row>
    <row r="432" ht="12.75" spans="1:27">
      <c r="A432" s="154"/>
      <c r="B432" s="154">
        <f t="shared" si="2"/>
        <v>10435</v>
      </c>
      <c r="C432" s="3"/>
      <c r="D432" s="3"/>
      <c r="E432" s="91" t="s">
        <v>10</v>
      </c>
      <c r="F432" s="91" t="s">
        <v>1465</v>
      </c>
      <c r="G432" s="116">
        <v>2020</v>
      </c>
      <c r="H432" s="116" t="s">
        <v>1464</v>
      </c>
      <c r="I432" s="116" t="s">
        <v>1001</v>
      </c>
      <c r="J432" s="116" t="s">
        <v>1273</v>
      </c>
      <c r="K432" s="117"/>
      <c r="L432" s="33" t="s">
        <v>40</v>
      </c>
      <c r="M432" s="6" t="s">
        <v>3770</v>
      </c>
      <c r="N432" s="10"/>
      <c r="P432" s="106"/>
      <c r="Q432" s="108"/>
      <c r="R432" s="109"/>
      <c r="S432" s="109"/>
      <c r="T432" s="110"/>
      <c r="V432" s="110"/>
      <c r="W432" s="106"/>
      <c r="Y432" s="106"/>
      <c r="Z432" s="106"/>
      <c r="AA432" s="106"/>
    </row>
    <row r="433" ht="12.75" spans="1:27">
      <c r="A433" s="154"/>
      <c r="B433" s="154">
        <f t="shared" si="2"/>
        <v>10436</v>
      </c>
      <c r="C433" s="3"/>
      <c r="D433" s="3"/>
      <c r="E433" s="91" t="s">
        <v>10</v>
      </c>
      <c r="F433" s="91" t="s">
        <v>1466</v>
      </c>
      <c r="G433" s="116">
        <v>2020</v>
      </c>
      <c r="H433" s="116" t="s">
        <v>1464</v>
      </c>
      <c r="I433" s="116" t="s">
        <v>1001</v>
      </c>
      <c r="J433" s="116" t="s">
        <v>1273</v>
      </c>
      <c r="K433" s="117"/>
      <c r="L433" s="33" t="s">
        <v>40</v>
      </c>
      <c r="M433" s="6" t="s">
        <v>3770</v>
      </c>
      <c r="N433" s="10"/>
      <c r="P433" s="106"/>
      <c r="Q433" s="108"/>
      <c r="R433" s="109"/>
      <c r="S433" s="109"/>
      <c r="T433" s="110"/>
      <c r="V433" s="110"/>
      <c r="W433" s="106"/>
      <c r="Y433" s="106"/>
      <c r="Z433" s="106"/>
      <c r="AA433" s="106"/>
    </row>
    <row r="434" ht="12.75" spans="1:27">
      <c r="A434" s="154"/>
      <c r="B434" s="154">
        <f t="shared" si="2"/>
        <v>10437</v>
      </c>
      <c r="C434" s="3"/>
      <c r="D434" s="3"/>
      <c r="E434" s="91" t="s">
        <v>10</v>
      </c>
      <c r="F434" s="91" t="s">
        <v>1467</v>
      </c>
      <c r="G434" s="116">
        <v>2020</v>
      </c>
      <c r="H434" s="116" t="s">
        <v>1135</v>
      </c>
      <c r="I434" s="116" t="s">
        <v>1001</v>
      </c>
      <c r="J434" s="116" t="s">
        <v>1421</v>
      </c>
      <c r="K434" s="117"/>
      <c r="L434" s="117" t="s">
        <v>40</v>
      </c>
      <c r="M434" s="6" t="s">
        <v>3770</v>
      </c>
      <c r="N434" s="10"/>
      <c r="P434" s="106"/>
      <c r="Q434" s="108"/>
      <c r="R434" s="109"/>
      <c r="S434" s="109"/>
      <c r="T434" s="110"/>
      <c r="V434" s="110"/>
      <c r="W434" s="106"/>
      <c r="Y434" s="106"/>
      <c r="Z434" s="106"/>
      <c r="AA434" s="106"/>
    </row>
    <row r="435" ht="12.75" spans="1:14">
      <c r="A435" s="154"/>
      <c r="B435" s="154">
        <f t="shared" si="2"/>
        <v>10438</v>
      </c>
      <c r="C435" s="3"/>
      <c r="D435" s="3"/>
      <c r="E435" s="91" t="s">
        <v>10</v>
      </c>
      <c r="F435" s="91" t="s">
        <v>3477</v>
      </c>
      <c r="G435" s="3">
        <v>2020</v>
      </c>
      <c r="H435" s="3" t="s">
        <v>1135</v>
      </c>
      <c r="I435" s="3" t="s">
        <v>1001</v>
      </c>
      <c r="J435" s="3" t="s">
        <v>3478</v>
      </c>
      <c r="K435" s="3" t="s">
        <v>3479</v>
      </c>
      <c r="L435" s="3" t="s">
        <v>14</v>
      </c>
      <c r="M435" s="6" t="s">
        <v>3770</v>
      </c>
      <c r="N435" s="10"/>
    </row>
    <row r="436" ht="12.75" spans="1:27">
      <c r="A436" s="154"/>
      <c r="B436" s="154">
        <f t="shared" si="2"/>
        <v>10439</v>
      </c>
      <c r="C436" s="3"/>
      <c r="D436" s="3"/>
      <c r="E436" s="91" t="s">
        <v>10</v>
      </c>
      <c r="F436" s="91" t="s">
        <v>1740</v>
      </c>
      <c r="G436" s="118">
        <v>2020</v>
      </c>
      <c r="H436" s="118" t="s">
        <v>970</v>
      </c>
      <c r="I436" s="118" t="s">
        <v>1609</v>
      </c>
      <c r="J436" s="118" t="s">
        <v>1610</v>
      </c>
      <c r="K436" s="119"/>
      <c r="L436" s="59" t="s">
        <v>40</v>
      </c>
      <c r="M436" s="6" t="s">
        <v>3770</v>
      </c>
      <c r="N436" s="10"/>
      <c r="P436" s="106"/>
      <c r="Q436" s="108"/>
      <c r="R436" s="109"/>
      <c r="S436" s="109"/>
      <c r="T436" s="110"/>
      <c r="V436" s="110"/>
      <c r="W436" s="106"/>
      <c r="Y436" s="106"/>
      <c r="Z436" s="106"/>
      <c r="AA436" s="106"/>
    </row>
    <row r="437" ht="12.75" spans="1:27">
      <c r="A437" s="154"/>
      <c r="B437" s="154">
        <f t="shared" si="2"/>
        <v>10440</v>
      </c>
      <c r="C437" s="3"/>
      <c r="D437" s="3"/>
      <c r="E437" s="91" t="s">
        <v>10</v>
      </c>
      <c r="F437" s="91" t="s">
        <v>1002</v>
      </c>
      <c r="G437" s="116">
        <v>2020</v>
      </c>
      <c r="H437" s="116" t="s">
        <v>861</v>
      </c>
      <c r="I437" s="116" t="s">
        <v>1003</v>
      </c>
      <c r="J437" s="116">
        <v>60</v>
      </c>
      <c r="K437" s="117"/>
      <c r="L437" s="117" t="s">
        <v>14</v>
      </c>
      <c r="M437" s="6" t="s">
        <v>3770</v>
      </c>
      <c r="N437" s="10"/>
      <c r="P437" s="106"/>
      <c r="Q437" s="108"/>
      <c r="R437" s="109"/>
      <c r="S437" s="109"/>
      <c r="T437" s="110"/>
      <c r="V437" s="110"/>
      <c r="W437" s="106"/>
      <c r="Y437" s="106"/>
      <c r="Z437" s="106"/>
      <c r="AA437" s="106"/>
    </row>
    <row r="438" ht="12.75" spans="1:27">
      <c r="A438" s="154"/>
      <c r="B438" s="154">
        <f t="shared" si="2"/>
        <v>10441</v>
      </c>
      <c r="C438" s="3"/>
      <c r="D438" s="3"/>
      <c r="E438" s="91" t="s">
        <v>77</v>
      </c>
      <c r="F438" s="91" t="s">
        <v>3480</v>
      </c>
      <c r="G438" s="66">
        <v>2020</v>
      </c>
      <c r="H438" s="66" t="s">
        <v>861</v>
      </c>
      <c r="I438" s="66" t="s">
        <v>3481</v>
      </c>
      <c r="J438" s="66" t="s">
        <v>3482</v>
      </c>
      <c r="K438" s="66" t="s">
        <v>1352</v>
      </c>
      <c r="L438" s="66" t="s">
        <v>81</v>
      </c>
      <c r="M438" s="6" t="s">
        <v>3770</v>
      </c>
      <c r="N438" s="162"/>
      <c r="O438" s="128"/>
      <c r="P438" s="106"/>
      <c r="Q438" s="106"/>
      <c r="R438" s="106"/>
      <c r="S438" s="106"/>
      <c r="T438" s="110"/>
      <c r="W438" s="106"/>
      <c r="Y438" s="106"/>
      <c r="Z438" s="106"/>
      <c r="AA438" s="106"/>
    </row>
    <row r="439" ht="12.75" spans="1:27">
      <c r="A439" s="154"/>
      <c r="B439" s="154">
        <f t="shared" si="2"/>
        <v>10442</v>
      </c>
      <c r="C439" s="3"/>
      <c r="D439" s="3"/>
      <c r="E439" s="91" t="s">
        <v>10</v>
      </c>
      <c r="F439" s="91" t="s">
        <v>3483</v>
      </c>
      <c r="G439" s="116">
        <v>2020</v>
      </c>
      <c r="H439" s="116" t="s">
        <v>861</v>
      </c>
      <c r="I439" s="116" t="s">
        <v>3484</v>
      </c>
      <c r="J439" s="116">
        <v>186</v>
      </c>
      <c r="K439" s="117"/>
      <c r="L439" s="117" t="s">
        <v>14</v>
      </c>
      <c r="M439" s="6" t="s">
        <v>3770</v>
      </c>
      <c r="N439" s="10"/>
      <c r="P439" s="106"/>
      <c r="Q439" s="108"/>
      <c r="R439" s="109"/>
      <c r="S439" s="109"/>
      <c r="T439" s="110"/>
      <c r="V439" s="110"/>
      <c r="W439" s="106"/>
      <c r="Y439" s="106"/>
      <c r="Z439" s="106"/>
      <c r="AA439" s="106"/>
    </row>
    <row r="440" ht="12.75" spans="1:27">
      <c r="A440" s="154"/>
      <c r="B440" s="154">
        <f t="shared" si="2"/>
        <v>10443</v>
      </c>
      <c r="C440" s="3"/>
      <c r="D440" s="3"/>
      <c r="E440" s="91" t="s">
        <v>77</v>
      </c>
      <c r="F440" s="91" t="s">
        <v>3485</v>
      </c>
      <c r="G440" s="59">
        <v>2020</v>
      </c>
      <c r="H440" s="59" t="s">
        <v>861</v>
      </c>
      <c r="I440" s="59" t="s">
        <v>3486</v>
      </c>
      <c r="J440" s="59">
        <v>186</v>
      </c>
      <c r="K440" s="60"/>
      <c r="L440" s="59" t="s">
        <v>138</v>
      </c>
      <c r="M440" s="6" t="s">
        <v>3770</v>
      </c>
      <c r="N440" s="162"/>
      <c r="O440" s="128"/>
      <c r="P440" s="106"/>
      <c r="Q440" s="106"/>
      <c r="R440" s="106"/>
      <c r="S440" s="106"/>
      <c r="T440" s="110"/>
      <c r="W440" s="106"/>
      <c r="Y440" s="106"/>
      <c r="Z440" s="106"/>
      <c r="AA440" s="106"/>
    </row>
    <row r="441" ht="12.75" spans="1:27">
      <c r="A441" s="154"/>
      <c r="B441" s="154">
        <f t="shared" si="2"/>
        <v>10444</v>
      </c>
      <c r="C441" s="3"/>
      <c r="D441" s="3"/>
      <c r="E441" s="91" t="s">
        <v>10</v>
      </c>
      <c r="F441" s="91" t="s">
        <v>1004</v>
      </c>
      <c r="G441" s="66">
        <v>2020</v>
      </c>
      <c r="H441" s="66" t="s">
        <v>1005</v>
      </c>
      <c r="I441" s="66" t="s">
        <v>1006</v>
      </c>
      <c r="J441" s="66">
        <v>99</v>
      </c>
      <c r="K441" s="66" t="s">
        <v>1007</v>
      </c>
      <c r="L441" s="66" t="s">
        <v>40</v>
      </c>
      <c r="M441" s="6" t="s">
        <v>3770</v>
      </c>
      <c r="N441" s="10"/>
      <c r="O441" s="92"/>
      <c r="P441" s="106"/>
      <c r="Q441" s="108"/>
      <c r="R441" s="109"/>
      <c r="S441" s="109"/>
      <c r="T441" s="110"/>
      <c r="V441" s="110"/>
      <c r="W441" s="106"/>
      <c r="Y441" s="106"/>
      <c r="Z441" s="106"/>
      <c r="AA441" s="106"/>
    </row>
    <row r="442" ht="12.75" spans="1:27">
      <c r="A442" s="154"/>
      <c r="B442" s="154">
        <f t="shared" si="2"/>
        <v>10445</v>
      </c>
      <c r="C442" s="3"/>
      <c r="D442" s="3"/>
      <c r="E442" s="91" t="s">
        <v>10</v>
      </c>
      <c r="F442" s="91" t="s">
        <v>1008</v>
      </c>
      <c r="G442" s="9">
        <v>2020</v>
      </c>
      <c r="H442" s="9" t="s">
        <v>1009</v>
      </c>
      <c r="I442" s="9" t="s">
        <v>1010</v>
      </c>
      <c r="J442" s="9">
        <v>127</v>
      </c>
      <c r="K442" s="9" t="s">
        <v>1011</v>
      </c>
      <c r="L442" s="9" t="s">
        <v>40</v>
      </c>
      <c r="M442" s="6" t="s">
        <v>3770</v>
      </c>
      <c r="N442" s="10"/>
      <c r="O442" s="92"/>
      <c r="P442" s="106"/>
      <c r="Q442" s="108"/>
      <c r="R442" s="109"/>
      <c r="S442" s="109"/>
      <c r="T442" s="110"/>
      <c r="V442" s="110"/>
      <c r="W442" s="106"/>
      <c r="Y442" s="106"/>
      <c r="Z442" s="106"/>
      <c r="AA442" s="106"/>
    </row>
    <row r="443" ht="12.75" spans="1:27">
      <c r="A443" s="154"/>
      <c r="B443" s="154">
        <f t="shared" si="2"/>
        <v>10446</v>
      </c>
      <c r="C443" s="3"/>
      <c r="D443" s="3"/>
      <c r="E443" s="91" t="s">
        <v>10</v>
      </c>
      <c r="F443" s="91" t="s">
        <v>1159</v>
      </c>
      <c r="G443" s="118">
        <v>2020</v>
      </c>
      <c r="H443" s="118" t="s">
        <v>861</v>
      </c>
      <c r="I443" s="118" t="s">
        <v>1003</v>
      </c>
      <c r="J443" s="118" t="s">
        <v>1160</v>
      </c>
      <c r="K443" s="119" t="s">
        <v>1161</v>
      </c>
      <c r="L443" s="59" t="s">
        <v>40</v>
      </c>
      <c r="M443" s="6" t="s">
        <v>3770</v>
      </c>
      <c r="N443" s="10"/>
      <c r="P443" s="106"/>
      <c r="Q443" s="108"/>
      <c r="R443" s="109"/>
      <c r="S443" s="109"/>
      <c r="T443" s="110"/>
      <c r="V443" s="110"/>
      <c r="W443" s="106"/>
      <c r="Y443" s="106"/>
      <c r="Z443" s="106"/>
      <c r="AA443" s="106"/>
    </row>
    <row r="444" ht="12.75" spans="1:27">
      <c r="A444" s="154"/>
      <c r="B444" s="154">
        <f t="shared" si="2"/>
        <v>10447</v>
      </c>
      <c r="C444" s="3"/>
      <c r="D444" s="3"/>
      <c r="E444" s="91" t="s">
        <v>10</v>
      </c>
      <c r="F444" s="91" t="s">
        <v>1555</v>
      </c>
      <c r="G444" s="116">
        <v>2020</v>
      </c>
      <c r="H444" s="116" t="s">
        <v>861</v>
      </c>
      <c r="I444" s="116" t="s">
        <v>1003</v>
      </c>
      <c r="J444" s="116">
        <v>60</v>
      </c>
      <c r="K444" s="117"/>
      <c r="L444" s="33" t="s">
        <v>40</v>
      </c>
      <c r="M444" s="6" t="s">
        <v>3770</v>
      </c>
      <c r="N444" s="10"/>
      <c r="P444" s="106"/>
      <c r="Q444" s="108"/>
      <c r="R444" s="109"/>
      <c r="S444" s="109"/>
      <c r="T444" s="110"/>
      <c r="V444" s="110"/>
      <c r="W444" s="106"/>
      <c r="Y444" s="106"/>
      <c r="Z444" s="106"/>
      <c r="AA444" s="106"/>
    </row>
    <row r="445" ht="12.75" spans="1:27">
      <c r="A445" s="154"/>
      <c r="B445" s="154">
        <f t="shared" si="2"/>
        <v>10448</v>
      </c>
      <c r="C445" s="3"/>
      <c r="D445" s="3"/>
      <c r="E445" s="91" t="s">
        <v>77</v>
      </c>
      <c r="F445" s="91" t="s">
        <v>3487</v>
      </c>
      <c r="G445" s="66">
        <v>2020</v>
      </c>
      <c r="H445" s="66" t="s">
        <v>79</v>
      </c>
      <c r="I445" s="66" t="s">
        <v>1001</v>
      </c>
      <c r="J445" s="66">
        <v>95</v>
      </c>
      <c r="K445" s="88"/>
      <c r="L445" s="66" t="s">
        <v>3488</v>
      </c>
      <c r="M445" s="6" t="s">
        <v>3770</v>
      </c>
      <c r="N445" s="162"/>
      <c r="O445" s="128"/>
      <c r="P445" s="106"/>
      <c r="Q445" s="106"/>
      <c r="R445" s="106"/>
      <c r="S445" s="106"/>
      <c r="T445" s="110"/>
      <c r="W445" s="106"/>
      <c r="Y445" s="106"/>
      <c r="Z445" s="106"/>
      <c r="AA445" s="106"/>
    </row>
    <row r="446" ht="12.75" spans="1:27">
      <c r="A446" s="154"/>
      <c r="B446" s="154">
        <f t="shared" si="2"/>
        <v>10449</v>
      </c>
      <c r="C446" s="3"/>
      <c r="D446" s="3"/>
      <c r="E446" s="91" t="s">
        <v>77</v>
      </c>
      <c r="F446" s="91" t="s">
        <v>3489</v>
      </c>
      <c r="G446" s="66">
        <v>2020</v>
      </c>
      <c r="H446" s="66" t="s">
        <v>79</v>
      </c>
      <c r="I446" s="66" t="s">
        <v>1001</v>
      </c>
      <c r="J446" s="66">
        <v>145</v>
      </c>
      <c r="K446" s="66" t="s">
        <v>3490</v>
      </c>
      <c r="L446" s="66" t="s">
        <v>1038</v>
      </c>
      <c r="M446" s="6" t="s">
        <v>3770</v>
      </c>
      <c r="N446" s="162"/>
      <c r="O446" s="128"/>
      <c r="P446" s="106"/>
      <c r="Q446" s="106"/>
      <c r="R446" s="106"/>
      <c r="S446" s="106"/>
      <c r="T446" s="110"/>
      <c r="W446" s="106"/>
      <c r="Y446" s="106"/>
      <c r="Z446" s="106"/>
      <c r="AA446" s="106"/>
    </row>
    <row r="447" ht="12.75" spans="1:27">
      <c r="A447" s="154"/>
      <c r="B447" s="154">
        <f t="shared" si="2"/>
        <v>10450</v>
      </c>
      <c r="C447" s="3"/>
      <c r="D447" s="3"/>
      <c r="E447" s="91" t="s">
        <v>77</v>
      </c>
      <c r="F447" s="91" t="s">
        <v>3491</v>
      </c>
      <c r="G447" s="66">
        <v>2020</v>
      </c>
      <c r="H447" s="66" t="s">
        <v>79</v>
      </c>
      <c r="I447" s="66" t="s">
        <v>1001</v>
      </c>
      <c r="J447" s="66">
        <v>145</v>
      </c>
      <c r="K447" s="66" t="s">
        <v>3490</v>
      </c>
      <c r="L447" s="66" t="s">
        <v>2961</v>
      </c>
      <c r="M447" s="6" t="s">
        <v>3770</v>
      </c>
      <c r="N447" s="162"/>
      <c r="O447" s="128"/>
      <c r="P447" s="106"/>
      <c r="Q447" s="106"/>
      <c r="R447" s="106"/>
      <c r="S447" s="106"/>
      <c r="T447" s="110"/>
      <c r="W447" s="106"/>
      <c r="Y447" s="106"/>
      <c r="Z447" s="106"/>
      <c r="AA447" s="106"/>
    </row>
    <row r="448" ht="12.75" spans="1:27">
      <c r="A448" s="154"/>
      <c r="B448" s="154">
        <f t="shared" si="2"/>
        <v>10451</v>
      </c>
      <c r="C448" s="3"/>
      <c r="D448" s="3"/>
      <c r="E448" s="91" t="s">
        <v>77</v>
      </c>
      <c r="F448" s="91" t="s">
        <v>3492</v>
      </c>
      <c r="G448" s="66">
        <v>2020</v>
      </c>
      <c r="H448" s="66" t="s">
        <v>79</v>
      </c>
      <c r="I448" s="66" t="s">
        <v>1001</v>
      </c>
      <c r="J448" s="66">
        <v>45</v>
      </c>
      <c r="K448" s="88"/>
      <c r="L448" s="66" t="s">
        <v>81</v>
      </c>
      <c r="M448" s="6" t="s">
        <v>3770</v>
      </c>
      <c r="N448" s="162"/>
      <c r="O448" s="128"/>
      <c r="P448" s="106"/>
      <c r="Q448" s="106"/>
      <c r="R448" s="106"/>
      <c r="S448" s="106"/>
      <c r="T448" s="110"/>
      <c r="W448" s="106"/>
      <c r="Y448" s="106"/>
      <c r="Z448" s="106"/>
      <c r="AA448" s="106"/>
    </row>
    <row r="449" ht="12.75" spans="1:27">
      <c r="A449" s="154"/>
      <c r="B449" s="154">
        <f t="shared" si="2"/>
        <v>10452</v>
      </c>
      <c r="C449" s="3"/>
      <c r="D449" s="3"/>
      <c r="E449" s="91" t="s">
        <v>77</v>
      </c>
      <c r="F449" s="91" t="s">
        <v>1423</v>
      </c>
      <c r="G449" s="59">
        <v>2020</v>
      </c>
      <c r="H449" s="59" t="s">
        <v>1424</v>
      </c>
      <c r="I449" s="59" t="s">
        <v>1001</v>
      </c>
      <c r="J449" s="59" t="s">
        <v>1425</v>
      </c>
      <c r="K449" s="60"/>
      <c r="L449" s="59" t="s">
        <v>81</v>
      </c>
      <c r="M449" s="6" t="s">
        <v>3770</v>
      </c>
      <c r="N449" s="162"/>
      <c r="O449" s="128"/>
      <c r="P449" s="106"/>
      <c r="Q449" s="106"/>
      <c r="R449" s="106"/>
      <c r="S449" s="106"/>
      <c r="T449" s="110"/>
      <c r="W449" s="106"/>
      <c r="Y449" s="106"/>
      <c r="Z449" s="106"/>
      <c r="AA449" s="106"/>
    </row>
    <row r="450" ht="12.75" spans="1:27">
      <c r="A450" s="154"/>
      <c r="B450" s="154">
        <f t="shared" si="2"/>
        <v>10453</v>
      </c>
      <c r="C450" s="3"/>
      <c r="D450" s="3"/>
      <c r="E450" s="91" t="s">
        <v>77</v>
      </c>
      <c r="F450" s="91" t="s">
        <v>1012</v>
      </c>
      <c r="G450" s="66">
        <v>2020</v>
      </c>
      <c r="H450" s="66" t="s">
        <v>79</v>
      </c>
      <c r="I450" s="66" t="s">
        <v>1013</v>
      </c>
      <c r="J450" s="66">
        <v>30</v>
      </c>
      <c r="K450" s="88"/>
      <c r="L450" s="66" t="s">
        <v>81</v>
      </c>
      <c r="M450" s="6" t="s">
        <v>3770</v>
      </c>
      <c r="N450" s="162"/>
      <c r="O450" s="128"/>
      <c r="P450" s="106"/>
      <c r="Q450" s="106"/>
      <c r="R450" s="106"/>
      <c r="S450" s="106"/>
      <c r="T450" s="110"/>
      <c r="W450" s="106"/>
      <c r="Y450" s="106"/>
      <c r="Z450" s="106"/>
      <c r="AA450" s="106"/>
    </row>
    <row r="451" ht="12.75" spans="1:27">
      <c r="A451" s="154"/>
      <c r="B451" s="154">
        <f t="shared" si="2"/>
        <v>10454</v>
      </c>
      <c r="C451" s="3"/>
      <c r="D451" s="3"/>
      <c r="E451" s="91" t="s">
        <v>77</v>
      </c>
      <c r="F451" s="91" t="s">
        <v>1014</v>
      </c>
      <c r="G451" s="66">
        <v>2020</v>
      </c>
      <c r="H451" s="66" t="s">
        <v>79</v>
      </c>
      <c r="I451" s="66" t="s">
        <v>1013</v>
      </c>
      <c r="J451" s="66">
        <v>80</v>
      </c>
      <c r="K451" s="88"/>
      <c r="L451" s="66" t="s">
        <v>81</v>
      </c>
      <c r="M451" s="6" t="s">
        <v>3770</v>
      </c>
      <c r="N451" s="162"/>
      <c r="O451" s="128"/>
      <c r="P451" s="106"/>
      <c r="Q451" s="106"/>
      <c r="R451" s="106"/>
      <c r="S451" s="106"/>
      <c r="T451" s="110"/>
      <c r="W451" s="106"/>
      <c r="Y451" s="106"/>
      <c r="Z451" s="106"/>
      <c r="AA451" s="106"/>
    </row>
    <row r="452" ht="12.75" spans="1:27">
      <c r="A452" s="154"/>
      <c r="B452" s="154">
        <f t="shared" si="2"/>
        <v>10455</v>
      </c>
      <c r="C452" s="3"/>
      <c r="D452" s="3"/>
      <c r="E452" s="91" t="s">
        <v>77</v>
      </c>
      <c r="F452" s="91" t="s">
        <v>3493</v>
      </c>
      <c r="G452" s="66">
        <v>2020</v>
      </c>
      <c r="H452" s="66" t="s">
        <v>861</v>
      </c>
      <c r="I452" s="66" t="s">
        <v>1003</v>
      </c>
      <c r="J452" s="66" t="s">
        <v>3494</v>
      </c>
      <c r="K452" s="66" t="s">
        <v>1161</v>
      </c>
      <c r="L452" s="66" t="s">
        <v>138</v>
      </c>
      <c r="M452" s="6" t="s">
        <v>3770</v>
      </c>
      <c r="N452" s="162"/>
      <c r="O452" s="128"/>
      <c r="P452" s="106"/>
      <c r="Q452" s="106"/>
      <c r="R452" s="106"/>
      <c r="S452" s="106"/>
      <c r="T452" s="110"/>
      <c r="W452" s="106"/>
      <c r="Y452" s="106"/>
      <c r="Z452" s="106"/>
      <c r="AA452" s="106"/>
    </row>
    <row r="453" ht="12.75" spans="1:27">
      <c r="A453" s="154"/>
      <c r="B453" s="154">
        <f t="shared" si="2"/>
        <v>10456</v>
      </c>
      <c r="C453" s="3"/>
      <c r="D453" s="3"/>
      <c r="E453" s="91" t="s">
        <v>10</v>
      </c>
      <c r="F453" s="91" t="s">
        <v>3231</v>
      </c>
      <c r="G453" s="9">
        <v>2020</v>
      </c>
      <c r="H453" s="9" t="s">
        <v>35</v>
      </c>
      <c r="I453" s="9" t="s">
        <v>3232</v>
      </c>
      <c r="J453" s="9">
        <v>113</v>
      </c>
      <c r="K453" s="9" t="s">
        <v>108</v>
      </c>
      <c r="L453" s="9" t="s">
        <v>14</v>
      </c>
      <c r="M453" s="6" t="s">
        <v>3769</v>
      </c>
      <c r="N453" s="10"/>
      <c r="O453" s="92"/>
      <c r="P453" s="106"/>
      <c r="Q453" s="108"/>
      <c r="R453" s="109"/>
      <c r="S453" s="109"/>
      <c r="T453" s="110"/>
      <c r="V453" s="110"/>
      <c r="W453" s="106"/>
      <c r="Y453" s="106"/>
      <c r="Z453" s="106"/>
      <c r="AA453" s="106"/>
    </row>
    <row r="454" ht="12.75" spans="1:31">
      <c r="A454" s="154"/>
      <c r="B454" s="154">
        <f t="shared" si="2"/>
        <v>10457</v>
      </c>
      <c r="C454" s="3"/>
      <c r="D454" s="3"/>
      <c r="E454" s="91" t="s">
        <v>10</v>
      </c>
      <c r="F454" s="91" t="s">
        <v>3233</v>
      </c>
      <c r="G454" s="9">
        <v>2020</v>
      </c>
      <c r="H454" s="9" t="s">
        <v>35</v>
      </c>
      <c r="I454" s="9" t="s">
        <v>3232</v>
      </c>
      <c r="J454" s="9">
        <v>113</v>
      </c>
      <c r="K454" s="9" t="s">
        <v>108</v>
      </c>
      <c r="L454" s="9" t="s">
        <v>27</v>
      </c>
      <c r="M454" s="6" t="s">
        <v>3769</v>
      </c>
      <c r="N454" s="10"/>
      <c r="O454" s="92"/>
      <c r="P454" s="106"/>
      <c r="Q454" s="108"/>
      <c r="R454" s="109"/>
      <c r="S454" s="109"/>
      <c r="T454" s="110"/>
      <c r="V454" s="110"/>
      <c r="W454" s="125"/>
      <c r="X454" s="62"/>
      <c r="Y454" s="125"/>
      <c r="Z454" s="125"/>
      <c r="AA454" s="125"/>
      <c r="AB454" s="62"/>
      <c r="AC454" s="62"/>
      <c r="AD454" s="62"/>
      <c r="AE454" s="62"/>
    </row>
    <row r="455" ht="12.75" spans="1:31">
      <c r="A455" s="154"/>
      <c r="B455" s="154">
        <f t="shared" si="2"/>
        <v>10458</v>
      </c>
      <c r="C455" s="3"/>
      <c r="D455" s="3"/>
      <c r="E455" s="91" t="s">
        <v>10</v>
      </c>
      <c r="F455" s="91" t="s">
        <v>3234</v>
      </c>
      <c r="G455" s="66">
        <v>2020</v>
      </c>
      <c r="H455" s="66" t="s">
        <v>72</v>
      </c>
      <c r="I455" s="66" t="s">
        <v>621</v>
      </c>
      <c r="J455" s="66">
        <v>71</v>
      </c>
      <c r="K455" s="66" t="s">
        <v>3192</v>
      </c>
      <c r="L455" s="66" t="s">
        <v>27</v>
      </c>
      <c r="M455" s="6" t="s">
        <v>3769</v>
      </c>
      <c r="N455" s="162"/>
      <c r="P455" s="106"/>
      <c r="Q455" s="106"/>
      <c r="R455" s="106"/>
      <c r="S455" s="106"/>
      <c r="T455" s="110"/>
      <c r="V455" s="106"/>
      <c r="W455" s="125"/>
      <c r="X455" s="62"/>
      <c r="Y455" s="125"/>
      <c r="Z455" s="125"/>
      <c r="AA455" s="125"/>
      <c r="AB455" s="62"/>
      <c r="AC455" s="62"/>
      <c r="AD455" s="62"/>
      <c r="AE455" s="62"/>
    </row>
    <row r="456" ht="12.75" spans="1:31">
      <c r="A456" s="154"/>
      <c r="B456" s="154">
        <f t="shared" si="2"/>
        <v>10459</v>
      </c>
      <c r="C456" s="3"/>
      <c r="D456" s="3"/>
      <c r="E456" s="91" t="s">
        <v>10</v>
      </c>
      <c r="F456" s="91" t="s">
        <v>3235</v>
      </c>
      <c r="G456" s="9">
        <v>2020</v>
      </c>
      <c r="H456" s="9" t="s">
        <v>35</v>
      </c>
      <c r="I456" s="9" t="s">
        <v>3236</v>
      </c>
      <c r="J456" s="9">
        <v>160</v>
      </c>
      <c r="K456" s="9" t="s">
        <v>86</v>
      </c>
      <c r="L456" s="9" t="s">
        <v>14</v>
      </c>
      <c r="M456" s="6" t="s">
        <v>3769</v>
      </c>
      <c r="N456" s="162"/>
      <c r="O456" s="92"/>
      <c r="P456" s="106"/>
      <c r="Q456" s="108"/>
      <c r="R456" s="109"/>
      <c r="S456" s="109"/>
      <c r="T456" s="110"/>
      <c r="V456" s="110"/>
      <c r="W456" s="125"/>
      <c r="X456" s="62"/>
      <c r="Y456" s="125"/>
      <c r="Z456" s="125"/>
      <c r="AA456" s="125"/>
      <c r="AB456" s="62"/>
      <c r="AC456" s="62"/>
      <c r="AD456" s="62"/>
      <c r="AE456" s="62"/>
    </row>
    <row r="457" ht="12.75" spans="1:31">
      <c r="A457" s="154"/>
      <c r="B457" s="154">
        <f t="shared" si="2"/>
        <v>10460</v>
      </c>
      <c r="C457" s="3"/>
      <c r="D457" s="3"/>
      <c r="E457" s="91" t="s">
        <v>10</v>
      </c>
      <c r="F457" s="91" t="s">
        <v>3237</v>
      </c>
      <c r="G457" s="9">
        <v>2020</v>
      </c>
      <c r="H457" s="9" t="s">
        <v>35</v>
      </c>
      <c r="I457" s="9" t="s">
        <v>3238</v>
      </c>
      <c r="J457" s="9">
        <v>62</v>
      </c>
      <c r="K457" s="9" t="s">
        <v>68</v>
      </c>
      <c r="L457" s="9" t="s">
        <v>27</v>
      </c>
      <c r="M457" s="6" t="s">
        <v>3769</v>
      </c>
      <c r="N457" s="10"/>
      <c r="O457" s="92"/>
      <c r="P457" s="106"/>
      <c r="Q457" s="108"/>
      <c r="R457" s="109"/>
      <c r="S457" s="109"/>
      <c r="T457" s="110"/>
      <c r="V457" s="110"/>
      <c r="W457" s="125"/>
      <c r="X457" s="62"/>
      <c r="Y457" s="125"/>
      <c r="Z457" s="125"/>
      <c r="AA457" s="125"/>
      <c r="AB457" s="62"/>
      <c r="AC457" s="63"/>
      <c r="AD457" s="63"/>
      <c r="AE457" s="62"/>
    </row>
    <row r="458" ht="12.75" spans="1:31">
      <c r="A458" s="154"/>
      <c r="B458" s="154">
        <f t="shared" si="2"/>
        <v>10461</v>
      </c>
      <c r="C458" s="3"/>
      <c r="D458" s="3"/>
      <c r="E458" s="91" t="s">
        <v>10</v>
      </c>
      <c r="F458" s="91" t="s">
        <v>758</v>
      </c>
      <c r="G458" s="66">
        <v>2020</v>
      </c>
      <c r="H458" s="66" t="s">
        <v>72</v>
      </c>
      <c r="I458" s="66" t="s">
        <v>159</v>
      </c>
      <c r="J458" s="66">
        <v>383</v>
      </c>
      <c r="K458" s="66" t="s">
        <v>557</v>
      </c>
      <c r="L458" s="66" t="s">
        <v>40</v>
      </c>
      <c r="M458" s="6" t="s">
        <v>3769</v>
      </c>
      <c r="N458" s="10"/>
      <c r="S458" s="106"/>
      <c r="T458" s="92"/>
      <c r="W458" s="62"/>
      <c r="X458" s="62"/>
      <c r="Y458" s="125"/>
      <c r="Z458" s="125"/>
      <c r="AA458" s="125"/>
      <c r="AB458" s="62"/>
      <c r="AC458" s="62"/>
      <c r="AD458" s="62"/>
      <c r="AE458" s="62"/>
    </row>
    <row r="459" ht="12.75" spans="1:31">
      <c r="A459" s="154"/>
      <c r="B459" s="154">
        <f t="shared" si="2"/>
        <v>10462</v>
      </c>
      <c r="C459" s="3"/>
      <c r="D459" s="3"/>
      <c r="E459" s="91" t="s">
        <v>10</v>
      </c>
      <c r="F459" s="91" t="s">
        <v>366</v>
      </c>
      <c r="G459" s="59">
        <v>2020</v>
      </c>
      <c r="H459" s="59" t="s">
        <v>72</v>
      </c>
      <c r="I459" s="59" t="s">
        <v>159</v>
      </c>
      <c r="J459" s="59">
        <v>383</v>
      </c>
      <c r="K459" s="59" t="s">
        <v>86</v>
      </c>
      <c r="L459" s="59" t="s">
        <v>14</v>
      </c>
      <c r="M459" s="6" t="s">
        <v>3769</v>
      </c>
      <c r="N459" s="162"/>
      <c r="P459" s="106"/>
      <c r="Q459" s="128"/>
      <c r="R459" s="106"/>
      <c r="S459" s="106"/>
      <c r="T459" s="92"/>
      <c r="V459" s="106"/>
      <c r="W459" s="125"/>
      <c r="X459" s="62"/>
      <c r="Y459" s="125"/>
      <c r="Z459" s="125"/>
      <c r="AA459" s="125"/>
      <c r="AB459" s="62"/>
      <c r="AC459" s="62"/>
      <c r="AD459" s="62"/>
      <c r="AE459" s="62"/>
    </row>
    <row r="460" ht="12.75" spans="1:31">
      <c r="A460" s="154"/>
      <c r="B460" s="154">
        <f t="shared" si="2"/>
        <v>10463</v>
      </c>
      <c r="C460" s="3"/>
      <c r="D460" s="3"/>
      <c r="E460" s="91" t="s">
        <v>10</v>
      </c>
      <c r="F460" s="91" t="s">
        <v>538</v>
      </c>
      <c r="G460" s="33">
        <v>2020</v>
      </c>
      <c r="H460" s="33" t="s">
        <v>35</v>
      </c>
      <c r="I460" s="33" t="s">
        <v>159</v>
      </c>
      <c r="J460" s="33">
        <v>272</v>
      </c>
      <c r="K460" s="33" t="s">
        <v>39</v>
      </c>
      <c r="L460" s="33" t="s">
        <v>40</v>
      </c>
      <c r="M460" s="6" t="s">
        <v>3769</v>
      </c>
      <c r="N460" s="162"/>
      <c r="O460" s="92"/>
      <c r="P460" s="106"/>
      <c r="Q460" s="108"/>
      <c r="R460" s="109"/>
      <c r="S460" s="109"/>
      <c r="T460" s="110"/>
      <c r="V460" s="110"/>
      <c r="W460" s="125"/>
      <c r="X460" s="62"/>
      <c r="Y460" s="125"/>
      <c r="Z460" s="125"/>
      <c r="AA460" s="125"/>
      <c r="AB460" s="62"/>
      <c r="AC460" s="62"/>
      <c r="AD460" s="62"/>
      <c r="AE460" s="62"/>
    </row>
    <row r="461" ht="12.75" spans="1:31">
      <c r="A461" s="154"/>
      <c r="B461" s="154">
        <f t="shared" si="2"/>
        <v>10464</v>
      </c>
      <c r="C461" s="3"/>
      <c r="D461" s="3"/>
      <c r="E461" s="91" t="s">
        <v>66</v>
      </c>
      <c r="F461" s="91" t="s">
        <v>3239</v>
      </c>
      <c r="G461" s="59">
        <v>2020</v>
      </c>
      <c r="H461" s="59" t="s">
        <v>72</v>
      </c>
      <c r="I461" s="59" t="s">
        <v>142</v>
      </c>
      <c r="J461" s="59">
        <v>339</v>
      </c>
      <c r="K461" s="60"/>
      <c r="L461" s="59" t="s">
        <v>146</v>
      </c>
      <c r="M461" s="6" t="s">
        <v>3769</v>
      </c>
      <c r="N461" s="162"/>
      <c r="P461" s="106"/>
      <c r="Q461" s="128"/>
      <c r="R461" s="106"/>
      <c r="S461" s="106"/>
      <c r="T461" s="92"/>
      <c r="V461" s="106"/>
      <c r="W461" s="125"/>
      <c r="X461" s="62"/>
      <c r="Y461" s="125"/>
      <c r="Z461" s="125"/>
      <c r="AA461" s="125"/>
      <c r="AB461" s="62"/>
      <c r="AC461" s="62"/>
      <c r="AD461" s="62"/>
      <c r="AE461" s="62"/>
    </row>
    <row r="462" ht="12.75" spans="1:31">
      <c r="A462" s="154"/>
      <c r="B462" s="154">
        <f t="shared" si="2"/>
        <v>10465</v>
      </c>
      <c r="C462" s="3"/>
      <c r="D462" s="3"/>
      <c r="E462" s="91" t="s">
        <v>10</v>
      </c>
      <c r="F462" s="91" t="s">
        <v>601</v>
      </c>
      <c r="G462" s="33">
        <v>2020</v>
      </c>
      <c r="H462" s="33" t="s">
        <v>35</v>
      </c>
      <c r="I462" s="33" t="s">
        <v>142</v>
      </c>
      <c r="J462" s="33">
        <v>262</v>
      </c>
      <c r="K462" s="35"/>
      <c r="L462" s="33" t="s">
        <v>40</v>
      </c>
      <c r="M462" s="6" t="s">
        <v>3769</v>
      </c>
      <c r="N462" s="162"/>
      <c r="O462" s="92"/>
      <c r="P462" s="106"/>
      <c r="Q462" s="108"/>
      <c r="R462" s="109"/>
      <c r="S462" s="109"/>
      <c r="T462" s="110"/>
      <c r="V462" s="110"/>
      <c r="W462" s="125"/>
      <c r="X462" s="62"/>
      <c r="Y462" s="125"/>
      <c r="Z462" s="125"/>
      <c r="AA462" s="125"/>
      <c r="AB462" s="62"/>
      <c r="AC462" s="62"/>
      <c r="AD462" s="62"/>
      <c r="AE462" s="62"/>
    </row>
    <row r="463" ht="12.75" spans="1:31">
      <c r="A463" s="154"/>
      <c r="B463" s="154">
        <f t="shared" si="2"/>
        <v>10466</v>
      </c>
      <c r="C463" s="3"/>
      <c r="D463" s="3"/>
      <c r="E463" s="91" t="s">
        <v>10</v>
      </c>
      <c r="F463" s="91" t="s">
        <v>602</v>
      </c>
      <c r="G463" s="66">
        <v>2020</v>
      </c>
      <c r="H463" s="66" t="s">
        <v>131</v>
      </c>
      <c r="I463" s="66" t="s">
        <v>142</v>
      </c>
      <c r="J463" s="66">
        <v>302</v>
      </c>
      <c r="K463" s="66" t="s">
        <v>145</v>
      </c>
      <c r="L463" s="66" t="s">
        <v>40</v>
      </c>
      <c r="M463" s="6" t="s">
        <v>3769</v>
      </c>
      <c r="N463" s="10"/>
      <c r="O463" s="128"/>
      <c r="P463" s="106"/>
      <c r="Q463" s="106"/>
      <c r="R463" s="106"/>
      <c r="S463" s="106"/>
      <c r="T463" s="110"/>
      <c r="W463" s="125"/>
      <c r="X463" s="62"/>
      <c r="Y463" s="125"/>
      <c r="Z463" s="125"/>
      <c r="AA463" s="125"/>
      <c r="AB463" s="62"/>
      <c r="AC463" s="62"/>
      <c r="AD463" s="62"/>
      <c r="AE463" s="62"/>
    </row>
    <row r="464" ht="12.75" spans="1:31">
      <c r="A464" s="154"/>
      <c r="B464" s="154">
        <f t="shared" si="2"/>
        <v>10467</v>
      </c>
      <c r="C464" s="3"/>
      <c r="D464" s="3"/>
      <c r="E464" s="91" t="s">
        <v>10</v>
      </c>
      <c r="F464" s="91" t="s">
        <v>603</v>
      </c>
      <c r="G464" s="33">
        <v>2020</v>
      </c>
      <c r="H464" s="33" t="s">
        <v>35</v>
      </c>
      <c r="I464" s="33" t="s">
        <v>604</v>
      </c>
      <c r="J464" s="33">
        <v>268</v>
      </c>
      <c r="K464" s="33" t="s">
        <v>39</v>
      </c>
      <c r="L464" s="33" t="s">
        <v>40</v>
      </c>
      <c r="M464" s="6" t="s">
        <v>3769</v>
      </c>
      <c r="N464" s="162"/>
      <c r="O464" s="92"/>
      <c r="P464" s="106"/>
      <c r="Q464" s="108"/>
      <c r="R464" s="109"/>
      <c r="S464" s="109"/>
      <c r="T464" s="110"/>
      <c r="V464" s="110"/>
      <c r="W464" s="125"/>
      <c r="X464" s="62"/>
      <c r="Y464" s="194"/>
      <c r="Z464" s="195"/>
      <c r="AA464" s="196"/>
      <c r="AB464" s="62"/>
      <c r="AC464" s="62"/>
      <c r="AD464" s="62"/>
      <c r="AE464" s="62"/>
    </row>
    <row r="465" ht="12.75" spans="1:31">
      <c r="A465" s="154"/>
      <c r="B465" s="154">
        <f t="shared" si="2"/>
        <v>10468</v>
      </c>
      <c r="C465" s="3"/>
      <c r="D465" s="3"/>
      <c r="E465" s="91" t="s">
        <v>10</v>
      </c>
      <c r="F465" s="91" t="s">
        <v>106</v>
      </c>
      <c r="G465" s="33">
        <v>2020</v>
      </c>
      <c r="H465" s="33" t="s">
        <v>35</v>
      </c>
      <c r="I465" s="33" t="s">
        <v>107</v>
      </c>
      <c r="J465" s="33">
        <v>66</v>
      </c>
      <c r="K465" s="33" t="s">
        <v>108</v>
      </c>
      <c r="L465" s="33" t="s">
        <v>40</v>
      </c>
      <c r="M465" s="6" t="s">
        <v>3769</v>
      </c>
      <c r="N465" s="162"/>
      <c r="O465" s="92"/>
      <c r="P465" s="106"/>
      <c r="Q465" s="108"/>
      <c r="R465" s="109"/>
      <c r="S465" s="109"/>
      <c r="T465" s="110"/>
      <c r="V465" s="110"/>
      <c r="W465" s="125"/>
      <c r="X465" s="62"/>
      <c r="Y465" s="125"/>
      <c r="Z465" s="125"/>
      <c r="AA465" s="125"/>
      <c r="AB465" s="62"/>
      <c r="AC465" s="62"/>
      <c r="AD465" s="62"/>
      <c r="AE465" s="62"/>
    </row>
    <row r="466" ht="12.75" spans="1:31">
      <c r="A466" s="154"/>
      <c r="B466" s="154">
        <f t="shared" si="2"/>
        <v>10469</v>
      </c>
      <c r="C466" s="3"/>
      <c r="D466" s="3"/>
      <c r="E466" s="91" t="s">
        <v>10</v>
      </c>
      <c r="F466" s="91" t="s">
        <v>539</v>
      </c>
      <c r="G466" s="9">
        <v>2020</v>
      </c>
      <c r="H466" s="9" t="s">
        <v>35</v>
      </c>
      <c r="I466" s="9" t="s">
        <v>107</v>
      </c>
      <c r="J466" s="9">
        <v>66</v>
      </c>
      <c r="K466" s="9" t="s">
        <v>39</v>
      </c>
      <c r="L466" s="9" t="s">
        <v>14</v>
      </c>
      <c r="M466" s="6" t="s">
        <v>3769</v>
      </c>
      <c r="N466" s="162"/>
      <c r="O466" s="92"/>
      <c r="P466" s="106"/>
      <c r="Q466" s="108"/>
      <c r="R466" s="109"/>
      <c r="S466" s="109"/>
      <c r="T466" s="110"/>
      <c r="V466" s="110"/>
      <c r="W466" s="125"/>
      <c r="X466" s="62"/>
      <c r="Y466" s="125"/>
      <c r="Z466" s="125"/>
      <c r="AA466" s="125"/>
      <c r="AB466" s="62"/>
      <c r="AC466" s="62"/>
      <c r="AD466" s="62"/>
      <c r="AE466" s="62"/>
    </row>
    <row r="467" ht="12.75" spans="1:31">
      <c r="A467" s="154"/>
      <c r="B467" s="154">
        <f t="shared" si="2"/>
        <v>10470</v>
      </c>
      <c r="C467" s="3"/>
      <c r="D467" s="3"/>
      <c r="E467" s="91" t="s">
        <v>10</v>
      </c>
      <c r="F467" s="91" t="s">
        <v>367</v>
      </c>
      <c r="G467" s="9">
        <v>2020</v>
      </c>
      <c r="H467" s="9" t="s">
        <v>35</v>
      </c>
      <c r="I467" s="9" t="s">
        <v>13</v>
      </c>
      <c r="J467" s="9">
        <v>264</v>
      </c>
      <c r="K467" s="9" t="s">
        <v>70</v>
      </c>
      <c r="L467" s="9" t="s">
        <v>40</v>
      </c>
      <c r="M467" s="6" t="s">
        <v>3769</v>
      </c>
      <c r="N467" s="162"/>
      <c r="O467" s="92"/>
      <c r="P467" s="106"/>
      <c r="Q467" s="108"/>
      <c r="R467" s="109"/>
      <c r="S467" s="109"/>
      <c r="T467" s="110"/>
      <c r="V467" s="110"/>
      <c r="W467" s="125"/>
      <c r="X467" s="62"/>
      <c r="Y467" s="125"/>
      <c r="Z467" s="125"/>
      <c r="AA467" s="125"/>
      <c r="AB467" s="62"/>
      <c r="AC467" s="62"/>
      <c r="AD467" s="62"/>
      <c r="AE467" s="62"/>
    </row>
    <row r="468" ht="12.75" spans="1:32">
      <c r="A468" s="154"/>
      <c r="B468" s="154">
        <f t="shared" si="2"/>
        <v>10471</v>
      </c>
      <c r="C468" s="3"/>
      <c r="D468" s="3"/>
      <c r="E468" s="91" t="s">
        <v>77</v>
      </c>
      <c r="F468" s="91" t="s">
        <v>3240</v>
      </c>
      <c r="G468" s="66">
        <v>2020</v>
      </c>
      <c r="H468" s="66" t="s">
        <v>150</v>
      </c>
      <c r="I468" s="66" t="s">
        <v>13</v>
      </c>
      <c r="J468" s="66">
        <v>204</v>
      </c>
      <c r="K468" s="66" t="s">
        <v>3241</v>
      </c>
      <c r="L468" s="66" t="s">
        <v>1038</v>
      </c>
      <c r="M468" s="6" t="s">
        <v>3769</v>
      </c>
      <c r="N468" s="10"/>
      <c r="O468" s="128"/>
      <c r="P468" s="106"/>
      <c r="Q468" s="106"/>
      <c r="R468" s="106"/>
      <c r="S468" s="106"/>
      <c r="T468" s="110"/>
      <c r="W468" s="125"/>
      <c r="X468" s="62"/>
      <c r="Y468" s="125"/>
      <c r="Z468" s="125"/>
      <c r="AA468" s="125"/>
      <c r="AB468" s="62"/>
      <c r="AC468" s="62"/>
      <c r="AD468" s="62"/>
      <c r="AE468" s="62"/>
      <c r="AF468" s="62"/>
    </row>
    <row r="469" ht="12.75" spans="1:32">
      <c r="A469" s="154"/>
      <c r="B469" s="154">
        <f t="shared" si="2"/>
        <v>10472</v>
      </c>
      <c r="C469" s="3"/>
      <c r="D469" s="3"/>
      <c r="E469" s="91" t="s">
        <v>10</v>
      </c>
      <c r="F469" s="91" t="s">
        <v>3242</v>
      </c>
      <c r="G469" s="59">
        <v>2020</v>
      </c>
      <c r="H469" s="59" t="s">
        <v>68</v>
      </c>
      <c r="I469" s="59" t="s">
        <v>13</v>
      </c>
      <c r="J469" s="59">
        <v>211</v>
      </c>
      <c r="K469" s="60"/>
      <c r="L469" s="59" t="s">
        <v>14</v>
      </c>
      <c r="M469" s="6" t="s">
        <v>3769</v>
      </c>
      <c r="N469" s="162"/>
      <c r="P469" s="106"/>
      <c r="Q469" s="106"/>
      <c r="R469" s="106"/>
      <c r="S469" s="106"/>
      <c r="T469" s="110"/>
      <c r="V469" s="106"/>
      <c r="W469" s="125"/>
      <c r="X469" s="62"/>
      <c r="Y469" s="125"/>
      <c r="Z469" s="125"/>
      <c r="AA469" s="125"/>
      <c r="AB469" s="62"/>
      <c r="AC469" s="62"/>
      <c r="AD469" s="62"/>
      <c r="AE469" s="62"/>
      <c r="AF469" s="62"/>
    </row>
    <row r="470" ht="12.75" spans="1:32">
      <c r="A470" s="154"/>
      <c r="B470" s="154">
        <f t="shared" si="2"/>
        <v>10473</v>
      </c>
      <c r="C470" s="3"/>
      <c r="D470" s="3"/>
      <c r="E470" s="91" t="s">
        <v>10</v>
      </c>
      <c r="F470" s="91" t="s">
        <v>3243</v>
      </c>
      <c r="G470" s="33">
        <v>2020</v>
      </c>
      <c r="H470" s="33" t="s">
        <v>35</v>
      </c>
      <c r="I470" s="33" t="s">
        <v>13</v>
      </c>
      <c r="J470" s="33">
        <v>211</v>
      </c>
      <c r="K470" s="35"/>
      <c r="L470" s="33" t="s">
        <v>14</v>
      </c>
      <c r="M470" s="6" t="s">
        <v>3769</v>
      </c>
      <c r="N470" s="162"/>
      <c r="O470" s="92"/>
      <c r="P470" s="106"/>
      <c r="Q470" s="108"/>
      <c r="R470" s="109"/>
      <c r="S470" s="109"/>
      <c r="T470" s="110"/>
      <c r="V470" s="110"/>
      <c r="W470" s="106"/>
      <c r="Y470" s="125"/>
      <c r="Z470" s="125"/>
      <c r="AA470" s="125"/>
      <c r="AB470" s="62"/>
      <c r="AC470" s="197"/>
      <c r="AD470" s="62"/>
      <c r="AE470" s="62"/>
      <c r="AF470" s="62"/>
    </row>
    <row r="471" ht="12.75" spans="1:32">
      <c r="A471" s="154"/>
      <c r="B471" s="154">
        <f t="shared" si="2"/>
        <v>10474</v>
      </c>
      <c r="C471" s="3"/>
      <c r="D471" s="3"/>
      <c r="E471" s="91" t="s">
        <v>10</v>
      </c>
      <c r="F471" s="91" t="s">
        <v>3244</v>
      </c>
      <c r="G471" s="9">
        <v>2020</v>
      </c>
      <c r="H471" s="9" t="s">
        <v>35</v>
      </c>
      <c r="I471" s="9" t="s">
        <v>3245</v>
      </c>
      <c r="J471" s="9">
        <v>105</v>
      </c>
      <c r="K471" s="9" t="s">
        <v>68</v>
      </c>
      <c r="L471" s="9" t="s">
        <v>40</v>
      </c>
      <c r="M471" s="6" t="s">
        <v>3769</v>
      </c>
      <c r="N471" s="10"/>
      <c r="O471" s="92"/>
      <c r="P471" s="106"/>
      <c r="Q471" s="108"/>
      <c r="R471" s="109"/>
      <c r="S471" s="109"/>
      <c r="T471" s="110"/>
      <c r="V471" s="110"/>
      <c r="W471" s="106"/>
      <c r="Y471" s="125"/>
      <c r="Z471" s="125"/>
      <c r="AA471" s="125"/>
      <c r="AB471" s="62"/>
      <c r="AC471" s="62"/>
      <c r="AD471" s="62"/>
      <c r="AE471" s="62"/>
      <c r="AF471" s="62"/>
    </row>
    <row r="472" ht="12.75" spans="1:32">
      <c r="A472" s="154"/>
      <c r="B472" s="154">
        <f t="shared" si="2"/>
        <v>10475</v>
      </c>
      <c r="C472" s="3"/>
      <c r="D472" s="3"/>
      <c r="E472" s="91" t="s">
        <v>10</v>
      </c>
      <c r="F472" s="91" t="s">
        <v>3246</v>
      </c>
      <c r="G472" s="66">
        <v>2020</v>
      </c>
      <c r="H472" s="66" t="s">
        <v>68</v>
      </c>
      <c r="I472" s="66" t="s">
        <v>110</v>
      </c>
      <c r="J472" s="66">
        <v>297</v>
      </c>
      <c r="K472" s="88"/>
      <c r="L472" s="66" t="s">
        <v>14</v>
      </c>
      <c r="M472" s="6" t="s">
        <v>3769</v>
      </c>
      <c r="N472" s="162"/>
      <c r="P472" s="106"/>
      <c r="Q472" s="106"/>
      <c r="R472" s="106"/>
      <c r="S472" s="106"/>
      <c r="T472" s="110"/>
      <c r="V472" s="106"/>
      <c r="W472" s="106"/>
      <c r="Y472" s="125"/>
      <c r="Z472" s="125"/>
      <c r="AA472" s="125"/>
      <c r="AB472" s="62"/>
      <c r="AC472" s="62"/>
      <c r="AD472" s="62"/>
      <c r="AE472" s="62"/>
      <c r="AF472" s="62"/>
    </row>
    <row r="473" ht="12.75" spans="1:32">
      <c r="A473" s="154"/>
      <c r="B473" s="154">
        <f t="shared" si="2"/>
        <v>10476</v>
      </c>
      <c r="C473" s="3"/>
      <c r="D473" s="3"/>
      <c r="E473" s="91" t="s">
        <v>10</v>
      </c>
      <c r="F473" s="91" t="s">
        <v>605</v>
      </c>
      <c r="G473" s="9">
        <v>2020</v>
      </c>
      <c r="H473" s="9" t="s">
        <v>35</v>
      </c>
      <c r="I473" s="9" t="s">
        <v>110</v>
      </c>
      <c r="J473" s="9">
        <v>297</v>
      </c>
      <c r="K473" s="9" t="s">
        <v>70</v>
      </c>
      <c r="L473" s="9" t="s">
        <v>40</v>
      </c>
      <c r="M473" s="6" t="s">
        <v>3769</v>
      </c>
      <c r="N473" s="10"/>
      <c r="O473" s="92"/>
      <c r="P473" s="106"/>
      <c r="Q473" s="108"/>
      <c r="R473" s="109"/>
      <c r="S473" s="109"/>
      <c r="T473" s="110"/>
      <c r="V473" s="110"/>
      <c r="W473" s="106"/>
      <c r="Y473" s="198"/>
      <c r="Z473" s="199"/>
      <c r="AA473" s="200"/>
      <c r="AB473" s="62"/>
      <c r="AC473" s="62"/>
      <c r="AD473" s="62"/>
      <c r="AE473" s="62"/>
      <c r="AF473" s="62"/>
    </row>
    <row r="474" ht="12.75" spans="1:32">
      <c r="A474" s="154"/>
      <c r="B474" s="154">
        <f t="shared" si="2"/>
        <v>10477</v>
      </c>
      <c r="C474" s="3"/>
      <c r="D474" s="3"/>
      <c r="E474" s="91" t="s">
        <v>10</v>
      </c>
      <c r="F474" s="91" t="s">
        <v>606</v>
      </c>
      <c r="G474" s="66">
        <v>2020</v>
      </c>
      <c r="H474" s="66" t="s">
        <v>68</v>
      </c>
      <c r="I474" s="66" t="s">
        <v>180</v>
      </c>
      <c r="J474" s="66">
        <v>297</v>
      </c>
      <c r="K474" s="66" t="s">
        <v>86</v>
      </c>
      <c r="L474" s="66" t="s">
        <v>40</v>
      </c>
      <c r="M474" s="6" t="s">
        <v>3769</v>
      </c>
      <c r="N474" s="10"/>
      <c r="O474" s="128"/>
      <c r="P474" s="106"/>
      <c r="Q474" s="106"/>
      <c r="R474" s="106"/>
      <c r="S474" s="106"/>
      <c r="T474" s="110"/>
      <c r="W474" s="106"/>
      <c r="Y474" s="125"/>
      <c r="Z474" s="125"/>
      <c r="AA474" s="125"/>
      <c r="AB474" s="62"/>
      <c r="AC474" s="62"/>
      <c r="AD474" s="62"/>
      <c r="AE474" s="62"/>
      <c r="AF474" s="62"/>
    </row>
    <row r="475" ht="12.75" spans="1:32">
      <c r="A475" s="154"/>
      <c r="B475" s="154">
        <f t="shared" si="2"/>
        <v>10478</v>
      </c>
      <c r="C475" s="3"/>
      <c r="D475" s="3"/>
      <c r="E475" s="91" t="s">
        <v>10</v>
      </c>
      <c r="F475" s="91" t="s">
        <v>368</v>
      </c>
      <c r="G475" s="66">
        <v>2020</v>
      </c>
      <c r="H475" s="66" t="s">
        <v>68</v>
      </c>
      <c r="I475" s="66" t="s">
        <v>110</v>
      </c>
      <c r="J475" s="66" t="s">
        <v>369</v>
      </c>
      <c r="K475" s="66" t="s">
        <v>370</v>
      </c>
      <c r="L475" s="66" t="s">
        <v>40</v>
      </c>
      <c r="M475" s="6" t="s">
        <v>3769</v>
      </c>
      <c r="N475" s="10"/>
      <c r="Y475" s="62"/>
      <c r="Z475" s="62"/>
      <c r="AA475" s="62"/>
      <c r="AB475" s="62"/>
      <c r="AC475" s="62"/>
      <c r="AD475" s="62"/>
      <c r="AE475" s="62"/>
      <c r="AF475" s="62"/>
    </row>
    <row r="476" ht="12.75" spans="1:32">
      <c r="A476" s="154"/>
      <c r="B476" s="154">
        <f t="shared" si="2"/>
        <v>10479</v>
      </c>
      <c r="C476" s="3"/>
      <c r="D476" s="3"/>
      <c r="E476" s="91" t="s">
        <v>10</v>
      </c>
      <c r="F476" s="91" t="s">
        <v>3247</v>
      </c>
      <c r="G476" s="66">
        <v>2020</v>
      </c>
      <c r="H476" s="66" t="s">
        <v>72</v>
      </c>
      <c r="I476" s="66" t="s">
        <v>110</v>
      </c>
      <c r="J476" s="66">
        <v>1</v>
      </c>
      <c r="K476" s="66" t="s">
        <v>3248</v>
      </c>
      <c r="L476" s="66" t="s">
        <v>14</v>
      </c>
      <c r="M476" s="6" t="s">
        <v>3769</v>
      </c>
      <c r="N476" s="10"/>
      <c r="P476" s="106"/>
      <c r="Q476" s="106"/>
      <c r="R476" s="106"/>
      <c r="S476" s="106"/>
      <c r="T476" s="110"/>
      <c r="V476" s="106"/>
      <c r="W476" s="106"/>
      <c r="Y476" s="125"/>
      <c r="Z476" s="125"/>
      <c r="AA476" s="125"/>
      <c r="AB476" s="62"/>
      <c r="AC476" s="62"/>
      <c r="AD476" s="62"/>
      <c r="AE476" s="62"/>
      <c r="AF476" s="62"/>
    </row>
    <row r="477" ht="12.75" spans="1:32">
      <c r="A477" s="154"/>
      <c r="B477" s="154">
        <f t="shared" si="2"/>
        <v>10480</v>
      </c>
      <c r="C477" s="3"/>
      <c r="D477" s="3"/>
      <c r="E477" s="91" t="s">
        <v>10</v>
      </c>
      <c r="F477" s="91" t="s">
        <v>3249</v>
      </c>
      <c r="G477" s="9">
        <v>2020</v>
      </c>
      <c r="H477" s="9" t="s">
        <v>35</v>
      </c>
      <c r="I477" s="9" t="s">
        <v>3250</v>
      </c>
      <c r="J477" s="9">
        <v>132</v>
      </c>
      <c r="K477" s="9" t="s">
        <v>39</v>
      </c>
      <c r="L477" s="9" t="s">
        <v>40</v>
      </c>
      <c r="M477" s="6" t="s">
        <v>3769</v>
      </c>
      <c r="N477" s="10"/>
      <c r="O477" s="92"/>
      <c r="P477" s="106"/>
      <c r="Q477" s="108"/>
      <c r="R477" s="109"/>
      <c r="S477" s="109"/>
      <c r="T477" s="110"/>
      <c r="V477" s="110"/>
      <c r="W477" s="106"/>
      <c r="Y477" s="125"/>
      <c r="Z477" s="125"/>
      <c r="AA477" s="125"/>
      <c r="AB477" s="62"/>
      <c r="AC477" s="62"/>
      <c r="AD477" s="62"/>
      <c r="AE477" s="62"/>
      <c r="AF477" s="62"/>
    </row>
    <row r="478" ht="12.75" spans="1:32">
      <c r="A478" s="154"/>
      <c r="B478" s="154">
        <f t="shared" si="2"/>
        <v>10481</v>
      </c>
      <c r="C478" s="3"/>
      <c r="D478" s="3"/>
      <c r="E478" s="91" t="s">
        <v>10</v>
      </c>
      <c r="F478" s="91" t="s">
        <v>607</v>
      </c>
      <c r="G478" s="66">
        <v>2020</v>
      </c>
      <c r="H478" s="66" t="s">
        <v>72</v>
      </c>
      <c r="I478" s="66" t="s">
        <v>110</v>
      </c>
      <c r="J478" s="66">
        <v>124</v>
      </c>
      <c r="K478" s="66" t="s">
        <v>74</v>
      </c>
      <c r="L478" s="66" t="s">
        <v>45</v>
      </c>
      <c r="M478" s="6" t="s">
        <v>3769</v>
      </c>
      <c r="N478" s="10"/>
      <c r="S478" s="106"/>
      <c r="T478" s="92"/>
      <c r="Y478" s="125"/>
      <c r="Z478" s="125"/>
      <c r="AA478" s="125"/>
      <c r="AB478" s="62"/>
      <c r="AC478" s="62"/>
      <c r="AD478" s="62"/>
      <c r="AE478" s="62"/>
      <c r="AF478" s="62"/>
    </row>
    <row r="479" ht="12.75" spans="1:32">
      <c r="A479" s="154"/>
      <c r="B479" s="154">
        <f t="shared" si="2"/>
        <v>10482</v>
      </c>
      <c r="C479" s="3"/>
      <c r="D479" s="3"/>
      <c r="E479" s="91" t="s">
        <v>10</v>
      </c>
      <c r="F479" s="91" t="s">
        <v>109</v>
      </c>
      <c r="G479" s="66">
        <v>2020</v>
      </c>
      <c r="H479" s="66" t="s">
        <v>72</v>
      </c>
      <c r="I479" s="66" t="s">
        <v>110</v>
      </c>
      <c r="J479" s="66">
        <v>124</v>
      </c>
      <c r="K479" s="88"/>
      <c r="L479" s="66" t="s">
        <v>45</v>
      </c>
      <c r="M479" s="6" t="s">
        <v>3769</v>
      </c>
      <c r="N479" s="10"/>
      <c r="S479" s="106"/>
      <c r="T479" s="92"/>
      <c r="Y479" s="125"/>
      <c r="Z479" s="125"/>
      <c r="AA479" s="125"/>
      <c r="AB479" s="62"/>
      <c r="AC479" s="62"/>
      <c r="AD479" s="62"/>
      <c r="AE479" s="62"/>
      <c r="AF479" s="62"/>
    </row>
    <row r="480" ht="12.75" spans="1:32">
      <c r="A480" s="154"/>
      <c r="B480" s="154">
        <f t="shared" si="2"/>
        <v>10483</v>
      </c>
      <c r="C480" s="3"/>
      <c r="D480" s="3"/>
      <c r="E480" s="91" t="s">
        <v>10</v>
      </c>
      <c r="F480" s="91" t="s">
        <v>111</v>
      </c>
      <c r="G480" s="66">
        <v>2020</v>
      </c>
      <c r="H480" s="66" t="s">
        <v>72</v>
      </c>
      <c r="I480" s="66" t="s">
        <v>110</v>
      </c>
      <c r="J480" s="66">
        <v>124</v>
      </c>
      <c r="K480" s="88"/>
      <c r="L480" s="66" t="s">
        <v>45</v>
      </c>
      <c r="M480" s="6" t="s">
        <v>3769</v>
      </c>
      <c r="N480" s="10"/>
      <c r="Y480" s="62"/>
      <c r="Z480" s="62"/>
      <c r="AA480" s="62"/>
      <c r="AB480" s="62"/>
      <c r="AC480" s="62"/>
      <c r="AD480" s="62"/>
      <c r="AE480" s="62"/>
      <c r="AF480" s="62"/>
    </row>
    <row r="481" ht="12.75" spans="1:32">
      <c r="A481" s="154"/>
      <c r="B481" s="154">
        <f t="shared" si="2"/>
        <v>10484</v>
      </c>
      <c r="C481" s="3"/>
      <c r="D481" s="3"/>
      <c r="E481" s="91" t="s">
        <v>10</v>
      </c>
      <c r="F481" s="91" t="s">
        <v>112</v>
      </c>
      <c r="G481" s="33">
        <v>2020</v>
      </c>
      <c r="H481" s="33" t="s">
        <v>72</v>
      </c>
      <c r="I481" s="33" t="s">
        <v>113</v>
      </c>
      <c r="J481" s="33">
        <v>333</v>
      </c>
      <c r="K481" s="33" t="s">
        <v>86</v>
      </c>
      <c r="L481" s="33" t="s">
        <v>45</v>
      </c>
      <c r="M481" s="6" t="s">
        <v>3769</v>
      </c>
      <c r="N481" s="10"/>
      <c r="S481" s="106"/>
      <c r="T481" s="92"/>
      <c r="Y481" s="125"/>
      <c r="Z481" s="125"/>
      <c r="AA481" s="125"/>
      <c r="AB481" s="62"/>
      <c r="AC481" s="62"/>
      <c r="AD481" s="62"/>
      <c r="AE481" s="62"/>
      <c r="AF481" s="62"/>
    </row>
    <row r="482" ht="12.75" spans="1:32">
      <c r="A482" s="154"/>
      <c r="B482" s="154">
        <f t="shared" si="2"/>
        <v>10485</v>
      </c>
      <c r="C482" s="3"/>
      <c r="D482" s="3"/>
      <c r="E482" s="91" t="s">
        <v>10</v>
      </c>
      <c r="F482" s="91" t="s">
        <v>114</v>
      </c>
      <c r="G482" s="33">
        <v>2020</v>
      </c>
      <c r="H482" s="33" t="s">
        <v>72</v>
      </c>
      <c r="I482" s="33" t="s">
        <v>115</v>
      </c>
      <c r="J482" s="33">
        <v>332</v>
      </c>
      <c r="K482" s="35"/>
      <c r="L482" s="33" t="s">
        <v>45</v>
      </c>
      <c r="M482" s="6" t="s">
        <v>3769</v>
      </c>
      <c r="N482" s="10"/>
      <c r="S482" s="106"/>
      <c r="T482" s="92"/>
      <c r="Y482" s="125"/>
      <c r="Z482" s="125"/>
      <c r="AA482" s="125"/>
      <c r="AB482" s="62"/>
      <c r="AC482" s="62"/>
      <c r="AD482" s="62"/>
      <c r="AE482" s="62"/>
      <c r="AF482" s="62"/>
    </row>
    <row r="483" ht="12.75" spans="1:32">
      <c r="A483" s="154"/>
      <c r="B483" s="154">
        <f t="shared" si="2"/>
        <v>10486</v>
      </c>
      <c r="C483" s="3"/>
      <c r="D483" s="3"/>
      <c r="E483" s="91" t="s">
        <v>10</v>
      </c>
      <c r="F483" s="91" t="s">
        <v>540</v>
      </c>
      <c r="G483" s="9">
        <v>2020</v>
      </c>
      <c r="H483" s="9" t="s">
        <v>35</v>
      </c>
      <c r="I483" s="9" t="s">
        <v>280</v>
      </c>
      <c r="J483" s="9">
        <v>300</v>
      </c>
      <c r="K483" s="9" t="s">
        <v>39</v>
      </c>
      <c r="L483" s="9" t="s">
        <v>40</v>
      </c>
      <c r="M483" s="6" t="s">
        <v>3769</v>
      </c>
      <c r="N483" s="10"/>
      <c r="O483" s="92"/>
      <c r="P483" s="106"/>
      <c r="Q483" s="108"/>
      <c r="R483" s="109"/>
      <c r="S483" s="109"/>
      <c r="T483" s="110"/>
      <c r="V483" s="110"/>
      <c r="W483" s="106"/>
      <c r="Y483" s="125"/>
      <c r="Z483" s="125"/>
      <c r="AA483" s="125"/>
      <c r="AB483" s="62"/>
      <c r="AC483" s="62"/>
      <c r="AD483" s="62"/>
      <c r="AE483" s="62"/>
      <c r="AF483" s="62"/>
    </row>
    <row r="484" ht="12.75" spans="1:32">
      <c r="A484" s="154"/>
      <c r="B484" s="154">
        <f t="shared" si="2"/>
        <v>10487</v>
      </c>
      <c r="C484" s="3"/>
      <c r="D484" s="3"/>
      <c r="E484" s="91" t="s">
        <v>10</v>
      </c>
      <c r="F484" s="91" t="s">
        <v>3251</v>
      </c>
      <c r="G484" s="9">
        <v>2020</v>
      </c>
      <c r="H484" s="9" t="s">
        <v>35</v>
      </c>
      <c r="I484" s="9" t="s">
        <v>3252</v>
      </c>
      <c r="J484" s="9">
        <v>14</v>
      </c>
      <c r="K484" s="9" t="s">
        <v>68</v>
      </c>
      <c r="L484" s="9" t="s">
        <v>40</v>
      </c>
      <c r="M484" s="6" t="s">
        <v>3769</v>
      </c>
      <c r="N484" s="10"/>
      <c r="O484" s="92"/>
      <c r="P484" s="106"/>
      <c r="Q484" s="108"/>
      <c r="R484" s="109"/>
      <c r="S484" s="109"/>
      <c r="T484" s="110"/>
      <c r="V484" s="110"/>
      <c r="W484" s="106"/>
      <c r="Y484" s="125"/>
      <c r="Z484" s="125"/>
      <c r="AA484" s="125"/>
      <c r="AB484" s="62"/>
      <c r="AC484" s="62"/>
      <c r="AD484" s="62"/>
      <c r="AE484" s="62"/>
      <c r="AF484" s="62"/>
    </row>
    <row r="485" ht="12.75" spans="1:32">
      <c r="A485" s="154"/>
      <c r="B485" s="154">
        <f t="shared" si="2"/>
        <v>10488</v>
      </c>
      <c r="C485" s="3"/>
      <c r="D485" s="3"/>
      <c r="E485" s="91" t="s">
        <v>10</v>
      </c>
      <c r="F485" s="91" t="s">
        <v>3253</v>
      </c>
      <c r="G485" s="9">
        <v>2020</v>
      </c>
      <c r="H485" s="9" t="s">
        <v>35</v>
      </c>
      <c r="I485" s="9" t="s">
        <v>197</v>
      </c>
      <c r="J485" s="9">
        <v>18</v>
      </c>
      <c r="K485" s="10"/>
      <c r="L485" s="9" t="s">
        <v>40</v>
      </c>
      <c r="M485" s="6" t="s">
        <v>3769</v>
      </c>
      <c r="N485" s="10"/>
      <c r="O485" s="92"/>
      <c r="P485" s="106"/>
      <c r="Q485" s="108"/>
      <c r="R485" s="109"/>
      <c r="S485" s="109"/>
      <c r="T485" s="110"/>
      <c r="V485" s="110"/>
      <c r="W485" s="106"/>
      <c r="Y485" s="125"/>
      <c r="Z485" s="125"/>
      <c r="AA485" s="125"/>
      <c r="AB485" s="62"/>
      <c r="AC485" s="63"/>
      <c r="AD485" s="63"/>
      <c r="AE485" s="62"/>
      <c r="AF485" s="62"/>
    </row>
    <row r="486" ht="12.75" spans="1:32">
      <c r="A486" s="154"/>
      <c r="B486" s="154">
        <f t="shared" si="2"/>
        <v>10489</v>
      </c>
      <c r="C486" s="3"/>
      <c r="D486" s="3"/>
      <c r="E486" s="91" t="s">
        <v>10</v>
      </c>
      <c r="F486" s="91" t="s">
        <v>116</v>
      </c>
      <c r="G486" s="9">
        <v>2020</v>
      </c>
      <c r="H486" s="9" t="s">
        <v>35</v>
      </c>
      <c r="I486" s="9" t="s">
        <v>117</v>
      </c>
      <c r="J486" s="9">
        <v>169</v>
      </c>
      <c r="K486" s="9" t="s">
        <v>39</v>
      </c>
      <c r="L486" s="9" t="s">
        <v>40</v>
      </c>
      <c r="M486" s="6" t="s">
        <v>3769</v>
      </c>
      <c r="N486" s="10"/>
      <c r="O486" s="92"/>
      <c r="P486" s="106"/>
      <c r="Q486" s="108"/>
      <c r="R486" s="109"/>
      <c r="S486" s="109"/>
      <c r="T486" s="110"/>
      <c r="V486" s="110"/>
      <c r="W486" s="106"/>
      <c r="Y486" s="125"/>
      <c r="Z486" s="125"/>
      <c r="AA486" s="125"/>
      <c r="AB486" s="62"/>
      <c r="AC486" s="62"/>
      <c r="AD486" s="62"/>
      <c r="AE486" s="62"/>
      <c r="AF486" s="62"/>
    </row>
    <row r="487" ht="12.75" spans="1:32">
      <c r="A487" s="154"/>
      <c r="B487" s="154">
        <f t="shared" si="2"/>
        <v>10490</v>
      </c>
      <c r="C487" s="3"/>
      <c r="D487" s="3"/>
      <c r="E487" s="91" t="s">
        <v>77</v>
      </c>
      <c r="F487" s="91" t="s">
        <v>3254</v>
      </c>
      <c r="G487" s="66">
        <v>2020</v>
      </c>
      <c r="H487" s="66" t="s">
        <v>398</v>
      </c>
      <c r="I487" s="66" t="s">
        <v>3255</v>
      </c>
      <c r="J487" s="66">
        <v>168</v>
      </c>
      <c r="K487" s="66" t="s">
        <v>986</v>
      </c>
      <c r="L487" s="66" t="s">
        <v>138</v>
      </c>
      <c r="M487" s="6" t="s">
        <v>3769</v>
      </c>
      <c r="N487" s="10"/>
      <c r="O487" s="128"/>
      <c r="P487" s="106"/>
      <c r="Q487" s="106"/>
      <c r="R487" s="106"/>
      <c r="S487" s="106"/>
      <c r="T487" s="110"/>
      <c r="W487" s="106"/>
      <c r="Y487" s="125"/>
      <c r="Z487" s="125"/>
      <c r="AA487" s="125"/>
      <c r="AB487" s="62"/>
      <c r="AC487" s="62"/>
      <c r="AD487" s="62"/>
      <c r="AE487" s="62"/>
      <c r="AF487" s="62"/>
    </row>
    <row r="488" ht="12.75" spans="1:32">
      <c r="A488" s="154"/>
      <c r="B488" s="154">
        <f t="shared" si="2"/>
        <v>10491</v>
      </c>
      <c r="C488" s="3"/>
      <c r="D488" s="3"/>
      <c r="E488" s="91" t="s">
        <v>10</v>
      </c>
      <c r="F488" s="91" t="s">
        <v>118</v>
      </c>
      <c r="G488" s="9">
        <v>2020</v>
      </c>
      <c r="H488" s="9" t="s">
        <v>35</v>
      </c>
      <c r="I488" s="9" t="s">
        <v>119</v>
      </c>
      <c r="J488" s="9">
        <v>139</v>
      </c>
      <c r="K488" s="9" t="s">
        <v>120</v>
      </c>
      <c r="L488" s="9" t="s">
        <v>40</v>
      </c>
      <c r="M488" s="6" t="s">
        <v>3769</v>
      </c>
      <c r="N488" s="10"/>
      <c r="O488" s="92"/>
      <c r="P488" s="106"/>
      <c r="Q488" s="108"/>
      <c r="R488" s="109"/>
      <c r="S488" s="109"/>
      <c r="T488" s="110"/>
      <c r="V488" s="110"/>
      <c r="W488" s="106"/>
      <c r="Y488" s="125"/>
      <c r="Z488" s="125"/>
      <c r="AA488" s="125"/>
      <c r="AB488" s="62"/>
      <c r="AC488" s="62"/>
      <c r="AD488" s="62"/>
      <c r="AE488" s="62"/>
      <c r="AF488" s="62"/>
    </row>
    <row r="489" ht="12.75" spans="1:27">
      <c r="A489" s="154"/>
      <c r="B489" s="154">
        <f t="shared" si="2"/>
        <v>10492</v>
      </c>
      <c r="C489" s="3"/>
      <c r="D489" s="3"/>
      <c r="E489" s="91" t="s">
        <v>10</v>
      </c>
      <c r="F489" s="91" t="s">
        <v>794</v>
      </c>
      <c r="G489" s="59">
        <v>2020</v>
      </c>
      <c r="H489" s="59" t="s">
        <v>131</v>
      </c>
      <c r="I489" s="59" t="s">
        <v>142</v>
      </c>
      <c r="J489" s="59">
        <v>302</v>
      </c>
      <c r="K489" s="60"/>
      <c r="L489" s="59" t="s">
        <v>40</v>
      </c>
      <c r="M489" s="6" t="s">
        <v>3769</v>
      </c>
      <c r="N489" s="10"/>
      <c r="O489" s="128"/>
      <c r="P489" s="106"/>
      <c r="Q489" s="106"/>
      <c r="R489" s="106"/>
      <c r="S489" s="106"/>
      <c r="T489" s="110"/>
      <c r="W489" s="106"/>
      <c r="Y489" s="106"/>
      <c r="Z489" s="106"/>
      <c r="AA489" s="106"/>
    </row>
    <row r="490" ht="12.75" spans="1:27">
      <c r="A490" s="154"/>
      <c r="B490" s="154">
        <f t="shared" si="2"/>
        <v>10493</v>
      </c>
      <c r="C490" s="3"/>
      <c r="D490" s="3"/>
      <c r="E490" s="91" t="s">
        <v>545</v>
      </c>
      <c r="F490" s="91" t="s">
        <v>2603</v>
      </c>
      <c r="G490" s="66">
        <v>2019</v>
      </c>
      <c r="H490" s="66" t="s">
        <v>398</v>
      </c>
      <c r="I490" s="66" t="s">
        <v>1841</v>
      </c>
      <c r="J490" s="66">
        <v>168</v>
      </c>
      <c r="K490" s="66" t="s">
        <v>2604</v>
      </c>
      <c r="L490" s="66" t="s">
        <v>548</v>
      </c>
      <c r="M490" s="6" t="s">
        <v>4834</v>
      </c>
      <c r="N490" s="162"/>
      <c r="P490" s="106"/>
      <c r="Q490" s="106"/>
      <c r="R490" s="106"/>
      <c r="S490" s="106"/>
      <c r="T490" s="110"/>
      <c r="V490" s="106"/>
      <c r="W490" s="106"/>
      <c r="Y490" s="106"/>
      <c r="Z490" s="106"/>
      <c r="AA490" s="106"/>
    </row>
    <row r="491" ht="12.75" spans="1:27">
      <c r="A491" s="154"/>
      <c r="B491" s="154">
        <f t="shared" si="2"/>
        <v>10494</v>
      </c>
      <c r="C491" s="3"/>
      <c r="D491" s="3"/>
      <c r="E491" s="91" t="s">
        <v>10</v>
      </c>
      <c r="F491" s="91" t="s">
        <v>2632</v>
      </c>
      <c r="G491" s="59">
        <v>2019</v>
      </c>
      <c r="H491" s="59" t="s">
        <v>72</v>
      </c>
      <c r="I491" s="59" t="s">
        <v>1841</v>
      </c>
      <c r="J491" s="59">
        <v>249</v>
      </c>
      <c r="K491" s="59" t="s">
        <v>2633</v>
      </c>
      <c r="L491" s="59" t="s">
        <v>40</v>
      </c>
      <c r="M491" s="6" t="s">
        <v>4834</v>
      </c>
      <c r="N491" s="162"/>
      <c r="P491" s="106"/>
      <c r="Q491" s="106"/>
      <c r="R491" s="106"/>
      <c r="S491" s="106"/>
      <c r="T491" s="110"/>
      <c r="V491" s="106"/>
      <c r="W491" s="106"/>
      <c r="Y491" s="106"/>
      <c r="Z491" s="106"/>
      <c r="AA491" s="106"/>
    </row>
    <row r="492" ht="12.75" spans="1:27">
      <c r="A492" s="154"/>
      <c r="B492" s="154">
        <f t="shared" si="2"/>
        <v>10495</v>
      </c>
      <c r="C492" s="3"/>
      <c r="D492" s="3"/>
      <c r="E492" s="91" t="s">
        <v>10</v>
      </c>
      <c r="F492" s="91" t="s">
        <v>2620</v>
      </c>
      <c r="G492" s="66">
        <v>2019</v>
      </c>
      <c r="H492" s="66" t="s">
        <v>398</v>
      </c>
      <c r="I492" s="66" t="s">
        <v>1841</v>
      </c>
      <c r="J492" s="66">
        <v>168</v>
      </c>
      <c r="K492" s="66" t="s">
        <v>1974</v>
      </c>
      <c r="L492" s="66" t="s">
        <v>40</v>
      </c>
      <c r="M492" s="6" t="s">
        <v>4834</v>
      </c>
      <c r="N492" s="162"/>
      <c r="P492" s="106"/>
      <c r="Q492" s="106"/>
      <c r="R492" s="106"/>
      <c r="S492" s="106"/>
      <c r="T492" s="110"/>
      <c r="V492" s="106"/>
      <c r="W492" s="106"/>
      <c r="Y492" s="106"/>
      <c r="Z492" s="106"/>
      <c r="AA492" s="106"/>
    </row>
    <row r="493" ht="12.75" spans="1:27">
      <c r="A493" s="154"/>
      <c r="B493" s="154">
        <f t="shared" si="2"/>
        <v>10496</v>
      </c>
      <c r="C493" s="3"/>
      <c r="D493" s="3"/>
      <c r="E493" s="91" t="s">
        <v>10</v>
      </c>
      <c r="F493" s="91" t="s">
        <v>2297</v>
      </c>
      <c r="G493" s="59">
        <v>2019</v>
      </c>
      <c r="H493" s="59" t="s">
        <v>72</v>
      </c>
      <c r="I493" s="59" t="s">
        <v>1841</v>
      </c>
      <c r="J493" s="59">
        <v>17</v>
      </c>
      <c r="K493" s="59" t="s">
        <v>89</v>
      </c>
      <c r="L493" s="59" t="s">
        <v>40</v>
      </c>
      <c r="M493" s="6" t="s">
        <v>4834</v>
      </c>
      <c r="N493" s="162"/>
      <c r="O493" s="128"/>
      <c r="P493" s="106"/>
      <c r="Q493" s="106"/>
      <c r="R493" s="106"/>
      <c r="S493" s="106"/>
      <c r="T493" s="110"/>
      <c r="W493" s="106"/>
      <c r="Y493" s="106"/>
      <c r="Z493" s="106"/>
      <c r="AA493" s="106"/>
    </row>
    <row r="494" ht="12.75" spans="1:27">
      <c r="A494" s="154"/>
      <c r="B494" s="154">
        <f t="shared" si="2"/>
        <v>10497</v>
      </c>
      <c r="C494" s="3"/>
      <c r="D494" s="3"/>
      <c r="E494" s="91" t="s">
        <v>66</v>
      </c>
      <c r="F494" s="91" t="s">
        <v>2562</v>
      </c>
      <c r="G494" s="59">
        <v>2019</v>
      </c>
      <c r="H494" s="59" t="s">
        <v>72</v>
      </c>
      <c r="I494" s="59" t="s">
        <v>1841</v>
      </c>
      <c r="J494" s="59">
        <v>249</v>
      </c>
      <c r="K494" s="60"/>
      <c r="L494" s="59" t="s">
        <v>281</v>
      </c>
      <c r="M494" s="6" t="s">
        <v>4834</v>
      </c>
      <c r="N494" s="162"/>
      <c r="O494" s="128"/>
      <c r="P494" s="106"/>
      <c r="Q494" s="106"/>
      <c r="R494" s="106"/>
      <c r="S494" s="106"/>
      <c r="T494" s="110"/>
      <c r="W494" s="106"/>
      <c r="Y494" s="106"/>
      <c r="Z494" s="106"/>
      <c r="AA494" s="106"/>
    </row>
    <row r="495" ht="12.75" spans="1:27">
      <c r="A495" s="154"/>
      <c r="B495" s="154">
        <f t="shared" si="2"/>
        <v>10498</v>
      </c>
      <c r="C495" s="3"/>
      <c r="D495" s="3"/>
      <c r="E495" s="91" t="s">
        <v>10</v>
      </c>
      <c r="F495" s="91" t="s">
        <v>2623</v>
      </c>
      <c r="G495" s="120">
        <v>2019</v>
      </c>
      <c r="H495" s="120" t="s">
        <v>131</v>
      </c>
      <c r="I495" s="120" t="s">
        <v>1841</v>
      </c>
      <c r="J495" s="120">
        <v>202</v>
      </c>
      <c r="K495" s="121" t="s">
        <v>2624</v>
      </c>
      <c r="L495" s="66" t="s">
        <v>40</v>
      </c>
      <c r="M495" s="6" t="s">
        <v>4834</v>
      </c>
      <c r="N495" s="162"/>
      <c r="P495" s="106"/>
      <c r="Q495" s="108"/>
      <c r="R495" s="106"/>
      <c r="S495" s="109"/>
      <c r="T495" s="110"/>
      <c r="V495" s="110"/>
      <c r="W495" s="106"/>
      <c r="Y495" s="106"/>
      <c r="Z495" s="106"/>
      <c r="AA495" s="106"/>
    </row>
    <row r="496" ht="12.75" spans="1:27">
      <c r="A496" s="154"/>
      <c r="B496" s="154">
        <f t="shared" si="2"/>
        <v>10499</v>
      </c>
      <c r="C496" s="3"/>
      <c r="D496" s="3"/>
      <c r="E496" s="91" t="s">
        <v>10</v>
      </c>
      <c r="F496" s="91" t="s">
        <v>2514</v>
      </c>
      <c r="G496" s="59">
        <v>2019</v>
      </c>
      <c r="H496" s="59" t="s">
        <v>68</v>
      </c>
      <c r="I496" s="59" t="s">
        <v>1841</v>
      </c>
      <c r="J496" s="59"/>
      <c r="K496" s="59" t="s">
        <v>2515</v>
      </c>
      <c r="L496" s="59" t="s">
        <v>40</v>
      </c>
      <c r="M496" s="6" t="s">
        <v>4834</v>
      </c>
      <c r="N496" s="162"/>
      <c r="O496" s="128"/>
      <c r="P496" s="106"/>
      <c r="Q496" s="106"/>
      <c r="R496" s="106"/>
      <c r="S496" s="106"/>
      <c r="T496" s="110"/>
      <c r="W496" s="106"/>
      <c r="Y496" s="106"/>
      <c r="Z496" s="106"/>
      <c r="AA496" s="106"/>
    </row>
    <row r="497" ht="12.75" spans="1:27">
      <c r="A497" s="154"/>
      <c r="B497" s="154">
        <f t="shared" si="2"/>
        <v>10500</v>
      </c>
      <c r="C497" s="3"/>
      <c r="D497" s="3"/>
      <c r="E497" s="91" t="s">
        <v>10</v>
      </c>
      <c r="F497" s="91" t="s">
        <v>2629</v>
      </c>
      <c r="G497" s="59">
        <v>2019</v>
      </c>
      <c r="H497" s="59" t="s">
        <v>398</v>
      </c>
      <c r="I497" s="59" t="s">
        <v>1841</v>
      </c>
      <c r="J497" s="59">
        <v>168</v>
      </c>
      <c r="K497" s="59" t="s">
        <v>2470</v>
      </c>
      <c r="L497" s="59" t="s">
        <v>40</v>
      </c>
      <c r="M497" s="6" t="s">
        <v>4834</v>
      </c>
      <c r="N497" s="162"/>
      <c r="P497" s="106"/>
      <c r="Q497" s="106"/>
      <c r="R497" s="106"/>
      <c r="S497" s="106"/>
      <c r="T497" s="110"/>
      <c r="V497" s="106"/>
      <c r="W497" s="106"/>
      <c r="Y497" s="106"/>
      <c r="Z497" s="106"/>
      <c r="AA497" s="106"/>
    </row>
    <row r="498" ht="12.75" spans="1:27">
      <c r="A498" s="154"/>
      <c r="B498" s="154">
        <f t="shared" si="2"/>
        <v>10501</v>
      </c>
      <c r="C498" s="3"/>
      <c r="D498" s="3"/>
      <c r="E498" s="91" t="s">
        <v>10</v>
      </c>
      <c r="F498" s="91" t="s">
        <v>2435</v>
      </c>
      <c r="G498" s="59">
        <v>2019</v>
      </c>
      <c r="H498" s="59" t="s">
        <v>72</v>
      </c>
      <c r="I498" s="59" t="s">
        <v>1841</v>
      </c>
      <c r="J498" s="59">
        <v>249</v>
      </c>
      <c r="K498" s="60"/>
      <c r="L498" s="59" t="s">
        <v>14</v>
      </c>
      <c r="M498" s="6" t="s">
        <v>4834</v>
      </c>
      <c r="N498" s="162"/>
      <c r="P498" s="106"/>
      <c r="Q498" s="106"/>
      <c r="R498" s="106"/>
      <c r="S498" s="106"/>
      <c r="T498" s="110"/>
      <c r="V498" s="106"/>
      <c r="W498" s="106"/>
      <c r="Y498" s="106"/>
      <c r="Z498" s="106"/>
      <c r="AA498" s="106"/>
    </row>
    <row r="499" ht="12.75" spans="1:40">
      <c r="A499" s="154"/>
      <c r="B499" s="154">
        <f t="shared" si="2"/>
        <v>10502</v>
      </c>
      <c r="C499" s="3"/>
      <c r="D499" s="3"/>
      <c r="E499" s="91" t="s">
        <v>10</v>
      </c>
      <c r="F499" s="91" t="s">
        <v>2386</v>
      </c>
      <c r="G499" s="190">
        <v>2019</v>
      </c>
      <c r="H499" s="70" t="s">
        <v>398</v>
      </c>
      <c r="I499" s="70" t="s">
        <v>1841</v>
      </c>
      <c r="J499" s="70">
        <v>7</v>
      </c>
      <c r="K499" s="70" t="s">
        <v>2387</v>
      </c>
      <c r="L499" s="70" t="s">
        <v>40</v>
      </c>
      <c r="M499" s="6" t="s">
        <v>4834</v>
      </c>
      <c r="N499" s="162"/>
      <c r="O499" s="191"/>
      <c r="P499" s="45"/>
      <c r="Q499" s="45"/>
      <c r="R499" s="45"/>
      <c r="S499" s="45"/>
      <c r="T499" s="192"/>
      <c r="V499" s="193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</row>
    <row r="500" ht="12.75" spans="1:27">
      <c r="A500" s="154"/>
      <c r="B500" s="154">
        <f t="shared" si="2"/>
        <v>10503</v>
      </c>
      <c r="C500" s="3"/>
      <c r="D500" s="3"/>
      <c r="E500" s="91" t="s">
        <v>10</v>
      </c>
      <c r="F500" s="91" t="s">
        <v>2472</v>
      </c>
      <c r="G500" s="118">
        <v>2019</v>
      </c>
      <c r="H500" s="118" t="s">
        <v>72</v>
      </c>
      <c r="I500" s="118" t="s">
        <v>1852</v>
      </c>
      <c r="J500" s="118">
        <v>288</v>
      </c>
      <c r="K500" s="119" t="s">
        <v>86</v>
      </c>
      <c r="L500" s="119" t="s">
        <v>14</v>
      </c>
      <c r="M500" s="6" t="s">
        <v>4834</v>
      </c>
      <c r="N500" s="10"/>
      <c r="P500" s="106"/>
      <c r="Q500" s="108"/>
      <c r="R500" s="109"/>
      <c r="S500" s="109"/>
      <c r="T500" s="110"/>
      <c r="V500" s="110"/>
      <c r="W500" s="106"/>
      <c r="Y500" s="106"/>
      <c r="Z500" s="106"/>
      <c r="AA500" s="106"/>
    </row>
    <row r="501" ht="12.75" spans="1:27">
      <c r="A501" s="154"/>
      <c r="B501" s="154">
        <f t="shared" si="2"/>
        <v>10504</v>
      </c>
      <c r="C501" s="3"/>
      <c r="D501" s="3"/>
      <c r="E501" s="91" t="s">
        <v>10</v>
      </c>
      <c r="F501" s="91" t="s">
        <v>2757</v>
      </c>
      <c r="G501" s="66">
        <v>2019</v>
      </c>
      <c r="H501" s="66" t="s">
        <v>150</v>
      </c>
      <c r="I501" s="66" t="s">
        <v>2706</v>
      </c>
      <c r="J501" s="66">
        <v>56</v>
      </c>
      <c r="K501" s="66" t="s">
        <v>2714</v>
      </c>
      <c r="L501" s="66" t="s">
        <v>40</v>
      </c>
      <c r="M501" s="6" t="s">
        <v>4834</v>
      </c>
      <c r="N501" s="10"/>
      <c r="P501" s="106"/>
      <c r="Q501" s="108"/>
      <c r="R501" s="109"/>
      <c r="S501" s="109"/>
      <c r="T501" s="110"/>
      <c r="V501" s="110"/>
      <c r="W501" s="106"/>
      <c r="Y501" s="106"/>
      <c r="Z501" s="106"/>
      <c r="AA501" s="106"/>
    </row>
    <row r="502" ht="12.75" spans="1:27">
      <c r="A502" s="154"/>
      <c r="B502" s="154">
        <f t="shared" si="2"/>
        <v>10505</v>
      </c>
      <c r="C502" s="3"/>
      <c r="D502" s="3"/>
      <c r="E502" s="91" t="s">
        <v>10</v>
      </c>
      <c r="F502" s="91" t="s">
        <v>2717</v>
      </c>
      <c r="G502" s="66">
        <v>2019</v>
      </c>
      <c r="H502" s="66" t="s">
        <v>35</v>
      </c>
      <c r="I502" s="66" t="s">
        <v>2718</v>
      </c>
      <c r="J502" s="66">
        <v>215</v>
      </c>
      <c r="K502" s="88"/>
      <c r="L502" s="66" t="s">
        <v>170</v>
      </c>
      <c r="M502" s="6" t="s">
        <v>4834</v>
      </c>
      <c r="N502" s="10"/>
      <c r="P502" s="106"/>
      <c r="Q502" s="108"/>
      <c r="R502" s="109"/>
      <c r="S502" s="109"/>
      <c r="T502" s="110"/>
      <c r="V502" s="110"/>
      <c r="W502" s="106"/>
      <c r="Y502" s="106"/>
      <c r="Z502" s="106"/>
      <c r="AA502" s="106"/>
    </row>
    <row r="503" ht="12.75" spans="1:27">
      <c r="A503" s="154"/>
      <c r="B503" s="154">
        <f t="shared" si="2"/>
        <v>10506</v>
      </c>
      <c r="C503" s="3"/>
      <c r="D503" s="3"/>
      <c r="E503" s="91" t="s">
        <v>10</v>
      </c>
      <c r="F503" s="91" t="s">
        <v>2560</v>
      </c>
      <c r="G503" s="59">
        <v>2019</v>
      </c>
      <c r="H503" s="59" t="s">
        <v>398</v>
      </c>
      <c r="I503" s="59" t="s">
        <v>2422</v>
      </c>
      <c r="J503" s="59">
        <v>19</v>
      </c>
      <c r="K503" s="59" t="s">
        <v>2561</v>
      </c>
      <c r="L503" s="59" t="s">
        <v>40</v>
      </c>
      <c r="M503" s="6" t="s">
        <v>4834</v>
      </c>
      <c r="N503" s="10"/>
      <c r="P503" s="106"/>
      <c r="Q503" s="108"/>
      <c r="R503" s="109"/>
      <c r="S503" s="109"/>
      <c r="T503" s="110"/>
      <c r="V503" s="110"/>
      <c r="W503" s="106"/>
      <c r="Y503" s="106"/>
      <c r="Z503" s="106"/>
      <c r="AA503" s="106"/>
    </row>
    <row r="504" ht="12.75" spans="1:27">
      <c r="A504" s="154"/>
      <c r="B504" s="154">
        <f t="shared" si="2"/>
        <v>10507</v>
      </c>
      <c r="C504" s="3"/>
      <c r="D504" s="3"/>
      <c r="E504" s="91" t="s">
        <v>10</v>
      </c>
      <c r="F504" s="91" t="s">
        <v>2678</v>
      </c>
      <c r="G504" s="59">
        <v>2019</v>
      </c>
      <c r="H504" s="59" t="s">
        <v>303</v>
      </c>
      <c r="I504" s="59" t="s">
        <v>1828</v>
      </c>
      <c r="J504" s="59">
        <v>182</v>
      </c>
      <c r="K504" s="60"/>
      <c r="L504" s="59" t="s">
        <v>40</v>
      </c>
      <c r="M504" s="6" t="s">
        <v>4834</v>
      </c>
      <c r="N504" s="10"/>
      <c r="P504" s="106"/>
      <c r="Q504" s="108"/>
      <c r="R504" s="109"/>
      <c r="S504" s="109"/>
      <c r="T504" s="110"/>
      <c r="V504" s="110"/>
      <c r="W504" s="106"/>
      <c r="Y504" s="106"/>
      <c r="Z504" s="106"/>
      <c r="AA504" s="106"/>
    </row>
    <row r="505" ht="12.75" spans="1:27">
      <c r="A505" s="154"/>
      <c r="B505" s="154">
        <f t="shared" si="2"/>
        <v>10508</v>
      </c>
      <c r="C505" s="3"/>
      <c r="D505" s="3"/>
      <c r="E505" s="91" t="s">
        <v>66</v>
      </c>
      <c r="F505" s="91" t="s">
        <v>1966</v>
      </c>
      <c r="G505" s="59">
        <v>1992</v>
      </c>
      <c r="H505" s="59" t="s">
        <v>1967</v>
      </c>
      <c r="I505" s="59" t="s">
        <v>1896</v>
      </c>
      <c r="J505" s="59">
        <v>362</v>
      </c>
      <c r="K505" s="60"/>
      <c r="L505" s="59" t="s">
        <v>146</v>
      </c>
      <c r="M505" s="6" t="s">
        <v>4834</v>
      </c>
      <c r="N505" s="162"/>
      <c r="P505" s="106"/>
      <c r="Q505" s="128"/>
      <c r="R505" s="106"/>
      <c r="S505" s="106"/>
      <c r="T505" s="92"/>
      <c r="V505" s="106"/>
      <c r="W505" s="106"/>
      <c r="Y505" s="106"/>
      <c r="Z505" s="106"/>
      <c r="AA505" s="106"/>
    </row>
    <row r="506" ht="12.75" spans="1:27">
      <c r="A506" s="154"/>
      <c r="B506" s="154">
        <f t="shared" si="2"/>
        <v>10509</v>
      </c>
      <c r="C506" s="3"/>
      <c r="D506" s="3"/>
      <c r="E506" s="91" t="s">
        <v>10</v>
      </c>
      <c r="F506" s="91" t="s">
        <v>2893</v>
      </c>
      <c r="G506" s="59">
        <v>2019</v>
      </c>
      <c r="H506" s="59" t="s">
        <v>303</v>
      </c>
      <c r="I506" s="59" t="s">
        <v>2437</v>
      </c>
      <c r="J506" s="59">
        <v>123</v>
      </c>
      <c r="K506" s="60"/>
      <c r="L506" s="59" t="s">
        <v>14</v>
      </c>
      <c r="M506" s="6" t="s">
        <v>4834</v>
      </c>
      <c r="N506" s="10"/>
      <c r="P506" s="106"/>
      <c r="Q506" s="108"/>
      <c r="R506" s="109"/>
      <c r="S506" s="109"/>
      <c r="T506" s="110"/>
      <c r="V506" s="110"/>
      <c r="W506" s="106"/>
      <c r="Y506" s="106"/>
      <c r="Z506" s="106"/>
      <c r="AA506" s="106"/>
    </row>
    <row r="507" ht="12.75" spans="1:27">
      <c r="A507" s="154"/>
      <c r="B507" s="154">
        <f t="shared" si="2"/>
        <v>10510</v>
      </c>
      <c r="C507" s="3"/>
      <c r="D507" s="3"/>
      <c r="E507" s="91" t="s">
        <v>10</v>
      </c>
      <c r="F507" s="91" t="s">
        <v>2248</v>
      </c>
      <c r="G507" s="66">
        <v>2019</v>
      </c>
      <c r="H507" s="66" t="s">
        <v>1845</v>
      </c>
      <c r="I507" s="66" t="s">
        <v>1841</v>
      </c>
      <c r="J507" s="66">
        <v>297</v>
      </c>
      <c r="K507" s="66" t="s">
        <v>2249</v>
      </c>
      <c r="L507" s="66" t="s">
        <v>27</v>
      </c>
      <c r="M507" s="6" t="s">
        <v>4834</v>
      </c>
      <c r="N507" s="162"/>
      <c r="P507" s="106"/>
      <c r="Q507" s="128"/>
      <c r="R507" s="106"/>
      <c r="S507" s="106"/>
      <c r="T507" s="92"/>
      <c r="V507" s="106"/>
      <c r="W507" s="106"/>
      <c r="Y507" s="106"/>
      <c r="Z507" s="106"/>
      <c r="AA507" s="106"/>
    </row>
    <row r="508" ht="12.75" spans="1:27">
      <c r="A508" s="154"/>
      <c r="B508" s="154">
        <f t="shared" si="2"/>
        <v>10511</v>
      </c>
      <c r="C508" s="3"/>
      <c r="D508" s="3"/>
      <c r="E508" s="91" t="s">
        <v>66</v>
      </c>
      <c r="F508" s="91" t="s">
        <v>2719</v>
      </c>
      <c r="G508" s="59">
        <v>2019</v>
      </c>
      <c r="H508" s="59" t="s">
        <v>72</v>
      </c>
      <c r="I508" s="59" t="s">
        <v>2680</v>
      </c>
      <c r="J508" s="59">
        <v>266</v>
      </c>
      <c r="K508" s="60"/>
      <c r="L508" s="59" t="s">
        <v>147</v>
      </c>
      <c r="M508" s="6" t="s">
        <v>4834</v>
      </c>
      <c r="N508" s="162"/>
      <c r="P508" s="106"/>
      <c r="Q508" s="106"/>
      <c r="R508" s="106"/>
      <c r="S508" s="106"/>
      <c r="T508" s="110"/>
      <c r="V508" s="106"/>
      <c r="W508" s="106"/>
      <c r="Y508" s="106"/>
      <c r="Z508" s="106"/>
      <c r="AA508" s="106"/>
    </row>
    <row r="509" ht="12.75" spans="1:27">
      <c r="A509" s="154"/>
      <c r="B509" s="154">
        <f t="shared" si="2"/>
        <v>10512</v>
      </c>
      <c r="C509" s="3"/>
      <c r="D509" s="3"/>
      <c r="E509" s="91" t="s">
        <v>66</v>
      </c>
      <c r="F509" s="91" t="s">
        <v>2758</v>
      </c>
      <c r="G509" s="66">
        <v>2018</v>
      </c>
      <c r="H509" s="66" t="s">
        <v>72</v>
      </c>
      <c r="I509" s="66" t="s">
        <v>2439</v>
      </c>
      <c r="J509" s="66">
        <v>22</v>
      </c>
      <c r="K509" s="66" t="s">
        <v>2759</v>
      </c>
      <c r="L509" s="66" t="s">
        <v>146</v>
      </c>
      <c r="M509" s="6" t="s">
        <v>4834</v>
      </c>
      <c r="N509" s="162"/>
      <c r="P509" s="106"/>
      <c r="Q509" s="106"/>
      <c r="R509" s="106"/>
      <c r="S509" s="106"/>
      <c r="T509" s="110"/>
      <c r="V509" s="106"/>
      <c r="W509" s="106"/>
      <c r="Y509" s="106"/>
      <c r="Z509" s="106"/>
      <c r="AA509" s="106"/>
    </row>
    <row r="510" ht="12.75" spans="1:27">
      <c r="A510" s="154"/>
      <c r="B510" s="154">
        <f t="shared" si="2"/>
        <v>10513</v>
      </c>
      <c r="C510" s="3"/>
      <c r="D510" s="3"/>
      <c r="E510" s="91" t="s">
        <v>66</v>
      </c>
      <c r="F510" s="91" t="s">
        <v>2784</v>
      </c>
      <c r="G510" s="59">
        <v>2018</v>
      </c>
      <c r="H510" s="59" t="s">
        <v>72</v>
      </c>
      <c r="I510" s="59" t="s">
        <v>2439</v>
      </c>
      <c r="J510" s="59">
        <v>66</v>
      </c>
      <c r="K510" s="60"/>
      <c r="L510" s="59" t="s">
        <v>146</v>
      </c>
      <c r="M510" s="6" t="s">
        <v>4834</v>
      </c>
      <c r="N510" s="162"/>
      <c r="P510" s="106"/>
      <c r="Q510" s="106"/>
      <c r="R510" s="106"/>
      <c r="S510" s="106"/>
      <c r="T510" s="110"/>
      <c r="V510" s="106"/>
      <c r="W510" s="106"/>
      <c r="Y510" s="106"/>
      <c r="Z510" s="106"/>
      <c r="AA510" s="106"/>
    </row>
    <row r="511" ht="12.75" spans="1:14">
      <c r="A511" s="154"/>
      <c r="B511" s="154">
        <f t="shared" si="2"/>
        <v>10514</v>
      </c>
      <c r="C511" s="3"/>
      <c r="D511" s="3"/>
      <c r="E511" s="91" t="s">
        <v>66</v>
      </c>
      <c r="F511" s="91" t="s">
        <v>2720</v>
      </c>
      <c r="G511" s="66">
        <v>2018</v>
      </c>
      <c r="H511" s="66" t="s">
        <v>148</v>
      </c>
      <c r="I511" s="66" t="s">
        <v>2439</v>
      </c>
      <c r="J511" s="66">
        <v>132</v>
      </c>
      <c r="K511" s="88"/>
      <c r="L511" s="66" t="s">
        <v>147</v>
      </c>
      <c r="M511" s="6" t="s">
        <v>4834</v>
      </c>
      <c r="N511" s="162"/>
    </row>
    <row r="512" ht="12.75" spans="1:27">
      <c r="A512" s="154"/>
      <c r="B512" s="154">
        <f t="shared" si="2"/>
        <v>10515</v>
      </c>
      <c r="C512" s="3"/>
      <c r="D512" s="3"/>
      <c r="E512" s="91" t="s">
        <v>66</v>
      </c>
      <c r="F512" s="91" t="s">
        <v>2785</v>
      </c>
      <c r="G512" s="66">
        <v>2018</v>
      </c>
      <c r="H512" s="66" t="s">
        <v>2677</v>
      </c>
      <c r="I512" s="66" t="s">
        <v>2439</v>
      </c>
      <c r="J512" s="66">
        <v>139</v>
      </c>
      <c r="K512" s="66" t="s">
        <v>2786</v>
      </c>
      <c r="L512" s="66" t="s">
        <v>281</v>
      </c>
      <c r="M512" s="6" t="s">
        <v>4834</v>
      </c>
      <c r="N512" s="162"/>
      <c r="P512" s="106"/>
      <c r="Q512" s="106"/>
      <c r="R512" s="106"/>
      <c r="S512" s="106"/>
      <c r="T512" s="110"/>
      <c r="V512" s="106"/>
      <c r="W512" s="106"/>
      <c r="Y512" s="106"/>
      <c r="Z512" s="106"/>
      <c r="AA512" s="106"/>
    </row>
    <row r="513" ht="12.75" spans="1:27">
      <c r="A513" s="154"/>
      <c r="B513" s="154">
        <f t="shared" si="2"/>
        <v>10516</v>
      </c>
      <c r="C513" s="3"/>
      <c r="D513" s="3"/>
      <c r="E513" s="91" t="s">
        <v>10</v>
      </c>
      <c r="F513" s="91" t="s">
        <v>3256</v>
      </c>
      <c r="G513" s="66">
        <v>2018</v>
      </c>
      <c r="H513" s="66" t="s">
        <v>3257</v>
      </c>
      <c r="I513" s="66" t="s">
        <v>3258</v>
      </c>
      <c r="J513" s="66">
        <v>101</v>
      </c>
      <c r="K513" s="66" t="s">
        <v>149</v>
      </c>
      <c r="L513" s="66" t="s">
        <v>14</v>
      </c>
      <c r="M513" s="6" t="s">
        <v>3769</v>
      </c>
      <c r="N513" s="162"/>
      <c r="P513" s="106"/>
      <c r="Q513" s="106"/>
      <c r="R513" s="106"/>
      <c r="S513" s="106"/>
      <c r="T513" s="110"/>
      <c r="V513" s="106"/>
      <c r="W513" s="106"/>
      <c r="Y513" s="106"/>
      <c r="Z513" s="106"/>
      <c r="AA513" s="106"/>
    </row>
    <row r="514" ht="12.75" spans="1:27">
      <c r="A514" s="154"/>
      <c r="B514" s="154">
        <f t="shared" si="2"/>
        <v>10517</v>
      </c>
      <c r="C514" s="3"/>
      <c r="D514" s="3"/>
      <c r="E514" s="91" t="s">
        <v>66</v>
      </c>
      <c r="F514" s="201">
        <v>6365547</v>
      </c>
      <c r="G514" s="66">
        <v>2019</v>
      </c>
      <c r="H514" s="66" t="s">
        <v>150</v>
      </c>
      <c r="I514" s="66" t="s">
        <v>2239</v>
      </c>
      <c r="J514" s="66">
        <v>68</v>
      </c>
      <c r="K514" s="88"/>
      <c r="L514" s="66" t="s">
        <v>146</v>
      </c>
      <c r="M514" s="6" t="s">
        <v>4834</v>
      </c>
      <c r="N514" s="162"/>
      <c r="P514" s="106"/>
      <c r="Q514" s="106"/>
      <c r="R514" s="106"/>
      <c r="S514" s="106"/>
      <c r="T514" s="110"/>
      <c r="V514" s="106"/>
      <c r="W514" s="106"/>
      <c r="Y514" s="106"/>
      <c r="Z514" s="106"/>
      <c r="AA514" s="106"/>
    </row>
    <row r="515" ht="12.75" spans="1:27">
      <c r="A515" s="154"/>
      <c r="B515" s="154">
        <f t="shared" si="2"/>
        <v>10518</v>
      </c>
      <c r="C515" s="3"/>
      <c r="D515" s="3"/>
      <c r="E515" s="91" t="s">
        <v>66</v>
      </c>
      <c r="F515" s="91" t="s">
        <v>2753</v>
      </c>
      <c r="G515" s="66">
        <v>2019</v>
      </c>
      <c r="H515" s="66" t="s">
        <v>150</v>
      </c>
      <c r="I515" s="66" t="s">
        <v>2239</v>
      </c>
      <c r="J515" s="66">
        <v>68</v>
      </c>
      <c r="K515" s="88"/>
      <c r="L515" s="66" t="s">
        <v>277</v>
      </c>
      <c r="M515" s="6" t="s">
        <v>4834</v>
      </c>
      <c r="N515" s="162"/>
      <c r="P515" s="106"/>
      <c r="Q515" s="106"/>
      <c r="R515" s="106"/>
      <c r="S515" s="106"/>
      <c r="T515" s="110"/>
      <c r="V515" s="106"/>
      <c r="W515" s="106"/>
      <c r="Y515" s="106"/>
      <c r="Z515" s="106"/>
      <c r="AA515" s="106"/>
    </row>
    <row r="516" ht="12.75" spans="1:27">
      <c r="A516" s="154"/>
      <c r="B516" s="154">
        <f t="shared" si="2"/>
        <v>10519</v>
      </c>
      <c r="C516" s="3"/>
      <c r="D516" s="3"/>
      <c r="E516" s="91" t="s">
        <v>66</v>
      </c>
      <c r="F516" s="91" t="s">
        <v>2721</v>
      </c>
      <c r="G516" s="59">
        <v>2018</v>
      </c>
      <c r="H516" s="59" t="s">
        <v>72</v>
      </c>
      <c r="I516" s="59" t="s">
        <v>2722</v>
      </c>
      <c r="J516" s="59">
        <v>181</v>
      </c>
      <c r="K516" s="60"/>
      <c r="L516" s="59" t="s">
        <v>147</v>
      </c>
      <c r="M516" s="6" t="s">
        <v>4834</v>
      </c>
      <c r="N516" s="162"/>
      <c r="P516" s="106"/>
      <c r="Q516" s="106"/>
      <c r="R516" s="106"/>
      <c r="S516" s="106"/>
      <c r="T516" s="110"/>
      <c r="V516" s="106"/>
      <c r="W516" s="106"/>
      <c r="Y516" s="106"/>
      <c r="Z516" s="106"/>
      <c r="AA516" s="106"/>
    </row>
    <row r="517" ht="12.75" spans="1:27">
      <c r="A517" s="154"/>
      <c r="B517" s="154">
        <f t="shared" si="2"/>
        <v>10520</v>
      </c>
      <c r="C517" s="3"/>
      <c r="D517" s="3"/>
      <c r="E517" s="91" t="s">
        <v>66</v>
      </c>
      <c r="F517" s="91" t="s">
        <v>2787</v>
      </c>
      <c r="G517" s="66">
        <v>2018</v>
      </c>
      <c r="H517" s="66" t="s">
        <v>2677</v>
      </c>
      <c r="I517" s="66" t="s">
        <v>2722</v>
      </c>
      <c r="J517" s="66">
        <v>119</v>
      </c>
      <c r="K517" s="88"/>
      <c r="L517" s="66" t="s">
        <v>277</v>
      </c>
      <c r="M517" s="6" t="s">
        <v>4834</v>
      </c>
      <c r="N517" s="162"/>
      <c r="P517" s="106"/>
      <c r="Q517" s="106"/>
      <c r="R517" s="106"/>
      <c r="S517" s="106"/>
      <c r="T517" s="110"/>
      <c r="V517" s="106"/>
      <c r="W517" s="106"/>
      <c r="Y517" s="106"/>
      <c r="Z517" s="106"/>
      <c r="AA517" s="106"/>
    </row>
    <row r="518" ht="12.75" spans="1:27">
      <c r="A518" s="154"/>
      <c r="B518" s="154">
        <f t="shared" si="2"/>
        <v>10521</v>
      </c>
      <c r="C518" s="3"/>
      <c r="D518" s="3"/>
      <c r="E518" s="91" t="s">
        <v>66</v>
      </c>
      <c r="F518" s="91" t="s">
        <v>427</v>
      </c>
      <c r="G518" s="59">
        <v>2017</v>
      </c>
      <c r="H518" s="59" t="s">
        <v>428</v>
      </c>
      <c r="I518" s="59" t="s">
        <v>180</v>
      </c>
      <c r="J518" s="59">
        <v>5</v>
      </c>
      <c r="K518" s="60"/>
      <c r="L518" s="59" t="s">
        <v>146</v>
      </c>
      <c r="M518" s="6" t="s">
        <v>3769</v>
      </c>
      <c r="N518" s="10"/>
      <c r="P518" s="106"/>
      <c r="Q518" s="106"/>
      <c r="R518" s="106"/>
      <c r="S518" s="106"/>
      <c r="T518" s="110"/>
      <c r="V518" s="106"/>
      <c r="W518" s="106"/>
      <c r="Y518" s="106"/>
      <c r="Z518" s="106"/>
      <c r="AA518" s="106"/>
    </row>
    <row r="519" ht="12.75" spans="1:27">
      <c r="A519" s="154"/>
      <c r="B519" s="154">
        <f t="shared" si="2"/>
        <v>10522</v>
      </c>
      <c r="C519" s="3"/>
      <c r="D519" s="3"/>
      <c r="E519" s="91" t="s">
        <v>66</v>
      </c>
      <c r="F519" s="91" t="s">
        <v>573</v>
      </c>
      <c r="G519" s="66">
        <v>2021</v>
      </c>
      <c r="H519" s="66" t="s">
        <v>574</v>
      </c>
      <c r="I519" s="66" t="s">
        <v>261</v>
      </c>
      <c r="J519" s="66" t="s">
        <v>575</v>
      </c>
      <c r="K519" s="66" t="s">
        <v>576</v>
      </c>
      <c r="L519" s="66" t="s">
        <v>277</v>
      </c>
      <c r="M519" s="6" t="s">
        <v>3769</v>
      </c>
      <c r="N519" s="10"/>
      <c r="P519" s="106"/>
      <c r="Q519" s="128"/>
      <c r="R519" s="106"/>
      <c r="S519" s="106"/>
      <c r="T519" s="106"/>
      <c r="U519" s="92"/>
      <c r="V519" s="106"/>
      <c r="W519" s="106"/>
      <c r="Y519" s="106"/>
      <c r="Z519" s="106"/>
      <c r="AA519" s="106"/>
    </row>
    <row r="520" ht="12.75" spans="1:27">
      <c r="A520" s="154"/>
      <c r="B520" s="154">
        <f t="shared" si="2"/>
        <v>10523</v>
      </c>
      <c r="C520" s="3"/>
      <c r="D520" s="3"/>
      <c r="E520" s="91" t="s">
        <v>66</v>
      </c>
      <c r="F520" s="91" t="s">
        <v>857</v>
      </c>
      <c r="G520" s="66">
        <v>2021</v>
      </c>
      <c r="H520" s="66" t="s">
        <v>858</v>
      </c>
      <c r="I520" s="66" t="s">
        <v>524</v>
      </c>
      <c r="J520" s="66">
        <v>6</v>
      </c>
      <c r="K520" s="66" t="s">
        <v>859</v>
      </c>
      <c r="L520" s="66" t="s">
        <v>281</v>
      </c>
      <c r="M520" s="6" t="s">
        <v>3769</v>
      </c>
      <c r="N520" s="10"/>
      <c r="P520" s="106"/>
      <c r="Q520" s="106"/>
      <c r="R520" s="106"/>
      <c r="S520" s="106"/>
      <c r="T520" s="106"/>
      <c r="U520" s="110"/>
      <c r="V520" s="106"/>
      <c r="W520" s="106"/>
      <c r="Y520" s="106"/>
      <c r="Z520" s="106"/>
      <c r="AA520" s="106"/>
    </row>
    <row r="521" ht="12.75" spans="1:27">
      <c r="A521" s="154"/>
      <c r="B521" s="154">
        <f t="shared" si="2"/>
        <v>10524</v>
      </c>
      <c r="C521" s="3"/>
      <c r="D521" s="3"/>
      <c r="E521" s="91" t="s">
        <v>77</v>
      </c>
      <c r="F521" s="91" t="s">
        <v>3259</v>
      </c>
      <c r="G521" s="66">
        <v>2021</v>
      </c>
      <c r="H521" s="66" t="s">
        <v>3260</v>
      </c>
      <c r="I521" s="66" t="s">
        <v>3261</v>
      </c>
      <c r="J521" s="66">
        <v>268</v>
      </c>
      <c r="K521" s="88"/>
      <c r="L521" s="66" t="s">
        <v>138</v>
      </c>
      <c r="M521" s="6" t="s">
        <v>3769</v>
      </c>
      <c r="N521" s="10"/>
      <c r="O521" s="128"/>
      <c r="P521" s="106"/>
      <c r="Q521" s="106"/>
      <c r="R521" s="106"/>
      <c r="S521" s="106"/>
      <c r="T521" s="106"/>
      <c r="U521" s="110"/>
      <c r="W521" s="106"/>
      <c r="Y521" s="106"/>
      <c r="Z521" s="106"/>
      <c r="AA521" s="106"/>
    </row>
    <row r="522" ht="12.75" spans="1:27">
      <c r="A522" s="154"/>
      <c r="B522" s="154">
        <f t="shared" si="2"/>
        <v>10525</v>
      </c>
      <c r="C522" s="3"/>
      <c r="D522" s="3"/>
      <c r="E522" s="91" t="s">
        <v>66</v>
      </c>
      <c r="F522" s="91" t="s">
        <v>608</v>
      </c>
      <c r="G522" s="59">
        <v>2021</v>
      </c>
      <c r="H522" s="59" t="s">
        <v>131</v>
      </c>
      <c r="I522" s="59" t="s">
        <v>609</v>
      </c>
      <c r="J522" s="59">
        <v>259</v>
      </c>
      <c r="K522" s="59" t="s">
        <v>276</v>
      </c>
      <c r="L522" s="59" t="s">
        <v>277</v>
      </c>
      <c r="M522" s="6" t="s">
        <v>3769</v>
      </c>
      <c r="N522" s="10"/>
      <c r="P522" s="106"/>
      <c r="Q522" s="128"/>
      <c r="R522" s="106"/>
      <c r="S522" s="106"/>
      <c r="T522" s="106"/>
      <c r="U522" s="92"/>
      <c r="V522" s="106"/>
      <c r="W522" s="106"/>
      <c r="Y522" s="106"/>
      <c r="Z522" s="106"/>
      <c r="AA522" s="106"/>
    </row>
    <row r="523" ht="12.75" spans="1:27">
      <c r="A523" s="154"/>
      <c r="B523" s="154">
        <f t="shared" si="2"/>
        <v>10526</v>
      </c>
      <c r="C523" s="3"/>
      <c r="D523" s="3"/>
      <c r="E523" s="91" t="s">
        <v>66</v>
      </c>
      <c r="F523" s="91" t="s">
        <v>759</v>
      </c>
      <c r="G523" s="59">
        <v>2021</v>
      </c>
      <c r="H523" s="59" t="s">
        <v>131</v>
      </c>
      <c r="I523" s="59" t="s">
        <v>136</v>
      </c>
      <c r="J523" s="59">
        <v>255</v>
      </c>
      <c r="K523" s="59" t="s">
        <v>760</v>
      </c>
      <c r="L523" s="59" t="s">
        <v>281</v>
      </c>
      <c r="M523" s="6" t="s">
        <v>3769</v>
      </c>
      <c r="N523" s="10"/>
      <c r="P523" s="106"/>
      <c r="Q523" s="128"/>
      <c r="R523" s="106"/>
      <c r="S523" s="106"/>
      <c r="T523" s="106"/>
      <c r="U523" s="92"/>
      <c r="V523" s="106"/>
      <c r="W523" s="106"/>
      <c r="Y523" s="106"/>
      <c r="Z523" s="106"/>
      <c r="AA523" s="106"/>
    </row>
    <row r="524" ht="12.75" spans="1:27">
      <c r="A524" s="154"/>
      <c r="B524" s="154">
        <f t="shared" si="2"/>
        <v>10527</v>
      </c>
      <c r="C524" s="3"/>
      <c r="D524" s="3"/>
      <c r="E524" s="91" t="s">
        <v>66</v>
      </c>
      <c r="F524" s="91" t="s">
        <v>610</v>
      </c>
      <c r="G524" s="59">
        <v>2021</v>
      </c>
      <c r="H524" s="59" t="s">
        <v>131</v>
      </c>
      <c r="I524" s="59" t="s">
        <v>136</v>
      </c>
      <c r="J524" s="59">
        <v>255</v>
      </c>
      <c r="K524" s="60"/>
      <c r="L524" s="59" t="s">
        <v>277</v>
      </c>
      <c r="M524" s="6" t="s">
        <v>3769</v>
      </c>
      <c r="N524" s="10"/>
      <c r="P524" s="106"/>
      <c r="Q524" s="128"/>
      <c r="R524" s="106"/>
      <c r="S524" s="106"/>
      <c r="T524" s="106"/>
      <c r="U524" s="92"/>
      <c r="V524" s="106"/>
      <c r="W524" s="106"/>
      <c r="Y524" s="106"/>
      <c r="Z524" s="106"/>
      <c r="AA524" s="106"/>
    </row>
    <row r="525" ht="12.75" spans="1:27">
      <c r="A525" s="154"/>
      <c r="B525" s="154">
        <f t="shared" si="2"/>
        <v>10528</v>
      </c>
      <c r="C525" s="3"/>
      <c r="D525" s="3"/>
      <c r="E525" s="91" t="s">
        <v>77</v>
      </c>
      <c r="F525" s="91" t="s">
        <v>3262</v>
      </c>
      <c r="G525" s="66">
        <v>2021</v>
      </c>
      <c r="H525" s="66" t="s">
        <v>135</v>
      </c>
      <c r="I525" s="66" t="s">
        <v>762</v>
      </c>
      <c r="J525" s="66">
        <v>234</v>
      </c>
      <c r="K525" s="66" t="s">
        <v>3263</v>
      </c>
      <c r="L525" s="66" t="s">
        <v>81</v>
      </c>
      <c r="M525" s="6" t="s">
        <v>3769</v>
      </c>
      <c r="N525" s="10"/>
      <c r="O525" s="128"/>
      <c r="P525" s="106"/>
      <c r="Q525" s="106"/>
      <c r="R525" s="106"/>
      <c r="S525" s="106"/>
      <c r="T525" s="106"/>
      <c r="U525" s="110"/>
      <c r="W525" s="106"/>
      <c r="Y525" s="106"/>
      <c r="Z525" s="106"/>
      <c r="AA525" s="106"/>
    </row>
    <row r="526" ht="12.75" spans="1:27">
      <c r="A526" s="154"/>
      <c r="B526" s="154">
        <f t="shared" si="2"/>
        <v>10529</v>
      </c>
      <c r="C526" s="3"/>
      <c r="D526" s="3"/>
      <c r="E526" s="91" t="s">
        <v>66</v>
      </c>
      <c r="F526" s="91" t="s">
        <v>761</v>
      </c>
      <c r="G526" s="59">
        <v>2021</v>
      </c>
      <c r="H526" s="59" t="s">
        <v>131</v>
      </c>
      <c r="I526" s="59" t="s">
        <v>762</v>
      </c>
      <c r="J526" s="59">
        <v>254</v>
      </c>
      <c r="K526" s="59" t="s">
        <v>276</v>
      </c>
      <c r="L526" s="59" t="s">
        <v>277</v>
      </c>
      <c r="M526" s="6" t="s">
        <v>3769</v>
      </c>
      <c r="N526" s="10"/>
      <c r="P526" s="106"/>
      <c r="Q526" s="128"/>
      <c r="R526" s="106"/>
      <c r="S526" s="106"/>
      <c r="T526" s="106"/>
      <c r="U526" s="92"/>
      <c r="V526" s="106"/>
      <c r="W526" s="106"/>
      <c r="Y526" s="106"/>
      <c r="Z526" s="106"/>
      <c r="AA526" s="106"/>
    </row>
    <row r="527" ht="12.75" spans="1:27">
      <c r="A527" s="154"/>
      <c r="B527" s="154">
        <f t="shared" si="2"/>
        <v>10530</v>
      </c>
      <c r="C527" s="3"/>
      <c r="D527" s="3"/>
      <c r="E527" s="91" t="s">
        <v>66</v>
      </c>
      <c r="F527" s="91" t="s">
        <v>702</v>
      </c>
      <c r="G527" s="59">
        <v>2021</v>
      </c>
      <c r="H527" s="59" t="s">
        <v>131</v>
      </c>
      <c r="I527" s="59" t="s">
        <v>612</v>
      </c>
      <c r="J527" s="59">
        <v>251</v>
      </c>
      <c r="K527" s="60"/>
      <c r="L527" s="59" t="s">
        <v>277</v>
      </c>
      <c r="M527" s="6" t="s">
        <v>3769</v>
      </c>
      <c r="N527" s="10"/>
      <c r="P527" s="106"/>
      <c r="Q527" s="128"/>
      <c r="R527" s="106"/>
      <c r="S527" s="106"/>
      <c r="T527" s="106"/>
      <c r="U527" s="92"/>
      <c r="V527" s="106"/>
      <c r="W527" s="106"/>
      <c r="Y527" s="106"/>
      <c r="Z527" s="106"/>
      <c r="AA527" s="106"/>
    </row>
    <row r="528" ht="12.75" spans="1:27">
      <c r="A528" s="154"/>
      <c r="B528" s="154">
        <f t="shared" si="2"/>
        <v>10531</v>
      </c>
      <c r="C528" s="3"/>
      <c r="D528" s="3"/>
      <c r="E528" s="91" t="s">
        <v>66</v>
      </c>
      <c r="F528" s="91" t="s">
        <v>611</v>
      </c>
      <c r="G528" s="59">
        <v>2021</v>
      </c>
      <c r="H528" s="59" t="s">
        <v>131</v>
      </c>
      <c r="I528" s="59" t="s">
        <v>612</v>
      </c>
      <c r="J528" s="59" t="s">
        <v>613</v>
      </c>
      <c r="K528" s="59" t="s">
        <v>614</v>
      </c>
      <c r="L528" s="59" t="s">
        <v>146</v>
      </c>
      <c r="M528" s="6" t="s">
        <v>3769</v>
      </c>
      <c r="N528" s="10"/>
      <c r="P528" s="106"/>
      <c r="Q528" s="128"/>
      <c r="R528" s="106"/>
      <c r="S528" s="106"/>
      <c r="T528" s="106"/>
      <c r="U528" s="92"/>
      <c r="V528" s="106"/>
      <c r="W528" s="106"/>
      <c r="Y528" s="106"/>
      <c r="Z528" s="106"/>
      <c r="AA528" s="106"/>
    </row>
    <row r="529" ht="12.75" spans="1:27">
      <c r="A529" s="154"/>
      <c r="B529" s="154">
        <f t="shared" si="2"/>
        <v>10532</v>
      </c>
      <c r="C529" s="3"/>
      <c r="D529" s="3"/>
      <c r="E529" s="91" t="s">
        <v>66</v>
      </c>
      <c r="F529" s="91" t="s">
        <v>274</v>
      </c>
      <c r="G529" s="66">
        <v>2021</v>
      </c>
      <c r="H529" s="66" t="s">
        <v>131</v>
      </c>
      <c r="I529" s="66" t="s">
        <v>275</v>
      </c>
      <c r="J529" s="66">
        <v>261</v>
      </c>
      <c r="K529" s="66" t="s">
        <v>276</v>
      </c>
      <c r="L529" s="66" t="s">
        <v>277</v>
      </c>
      <c r="M529" s="6" t="s">
        <v>3769</v>
      </c>
      <c r="N529" s="10"/>
      <c r="P529" s="106"/>
      <c r="Q529" s="128"/>
      <c r="R529" s="106"/>
      <c r="S529" s="106"/>
      <c r="T529" s="106"/>
      <c r="U529" s="92"/>
      <c r="V529" s="106"/>
      <c r="W529" s="106"/>
      <c r="Y529" s="106"/>
      <c r="Z529" s="106"/>
      <c r="AA529" s="106"/>
    </row>
    <row r="530" ht="12.75" spans="1:27">
      <c r="A530" s="154"/>
      <c r="B530" s="154">
        <f t="shared" si="2"/>
        <v>10533</v>
      </c>
      <c r="C530" s="3"/>
      <c r="D530" s="3"/>
      <c r="E530" s="91" t="s">
        <v>66</v>
      </c>
      <c r="F530" s="91" t="s">
        <v>615</v>
      </c>
      <c r="G530" s="59">
        <v>2021</v>
      </c>
      <c r="H530" s="59" t="s">
        <v>131</v>
      </c>
      <c r="I530" s="59" t="s">
        <v>616</v>
      </c>
      <c r="J530" s="59"/>
      <c r="K530" s="59" t="s">
        <v>276</v>
      </c>
      <c r="L530" s="59" t="s">
        <v>277</v>
      </c>
      <c r="M530" s="6" t="s">
        <v>3769</v>
      </c>
      <c r="N530" s="10"/>
      <c r="O530" s="62"/>
      <c r="P530" s="106"/>
      <c r="Q530" s="128"/>
      <c r="R530" s="106"/>
      <c r="S530" s="106"/>
      <c r="T530" s="106"/>
      <c r="U530" s="92"/>
      <c r="V530" s="106"/>
      <c r="W530" s="106"/>
      <c r="Y530" s="106"/>
      <c r="Z530" s="106"/>
      <c r="AA530" s="106"/>
    </row>
    <row r="531" ht="12.75" spans="1:15">
      <c r="A531" s="154"/>
      <c r="B531" s="154">
        <f t="shared" si="2"/>
        <v>10534</v>
      </c>
      <c r="C531" s="3"/>
      <c r="D531" s="3"/>
      <c r="E531" s="91" t="s">
        <v>10</v>
      </c>
      <c r="F531" s="91" t="s">
        <v>1468</v>
      </c>
      <c r="G531" s="3">
        <v>1974</v>
      </c>
      <c r="H531" s="3" t="s">
        <v>166</v>
      </c>
      <c r="I531" s="3" t="s">
        <v>1469</v>
      </c>
      <c r="J531" s="3">
        <v>456</v>
      </c>
      <c r="L531" s="3" t="s">
        <v>1470</v>
      </c>
      <c r="M531" s="6" t="s">
        <v>3770</v>
      </c>
      <c r="N531" s="10"/>
      <c r="O531" s="62"/>
    </row>
    <row r="532" ht="12.75" spans="1:15">
      <c r="A532" s="154"/>
      <c r="B532" s="154">
        <f t="shared" si="2"/>
        <v>10535</v>
      </c>
      <c r="C532" s="3"/>
      <c r="D532" s="3"/>
      <c r="E532" s="91" t="s">
        <v>77</v>
      </c>
      <c r="F532" s="91" t="s">
        <v>3264</v>
      </c>
      <c r="G532" s="3">
        <v>2021</v>
      </c>
      <c r="H532" s="3" t="s">
        <v>183</v>
      </c>
      <c r="I532" s="3" t="s">
        <v>612</v>
      </c>
      <c r="J532" s="3" t="s">
        <v>3265</v>
      </c>
      <c r="K532" s="323" t="s">
        <v>3266</v>
      </c>
      <c r="L532" s="3" t="s">
        <v>138</v>
      </c>
      <c r="M532" s="6" t="s">
        <v>3769</v>
      </c>
      <c r="N532" s="10"/>
      <c r="O532" s="202"/>
    </row>
    <row r="533" ht="12.75" spans="1:15">
      <c r="A533" s="154"/>
      <c r="B533" s="154">
        <f t="shared" si="2"/>
        <v>10536</v>
      </c>
      <c r="C533" s="3"/>
      <c r="D533" s="3"/>
      <c r="E533" s="91" t="s">
        <v>77</v>
      </c>
      <c r="F533" s="91" t="s">
        <v>3267</v>
      </c>
      <c r="G533" s="3">
        <v>2021</v>
      </c>
      <c r="H533" s="3" t="s">
        <v>135</v>
      </c>
      <c r="I533" s="3" t="s">
        <v>3268</v>
      </c>
      <c r="J533" s="3">
        <v>207</v>
      </c>
      <c r="K533" s="3" t="s">
        <v>907</v>
      </c>
      <c r="L533" s="3" t="s">
        <v>81</v>
      </c>
      <c r="M533" s="6" t="s">
        <v>3769</v>
      </c>
      <c r="N533" s="186"/>
      <c r="O533" s="62"/>
    </row>
    <row r="534" ht="12.75" spans="1:15">
      <c r="A534" s="154"/>
      <c r="B534" s="154">
        <f t="shared" si="2"/>
        <v>10537</v>
      </c>
      <c r="C534" s="3"/>
      <c r="D534" s="3"/>
      <c r="E534" s="91" t="s">
        <v>10</v>
      </c>
      <c r="F534" s="91" t="s">
        <v>2748</v>
      </c>
      <c r="G534" s="3">
        <v>2019</v>
      </c>
      <c r="H534" s="3" t="s">
        <v>93</v>
      </c>
      <c r="I534" s="3" t="s">
        <v>2749</v>
      </c>
      <c r="J534" s="3">
        <v>122</v>
      </c>
      <c r="L534" s="3" t="s">
        <v>14</v>
      </c>
      <c r="M534" s="6" t="s">
        <v>4834</v>
      </c>
      <c r="N534" s="162"/>
      <c r="O534" s="62"/>
    </row>
    <row r="535" ht="12.75" spans="1:14">
      <c r="A535" s="154"/>
      <c r="B535" s="154">
        <f t="shared" si="2"/>
        <v>10538</v>
      </c>
      <c r="C535" s="3"/>
      <c r="D535" s="3"/>
      <c r="E535" s="91" t="s">
        <v>77</v>
      </c>
      <c r="F535" s="91" t="s">
        <v>3269</v>
      </c>
      <c r="G535" s="3">
        <v>2005</v>
      </c>
      <c r="H535" s="3" t="s">
        <v>1455</v>
      </c>
      <c r="I535" s="3" t="s">
        <v>971</v>
      </c>
      <c r="J535" s="3">
        <v>27</v>
      </c>
      <c r="K535" s="3" t="s">
        <v>3270</v>
      </c>
      <c r="L535" s="3" t="s">
        <v>1038</v>
      </c>
      <c r="M535" s="6" t="s">
        <v>3769</v>
      </c>
      <c r="N535" s="10"/>
    </row>
    <row r="536" ht="12.75" spans="1:14">
      <c r="A536" s="154"/>
      <c r="B536" s="154">
        <f t="shared" si="2"/>
        <v>10539</v>
      </c>
      <c r="C536" s="3"/>
      <c r="D536" s="3"/>
      <c r="E536" s="91" t="s">
        <v>66</v>
      </c>
      <c r="F536" s="91" t="s">
        <v>541</v>
      </c>
      <c r="G536" s="3">
        <v>2006</v>
      </c>
      <c r="H536" s="3" t="s">
        <v>542</v>
      </c>
      <c r="I536" s="3" t="s">
        <v>261</v>
      </c>
      <c r="J536" s="3">
        <v>105</v>
      </c>
      <c r="L536" s="3" t="s">
        <v>146</v>
      </c>
      <c r="M536" s="6" t="s">
        <v>3769</v>
      </c>
      <c r="N536" s="10"/>
    </row>
    <row r="537" ht="12.75" spans="1:14">
      <c r="A537" s="154" t="s">
        <v>937</v>
      </c>
      <c r="B537" s="154">
        <f t="shared" si="2"/>
        <v>10540</v>
      </c>
      <c r="C537" s="3"/>
      <c r="D537" s="3"/>
      <c r="E537" s="91" t="s">
        <v>10</v>
      </c>
      <c r="F537" s="91" t="s">
        <v>3271</v>
      </c>
      <c r="G537" s="3">
        <v>2011</v>
      </c>
      <c r="H537" s="3" t="s">
        <v>166</v>
      </c>
      <c r="I537" s="3" t="s">
        <v>3272</v>
      </c>
      <c r="J537" s="3">
        <v>200</v>
      </c>
      <c r="L537" s="3" t="s">
        <v>14</v>
      </c>
      <c r="M537" s="6" t="s">
        <v>3769</v>
      </c>
      <c r="N537" s="10"/>
    </row>
    <row r="538" ht="12.75" spans="1:14">
      <c r="A538" s="154" t="s">
        <v>937</v>
      </c>
      <c r="B538" s="154">
        <f t="shared" si="2"/>
        <v>10541</v>
      </c>
      <c r="C538" s="3"/>
      <c r="D538" s="3"/>
      <c r="E538" s="91" t="s">
        <v>10</v>
      </c>
      <c r="F538" s="91" t="s">
        <v>3273</v>
      </c>
      <c r="G538" s="3">
        <v>2011</v>
      </c>
      <c r="H538" s="3" t="s">
        <v>166</v>
      </c>
      <c r="I538" s="3" t="s">
        <v>3272</v>
      </c>
      <c r="J538" s="3">
        <v>200</v>
      </c>
      <c r="L538" s="3" t="s">
        <v>14</v>
      </c>
      <c r="M538" s="6" t="s">
        <v>3769</v>
      </c>
      <c r="N538" s="10"/>
    </row>
    <row r="539" ht="12.75" spans="1:14">
      <c r="A539" s="154" t="s">
        <v>937</v>
      </c>
      <c r="B539" s="154">
        <f t="shared" si="2"/>
        <v>10542</v>
      </c>
      <c r="C539" s="3"/>
      <c r="D539" s="3"/>
      <c r="E539" s="91" t="s">
        <v>10</v>
      </c>
      <c r="F539" s="91" t="s">
        <v>3274</v>
      </c>
      <c r="G539" s="3">
        <v>2011</v>
      </c>
      <c r="H539" s="3" t="s">
        <v>166</v>
      </c>
      <c r="I539" s="3" t="s">
        <v>3272</v>
      </c>
      <c r="J539" s="3">
        <v>200</v>
      </c>
      <c r="L539" s="3" t="s">
        <v>14</v>
      </c>
      <c r="M539" s="6" t="s">
        <v>3769</v>
      </c>
      <c r="N539" s="10"/>
    </row>
    <row r="540" ht="12.75" spans="1:14">
      <c r="A540" s="154" t="s">
        <v>937</v>
      </c>
      <c r="B540" s="154">
        <f t="shared" si="2"/>
        <v>10543</v>
      </c>
      <c r="C540" s="3"/>
      <c r="D540" s="3"/>
      <c r="E540" s="91" t="s">
        <v>10</v>
      </c>
      <c r="F540" s="91" t="s">
        <v>3275</v>
      </c>
      <c r="G540" s="3">
        <v>2011</v>
      </c>
      <c r="H540" s="3" t="s">
        <v>166</v>
      </c>
      <c r="I540" s="3" t="s">
        <v>3272</v>
      </c>
      <c r="J540" s="3">
        <v>200</v>
      </c>
      <c r="L540" s="3" t="s">
        <v>14</v>
      </c>
      <c r="M540" s="6" t="s">
        <v>3769</v>
      </c>
      <c r="N540" s="10"/>
    </row>
    <row r="541" ht="12.75" spans="1:14">
      <c r="A541" s="154" t="s">
        <v>937</v>
      </c>
      <c r="B541" s="154">
        <f t="shared" si="2"/>
        <v>10544</v>
      </c>
      <c r="C541" s="3"/>
      <c r="D541" s="3"/>
      <c r="E541" s="91" t="s">
        <v>10</v>
      </c>
      <c r="F541" s="91" t="s">
        <v>3276</v>
      </c>
      <c r="G541" s="3">
        <v>2011</v>
      </c>
      <c r="H541" s="3" t="s">
        <v>166</v>
      </c>
      <c r="I541" s="3" t="s">
        <v>3272</v>
      </c>
      <c r="J541" s="3">
        <v>200</v>
      </c>
      <c r="L541" s="3" t="s">
        <v>14</v>
      </c>
      <c r="M541" s="6" t="s">
        <v>3769</v>
      </c>
      <c r="N541" s="10"/>
    </row>
    <row r="542" ht="12.75" spans="1:14">
      <c r="A542" s="154"/>
      <c r="B542" s="154">
        <f t="shared" si="2"/>
        <v>10545</v>
      </c>
      <c r="C542" s="3"/>
      <c r="D542" s="3"/>
      <c r="E542" s="91" t="s">
        <v>10</v>
      </c>
      <c r="F542" s="91" t="s">
        <v>3277</v>
      </c>
      <c r="G542" s="3">
        <v>2011</v>
      </c>
      <c r="H542" s="3" t="s">
        <v>166</v>
      </c>
      <c r="I542" s="3" t="s">
        <v>3272</v>
      </c>
      <c r="J542" s="3">
        <v>200</v>
      </c>
      <c r="L542" s="3" t="s">
        <v>14</v>
      </c>
      <c r="M542" s="6" t="s">
        <v>3769</v>
      </c>
      <c r="N542" s="10"/>
    </row>
    <row r="543" ht="12.75" spans="1:14">
      <c r="A543" s="154"/>
      <c r="B543" s="154">
        <f t="shared" si="2"/>
        <v>10546</v>
      </c>
      <c r="C543" s="3"/>
      <c r="D543" s="3"/>
      <c r="E543" s="91" t="s">
        <v>10</v>
      </c>
      <c r="F543" s="91" t="s">
        <v>860</v>
      </c>
      <c r="G543" s="3">
        <v>2013</v>
      </c>
      <c r="H543" s="3" t="s">
        <v>861</v>
      </c>
      <c r="I543" s="3" t="s">
        <v>862</v>
      </c>
      <c r="J543" s="3">
        <v>154</v>
      </c>
      <c r="K543" s="3" t="s">
        <v>863</v>
      </c>
      <c r="L543" s="3" t="s">
        <v>40</v>
      </c>
      <c r="M543" s="6" t="s">
        <v>3769</v>
      </c>
      <c r="N543" s="10"/>
    </row>
    <row r="544" ht="12.75" spans="1:14">
      <c r="A544" s="154"/>
      <c r="B544" s="154">
        <f t="shared" si="2"/>
        <v>10547</v>
      </c>
      <c r="C544" s="3"/>
      <c r="D544" s="3"/>
      <c r="E544" s="91" t="s">
        <v>10</v>
      </c>
      <c r="F544" s="91" t="s">
        <v>763</v>
      </c>
      <c r="G544" s="3">
        <v>2012</v>
      </c>
      <c r="H544" s="3" t="s">
        <v>764</v>
      </c>
      <c r="I544" s="3" t="s">
        <v>285</v>
      </c>
      <c r="J544" s="3">
        <v>138</v>
      </c>
      <c r="L544" s="3" t="s">
        <v>14</v>
      </c>
      <c r="M544" s="6" t="s">
        <v>3769</v>
      </c>
      <c r="N544" s="10"/>
    </row>
    <row r="545" ht="12.75" spans="1:14">
      <c r="A545" s="154"/>
      <c r="B545" s="154">
        <f t="shared" si="2"/>
        <v>10548</v>
      </c>
      <c r="C545" s="3"/>
      <c r="D545" s="3"/>
      <c r="E545" s="91" t="s">
        <v>66</v>
      </c>
      <c r="F545" s="91" t="s">
        <v>896</v>
      </c>
      <c r="G545" s="3">
        <v>2013</v>
      </c>
      <c r="H545" s="3" t="s">
        <v>279</v>
      </c>
      <c r="I545" s="3" t="s">
        <v>897</v>
      </c>
      <c r="J545" s="3">
        <v>242</v>
      </c>
      <c r="K545" s="3" t="s">
        <v>898</v>
      </c>
      <c r="L545" s="3" t="s">
        <v>899</v>
      </c>
      <c r="M545" s="6" t="s">
        <v>3769</v>
      </c>
      <c r="N545" s="10"/>
    </row>
    <row r="546" ht="12.75" spans="1:14">
      <c r="A546" s="154"/>
      <c r="B546" s="154">
        <f t="shared" si="2"/>
        <v>10549</v>
      </c>
      <c r="C546" s="3"/>
      <c r="D546" s="3"/>
      <c r="E546" s="91" t="s">
        <v>66</v>
      </c>
      <c r="F546" s="91" t="s">
        <v>278</v>
      </c>
      <c r="G546" s="3">
        <v>2013</v>
      </c>
      <c r="H546" s="3" t="s">
        <v>279</v>
      </c>
      <c r="I546" s="3" t="s">
        <v>280</v>
      </c>
      <c r="J546" s="3">
        <v>64</v>
      </c>
      <c r="L546" s="3" t="s">
        <v>281</v>
      </c>
      <c r="M546" s="6" t="s">
        <v>3769</v>
      </c>
      <c r="N546" s="10"/>
    </row>
    <row r="547" ht="12.75" spans="1:14">
      <c r="A547" s="154"/>
      <c r="B547" s="154">
        <f t="shared" si="2"/>
        <v>10550</v>
      </c>
      <c r="C547" s="3"/>
      <c r="D547" s="3"/>
      <c r="E547" s="91" t="s">
        <v>66</v>
      </c>
      <c r="F547" s="91" t="s">
        <v>282</v>
      </c>
      <c r="G547" s="3">
        <v>2013</v>
      </c>
      <c r="H547" s="3" t="s">
        <v>279</v>
      </c>
      <c r="I547" s="3" t="s">
        <v>280</v>
      </c>
      <c r="J547" s="3">
        <v>64</v>
      </c>
      <c r="L547" s="3" t="s">
        <v>281</v>
      </c>
      <c r="M547" s="6" t="s">
        <v>3769</v>
      </c>
      <c r="N547" s="10"/>
    </row>
    <row r="548" ht="12.75" spans="1:14">
      <c r="A548" s="154" t="s">
        <v>937</v>
      </c>
      <c r="B548" s="154">
        <f t="shared" si="2"/>
        <v>10551</v>
      </c>
      <c r="C548" s="3"/>
      <c r="D548" s="3"/>
      <c r="E548" s="91" t="s">
        <v>10</v>
      </c>
      <c r="F548" s="91" t="s">
        <v>3278</v>
      </c>
      <c r="G548" s="3">
        <v>2013</v>
      </c>
      <c r="H548" s="3" t="s">
        <v>284</v>
      </c>
      <c r="I548" s="3" t="s">
        <v>285</v>
      </c>
      <c r="J548" s="3">
        <v>19</v>
      </c>
      <c r="K548" s="3" t="s">
        <v>3279</v>
      </c>
      <c r="L548" s="3" t="s">
        <v>14</v>
      </c>
      <c r="M548" s="6" t="s">
        <v>3769</v>
      </c>
      <c r="N548" s="10"/>
    </row>
    <row r="549" ht="12.75" spans="1:14">
      <c r="A549" s="154" t="s">
        <v>937</v>
      </c>
      <c r="B549" s="154">
        <f t="shared" si="2"/>
        <v>10552</v>
      </c>
      <c r="C549" s="3"/>
      <c r="D549" s="3"/>
      <c r="E549" s="91" t="s">
        <v>10</v>
      </c>
      <c r="F549" s="91" t="s">
        <v>3280</v>
      </c>
      <c r="G549" s="3">
        <v>2013</v>
      </c>
      <c r="H549" s="3" t="s">
        <v>284</v>
      </c>
      <c r="I549" s="3" t="s">
        <v>285</v>
      </c>
      <c r="J549" s="3">
        <v>19</v>
      </c>
      <c r="K549" s="3" t="s">
        <v>3279</v>
      </c>
      <c r="L549" s="3" t="s">
        <v>14</v>
      </c>
      <c r="M549" s="6" t="s">
        <v>3769</v>
      </c>
      <c r="N549" s="10"/>
    </row>
    <row r="550" ht="12.75" spans="1:14">
      <c r="A550" s="154" t="s">
        <v>937</v>
      </c>
      <c r="B550" s="154">
        <f t="shared" si="2"/>
        <v>10553</v>
      </c>
      <c r="C550" s="3"/>
      <c r="D550" s="3"/>
      <c r="E550" s="91" t="s">
        <v>10</v>
      </c>
      <c r="F550" s="91" t="s">
        <v>3281</v>
      </c>
      <c r="G550" s="3">
        <v>2013</v>
      </c>
      <c r="H550" s="3" t="s">
        <v>284</v>
      </c>
      <c r="I550" s="3" t="s">
        <v>285</v>
      </c>
      <c r="J550" s="3">
        <v>19</v>
      </c>
      <c r="L550" s="3" t="s">
        <v>27</v>
      </c>
      <c r="M550" s="6" t="s">
        <v>3769</v>
      </c>
      <c r="N550" s="10"/>
    </row>
    <row r="551" ht="12.75" spans="1:14">
      <c r="A551" s="154" t="s">
        <v>937</v>
      </c>
      <c r="B551" s="154">
        <f t="shared" si="2"/>
        <v>10554</v>
      </c>
      <c r="C551" s="3"/>
      <c r="D551" s="3"/>
      <c r="E551" s="91" t="s">
        <v>10</v>
      </c>
      <c r="F551" s="91" t="s">
        <v>3282</v>
      </c>
      <c r="G551" s="3">
        <v>2013</v>
      </c>
      <c r="H551" s="3" t="s">
        <v>284</v>
      </c>
      <c r="I551" s="3" t="s">
        <v>285</v>
      </c>
      <c r="J551" s="3">
        <v>19</v>
      </c>
      <c r="L551" s="3" t="s">
        <v>27</v>
      </c>
      <c r="M551" s="6" t="s">
        <v>3769</v>
      </c>
      <c r="N551" s="10"/>
    </row>
    <row r="552" ht="12.75" spans="1:14">
      <c r="A552" s="154" t="s">
        <v>937</v>
      </c>
      <c r="B552" s="154">
        <f t="shared" si="2"/>
        <v>10555</v>
      </c>
      <c r="C552" s="3"/>
      <c r="D552" s="3"/>
      <c r="E552" s="91" t="s">
        <v>10</v>
      </c>
      <c r="F552" s="91" t="s">
        <v>3283</v>
      </c>
      <c r="G552" s="3">
        <v>2013</v>
      </c>
      <c r="H552" s="3" t="s">
        <v>284</v>
      </c>
      <c r="I552" s="3" t="s">
        <v>285</v>
      </c>
      <c r="J552" s="3">
        <v>19</v>
      </c>
      <c r="L552" s="3" t="s">
        <v>27</v>
      </c>
      <c r="M552" s="6" t="s">
        <v>3769</v>
      </c>
      <c r="N552" s="10"/>
    </row>
    <row r="553" ht="12.75" spans="1:14">
      <c r="A553" s="154" t="s">
        <v>937</v>
      </c>
      <c r="B553" s="154">
        <f t="shared" si="2"/>
        <v>10556</v>
      </c>
      <c r="C553" s="3"/>
      <c r="D553" s="3"/>
      <c r="E553" s="91" t="s">
        <v>10</v>
      </c>
      <c r="F553" s="91" t="s">
        <v>3284</v>
      </c>
      <c r="G553" s="3">
        <v>2013</v>
      </c>
      <c r="H553" s="3" t="s">
        <v>284</v>
      </c>
      <c r="I553" s="3" t="s">
        <v>285</v>
      </c>
      <c r="J553" s="3">
        <v>19</v>
      </c>
      <c r="L553" s="3" t="s">
        <v>977</v>
      </c>
      <c r="M553" s="6" t="s">
        <v>3769</v>
      </c>
      <c r="N553" s="10"/>
    </row>
    <row r="554" ht="12.75" spans="1:14">
      <c r="A554" s="154" t="s">
        <v>937</v>
      </c>
      <c r="B554" s="154">
        <f t="shared" si="2"/>
        <v>10557</v>
      </c>
      <c r="C554" s="3"/>
      <c r="D554" s="3"/>
      <c r="E554" s="91" t="s">
        <v>10</v>
      </c>
      <c r="F554" s="91" t="s">
        <v>3285</v>
      </c>
      <c r="G554" s="3">
        <v>2013</v>
      </c>
      <c r="H554" s="3" t="s">
        <v>284</v>
      </c>
      <c r="I554" s="3" t="s">
        <v>285</v>
      </c>
      <c r="J554" s="3">
        <v>19</v>
      </c>
      <c r="L554" s="3" t="s">
        <v>27</v>
      </c>
      <c r="M554" s="6" t="s">
        <v>3769</v>
      </c>
      <c r="N554" s="10"/>
    </row>
    <row r="555" ht="12.75" spans="1:14">
      <c r="A555" s="154" t="s">
        <v>937</v>
      </c>
      <c r="B555" s="154">
        <f t="shared" si="2"/>
        <v>10558</v>
      </c>
      <c r="C555" s="3"/>
      <c r="D555" s="3"/>
      <c r="E555" s="91" t="s">
        <v>10</v>
      </c>
      <c r="F555" s="91" t="s">
        <v>617</v>
      </c>
      <c r="G555" s="3">
        <v>2019</v>
      </c>
      <c r="H555" s="3" t="s">
        <v>148</v>
      </c>
      <c r="I555" s="3" t="s">
        <v>618</v>
      </c>
      <c r="J555" s="3">
        <v>7</v>
      </c>
      <c r="K555" s="3"/>
      <c r="L555" s="3" t="s">
        <v>40</v>
      </c>
      <c r="M555" s="6" t="s">
        <v>3769</v>
      </c>
      <c r="N555" s="10"/>
    </row>
    <row r="556" ht="12.75" spans="1:14">
      <c r="A556" s="154" t="s">
        <v>937</v>
      </c>
      <c r="B556" s="154">
        <f t="shared" si="2"/>
        <v>10559</v>
      </c>
      <c r="C556" s="3"/>
      <c r="D556" s="3"/>
      <c r="E556" s="91" t="s">
        <v>10</v>
      </c>
      <c r="F556" s="91" t="s">
        <v>3286</v>
      </c>
      <c r="G556" s="3">
        <v>2013</v>
      </c>
      <c r="H556" s="3" t="s">
        <v>284</v>
      </c>
      <c r="I556" s="3" t="s">
        <v>285</v>
      </c>
      <c r="J556" s="3">
        <v>19</v>
      </c>
      <c r="L556" s="3" t="s">
        <v>27</v>
      </c>
      <c r="M556" s="6" t="s">
        <v>3769</v>
      </c>
      <c r="N556" s="10"/>
    </row>
    <row r="557" ht="12.75" spans="1:14">
      <c r="A557" s="154" t="s">
        <v>937</v>
      </c>
      <c r="B557" s="154">
        <f t="shared" si="2"/>
        <v>10560</v>
      </c>
      <c r="C557" s="3"/>
      <c r="D557" s="3"/>
      <c r="E557" s="91" t="s">
        <v>10</v>
      </c>
      <c r="F557" s="91" t="s">
        <v>3287</v>
      </c>
      <c r="G557" s="3">
        <v>2013</v>
      </c>
      <c r="H557" s="3" t="s">
        <v>284</v>
      </c>
      <c r="I557" s="3" t="s">
        <v>285</v>
      </c>
      <c r="J557" s="3">
        <v>19</v>
      </c>
      <c r="L557" s="3" t="s">
        <v>27</v>
      </c>
      <c r="M557" s="6" t="s">
        <v>3769</v>
      </c>
      <c r="N557" s="10"/>
    </row>
    <row r="558" ht="12.75" spans="1:14">
      <c r="A558" s="154" t="s">
        <v>937</v>
      </c>
      <c r="B558" s="154">
        <f t="shared" si="2"/>
        <v>10561</v>
      </c>
      <c r="C558" s="3"/>
      <c r="D558" s="3"/>
      <c r="E558" s="91" t="s">
        <v>10</v>
      </c>
      <c r="F558" s="91" t="s">
        <v>3288</v>
      </c>
      <c r="G558" s="3">
        <v>2013</v>
      </c>
      <c r="H558" s="3" t="s">
        <v>284</v>
      </c>
      <c r="I558" s="3" t="s">
        <v>285</v>
      </c>
      <c r="J558" s="3">
        <v>19</v>
      </c>
      <c r="L558" s="3" t="s">
        <v>27</v>
      </c>
      <c r="M558" s="6" t="s">
        <v>3769</v>
      </c>
      <c r="N558" s="10"/>
    </row>
    <row r="559" ht="12.75" spans="1:14">
      <c r="A559" s="154" t="s">
        <v>937</v>
      </c>
      <c r="B559" s="154">
        <f t="shared" si="2"/>
        <v>10562</v>
      </c>
      <c r="C559" s="3"/>
      <c r="D559" s="3"/>
      <c r="E559" s="91" t="s">
        <v>10</v>
      </c>
      <c r="F559" s="91" t="s">
        <v>3289</v>
      </c>
      <c r="G559" s="3">
        <v>2013</v>
      </c>
      <c r="H559" s="3" t="s">
        <v>284</v>
      </c>
      <c r="I559" s="3" t="s">
        <v>285</v>
      </c>
      <c r="J559" s="3">
        <v>19</v>
      </c>
      <c r="L559" s="3" t="s">
        <v>170</v>
      </c>
      <c r="M559" s="6" t="s">
        <v>3769</v>
      </c>
      <c r="N559" s="10"/>
    </row>
    <row r="560" ht="12.75" spans="1:14">
      <c r="A560" s="154" t="s">
        <v>937</v>
      </c>
      <c r="B560" s="154">
        <f t="shared" si="2"/>
        <v>10563</v>
      </c>
      <c r="C560" s="3"/>
      <c r="D560" s="3"/>
      <c r="E560" s="91" t="s">
        <v>10</v>
      </c>
      <c r="F560" s="91" t="s">
        <v>3290</v>
      </c>
      <c r="G560" s="3">
        <v>2013</v>
      </c>
      <c r="H560" s="3" t="s">
        <v>284</v>
      </c>
      <c r="I560" s="3" t="s">
        <v>285</v>
      </c>
      <c r="J560" s="3">
        <v>19</v>
      </c>
      <c r="L560" s="3" t="s">
        <v>14</v>
      </c>
      <c r="M560" s="6" t="s">
        <v>3769</v>
      </c>
      <c r="N560" s="10"/>
    </row>
    <row r="561" ht="12.75" spans="1:14">
      <c r="A561" s="154" t="s">
        <v>937</v>
      </c>
      <c r="B561" s="154">
        <f t="shared" si="2"/>
        <v>10564</v>
      </c>
      <c r="C561" s="3"/>
      <c r="D561" s="3"/>
      <c r="E561" s="91" t="s">
        <v>10</v>
      </c>
      <c r="F561" s="91" t="s">
        <v>283</v>
      </c>
      <c r="G561" s="3">
        <v>2013</v>
      </c>
      <c r="H561" s="3" t="s">
        <v>284</v>
      </c>
      <c r="I561" s="3" t="s">
        <v>285</v>
      </c>
      <c r="J561" s="3">
        <v>19</v>
      </c>
      <c r="L561" s="3" t="s">
        <v>40</v>
      </c>
      <c r="M561" s="6" t="s">
        <v>3769</v>
      </c>
      <c r="N561" s="10"/>
    </row>
    <row r="562" ht="12.75" spans="1:14">
      <c r="A562" s="154" t="s">
        <v>937</v>
      </c>
      <c r="B562" s="154">
        <f t="shared" si="2"/>
        <v>10565</v>
      </c>
      <c r="C562" s="3"/>
      <c r="D562" s="3"/>
      <c r="E562" s="91" t="s">
        <v>10</v>
      </c>
      <c r="F562" s="91" t="s">
        <v>286</v>
      </c>
      <c r="G562" s="3">
        <v>2013</v>
      </c>
      <c r="H562" s="3" t="s">
        <v>284</v>
      </c>
      <c r="I562" s="3" t="s">
        <v>285</v>
      </c>
      <c r="J562" s="3">
        <v>19</v>
      </c>
      <c r="L562" s="3" t="s">
        <v>40</v>
      </c>
      <c r="M562" s="6" t="s">
        <v>3769</v>
      </c>
      <c r="N562" s="10"/>
    </row>
    <row r="563" ht="12.75" spans="1:14">
      <c r="A563" s="154" t="s">
        <v>937</v>
      </c>
      <c r="B563" s="154">
        <f t="shared" si="2"/>
        <v>10566</v>
      </c>
      <c r="C563" s="3"/>
      <c r="D563" s="3"/>
      <c r="E563" s="91" t="s">
        <v>10</v>
      </c>
      <c r="F563" s="91" t="s">
        <v>287</v>
      </c>
      <c r="G563" s="3">
        <v>2013</v>
      </c>
      <c r="H563" s="3" t="s">
        <v>284</v>
      </c>
      <c r="I563" s="3" t="s">
        <v>285</v>
      </c>
      <c r="J563" s="3">
        <v>19</v>
      </c>
      <c r="L563" s="3" t="s">
        <v>40</v>
      </c>
      <c r="M563" s="6" t="s">
        <v>3769</v>
      </c>
      <c r="N563" s="10"/>
    </row>
    <row r="564" ht="12.75" spans="1:14">
      <c r="A564" s="154" t="s">
        <v>937</v>
      </c>
      <c r="B564" s="154">
        <f t="shared" si="2"/>
        <v>10567</v>
      </c>
      <c r="C564" s="3"/>
      <c r="D564" s="3"/>
      <c r="E564" s="91" t="s">
        <v>10</v>
      </c>
      <c r="F564" s="91" t="s">
        <v>3291</v>
      </c>
      <c r="G564" s="3">
        <v>2013</v>
      </c>
      <c r="H564" s="3" t="s">
        <v>284</v>
      </c>
      <c r="I564" s="3" t="s">
        <v>285</v>
      </c>
      <c r="J564" s="3">
        <v>19</v>
      </c>
      <c r="L564" s="3" t="s">
        <v>14</v>
      </c>
      <c r="M564" s="6" t="s">
        <v>3769</v>
      </c>
      <c r="N564" s="10"/>
    </row>
    <row r="565" ht="12.75" spans="1:14">
      <c r="A565" s="154" t="s">
        <v>937</v>
      </c>
      <c r="B565" s="154">
        <f t="shared" si="2"/>
        <v>10568</v>
      </c>
      <c r="C565" s="3"/>
      <c r="D565" s="3"/>
      <c r="E565" s="91" t="s">
        <v>10</v>
      </c>
      <c r="F565" s="91" t="s">
        <v>3292</v>
      </c>
      <c r="G565" s="3">
        <v>2013</v>
      </c>
      <c r="H565" s="3" t="s">
        <v>284</v>
      </c>
      <c r="I565" s="3" t="s">
        <v>285</v>
      </c>
      <c r="J565" s="3">
        <v>19</v>
      </c>
      <c r="L565" s="3" t="s">
        <v>14</v>
      </c>
      <c r="M565" s="6" t="s">
        <v>3769</v>
      </c>
      <c r="N565" s="10"/>
    </row>
    <row r="566" ht="12.75" spans="1:14">
      <c r="A566" s="154" t="s">
        <v>937</v>
      </c>
      <c r="B566" s="154">
        <f t="shared" si="2"/>
        <v>10569</v>
      </c>
      <c r="C566" s="3"/>
      <c r="D566" s="3"/>
      <c r="E566" s="91" t="s">
        <v>10</v>
      </c>
      <c r="F566" s="91" t="s">
        <v>3293</v>
      </c>
      <c r="G566" s="3">
        <v>2013</v>
      </c>
      <c r="H566" s="3" t="s">
        <v>284</v>
      </c>
      <c r="I566" s="3" t="s">
        <v>285</v>
      </c>
      <c r="J566" s="3">
        <v>19</v>
      </c>
      <c r="L566" s="3" t="s">
        <v>14</v>
      </c>
      <c r="M566" s="6" t="s">
        <v>3769</v>
      </c>
      <c r="N566" s="10"/>
    </row>
    <row r="567" ht="12.75" spans="1:14">
      <c r="A567" s="154" t="s">
        <v>937</v>
      </c>
      <c r="B567" s="154">
        <f t="shared" si="2"/>
        <v>10570</v>
      </c>
      <c r="C567" s="3"/>
      <c r="D567" s="3"/>
      <c r="E567" s="91" t="s">
        <v>10</v>
      </c>
      <c r="F567" s="91" t="s">
        <v>3294</v>
      </c>
      <c r="G567" s="3">
        <v>2013</v>
      </c>
      <c r="H567" s="3" t="s">
        <v>284</v>
      </c>
      <c r="I567" s="3" t="s">
        <v>285</v>
      </c>
      <c r="J567" s="3">
        <v>19</v>
      </c>
      <c r="L567" s="3" t="s">
        <v>14</v>
      </c>
      <c r="M567" s="6" t="s">
        <v>3769</v>
      </c>
      <c r="N567" s="10"/>
    </row>
    <row r="568" ht="12.75" spans="1:14">
      <c r="A568" s="154" t="s">
        <v>937</v>
      </c>
      <c r="B568" s="154">
        <f t="shared" si="2"/>
        <v>10571</v>
      </c>
      <c r="C568" s="3"/>
      <c r="D568" s="3"/>
      <c r="E568" s="91" t="s">
        <v>10</v>
      </c>
      <c r="F568" s="91" t="s">
        <v>3295</v>
      </c>
      <c r="G568" s="3">
        <v>2013</v>
      </c>
      <c r="H568" s="3" t="s">
        <v>284</v>
      </c>
      <c r="I568" s="3" t="s">
        <v>285</v>
      </c>
      <c r="J568" s="3">
        <v>19</v>
      </c>
      <c r="L568" s="3" t="s">
        <v>977</v>
      </c>
      <c r="M568" s="6" t="s">
        <v>3769</v>
      </c>
      <c r="N568" s="10"/>
    </row>
    <row r="569" ht="12.75" spans="1:14">
      <c r="A569" s="154" t="s">
        <v>937</v>
      </c>
      <c r="B569" s="154">
        <f t="shared" si="2"/>
        <v>10572</v>
      </c>
      <c r="C569" s="3"/>
      <c r="D569" s="3"/>
      <c r="E569" s="91" t="s">
        <v>10</v>
      </c>
      <c r="F569" s="91" t="s">
        <v>1746</v>
      </c>
      <c r="G569" s="3">
        <v>2020</v>
      </c>
      <c r="H569" s="3" t="s">
        <v>1016</v>
      </c>
      <c r="I569" s="3" t="s">
        <v>1609</v>
      </c>
      <c r="J569" s="3" t="s">
        <v>1747</v>
      </c>
      <c r="K569" s="3" t="s">
        <v>1748</v>
      </c>
      <c r="L569" s="3" t="s">
        <v>1749</v>
      </c>
      <c r="M569" s="6" t="s">
        <v>3770</v>
      </c>
      <c r="N569" s="10"/>
    </row>
    <row r="570" ht="12.75" spans="1:14">
      <c r="A570" s="154"/>
      <c r="B570" s="154">
        <f t="shared" si="2"/>
        <v>10573</v>
      </c>
      <c r="C570" s="3"/>
      <c r="D570" s="3"/>
      <c r="E570" s="91" t="s">
        <v>10</v>
      </c>
      <c r="F570" s="91" t="s">
        <v>1360</v>
      </c>
      <c r="G570" s="3">
        <v>2018</v>
      </c>
      <c r="H570" s="3" t="s">
        <v>1046</v>
      </c>
      <c r="I570" s="3" t="s">
        <v>1361</v>
      </c>
      <c r="J570" s="3" t="s">
        <v>1362</v>
      </c>
      <c r="K570" s="3" t="s">
        <v>1255</v>
      </c>
      <c r="L570" s="3" t="s">
        <v>27</v>
      </c>
      <c r="M570" s="6" t="s">
        <v>3770</v>
      </c>
      <c r="N570" s="186"/>
    </row>
    <row r="571" ht="12.75" spans="1:14">
      <c r="A571" s="154"/>
      <c r="B571" s="154">
        <f t="shared" si="2"/>
        <v>10574</v>
      </c>
      <c r="C571" s="3"/>
      <c r="D571" s="3"/>
      <c r="E571" s="91" t="s">
        <v>10</v>
      </c>
      <c r="F571" s="91" t="s">
        <v>1162</v>
      </c>
      <c r="G571" s="3">
        <v>2019</v>
      </c>
      <c r="H571" s="3" t="s">
        <v>1016</v>
      </c>
      <c r="I571" s="3" t="s">
        <v>1013</v>
      </c>
      <c r="J571" s="3" t="s">
        <v>1163</v>
      </c>
      <c r="K571" s="3" t="s">
        <v>1164</v>
      </c>
      <c r="L571" s="3" t="s">
        <v>27</v>
      </c>
      <c r="M571" s="6" t="s">
        <v>3770</v>
      </c>
      <c r="N571" s="186"/>
    </row>
    <row r="572" ht="12.75" spans="1:14">
      <c r="A572" s="154"/>
      <c r="B572" s="154">
        <f t="shared" si="2"/>
        <v>10575</v>
      </c>
      <c r="C572" s="3"/>
      <c r="D572" s="3"/>
      <c r="E572" s="91" t="s">
        <v>10</v>
      </c>
      <c r="F572" s="91" t="s">
        <v>1165</v>
      </c>
      <c r="G572" s="3">
        <v>2019</v>
      </c>
      <c r="H572" s="3" t="s">
        <v>1016</v>
      </c>
      <c r="I572" s="3" t="s">
        <v>1013</v>
      </c>
      <c r="J572" s="3" t="s">
        <v>1163</v>
      </c>
      <c r="K572" s="3" t="s">
        <v>1164</v>
      </c>
      <c r="L572" s="3" t="s">
        <v>27</v>
      </c>
      <c r="M572" s="6" t="s">
        <v>3770</v>
      </c>
      <c r="N572" s="186"/>
    </row>
    <row r="573" ht="12.75" spans="1:14">
      <c r="A573" s="154"/>
      <c r="B573" s="154">
        <f t="shared" si="2"/>
        <v>10576</v>
      </c>
      <c r="C573" s="3"/>
      <c r="D573" s="3"/>
      <c r="E573" s="91" t="s">
        <v>10</v>
      </c>
      <c r="F573" s="91" t="s">
        <v>1363</v>
      </c>
      <c r="G573" s="3">
        <v>2019</v>
      </c>
      <c r="H573" s="3" t="s">
        <v>1016</v>
      </c>
      <c r="I573" s="3" t="s">
        <v>1013</v>
      </c>
      <c r="J573" s="3" t="s">
        <v>1163</v>
      </c>
      <c r="K573" s="3" t="s">
        <v>1164</v>
      </c>
      <c r="L573" s="3" t="s">
        <v>14</v>
      </c>
      <c r="M573" s="6" t="s">
        <v>3770</v>
      </c>
      <c r="N573" s="186"/>
    </row>
    <row r="574" ht="12.75" spans="1:14">
      <c r="A574" s="154"/>
      <c r="B574" s="154">
        <f t="shared" si="2"/>
        <v>10577</v>
      </c>
      <c r="C574" s="3"/>
      <c r="D574" s="3"/>
      <c r="E574" s="91" t="s">
        <v>10</v>
      </c>
      <c r="F574" s="91" t="s">
        <v>1364</v>
      </c>
      <c r="G574" s="3">
        <v>2019</v>
      </c>
      <c r="H574" s="3" t="s">
        <v>1016</v>
      </c>
      <c r="I574" s="3" t="s">
        <v>1013</v>
      </c>
      <c r="J574" s="3" t="s">
        <v>1163</v>
      </c>
      <c r="K574" s="3" t="s">
        <v>1164</v>
      </c>
      <c r="L574" s="3" t="s">
        <v>14</v>
      </c>
      <c r="M574" s="6" t="s">
        <v>3770</v>
      </c>
      <c r="N574" s="186"/>
    </row>
    <row r="575" ht="12.75" spans="1:14">
      <c r="A575" s="154"/>
      <c r="B575" s="154">
        <f t="shared" si="2"/>
        <v>10578</v>
      </c>
      <c r="C575" s="3"/>
      <c r="D575" s="3"/>
      <c r="E575" s="91" t="s">
        <v>10</v>
      </c>
      <c r="F575" s="91" t="s">
        <v>1365</v>
      </c>
      <c r="G575" s="3">
        <v>2019</v>
      </c>
      <c r="H575" s="3" t="s">
        <v>1016</v>
      </c>
      <c r="I575" s="3" t="s">
        <v>1013</v>
      </c>
      <c r="J575" s="3" t="s">
        <v>1163</v>
      </c>
      <c r="K575" s="3" t="s">
        <v>1164</v>
      </c>
      <c r="L575" s="3" t="s">
        <v>14</v>
      </c>
      <c r="M575" s="6" t="s">
        <v>3770</v>
      </c>
      <c r="N575" s="186"/>
    </row>
    <row r="576" ht="12.75" spans="1:14">
      <c r="A576" s="154"/>
      <c r="B576" s="154">
        <f t="shared" si="2"/>
        <v>10579</v>
      </c>
      <c r="C576" s="3"/>
      <c r="D576" s="3"/>
      <c r="E576" s="91" t="s">
        <v>545</v>
      </c>
      <c r="F576" s="91" t="s">
        <v>1593</v>
      </c>
      <c r="G576" s="3">
        <v>2019</v>
      </c>
      <c r="H576" s="3" t="s">
        <v>1016</v>
      </c>
      <c r="I576" s="3" t="s">
        <v>1013</v>
      </c>
      <c r="J576" s="3" t="s">
        <v>1594</v>
      </c>
      <c r="K576" s="3" t="s">
        <v>1595</v>
      </c>
      <c r="L576" s="3" t="s">
        <v>1140</v>
      </c>
      <c r="M576" s="6" t="s">
        <v>3770</v>
      </c>
      <c r="N576" s="186"/>
    </row>
    <row r="577" ht="12.75" spans="1:14">
      <c r="A577" s="154"/>
      <c r="B577" s="154">
        <f t="shared" si="2"/>
        <v>10580</v>
      </c>
      <c r="C577" s="3"/>
      <c r="D577" s="3"/>
      <c r="E577" s="91" t="s">
        <v>545</v>
      </c>
      <c r="F577" s="91" t="s">
        <v>1596</v>
      </c>
      <c r="G577" s="3">
        <v>2019</v>
      </c>
      <c r="H577" s="3" t="s">
        <v>1016</v>
      </c>
      <c r="I577" s="3" t="s">
        <v>1013</v>
      </c>
      <c r="J577" s="3" t="s">
        <v>1594</v>
      </c>
      <c r="K577" s="3" t="s">
        <v>1595</v>
      </c>
      <c r="L577" s="3" t="s">
        <v>1140</v>
      </c>
      <c r="M577" s="6" t="s">
        <v>3770</v>
      </c>
      <c r="N577" s="186"/>
    </row>
    <row r="578" ht="12.75" spans="1:14">
      <c r="A578" s="154"/>
      <c r="B578" s="154">
        <f t="shared" si="2"/>
        <v>10581</v>
      </c>
      <c r="C578" s="3"/>
      <c r="D578" s="3"/>
      <c r="E578" s="91" t="s">
        <v>545</v>
      </c>
      <c r="F578" s="91" t="s">
        <v>1597</v>
      </c>
      <c r="G578" s="3">
        <v>2019</v>
      </c>
      <c r="H578" s="3" t="s">
        <v>1016</v>
      </c>
      <c r="I578" s="3" t="s">
        <v>1013</v>
      </c>
      <c r="J578" s="3" t="s">
        <v>1594</v>
      </c>
      <c r="K578" s="3" t="s">
        <v>1595</v>
      </c>
      <c r="L578" s="3" t="s">
        <v>1140</v>
      </c>
      <c r="M578" s="6" t="s">
        <v>3770</v>
      </c>
      <c r="N578" s="186"/>
    </row>
    <row r="579" ht="12.75" spans="1:14">
      <c r="A579" s="154"/>
      <c r="B579" s="154">
        <f t="shared" si="2"/>
        <v>10582</v>
      </c>
      <c r="C579" s="3"/>
      <c r="D579" s="3"/>
      <c r="E579" s="91" t="s">
        <v>545</v>
      </c>
      <c r="F579" s="91" t="s">
        <v>1598</v>
      </c>
      <c r="G579" s="3">
        <v>2019</v>
      </c>
      <c r="H579" s="3" t="s">
        <v>1016</v>
      </c>
      <c r="I579" s="3" t="s">
        <v>1013</v>
      </c>
      <c r="J579" s="3" t="s">
        <v>1594</v>
      </c>
      <c r="K579" s="3" t="s">
        <v>1595</v>
      </c>
      <c r="L579" s="3" t="s">
        <v>1140</v>
      </c>
      <c r="M579" s="6" t="s">
        <v>3770</v>
      </c>
      <c r="N579" s="186"/>
    </row>
    <row r="580" ht="12.75" spans="1:14">
      <c r="A580" s="154"/>
      <c r="B580" s="154">
        <f t="shared" si="2"/>
        <v>10583</v>
      </c>
      <c r="C580" s="3"/>
      <c r="D580" s="3"/>
      <c r="E580" s="91" t="s">
        <v>10</v>
      </c>
      <c r="F580" s="91" t="s">
        <v>1590</v>
      </c>
      <c r="G580" s="3">
        <v>2019</v>
      </c>
      <c r="H580" s="3" t="s">
        <v>861</v>
      </c>
      <c r="I580" s="3" t="s">
        <v>1591</v>
      </c>
      <c r="J580" s="3">
        <v>21</v>
      </c>
      <c r="K580" s="3" t="s">
        <v>1043</v>
      </c>
      <c r="L580" s="3" t="s">
        <v>40</v>
      </c>
      <c r="M580" s="6" t="s">
        <v>3770</v>
      </c>
      <c r="N580" s="186"/>
    </row>
    <row r="581" ht="12.75" spans="1:14">
      <c r="A581" s="154"/>
      <c r="B581" s="154">
        <f t="shared" si="2"/>
        <v>10584</v>
      </c>
      <c r="C581" s="3"/>
      <c r="D581" s="3"/>
      <c r="E581" s="91" t="s">
        <v>10</v>
      </c>
      <c r="F581" s="91" t="s">
        <v>1592</v>
      </c>
      <c r="G581" s="3">
        <v>2019</v>
      </c>
      <c r="H581" s="3" t="s">
        <v>861</v>
      </c>
      <c r="I581" s="3" t="s">
        <v>1591</v>
      </c>
      <c r="J581" s="3">
        <v>21</v>
      </c>
      <c r="K581" s="3" t="s">
        <v>1043</v>
      </c>
      <c r="L581" s="3" t="s">
        <v>40</v>
      </c>
      <c r="M581" s="6" t="s">
        <v>3770</v>
      </c>
      <c r="N581" s="186"/>
    </row>
    <row r="582" ht="12.75" spans="1:14">
      <c r="A582" s="154"/>
      <c r="B582" s="154">
        <f t="shared" si="2"/>
        <v>10585</v>
      </c>
      <c r="C582" s="3"/>
      <c r="D582" s="3"/>
      <c r="E582" s="91" t="s">
        <v>10</v>
      </c>
      <c r="F582" s="91" t="s">
        <v>1015</v>
      </c>
      <c r="G582" s="3">
        <v>2019</v>
      </c>
      <c r="H582" s="3" t="s">
        <v>1016</v>
      </c>
      <c r="I582" s="3" t="s">
        <v>1003</v>
      </c>
      <c r="J582" s="3">
        <v>44</v>
      </c>
      <c r="K582" s="3" t="s">
        <v>1017</v>
      </c>
      <c r="L582" s="3" t="s">
        <v>40</v>
      </c>
      <c r="M582" s="6" t="s">
        <v>3770</v>
      </c>
      <c r="N582" s="186"/>
    </row>
    <row r="583" ht="12.75" spans="1:14">
      <c r="A583" s="154"/>
      <c r="B583" s="154">
        <f t="shared" si="2"/>
        <v>10586</v>
      </c>
      <c r="C583" s="3"/>
      <c r="D583" s="3"/>
      <c r="E583" s="91" t="s">
        <v>545</v>
      </c>
      <c r="F583" s="91" t="s">
        <v>1599</v>
      </c>
      <c r="G583" s="3">
        <v>2019</v>
      </c>
      <c r="H583" s="3" t="s">
        <v>1016</v>
      </c>
      <c r="I583" s="3" t="s">
        <v>1013</v>
      </c>
      <c r="J583" s="3" t="s">
        <v>1594</v>
      </c>
      <c r="K583" s="3" t="s">
        <v>1595</v>
      </c>
      <c r="L583" s="3" t="s">
        <v>1140</v>
      </c>
      <c r="M583" s="6" t="s">
        <v>3770</v>
      </c>
      <c r="N583" s="186"/>
    </row>
    <row r="584" ht="12.75" spans="1:14">
      <c r="A584" s="154"/>
      <c r="B584" s="154">
        <f t="shared" si="2"/>
        <v>10587</v>
      </c>
      <c r="C584" s="3"/>
      <c r="D584" s="3"/>
      <c r="E584" s="91" t="s">
        <v>10</v>
      </c>
      <c r="F584" s="91" t="s">
        <v>1249</v>
      </c>
      <c r="G584" s="3">
        <v>2019</v>
      </c>
      <c r="H584" s="3" t="s">
        <v>1016</v>
      </c>
      <c r="I584" s="3" t="s">
        <v>1013</v>
      </c>
      <c r="J584" s="3" t="s">
        <v>1250</v>
      </c>
      <c r="K584" s="3" t="s">
        <v>1251</v>
      </c>
      <c r="L584" s="3" t="s">
        <v>14</v>
      </c>
      <c r="M584" s="6" t="s">
        <v>3770</v>
      </c>
      <c r="N584" s="186"/>
    </row>
    <row r="585" ht="12.75" spans="1:14">
      <c r="A585" s="154"/>
      <c r="B585" s="154">
        <f t="shared" si="2"/>
        <v>10588</v>
      </c>
      <c r="C585" s="3"/>
      <c r="D585" s="3"/>
      <c r="E585" s="91" t="s">
        <v>10</v>
      </c>
      <c r="F585" s="91" t="s">
        <v>1471</v>
      </c>
      <c r="G585" s="3">
        <v>2019</v>
      </c>
      <c r="H585" s="3" t="s">
        <v>1127</v>
      </c>
      <c r="I585" s="3" t="s">
        <v>1254</v>
      </c>
      <c r="J585" s="3">
        <v>23</v>
      </c>
      <c r="L585" s="3" t="s">
        <v>14</v>
      </c>
      <c r="M585" s="6" t="s">
        <v>3770</v>
      </c>
      <c r="N585" s="186"/>
    </row>
    <row r="586" ht="12.75" spans="1:14">
      <c r="A586" s="154"/>
      <c r="B586" s="154">
        <f t="shared" si="2"/>
        <v>10589</v>
      </c>
      <c r="C586" s="3"/>
      <c r="D586" s="3"/>
      <c r="E586" s="91" t="s">
        <v>10</v>
      </c>
      <c r="F586" s="91" t="s">
        <v>1252</v>
      </c>
      <c r="G586" s="3">
        <v>2019</v>
      </c>
      <c r="H586" s="3" t="s">
        <v>1253</v>
      </c>
      <c r="I586" s="3" t="s">
        <v>1254</v>
      </c>
      <c r="J586" s="3">
        <v>25</v>
      </c>
      <c r="K586" s="3" t="s">
        <v>1255</v>
      </c>
      <c r="L586" s="3" t="s">
        <v>40</v>
      </c>
      <c r="M586" s="6" t="s">
        <v>3770</v>
      </c>
      <c r="N586" s="186"/>
    </row>
    <row r="587" ht="12.75" spans="1:14">
      <c r="A587" s="154"/>
      <c r="B587" s="154">
        <f t="shared" si="2"/>
        <v>10590</v>
      </c>
      <c r="C587" s="3"/>
      <c r="D587" s="3"/>
      <c r="E587" s="91" t="s">
        <v>10</v>
      </c>
      <c r="F587" s="91" t="s">
        <v>1018</v>
      </c>
      <c r="G587" s="3">
        <v>2020</v>
      </c>
      <c r="H587" s="3" t="s">
        <v>1019</v>
      </c>
      <c r="I587" s="3" t="s">
        <v>1020</v>
      </c>
      <c r="J587" s="3">
        <v>28</v>
      </c>
      <c r="K587" s="3" t="s">
        <v>1021</v>
      </c>
      <c r="L587" s="3" t="s">
        <v>14</v>
      </c>
      <c r="M587" s="6" t="s">
        <v>3770</v>
      </c>
      <c r="N587" s="186"/>
    </row>
    <row r="588" ht="12.75" spans="1:14">
      <c r="A588" s="154"/>
      <c r="B588" s="154">
        <f t="shared" si="2"/>
        <v>10591</v>
      </c>
      <c r="C588" s="3"/>
      <c r="D588" s="3"/>
      <c r="E588" s="91" t="s">
        <v>10</v>
      </c>
      <c r="F588" s="91" t="s">
        <v>1166</v>
      </c>
      <c r="G588" s="3">
        <v>2020</v>
      </c>
      <c r="H588" s="3" t="s">
        <v>861</v>
      </c>
      <c r="I588" s="3" t="s">
        <v>1167</v>
      </c>
      <c r="J588" s="3">
        <v>200</v>
      </c>
      <c r="L588" s="3" t="s">
        <v>40</v>
      </c>
      <c r="M588" s="6" t="s">
        <v>3770</v>
      </c>
      <c r="N588" s="186"/>
    </row>
    <row r="589" ht="12.75" spans="1:14">
      <c r="A589" s="154" t="s">
        <v>937</v>
      </c>
      <c r="B589" s="154">
        <f t="shared" si="2"/>
        <v>10592</v>
      </c>
      <c r="C589" s="3"/>
      <c r="D589" s="3"/>
      <c r="E589" s="91" t="s">
        <v>10</v>
      </c>
      <c r="F589" s="91" t="s">
        <v>1022</v>
      </c>
      <c r="G589" s="3">
        <v>2020</v>
      </c>
      <c r="H589" s="3" t="s">
        <v>861</v>
      </c>
      <c r="I589" s="3" t="s">
        <v>1023</v>
      </c>
      <c r="J589" s="3">
        <v>49</v>
      </c>
      <c r="L589" s="3" t="s">
        <v>40</v>
      </c>
      <c r="M589" s="6" t="s">
        <v>3770</v>
      </c>
      <c r="N589" s="186"/>
    </row>
    <row r="590" ht="12.75" spans="1:14">
      <c r="A590" s="154" t="s">
        <v>937</v>
      </c>
      <c r="B590" s="154">
        <f t="shared" si="2"/>
        <v>10593</v>
      </c>
      <c r="C590" s="3"/>
      <c r="D590" s="3"/>
      <c r="E590" s="91" t="s">
        <v>10</v>
      </c>
      <c r="F590" s="91" t="s">
        <v>1024</v>
      </c>
      <c r="G590" s="3">
        <v>2020</v>
      </c>
      <c r="H590" s="3" t="s">
        <v>861</v>
      </c>
      <c r="I590" s="3" t="s">
        <v>1023</v>
      </c>
      <c r="J590" s="3">
        <v>49</v>
      </c>
      <c r="L590" s="3" t="s">
        <v>40</v>
      </c>
      <c r="M590" s="6" t="s">
        <v>3770</v>
      </c>
      <c r="N590" s="186"/>
    </row>
    <row r="591" ht="12.75" spans="1:14">
      <c r="A591" s="154" t="s">
        <v>937</v>
      </c>
      <c r="B591" s="154">
        <f t="shared" si="2"/>
        <v>10594</v>
      </c>
      <c r="C591" s="3"/>
      <c r="D591" s="3"/>
      <c r="E591" s="91" t="s">
        <v>10</v>
      </c>
      <c r="F591" s="91" t="s">
        <v>3495</v>
      </c>
      <c r="G591" s="3">
        <v>2020</v>
      </c>
      <c r="H591" s="3" t="s">
        <v>1016</v>
      </c>
      <c r="I591" s="3" t="s">
        <v>1023</v>
      </c>
      <c r="J591" s="3">
        <v>24</v>
      </c>
      <c r="L591" s="3" t="s">
        <v>40</v>
      </c>
      <c r="M591" s="6" t="s">
        <v>3770</v>
      </c>
      <c r="N591" s="186"/>
    </row>
    <row r="592" ht="12.75" spans="1:14">
      <c r="A592" s="154" t="s">
        <v>937</v>
      </c>
      <c r="B592" s="154">
        <f t="shared" si="2"/>
        <v>10595</v>
      </c>
      <c r="C592" s="3"/>
      <c r="D592" s="3"/>
      <c r="E592" s="91" t="s">
        <v>10</v>
      </c>
      <c r="F592" s="91" t="s">
        <v>3496</v>
      </c>
      <c r="G592" s="3">
        <v>2020</v>
      </c>
      <c r="H592" s="3" t="s">
        <v>1016</v>
      </c>
      <c r="I592" s="3" t="s">
        <v>1023</v>
      </c>
      <c r="J592" s="3">
        <v>24</v>
      </c>
      <c r="L592" s="3" t="s">
        <v>40</v>
      </c>
      <c r="M592" s="6" t="s">
        <v>3770</v>
      </c>
      <c r="N592" s="186"/>
    </row>
    <row r="593" ht="12.75" spans="1:14">
      <c r="A593" s="154" t="s">
        <v>937</v>
      </c>
      <c r="B593" s="154">
        <f t="shared" si="2"/>
        <v>10596</v>
      </c>
      <c r="C593" s="3"/>
      <c r="D593" s="3"/>
      <c r="E593" s="91" t="s">
        <v>10</v>
      </c>
      <c r="F593" s="91" t="s">
        <v>3497</v>
      </c>
      <c r="G593" s="3">
        <v>2020</v>
      </c>
      <c r="H593" s="3" t="s">
        <v>1016</v>
      </c>
      <c r="I593" s="3" t="s">
        <v>1023</v>
      </c>
      <c r="J593" s="3">
        <v>24</v>
      </c>
      <c r="L593" s="3" t="s">
        <v>40</v>
      </c>
      <c r="M593" s="6" t="s">
        <v>3770</v>
      </c>
      <c r="N593" s="186"/>
    </row>
    <row r="594" ht="12.75" spans="1:14">
      <c r="A594" s="154" t="s">
        <v>937</v>
      </c>
      <c r="B594" s="154">
        <f t="shared" si="2"/>
        <v>10597</v>
      </c>
      <c r="C594" s="3"/>
      <c r="D594" s="3"/>
      <c r="E594" s="91" t="s">
        <v>10</v>
      </c>
      <c r="F594" s="91" t="s">
        <v>3495</v>
      </c>
      <c r="G594" s="3">
        <v>2020</v>
      </c>
      <c r="H594" s="3" t="s">
        <v>1016</v>
      </c>
      <c r="I594" s="3" t="s">
        <v>1023</v>
      </c>
      <c r="J594" s="3">
        <v>24</v>
      </c>
      <c r="L594" s="3" t="s">
        <v>342</v>
      </c>
      <c r="M594" s="6" t="s">
        <v>3770</v>
      </c>
      <c r="N594" s="186"/>
    </row>
    <row r="595" ht="12.75" spans="1:14">
      <c r="A595" s="154"/>
      <c r="B595" s="154">
        <f t="shared" si="2"/>
        <v>10598</v>
      </c>
      <c r="C595" s="3"/>
      <c r="D595" s="3"/>
      <c r="E595" s="91" t="s">
        <v>10</v>
      </c>
      <c r="F595" s="91" t="s">
        <v>1256</v>
      </c>
      <c r="G595" s="3">
        <v>2020</v>
      </c>
      <c r="H595" s="3" t="s">
        <v>970</v>
      </c>
      <c r="I595" s="3" t="s">
        <v>1023</v>
      </c>
      <c r="J595" s="3">
        <v>11</v>
      </c>
      <c r="L595" s="3" t="s">
        <v>40</v>
      </c>
      <c r="M595" s="6" t="s">
        <v>3770</v>
      </c>
      <c r="N595" s="186"/>
    </row>
    <row r="596" ht="12.75" spans="1:14">
      <c r="A596" s="154"/>
      <c r="B596" s="154">
        <f t="shared" si="2"/>
        <v>10599</v>
      </c>
      <c r="C596" s="3"/>
      <c r="D596" s="3"/>
      <c r="E596" s="91" t="s">
        <v>10</v>
      </c>
      <c r="F596" s="91" t="s">
        <v>1257</v>
      </c>
      <c r="G596" s="3">
        <v>2020</v>
      </c>
      <c r="H596" s="3" t="s">
        <v>970</v>
      </c>
      <c r="I596" s="3" t="s">
        <v>1023</v>
      </c>
      <c r="J596" s="3">
        <v>11</v>
      </c>
      <c r="L596" s="3" t="s">
        <v>40</v>
      </c>
      <c r="M596" s="6" t="s">
        <v>3770</v>
      </c>
      <c r="N596" s="186"/>
    </row>
    <row r="597" ht="12.75" spans="1:14">
      <c r="A597" s="154"/>
      <c r="B597" s="154">
        <f t="shared" si="2"/>
        <v>10600</v>
      </c>
      <c r="C597" s="3"/>
      <c r="D597" s="3"/>
      <c r="E597" s="91" t="s">
        <v>10</v>
      </c>
      <c r="F597" s="91" t="s">
        <v>1258</v>
      </c>
      <c r="G597" s="3">
        <v>2020</v>
      </c>
      <c r="H597" s="3" t="s">
        <v>970</v>
      </c>
      <c r="I597" s="3" t="s">
        <v>1023</v>
      </c>
      <c r="J597" s="3">
        <v>11</v>
      </c>
      <c r="L597" s="3" t="s">
        <v>40</v>
      </c>
      <c r="M597" s="6" t="s">
        <v>3770</v>
      </c>
      <c r="N597" s="186"/>
    </row>
    <row r="598" ht="12.75" spans="1:14">
      <c r="A598" s="154"/>
      <c r="B598" s="154">
        <f t="shared" si="2"/>
        <v>10601</v>
      </c>
      <c r="C598" s="3"/>
      <c r="D598" s="3"/>
      <c r="E598" s="91" t="s">
        <v>10</v>
      </c>
      <c r="F598" s="91" t="s">
        <v>1635</v>
      </c>
      <c r="G598" s="3">
        <v>2020</v>
      </c>
      <c r="H598" s="3" t="s">
        <v>861</v>
      </c>
      <c r="I598" s="3" t="s">
        <v>1026</v>
      </c>
      <c r="J598" s="3">
        <v>150</v>
      </c>
      <c r="K598" s="3" t="s">
        <v>1011</v>
      </c>
      <c r="L598" s="3" t="s">
        <v>40</v>
      </c>
      <c r="M598" s="6" t="s">
        <v>3770</v>
      </c>
      <c r="N598" s="186"/>
    </row>
    <row r="599" ht="12.75" spans="1:14">
      <c r="A599" s="154"/>
      <c r="B599" s="154">
        <f t="shared" si="2"/>
        <v>10602</v>
      </c>
      <c r="C599" s="3"/>
      <c r="D599" s="3"/>
      <c r="E599" s="91" t="s">
        <v>10</v>
      </c>
      <c r="F599" s="91" t="s">
        <v>1689</v>
      </c>
      <c r="G599" s="3">
        <v>2020</v>
      </c>
      <c r="H599" s="3" t="s">
        <v>861</v>
      </c>
      <c r="I599" s="3" t="s">
        <v>1026</v>
      </c>
      <c r="J599" s="3">
        <v>150</v>
      </c>
      <c r="K599" s="3" t="s">
        <v>1456</v>
      </c>
      <c r="L599" s="3" t="s">
        <v>40</v>
      </c>
      <c r="M599" s="6" t="s">
        <v>3770</v>
      </c>
      <c r="N599" s="186"/>
    </row>
    <row r="600" ht="12.75" spans="1:14">
      <c r="A600" s="154"/>
      <c r="B600" s="154">
        <f t="shared" si="2"/>
        <v>10603</v>
      </c>
      <c r="C600" s="3"/>
      <c r="D600" s="3"/>
      <c r="E600" s="91" t="s">
        <v>10</v>
      </c>
      <c r="F600" s="91" t="s">
        <v>1168</v>
      </c>
      <c r="G600" s="3">
        <v>2020</v>
      </c>
      <c r="H600" s="3" t="s">
        <v>970</v>
      </c>
      <c r="I600" s="3" t="s">
        <v>1026</v>
      </c>
      <c r="J600" s="3" t="s">
        <v>1169</v>
      </c>
      <c r="K600" s="3" t="s">
        <v>1170</v>
      </c>
      <c r="L600" s="3" t="s">
        <v>40</v>
      </c>
      <c r="M600" s="6" t="s">
        <v>3770</v>
      </c>
      <c r="N600" s="186"/>
    </row>
    <row r="601" ht="12.75" spans="1:14">
      <c r="A601" s="154"/>
      <c r="B601" s="154">
        <f t="shared" si="2"/>
        <v>10604</v>
      </c>
      <c r="C601" s="3"/>
      <c r="D601" s="3"/>
      <c r="E601" s="203" t="s">
        <v>10</v>
      </c>
      <c r="F601" s="203" t="s">
        <v>1472</v>
      </c>
      <c r="G601" s="65">
        <v>2020</v>
      </c>
      <c r="H601" s="45" t="s">
        <v>861</v>
      </c>
      <c r="I601" s="45" t="s">
        <v>1026</v>
      </c>
      <c r="J601" s="65">
        <v>150</v>
      </c>
      <c r="K601" s="45"/>
      <c r="L601" s="45" t="s">
        <v>40</v>
      </c>
      <c r="M601" s="6" t="s">
        <v>3770</v>
      </c>
      <c r="N601" s="186"/>
    </row>
    <row r="602" ht="12.75" spans="1:14">
      <c r="A602" s="154"/>
      <c r="B602" s="154">
        <f t="shared" si="2"/>
        <v>10605</v>
      </c>
      <c r="C602" s="3"/>
      <c r="D602" s="3"/>
      <c r="E602" s="91" t="s">
        <v>10</v>
      </c>
      <c r="F602" s="91" t="s">
        <v>1259</v>
      </c>
      <c r="G602" s="3">
        <v>2020</v>
      </c>
      <c r="H602" s="3" t="s">
        <v>1260</v>
      </c>
      <c r="I602" s="3" t="s">
        <v>1026</v>
      </c>
      <c r="J602" s="3">
        <v>112</v>
      </c>
      <c r="L602" s="3" t="s">
        <v>40</v>
      </c>
      <c r="M602" s="6" t="s">
        <v>3770</v>
      </c>
      <c r="N602" s="186"/>
    </row>
    <row r="603" ht="12.75" spans="1:14">
      <c r="A603" s="154" t="s">
        <v>937</v>
      </c>
      <c r="B603" s="154">
        <f t="shared" si="2"/>
        <v>10606</v>
      </c>
      <c r="C603" s="3"/>
      <c r="D603" s="3"/>
      <c r="E603" s="91" t="s">
        <v>10</v>
      </c>
      <c r="F603" s="91" t="s">
        <v>3498</v>
      </c>
      <c r="G603" s="3">
        <v>2020</v>
      </c>
      <c r="H603" s="3" t="s">
        <v>1016</v>
      </c>
      <c r="I603" s="3" t="s">
        <v>1026</v>
      </c>
      <c r="J603" s="3">
        <v>52</v>
      </c>
      <c r="L603" s="3" t="s">
        <v>14</v>
      </c>
      <c r="M603" s="6" t="s">
        <v>3770</v>
      </c>
      <c r="N603" s="186"/>
    </row>
    <row r="604" ht="12.75" spans="1:14">
      <c r="A604" s="154" t="s">
        <v>937</v>
      </c>
      <c r="B604" s="154">
        <f t="shared" si="2"/>
        <v>10607</v>
      </c>
      <c r="C604" s="3"/>
      <c r="D604" s="3"/>
      <c r="E604" s="91" t="s">
        <v>10</v>
      </c>
      <c r="F604" s="91" t="s">
        <v>3499</v>
      </c>
      <c r="G604" s="3">
        <v>2020</v>
      </c>
      <c r="H604" s="3" t="s">
        <v>1016</v>
      </c>
      <c r="I604" s="3" t="s">
        <v>1026</v>
      </c>
      <c r="J604" s="3">
        <v>52</v>
      </c>
      <c r="L604" s="3" t="s">
        <v>14</v>
      </c>
      <c r="M604" s="6" t="s">
        <v>3770</v>
      </c>
      <c r="N604" s="186"/>
    </row>
    <row r="605" ht="12.75" spans="1:14">
      <c r="A605" s="154" t="s">
        <v>937</v>
      </c>
      <c r="B605" s="154">
        <f t="shared" si="2"/>
        <v>10608</v>
      </c>
      <c r="C605" s="3"/>
      <c r="D605" s="3"/>
      <c r="E605" s="91" t="s">
        <v>10</v>
      </c>
      <c r="F605" s="91" t="s">
        <v>1025</v>
      </c>
      <c r="G605" s="3">
        <v>2020</v>
      </c>
      <c r="H605" s="3" t="s">
        <v>1016</v>
      </c>
      <c r="I605" s="3" t="s">
        <v>1026</v>
      </c>
      <c r="J605" s="3">
        <v>52</v>
      </c>
      <c r="L605" s="3" t="s">
        <v>40</v>
      </c>
      <c r="M605" s="6" t="s">
        <v>3770</v>
      </c>
      <c r="N605" s="186"/>
    </row>
    <row r="606" ht="12.75" spans="1:14">
      <c r="A606" s="154" t="s">
        <v>937</v>
      </c>
      <c r="B606" s="154">
        <f t="shared" si="2"/>
        <v>10609</v>
      </c>
      <c r="C606" s="3"/>
      <c r="D606" s="3"/>
      <c r="E606" s="91" t="s">
        <v>10</v>
      </c>
      <c r="F606" s="91" t="s">
        <v>1027</v>
      </c>
      <c r="G606" s="3">
        <v>2020</v>
      </c>
      <c r="H606" s="3" t="s">
        <v>1016</v>
      </c>
      <c r="I606" s="3" t="s">
        <v>1026</v>
      </c>
      <c r="J606" s="3">
        <v>52</v>
      </c>
      <c r="L606" s="3" t="s">
        <v>40</v>
      </c>
      <c r="M606" s="6" t="s">
        <v>3770</v>
      </c>
      <c r="N606" s="186"/>
    </row>
    <row r="607" ht="12.75" spans="1:14">
      <c r="A607" s="154" t="s">
        <v>937</v>
      </c>
      <c r="B607" s="154">
        <f t="shared" si="2"/>
        <v>10610</v>
      </c>
      <c r="C607" s="3"/>
      <c r="D607" s="3"/>
      <c r="E607" s="91" t="s">
        <v>10</v>
      </c>
      <c r="F607" s="91" t="s">
        <v>3500</v>
      </c>
      <c r="G607" s="3">
        <v>2020</v>
      </c>
      <c r="H607" s="3" t="s">
        <v>1016</v>
      </c>
      <c r="I607" s="3" t="s">
        <v>1026</v>
      </c>
      <c r="J607" s="3">
        <v>52</v>
      </c>
      <c r="L607" s="3" t="s">
        <v>14</v>
      </c>
      <c r="M607" s="6" t="s">
        <v>3770</v>
      </c>
      <c r="N607" s="186"/>
    </row>
    <row r="608" ht="12.75" spans="1:14">
      <c r="A608" s="154" t="s">
        <v>937</v>
      </c>
      <c r="B608" s="154">
        <f t="shared" si="2"/>
        <v>10611</v>
      </c>
      <c r="C608" s="3"/>
      <c r="D608" s="3"/>
      <c r="E608" s="91" t="s">
        <v>10</v>
      </c>
      <c r="F608" s="91" t="s">
        <v>1028</v>
      </c>
      <c r="G608" s="3">
        <v>2020</v>
      </c>
      <c r="H608" s="3" t="s">
        <v>1016</v>
      </c>
      <c r="I608" s="3" t="s">
        <v>1026</v>
      </c>
      <c r="J608" s="3">
        <v>52</v>
      </c>
      <c r="L608" s="3" t="s">
        <v>40</v>
      </c>
      <c r="M608" s="6" t="s">
        <v>3770</v>
      </c>
      <c r="N608" s="186"/>
    </row>
    <row r="609" ht="12.75" spans="1:14">
      <c r="A609" s="154" t="s">
        <v>937</v>
      </c>
      <c r="B609" s="154">
        <f t="shared" si="2"/>
        <v>10612</v>
      </c>
      <c r="C609" s="3"/>
      <c r="D609" s="3"/>
      <c r="E609" s="91" t="s">
        <v>10</v>
      </c>
      <c r="F609" s="91" t="s">
        <v>1029</v>
      </c>
      <c r="G609" s="3">
        <v>2020</v>
      </c>
      <c r="H609" s="3" t="s">
        <v>1016</v>
      </c>
      <c r="I609" s="3" t="s">
        <v>1026</v>
      </c>
      <c r="J609" s="3">
        <v>52</v>
      </c>
      <c r="L609" s="3" t="s">
        <v>40</v>
      </c>
      <c r="M609" s="6" t="s">
        <v>3770</v>
      </c>
      <c r="N609" s="186"/>
    </row>
    <row r="610" ht="12.75" spans="1:14">
      <c r="A610" s="154" t="s">
        <v>937</v>
      </c>
      <c r="B610" s="154">
        <f t="shared" si="2"/>
        <v>10613</v>
      </c>
      <c r="C610" s="3"/>
      <c r="D610" s="3"/>
      <c r="E610" s="91" t="s">
        <v>10</v>
      </c>
      <c r="F610" s="91" t="s">
        <v>1030</v>
      </c>
      <c r="G610" s="3">
        <v>2020</v>
      </c>
      <c r="H610" s="3" t="s">
        <v>1016</v>
      </c>
      <c r="I610" s="3" t="s">
        <v>1026</v>
      </c>
      <c r="J610" s="3">
        <v>52</v>
      </c>
      <c r="L610" s="3" t="s">
        <v>40</v>
      </c>
      <c r="M610" s="6" t="s">
        <v>3770</v>
      </c>
      <c r="N610" s="186"/>
    </row>
    <row r="611" ht="12.75" spans="1:14">
      <c r="A611" s="154" t="s">
        <v>937</v>
      </c>
      <c r="B611" s="154">
        <f t="shared" si="2"/>
        <v>10614</v>
      </c>
      <c r="C611" s="3"/>
      <c r="D611" s="3"/>
      <c r="E611" s="91" t="s">
        <v>10</v>
      </c>
      <c r="F611" s="91" t="s">
        <v>1031</v>
      </c>
      <c r="G611" s="3">
        <v>2020</v>
      </c>
      <c r="H611" s="3" t="s">
        <v>1016</v>
      </c>
      <c r="I611" s="3" t="s">
        <v>1026</v>
      </c>
      <c r="J611" s="3">
        <v>52</v>
      </c>
      <c r="L611" s="3" t="s">
        <v>40</v>
      </c>
      <c r="M611" s="6" t="s">
        <v>3770</v>
      </c>
      <c r="N611" s="186"/>
    </row>
    <row r="612" ht="12.75" spans="1:14">
      <c r="A612" s="154"/>
      <c r="B612" s="154">
        <f t="shared" si="2"/>
        <v>10615</v>
      </c>
      <c r="C612" s="3"/>
      <c r="D612" s="3"/>
      <c r="E612" s="91" t="s">
        <v>10</v>
      </c>
      <c r="F612" s="91" t="s">
        <v>1636</v>
      </c>
      <c r="G612" s="3">
        <v>2020</v>
      </c>
      <c r="H612" s="3" t="s">
        <v>861</v>
      </c>
      <c r="I612" s="3" t="s">
        <v>1026</v>
      </c>
      <c r="J612" s="3">
        <v>150</v>
      </c>
      <c r="K612" s="3" t="s">
        <v>1011</v>
      </c>
      <c r="L612" s="3" t="s">
        <v>40</v>
      </c>
      <c r="M612" s="6" t="s">
        <v>3770</v>
      </c>
      <c r="N612" s="186"/>
    </row>
    <row r="613" ht="12.75" spans="1:14">
      <c r="A613" s="154"/>
      <c r="B613" s="154">
        <f t="shared" si="2"/>
        <v>10616</v>
      </c>
      <c r="C613" s="3"/>
      <c r="D613" s="3"/>
      <c r="E613" s="91" t="s">
        <v>10</v>
      </c>
      <c r="F613" s="91" t="s">
        <v>1171</v>
      </c>
      <c r="G613" s="3">
        <v>2020</v>
      </c>
      <c r="H613" s="3" t="s">
        <v>970</v>
      </c>
      <c r="I613" s="3" t="s">
        <v>1026</v>
      </c>
      <c r="J613" s="3" t="s">
        <v>1169</v>
      </c>
      <c r="K613" s="3" t="s">
        <v>1170</v>
      </c>
      <c r="L613" s="3" t="s">
        <v>14</v>
      </c>
      <c r="M613" s="6" t="s">
        <v>3770</v>
      </c>
      <c r="N613" s="186"/>
    </row>
    <row r="614" ht="12.75" spans="1:14">
      <c r="A614" s="154"/>
      <c r="B614" s="154">
        <f t="shared" si="2"/>
        <v>10617</v>
      </c>
      <c r="C614" s="3"/>
      <c r="D614" s="3"/>
      <c r="E614" s="91" t="s">
        <v>10</v>
      </c>
      <c r="F614" s="91" t="s">
        <v>1473</v>
      </c>
      <c r="G614" s="3">
        <v>2020</v>
      </c>
      <c r="H614" s="3" t="s">
        <v>861</v>
      </c>
      <c r="I614" s="3" t="s">
        <v>1026</v>
      </c>
      <c r="J614" s="3">
        <v>150</v>
      </c>
      <c r="L614" s="3" t="s">
        <v>40</v>
      </c>
      <c r="M614" s="6" t="s">
        <v>3770</v>
      </c>
      <c r="N614" s="186"/>
    </row>
    <row r="615" ht="12.75" spans="1:14">
      <c r="A615" s="154"/>
      <c r="B615" s="154">
        <f t="shared" si="2"/>
        <v>10618</v>
      </c>
      <c r="C615" s="3"/>
      <c r="D615" s="3"/>
      <c r="E615" s="91" t="s">
        <v>66</v>
      </c>
      <c r="F615" s="91" t="s">
        <v>1454</v>
      </c>
      <c r="G615" s="3">
        <v>2019</v>
      </c>
      <c r="H615" s="3" t="s">
        <v>1455</v>
      </c>
      <c r="I615" s="3" t="s">
        <v>1254</v>
      </c>
      <c r="J615" s="3">
        <v>58</v>
      </c>
      <c r="K615" s="3" t="s">
        <v>1456</v>
      </c>
      <c r="L615" s="3" t="s">
        <v>277</v>
      </c>
      <c r="M615" s="6" t="s">
        <v>3770</v>
      </c>
      <c r="N615" s="186"/>
    </row>
    <row r="616" ht="12.75" spans="1:14">
      <c r="A616" s="154"/>
      <c r="B616" s="154">
        <f t="shared" si="2"/>
        <v>10619</v>
      </c>
      <c r="C616" s="3"/>
      <c r="D616" s="3"/>
      <c r="E616" s="91" t="s">
        <v>10</v>
      </c>
      <c r="F616" s="91" t="s">
        <v>3501</v>
      </c>
      <c r="G616" s="3">
        <v>2020</v>
      </c>
      <c r="H616" s="3" t="s">
        <v>1019</v>
      </c>
      <c r="I616" s="3" t="s">
        <v>3502</v>
      </c>
      <c r="J616" s="3">
        <v>80</v>
      </c>
      <c r="K616" s="3" t="s">
        <v>959</v>
      </c>
      <c r="L616" s="3" t="s">
        <v>14</v>
      </c>
      <c r="M616" s="6" t="s">
        <v>3770</v>
      </c>
      <c r="N616" s="186"/>
    </row>
    <row r="617" ht="12.75" spans="1:14">
      <c r="A617" s="154"/>
      <c r="B617" s="154">
        <f t="shared" si="2"/>
        <v>10620</v>
      </c>
      <c r="C617" s="3"/>
      <c r="D617" s="3"/>
      <c r="E617" s="91" t="s">
        <v>77</v>
      </c>
      <c r="F617" s="91" t="s">
        <v>3503</v>
      </c>
      <c r="G617" s="3">
        <v>2020</v>
      </c>
      <c r="H617" s="3" t="s">
        <v>1046</v>
      </c>
      <c r="I617" s="3" t="s">
        <v>3502</v>
      </c>
      <c r="J617" s="3" t="s">
        <v>3504</v>
      </c>
      <c r="K617" s="3" t="s">
        <v>3505</v>
      </c>
      <c r="L617" s="3" t="s">
        <v>138</v>
      </c>
      <c r="M617" s="6" t="s">
        <v>3770</v>
      </c>
      <c r="N617" s="186"/>
    </row>
    <row r="618" ht="12.75" spans="1:14">
      <c r="A618" s="154"/>
      <c r="B618" s="154">
        <f t="shared" si="2"/>
        <v>10621</v>
      </c>
      <c r="C618" s="3"/>
      <c r="D618" s="3"/>
      <c r="E618" s="91" t="s">
        <v>77</v>
      </c>
      <c r="F618" s="91" t="s">
        <v>3506</v>
      </c>
      <c r="G618" s="3">
        <v>2020</v>
      </c>
      <c r="H618" s="3" t="s">
        <v>1046</v>
      </c>
      <c r="I618" s="3" t="s">
        <v>1167</v>
      </c>
      <c r="J618" s="3" t="s">
        <v>3507</v>
      </c>
      <c r="L618" s="3" t="s">
        <v>81</v>
      </c>
      <c r="M618" s="6" t="s">
        <v>3770</v>
      </c>
      <c r="N618" s="186"/>
    </row>
    <row r="619" ht="12.75" spans="1:14">
      <c r="A619" s="154"/>
      <c r="B619" s="154">
        <f t="shared" si="2"/>
        <v>10622</v>
      </c>
      <c r="C619" s="3"/>
      <c r="D619" s="3"/>
      <c r="E619" s="204" t="s">
        <v>77</v>
      </c>
      <c r="F619" s="91" t="s">
        <v>3508</v>
      </c>
      <c r="G619" s="3">
        <v>2020</v>
      </c>
      <c r="H619" s="3" t="s">
        <v>1368</v>
      </c>
      <c r="I619" s="3" t="s">
        <v>1023</v>
      </c>
      <c r="J619" s="3" t="s">
        <v>3509</v>
      </c>
      <c r="L619" s="3" t="s">
        <v>81</v>
      </c>
      <c r="M619" s="6" t="s">
        <v>3770</v>
      </c>
      <c r="N619" s="186"/>
    </row>
    <row r="620" ht="12.75" spans="1:14">
      <c r="A620" s="154"/>
      <c r="B620" s="154">
        <f t="shared" si="2"/>
        <v>10623</v>
      </c>
      <c r="C620" s="3"/>
      <c r="D620" s="3"/>
      <c r="E620" s="204" t="s">
        <v>77</v>
      </c>
      <c r="F620" s="91" t="s">
        <v>1032</v>
      </c>
      <c r="G620" s="3">
        <v>2020</v>
      </c>
      <c r="H620" s="3" t="s">
        <v>861</v>
      </c>
      <c r="I620" s="3" t="s">
        <v>1023</v>
      </c>
      <c r="J620" s="3">
        <v>49</v>
      </c>
      <c r="L620" s="3" t="s">
        <v>81</v>
      </c>
      <c r="M620" s="6" t="s">
        <v>3770</v>
      </c>
      <c r="N620" s="186"/>
    </row>
    <row r="621" ht="12.75" spans="1:14">
      <c r="A621" s="154"/>
      <c r="B621" s="154">
        <f t="shared" si="2"/>
        <v>10624</v>
      </c>
      <c r="C621" s="3"/>
      <c r="D621" s="3"/>
      <c r="E621" s="204" t="s">
        <v>77</v>
      </c>
      <c r="F621" s="91" t="s">
        <v>3510</v>
      </c>
      <c r="G621" s="3">
        <v>2020</v>
      </c>
      <c r="H621" s="3" t="s">
        <v>861</v>
      </c>
      <c r="I621" s="3" t="s">
        <v>1023</v>
      </c>
      <c r="J621" s="3">
        <v>49</v>
      </c>
      <c r="L621" s="3" t="s">
        <v>1038</v>
      </c>
      <c r="M621" s="6" t="s">
        <v>3770</v>
      </c>
      <c r="N621" s="186"/>
    </row>
    <row r="622" ht="12.75" spans="1:14">
      <c r="A622" s="154"/>
      <c r="B622" s="154">
        <f t="shared" si="2"/>
        <v>10625</v>
      </c>
      <c r="C622" s="3"/>
      <c r="D622" s="3"/>
      <c r="E622" s="204" t="s">
        <v>77</v>
      </c>
      <c r="F622" s="91" t="s">
        <v>3511</v>
      </c>
      <c r="G622" s="3">
        <v>2019</v>
      </c>
      <c r="H622" s="3" t="s">
        <v>1455</v>
      </c>
      <c r="I622" s="3" t="s">
        <v>1254</v>
      </c>
      <c r="J622" s="3">
        <v>58</v>
      </c>
      <c r="L622" s="3" t="s">
        <v>1038</v>
      </c>
      <c r="M622" s="6" t="s">
        <v>3770</v>
      </c>
      <c r="N622" s="186"/>
    </row>
    <row r="623" ht="12.75" spans="1:14">
      <c r="A623" s="154"/>
      <c r="B623" s="154">
        <f t="shared" si="2"/>
        <v>10626</v>
      </c>
      <c r="C623" s="3"/>
      <c r="D623" s="3"/>
      <c r="E623" s="204" t="s">
        <v>77</v>
      </c>
      <c r="F623" s="91" t="s">
        <v>1366</v>
      </c>
      <c r="G623" s="3">
        <v>2019</v>
      </c>
      <c r="H623" s="3" t="s">
        <v>542</v>
      </c>
      <c r="I623" s="3" t="s">
        <v>1254</v>
      </c>
      <c r="J623" s="3">
        <v>85</v>
      </c>
      <c r="L623" s="3" t="s">
        <v>81</v>
      </c>
      <c r="M623" s="6" t="s">
        <v>3770</v>
      </c>
      <c r="N623" s="186"/>
    </row>
    <row r="624" ht="12.75" spans="1:14">
      <c r="A624" s="154"/>
      <c r="B624" s="154">
        <f t="shared" si="2"/>
        <v>10627</v>
      </c>
      <c r="C624" s="3"/>
      <c r="D624" s="3"/>
      <c r="E624" s="204" t="s">
        <v>77</v>
      </c>
      <c r="F624" s="91" t="s">
        <v>3512</v>
      </c>
      <c r="G624" s="3">
        <v>2019</v>
      </c>
      <c r="H624" s="3" t="s">
        <v>1016</v>
      </c>
      <c r="I624" s="3" t="s">
        <v>1254</v>
      </c>
      <c r="J624" s="3" t="s">
        <v>3513</v>
      </c>
      <c r="K624" s="3" t="s">
        <v>3514</v>
      </c>
      <c r="L624" s="3" t="s">
        <v>81</v>
      </c>
      <c r="M624" s="6" t="s">
        <v>3770</v>
      </c>
      <c r="N624" s="186"/>
    </row>
    <row r="625" ht="12.75" spans="1:14">
      <c r="A625" s="154"/>
      <c r="B625" s="154">
        <f t="shared" si="2"/>
        <v>10628</v>
      </c>
      <c r="C625" s="3"/>
      <c r="D625" s="3"/>
      <c r="E625" s="204" t="s">
        <v>77</v>
      </c>
      <c r="F625" s="91" t="s">
        <v>3515</v>
      </c>
      <c r="G625" s="3">
        <v>2019</v>
      </c>
      <c r="H625" s="3" t="s">
        <v>1455</v>
      </c>
      <c r="I625" s="68" t="s">
        <v>1254</v>
      </c>
      <c r="J625" s="3" t="s">
        <v>3516</v>
      </c>
      <c r="K625" s="3" t="s">
        <v>3517</v>
      </c>
      <c r="L625" s="3" t="s">
        <v>138</v>
      </c>
      <c r="M625" s="6" t="s">
        <v>3770</v>
      </c>
      <c r="N625" s="186"/>
    </row>
    <row r="626" ht="12.75" spans="1:14">
      <c r="A626" s="154"/>
      <c r="B626" s="154">
        <f t="shared" si="2"/>
        <v>10629</v>
      </c>
      <c r="C626" s="3"/>
      <c r="D626" s="3"/>
      <c r="E626" s="91" t="s">
        <v>77</v>
      </c>
      <c r="F626" s="91" t="s">
        <v>1033</v>
      </c>
      <c r="G626" s="3">
        <v>2018</v>
      </c>
      <c r="H626" s="3" t="s">
        <v>1034</v>
      </c>
      <c r="I626" s="3" t="s">
        <v>1035</v>
      </c>
      <c r="J626" s="3">
        <v>700</v>
      </c>
      <c r="K626" s="3" t="s">
        <v>1036</v>
      </c>
      <c r="L626" s="3" t="s">
        <v>138</v>
      </c>
      <c r="M626" s="6" t="s">
        <v>3770</v>
      </c>
      <c r="N626" s="186"/>
    </row>
    <row r="627" ht="12.75" spans="1:14">
      <c r="A627" s="154"/>
      <c r="B627" s="154">
        <f t="shared" si="2"/>
        <v>10630</v>
      </c>
      <c r="C627" s="3"/>
      <c r="D627" s="3"/>
      <c r="E627" s="91" t="s">
        <v>77</v>
      </c>
      <c r="F627" s="91" t="s">
        <v>1037</v>
      </c>
      <c r="G627" s="3">
        <v>2018</v>
      </c>
      <c r="H627" s="3" t="s">
        <v>166</v>
      </c>
      <c r="I627" s="68" t="s">
        <v>1035</v>
      </c>
      <c r="J627" s="3">
        <v>700</v>
      </c>
      <c r="L627" s="3" t="s">
        <v>1038</v>
      </c>
      <c r="M627" s="6" t="s">
        <v>3770</v>
      </c>
      <c r="N627" s="186"/>
    </row>
    <row r="628" ht="12.75" spans="1:14">
      <c r="A628" s="154"/>
      <c r="B628" s="154">
        <f t="shared" si="2"/>
        <v>10631</v>
      </c>
      <c r="C628" s="3"/>
      <c r="D628" s="3"/>
      <c r="E628" s="91" t="s">
        <v>77</v>
      </c>
      <c r="F628" s="91" t="s">
        <v>3518</v>
      </c>
      <c r="G628" s="3">
        <v>2018</v>
      </c>
      <c r="H628" s="3" t="s">
        <v>1034</v>
      </c>
      <c r="I628" s="68" t="s">
        <v>1035</v>
      </c>
      <c r="J628" s="3">
        <v>700</v>
      </c>
      <c r="L628" s="3" t="s">
        <v>138</v>
      </c>
      <c r="M628" s="6" t="s">
        <v>3770</v>
      </c>
      <c r="N628" s="186"/>
    </row>
    <row r="629" ht="12.75" spans="1:14">
      <c r="A629" s="154"/>
      <c r="B629" s="154">
        <f t="shared" si="2"/>
        <v>10632</v>
      </c>
      <c r="C629" s="3"/>
      <c r="D629" s="3"/>
      <c r="E629" s="91" t="s">
        <v>77</v>
      </c>
      <c r="F629" s="91" t="s">
        <v>1474</v>
      </c>
      <c r="G629" s="3">
        <v>2018</v>
      </c>
      <c r="H629" s="3" t="s">
        <v>166</v>
      </c>
      <c r="I629" s="68" t="s">
        <v>1035</v>
      </c>
      <c r="J629" s="3">
        <v>700</v>
      </c>
      <c r="L629" s="3" t="s">
        <v>81</v>
      </c>
      <c r="M629" s="6" t="s">
        <v>3770</v>
      </c>
      <c r="N629" s="186"/>
    </row>
    <row r="630" ht="12.75" spans="1:14">
      <c r="A630" s="154"/>
      <c r="B630" s="154">
        <f t="shared" si="2"/>
        <v>10633</v>
      </c>
      <c r="C630" s="3"/>
      <c r="D630" s="3"/>
      <c r="E630" s="91" t="s">
        <v>77</v>
      </c>
      <c r="F630" s="91" t="s">
        <v>1475</v>
      </c>
      <c r="G630" s="3">
        <v>2018</v>
      </c>
      <c r="H630" s="3" t="s">
        <v>1476</v>
      </c>
      <c r="I630" s="68" t="s">
        <v>1035</v>
      </c>
      <c r="J630" s="3">
        <v>700</v>
      </c>
      <c r="L630" s="3" t="s">
        <v>81</v>
      </c>
      <c r="M630" s="6" t="s">
        <v>3770</v>
      </c>
      <c r="N630" s="186"/>
    </row>
    <row r="631" ht="12.75" spans="1:14">
      <c r="A631" s="154"/>
      <c r="B631" s="154">
        <f t="shared" si="2"/>
        <v>10634</v>
      </c>
      <c r="C631" s="3"/>
      <c r="D631" s="3"/>
      <c r="E631" s="91" t="s">
        <v>77</v>
      </c>
      <c r="F631" s="91" t="s">
        <v>1477</v>
      </c>
      <c r="G631" s="3">
        <v>2018</v>
      </c>
      <c r="H631" s="3" t="s">
        <v>166</v>
      </c>
      <c r="I631" s="68" t="s">
        <v>1035</v>
      </c>
      <c r="J631" s="3">
        <v>700</v>
      </c>
      <c r="L631" s="3" t="s">
        <v>81</v>
      </c>
      <c r="M631" s="6" t="s">
        <v>3770</v>
      </c>
      <c r="N631" s="186"/>
    </row>
    <row r="632" ht="12.75" spans="1:14">
      <c r="A632" s="154"/>
      <c r="B632" s="154">
        <f t="shared" si="2"/>
        <v>10635</v>
      </c>
      <c r="C632" s="3"/>
      <c r="D632" s="3"/>
      <c r="E632" s="91" t="s">
        <v>77</v>
      </c>
      <c r="F632" s="91" t="s">
        <v>3519</v>
      </c>
      <c r="G632" s="3">
        <v>2018</v>
      </c>
      <c r="H632" s="3" t="s">
        <v>1016</v>
      </c>
      <c r="I632" s="3" t="s">
        <v>1254</v>
      </c>
      <c r="J632" s="3" t="s">
        <v>3520</v>
      </c>
      <c r="K632" s="3" t="s">
        <v>1611</v>
      </c>
      <c r="L632" s="3" t="s">
        <v>138</v>
      </c>
      <c r="M632" s="6" t="s">
        <v>3770</v>
      </c>
      <c r="N632" s="186"/>
    </row>
    <row r="633" ht="12.75" spans="1:14">
      <c r="A633" s="154"/>
      <c r="B633" s="154">
        <f t="shared" si="2"/>
        <v>10636</v>
      </c>
      <c r="C633" s="3"/>
      <c r="D633" s="3"/>
      <c r="E633" s="91" t="s">
        <v>77</v>
      </c>
      <c r="F633" s="91" t="s">
        <v>3521</v>
      </c>
      <c r="G633" s="3">
        <v>2019</v>
      </c>
      <c r="H633" s="3" t="s">
        <v>1735</v>
      </c>
      <c r="I633" s="3" t="s">
        <v>1167</v>
      </c>
      <c r="J633" s="3" t="s">
        <v>3522</v>
      </c>
      <c r="L633" s="3" t="s">
        <v>138</v>
      </c>
      <c r="M633" s="6" t="s">
        <v>3770</v>
      </c>
      <c r="N633" s="186"/>
    </row>
    <row r="634" ht="12.75" spans="1:14">
      <c r="A634" s="154"/>
      <c r="B634" s="154">
        <f t="shared" si="2"/>
        <v>10637</v>
      </c>
      <c r="C634" s="3"/>
      <c r="D634" s="3"/>
      <c r="E634" s="91" t="s">
        <v>77</v>
      </c>
      <c r="F634" s="91" t="s">
        <v>3523</v>
      </c>
      <c r="G634" s="3">
        <v>2011</v>
      </c>
      <c r="H634" s="3" t="s">
        <v>166</v>
      </c>
      <c r="I634" s="3" t="s">
        <v>1010</v>
      </c>
      <c r="J634" s="3">
        <v>100</v>
      </c>
      <c r="K634" s="3" t="s">
        <v>3524</v>
      </c>
      <c r="L634" s="3" t="s">
        <v>138</v>
      </c>
      <c r="M634" s="6" t="s">
        <v>3770</v>
      </c>
      <c r="N634" s="186"/>
    </row>
    <row r="635" ht="12.75" spans="1:14">
      <c r="A635" s="154"/>
      <c r="B635" s="154">
        <f t="shared" si="2"/>
        <v>10638</v>
      </c>
      <c r="C635" s="3"/>
      <c r="D635" s="3"/>
      <c r="E635" s="91" t="s">
        <v>10</v>
      </c>
      <c r="F635" s="91" t="s">
        <v>3296</v>
      </c>
      <c r="G635" s="3">
        <v>2017</v>
      </c>
      <c r="H635" s="3" t="s">
        <v>93</v>
      </c>
      <c r="I635" s="3" t="s">
        <v>123</v>
      </c>
      <c r="J635" s="3">
        <v>212</v>
      </c>
      <c r="K635" s="3" t="s">
        <v>72</v>
      </c>
      <c r="L635" s="3" t="s">
        <v>14</v>
      </c>
      <c r="M635" s="6" t="s">
        <v>3769</v>
      </c>
      <c r="N635" s="10"/>
    </row>
    <row r="636" ht="12.75" spans="1:14">
      <c r="A636" s="154"/>
      <c r="B636" s="154">
        <v>10640</v>
      </c>
      <c r="C636" s="3"/>
      <c r="D636" s="3"/>
      <c r="E636" s="91" t="s">
        <v>10</v>
      </c>
      <c r="F636" s="91" t="s">
        <v>3297</v>
      </c>
      <c r="G636" s="3">
        <v>2017</v>
      </c>
      <c r="H636" s="3" t="s">
        <v>93</v>
      </c>
      <c r="I636" s="3" t="s">
        <v>123</v>
      </c>
      <c r="J636" s="3">
        <v>212</v>
      </c>
      <c r="K636" s="3" t="s">
        <v>72</v>
      </c>
      <c r="L636" s="3" t="s">
        <v>14</v>
      </c>
      <c r="M636" s="6" t="s">
        <v>3769</v>
      </c>
      <c r="N636" s="10"/>
    </row>
    <row r="637" ht="12.75" spans="1:14">
      <c r="A637" s="154"/>
      <c r="B637" s="154">
        <f t="shared" ref="B637:B661" si="3">B636+1</f>
        <v>10641</v>
      </c>
      <c r="C637" s="3"/>
      <c r="D637" s="3"/>
      <c r="E637" s="91" t="s">
        <v>10</v>
      </c>
      <c r="F637" s="91" t="s">
        <v>3298</v>
      </c>
      <c r="G637" s="3">
        <v>2017</v>
      </c>
      <c r="H637" s="3" t="s">
        <v>93</v>
      </c>
      <c r="I637" s="3" t="s">
        <v>123</v>
      </c>
      <c r="J637" s="3">
        <v>212</v>
      </c>
      <c r="K637" s="3" t="s">
        <v>72</v>
      </c>
      <c r="L637" s="3" t="s">
        <v>14</v>
      </c>
      <c r="M637" s="6" t="s">
        <v>3769</v>
      </c>
      <c r="N637" s="10"/>
    </row>
    <row r="638" ht="12.75" spans="1:14">
      <c r="A638" s="154"/>
      <c r="B638" s="154">
        <f t="shared" si="3"/>
        <v>10642</v>
      </c>
      <c r="C638" s="3"/>
      <c r="D638" s="3"/>
      <c r="E638" s="91" t="s">
        <v>10</v>
      </c>
      <c r="F638" s="91" t="s">
        <v>3299</v>
      </c>
      <c r="G638" s="3">
        <v>2017</v>
      </c>
      <c r="H638" s="3" t="s">
        <v>93</v>
      </c>
      <c r="I638" s="3" t="s">
        <v>123</v>
      </c>
      <c r="J638" s="3">
        <v>212</v>
      </c>
      <c r="K638" s="3" t="s">
        <v>72</v>
      </c>
      <c r="L638" s="3" t="s">
        <v>14</v>
      </c>
      <c r="M638" s="6" t="s">
        <v>3769</v>
      </c>
      <c r="N638" s="10"/>
    </row>
    <row r="639" ht="12.75" spans="1:14">
      <c r="A639" s="154"/>
      <c r="B639" s="154">
        <f t="shared" si="3"/>
        <v>10643</v>
      </c>
      <c r="C639" s="3"/>
      <c r="D639" s="3"/>
      <c r="E639" s="91" t="s">
        <v>10</v>
      </c>
      <c r="F639" s="91" t="s">
        <v>3300</v>
      </c>
      <c r="G639" s="3">
        <v>2017</v>
      </c>
      <c r="H639" s="3" t="s">
        <v>93</v>
      </c>
      <c r="I639" s="3" t="s">
        <v>123</v>
      </c>
      <c r="J639" s="3">
        <v>212</v>
      </c>
      <c r="K639" s="3" t="s">
        <v>72</v>
      </c>
      <c r="L639" s="3" t="s">
        <v>14</v>
      </c>
      <c r="M639" s="6" t="s">
        <v>3769</v>
      </c>
      <c r="N639" s="10"/>
    </row>
    <row r="640" ht="12.75" spans="1:14">
      <c r="A640" s="154"/>
      <c r="B640" s="154">
        <f t="shared" si="3"/>
        <v>10644</v>
      </c>
      <c r="C640" s="3"/>
      <c r="D640" s="3"/>
      <c r="E640" s="91" t="s">
        <v>10</v>
      </c>
      <c r="F640" s="91" t="s">
        <v>3301</v>
      </c>
      <c r="G640" s="3">
        <v>2017</v>
      </c>
      <c r="H640" s="3" t="s">
        <v>93</v>
      </c>
      <c r="I640" s="3" t="s">
        <v>123</v>
      </c>
      <c r="J640" s="3">
        <v>212</v>
      </c>
      <c r="K640" s="3" t="s">
        <v>72</v>
      </c>
      <c r="L640" s="3" t="s">
        <v>14</v>
      </c>
      <c r="M640" s="6" t="s">
        <v>3769</v>
      </c>
      <c r="N640" s="10"/>
    </row>
    <row r="641" ht="12.75" spans="1:14">
      <c r="A641" s="154"/>
      <c r="B641" s="154">
        <f t="shared" si="3"/>
        <v>10645</v>
      </c>
      <c r="C641" s="3"/>
      <c r="D641" s="3"/>
      <c r="E641" s="91" t="s">
        <v>10</v>
      </c>
      <c r="F641" s="91" t="s">
        <v>3302</v>
      </c>
      <c r="G641" s="3">
        <v>2017</v>
      </c>
      <c r="H641" s="3" t="s">
        <v>93</v>
      </c>
      <c r="I641" s="3" t="s">
        <v>123</v>
      </c>
      <c r="J641" s="3">
        <v>212</v>
      </c>
      <c r="K641" s="3" t="s">
        <v>72</v>
      </c>
      <c r="L641" s="3" t="s">
        <v>14</v>
      </c>
      <c r="M641" s="6" t="s">
        <v>3769</v>
      </c>
      <c r="N641" s="10"/>
    </row>
    <row r="642" ht="12.75" spans="1:14">
      <c r="A642" s="154"/>
      <c r="B642" s="154">
        <f t="shared" si="3"/>
        <v>10646</v>
      </c>
      <c r="C642" s="3"/>
      <c r="D642" s="3"/>
      <c r="E642" s="91" t="s">
        <v>10</v>
      </c>
      <c r="F642" s="91" t="s">
        <v>3303</v>
      </c>
      <c r="G642" s="3">
        <v>2017</v>
      </c>
      <c r="H642" s="3" t="s">
        <v>93</v>
      </c>
      <c r="I642" s="3" t="s">
        <v>123</v>
      </c>
      <c r="J642" s="3">
        <v>212</v>
      </c>
      <c r="K642" s="3" t="s">
        <v>72</v>
      </c>
      <c r="L642" s="3" t="s">
        <v>27</v>
      </c>
      <c r="M642" s="6" t="s">
        <v>3769</v>
      </c>
      <c r="N642" s="10"/>
    </row>
    <row r="643" ht="12.75" spans="1:14">
      <c r="A643" s="154"/>
      <c r="B643" s="154">
        <f t="shared" si="3"/>
        <v>10647</v>
      </c>
      <c r="C643" s="3"/>
      <c r="D643" s="3"/>
      <c r="E643" s="91" t="s">
        <v>10</v>
      </c>
      <c r="F643" s="91" t="s">
        <v>3304</v>
      </c>
      <c r="G643" s="3">
        <v>2017</v>
      </c>
      <c r="H643" s="3" t="s">
        <v>93</v>
      </c>
      <c r="I643" s="3" t="s">
        <v>123</v>
      </c>
      <c r="J643" s="3">
        <v>212</v>
      </c>
      <c r="K643" s="3" t="s">
        <v>72</v>
      </c>
      <c r="L643" s="3" t="s">
        <v>27</v>
      </c>
      <c r="M643" s="6" t="s">
        <v>3769</v>
      </c>
      <c r="N643" s="10"/>
    </row>
    <row r="644" ht="12.75" spans="1:14">
      <c r="A644" s="154"/>
      <c r="B644" s="154">
        <f t="shared" si="3"/>
        <v>10648</v>
      </c>
      <c r="C644" s="3"/>
      <c r="D644" s="3"/>
      <c r="E644" s="91" t="s">
        <v>10</v>
      </c>
      <c r="F644" s="91" t="s">
        <v>3305</v>
      </c>
      <c r="G644" s="3">
        <v>2017</v>
      </c>
      <c r="H644" s="3" t="s">
        <v>93</v>
      </c>
      <c r="I644" s="3" t="s">
        <v>123</v>
      </c>
      <c r="J644" s="3">
        <v>212</v>
      </c>
      <c r="K644" s="3" t="s">
        <v>72</v>
      </c>
      <c r="L644" s="3" t="s">
        <v>27</v>
      </c>
      <c r="M644" s="6" t="s">
        <v>3769</v>
      </c>
      <c r="N644" s="10"/>
    </row>
    <row r="645" ht="12.75" spans="1:14">
      <c r="A645" s="154"/>
      <c r="B645" s="154">
        <f t="shared" si="3"/>
        <v>10649</v>
      </c>
      <c r="C645" s="3"/>
      <c r="D645" s="3"/>
      <c r="E645" s="91" t="s">
        <v>10</v>
      </c>
      <c r="F645" s="91" t="s">
        <v>3306</v>
      </c>
      <c r="G645" s="3">
        <v>2017</v>
      </c>
      <c r="H645" s="3" t="s">
        <v>93</v>
      </c>
      <c r="I645" s="3" t="s">
        <v>123</v>
      </c>
      <c r="J645" s="3">
        <v>212</v>
      </c>
      <c r="K645" s="3" t="s">
        <v>72</v>
      </c>
      <c r="L645" s="3" t="s">
        <v>27</v>
      </c>
      <c r="M645" s="6" t="s">
        <v>3769</v>
      </c>
      <c r="N645" s="10"/>
    </row>
    <row r="646" ht="12.75" spans="1:14">
      <c r="A646" s="154"/>
      <c r="B646" s="154">
        <f t="shared" si="3"/>
        <v>10650</v>
      </c>
      <c r="C646" s="3"/>
      <c r="D646" s="3"/>
      <c r="E646" s="91" t="s">
        <v>10</v>
      </c>
      <c r="F646" s="91" t="s">
        <v>3307</v>
      </c>
      <c r="G646" s="3">
        <v>2017</v>
      </c>
      <c r="H646" s="3" t="s">
        <v>93</v>
      </c>
      <c r="I646" s="3" t="s">
        <v>123</v>
      </c>
      <c r="J646" s="3">
        <v>212</v>
      </c>
      <c r="K646" s="3" t="s">
        <v>72</v>
      </c>
      <c r="L646" s="3" t="s">
        <v>27</v>
      </c>
      <c r="M646" s="6" t="s">
        <v>3769</v>
      </c>
      <c r="N646" s="10"/>
    </row>
    <row r="647" ht="12.75" spans="1:14">
      <c r="A647" s="154"/>
      <c r="B647" s="154">
        <f t="shared" si="3"/>
        <v>10651</v>
      </c>
      <c r="C647" s="3"/>
      <c r="D647" s="3"/>
      <c r="E647" s="91" t="s">
        <v>10</v>
      </c>
      <c r="F647" s="91" t="s">
        <v>3308</v>
      </c>
      <c r="G647" s="3">
        <v>2017</v>
      </c>
      <c r="H647" s="3" t="s">
        <v>93</v>
      </c>
      <c r="I647" s="3" t="s">
        <v>123</v>
      </c>
      <c r="J647" s="3">
        <v>212</v>
      </c>
      <c r="K647" s="3" t="s">
        <v>72</v>
      </c>
      <c r="L647" s="3" t="s">
        <v>27</v>
      </c>
      <c r="M647" s="6" t="s">
        <v>3769</v>
      </c>
      <c r="N647" s="10"/>
    </row>
    <row r="648" ht="12.75" spans="1:14">
      <c r="A648" s="154"/>
      <c r="B648" s="154">
        <f t="shared" si="3"/>
        <v>10652</v>
      </c>
      <c r="C648" s="3"/>
      <c r="D648" s="3"/>
      <c r="E648" s="91" t="s">
        <v>10</v>
      </c>
      <c r="F648" s="91" t="s">
        <v>3309</v>
      </c>
      <c r="G648" s="3">
        <v>2017</v>
      </c>
      <c r="H648" s="3" t="s">
        <v>93</v>
      </c>
      <c r="I648" s="3" t="s">
        <v>123</v>
      </c>
      <c r="J648" s="3">
        <v>212</v>
      </c>
      <c r="K648" s="3" t="s">
        <v>72</v>
      </c>
      <c r="L648" s="3" t="s">
        <v>27</v>
      </c>
      <c r="M648" s="6" t="s">
        <v>3769</v>
      </c>
      <c r="N648" s="10"/>
    </row>
    <row r="649" ht="12.75" spans="1:14">
      <c r="A649" s="154"/>
      <c r="B649" s="154">
        <f t="shared" si="3"/>
        <v>10653</v>
      </c>
      <c r="C649" s="3"/>
      <c r="D649" s="3"/>
      <c r="E649" s="91" t="s">
        <v>10</v>
      </c>
      <c r="F649" s="91" t="s">
        <v>3310</v>
      </c>
      <c r="G649" s="3">
        <v>2017</v>
      </c>
      <c r="H649" s="3" t="s">
        <v>93</v>
      </c>
      <c r="I649" s="3" t="s">
        <v>123</v>
      </c>
      <c r="J649" s="3">
        <v>212</v>
      </c>
      <c r="K649" s="3" t="s">
        <v>72</v>
      </c>
      <c r="L649" s="3" t="s">
        <v>27</v>
      </c>
      <c r="M649" s="6" t="s">
        <v>3769</v>
      </c>
      <c r="N649" s="10"/>
    </row>
    <row r="650" ht="12.75" spans="1:14">
      <c r="A650" s="154"/>
      <c r="B650" s="154">
        <f t="shared" si="3"/>
        <v>10654</v>
      </c>
      <c r="C650" s="3"/>
      <c r="D650" s="3"/>
      <c r="E650" s="91" t="s">
        <v>10</v>
      </c>
      <c r="F650" s="91" t="s">
        <v>3311</v>
      </c>
      <c r="G650" s="3">
        <v>2017</v>
      </c>
      <c r="H650" s="3" t="s">
        <v>93</v>
      </c>
      <c r="I650" s="3" t="s">
        <v>123</v>
      </c>
      <c r="J650" s="3">
        <v>212</v>
      </c>
      <c r="K650" s="3" t="s">
        <v>72</v>
      </c>
      <c r="L650" s="3" t="s">
        <v>170</v>
      </c>
      <c r="M650" s="6" t="s">
        <v>3769</v>
      </c>
      <c r="N650" s="10"/>
    </row>
    <row r="651" ht="12.75" spans="1:14">
      <c r="A651" s="154"/>
      <c r="B651" s="154">
        <f t="shared" si="3"/>
        <v>10655</v>
      </c>
      <c r="C651" s="3"/>
      <c r="D651" s="3"/>
      <c r="E651" s="91" t="s">
        <v>10</v>
      </c>
      <c r="F651" s="91" t="s">
        <v>3312</v>
      </c>
      <c r="G651" s="3">
        <v>2017</v>
      </c>
      <c r="H651" s="3" t="s">
        <v>93</v>
      </c>
      <c r="I651" s="3" t="s">
        <v>123</v>
      </c>
      <c r="J651" s="3">
        <v>212</v>
      </c>
      <c r="K651" s="3" t="s">
        <v>72</v>
      </c>
      <c r="L651" s="3" t="s">
        <v>170</v>
      </c>
      <c r="M651" s="6" t="s">
        <v>3769</v>
      </c>
      <c r="N651" s="10"/>
    </row>
    <row r="652" ht="12.75" spans="1:14">
      <c r="A652" s="154"/>
      <c r="B652" s="154">
        <f t="shared" si="3"/>
        <v>10656</v>
      </c>
      <c r="C652" s="3"/>
      <c r="D652" s="3"/>
      <c r="E652" s="91" t="s">
        <v>10</v>
      </c>
      <c r="F652" s="91" t="s">
        <v>3313</v>
      </c>
      <c r="G652" s="3">
        <v>2017</v>
      </c>
      <c r="H652" s="3" t="s">
        <v>93</v>
      </c>
      <c r="I652" s="3" t="s">
        <v>123</v>
      </c>
      <c r="J652" s="3">
        <v>212</v>
      </c>
      <c r="K652" s="3" t="s">
        <v>289</v>
      </c>
      <c r="L652" s="3" t="s">
        <v>27</v>
      </c>
      <c r="M652" s="6" t="s">
        <v>3769</v>
      </c>
      <c r="N652" s="10"/>
    </row>
    <row r="653" ht="12.75" spans="1:14">
      <c r="A653" s="154"/>
      <c r="B653" s="154">
        <f t="shared" si="3"/>
        <v>10657</v>
      </c>
      <c r="C653" s="3"/>
      <c r="D653" s="3"/>
      <c r="E653" s="91" t="s">
        <v>10</v>
      </c>
      <c r="F653" s="91" t="s">
        <v>288</v>
      </c>
      <c r="G653" s="3">
        <v>2017</v>
      </c>
      <c r="H653" s="3" t="s">
        <v>93</v>
      </c>
      <c r="I653" s="3" t="s">
        <v>123</v>
      </c>
      <c r="J653" s="3">
        <v>212</v>
      </c>
      <c r="K653" s="3" t="s">
        <v>289</v>
      </c>
      <c r="L653" s="3" t="s">
        <v>40</v>
      </c>
      <c r="M653" s="6" t="s">
        <v>3769</v>
      </c>
      <c r="N653" s="10"/>
    </row>
    <row r="654" ht="12.75" spans="1:14">
      <c r="A654" s="154"/>
      <c r="B654" s="154">
        <f t="shared" si="3"/>
        <v>10658</v>
      </c>
      <c r="C654" s="3"/>
      <c r="D654" s="3"/>
      <c r="E654" s="91" t="s">
        <v>10</v>
      </c>
      <c r="F654" s="91" t="s">
        <v>121</v>
      </c>
      <c r="G654" s="3">
        <v>2017</v>
      </c>
      <c r="H654" s="3" t="s">
        <v>122</v>
      </c>
      <c r="I654" s="3" t="s">
        <v>123</v>
      </c>
      <c r="J654" s="3">
        <v>195</v>
      </c>
      <c r="K654" s="3" t="s">
        <v>124</v>
      </c>
      <c r="L654" s="3" t="s">
        <v>27</v>
      </c>
      <c r="M654" s="6" t="s">
        <v>3769</v>
      </c>
      <c r="N654" s="10"/>
    </row>
    <row r="655" ht="12.75" spans="1:14">
      <c r="A655" s="154"/>
      <c r="B655" s="154">
        <f t="shared" si="3"/>
        <v>10659</v>
      </c>
      <c r="C655" s="3"/>
      <c r="D655" s="3"/>
      <c r="E655" s="91" t="s">
        <v>10</v>
      </c>
      <c r="F655" s="91" t="s">
        <v>125</v>
      </c>
      <c r="G655" s="3">
        <v>2017</v>
      </c>
      <c r="H655" s="3" t="s">
        <v>122</v>
      </c>
      <c r="I655" s="3" t="s">
        <v>123</v>
      </c>
      <c r="J655" s="3">
        <v>195</v>
      </c>
      <c r="K655" s="3" t="s">
        <v>124</v>
      </c>
      <c r="L655" s="3" t="s">
        <v>27</v>
      </c>
      <c r="M655" s="6" t="s">
        <v>3769</v>
      </c>
      <c r="N655" s="10"/>
    </row>
    <row r="656" ht="12.75" spans="1:14">
      <c r="A656" s="154"/>
      <c r="B656" s="154">
        <f t="shared" si="3"/>
        <v>10660</v>
      </c>
      <c r="C656" s="3"/>
      <c r="D656" s="3"/>
      <c r="E656" s="91" t="s">
        <v>10</v>
      </c>
      <c r="F656" s="91" t="s">
        <v>126</v>
      </c>
      <c r="G656" s="3">
        <v>2017</v>
      </c>
      <c r="H656" s="3" t="s">
        <v>122</v>
      </c>
      <c r="I656" s="3" t="s">
        <v>127</v>
      </c>
      <c r="J656" s="3" t="s">
        <v>128</v>
      </c>
      <c r="K656" s="3" t="s">
        <v>129</v>
      </c>
      <c r="L656" s="3" t="s">
        <v>27</v>
      </c>
      <c r="M656" s="6" t="s">
        <v>3769</v>
      </c>
      <c r="N656" s="10"/>
    </row>
    <row r="657" ht="20.25" customHeight="1" spans="1:14">
      <c r="A657" s="154"/>
      <c r="B657" s="154">
        <f t="shared" si="3"/>
        <v>10661</v>
      </c>
      <c r="C657" s="3"/>
      <c r="D657" s="3"/>
      <c r="E657" s="91" t="s">
        <v>10</v>
      </c>
      <c r="F657" s="91" t="s">
        <v>543</v>
      </c>
      <c r="G657" s="3">
        <v>2017</v>
      </c>
      <c r="H657" s="3" t="s">
        <v>140</v>
      </c>
      <c r="I657" s="3" t="s">
        <v>544</v>
      </c>
      <c r="J657" s="3">
        <v>343</v>
      </c>
      <c r="L657" s="3" t="s">
        <v>40</v>
      </c>
      <c r="M657" s="6" t="s">
        <v>3769</v>
      </c>
      <c r="N657" s="10"/>
    </row>
    <row r="658" ht="12.75" spans="1:14">
      <c r="A658" s="154"/>
      <c r="B658" s="154">
        <f t="shared" si="3"/>
        <v>10662</v>
      </c>
      <c r="C658" s="3"/>
      <c r="D658" s="3"/>
      <c r="E658" s="91" t="s">
        <v>545</v>
      </c>
      <c r="F658" s="91" t="s">
        <v>546</v>
      </c>
      <c r="G658" s="3">
        <v>2017</v>
      </c>
      <c r="H658" s="3" t="s">
        <v>148</v>
      </c>
      <c r="I658" s="3" t="s">
        <v>547</v>
      </c>
      <c r="J658" s="3">
        <v>155</v>
      </c>
      <c r="L658" s="3" t="s">
        <v>548</v>
      </c>
      <c r="M658" s="6" t="s">
        <v>3769</v>
      </c>
      <c r="N658" s="10"/>
    </row>
    <row r="659" ht="12.75" spans="1:14">
      <c r="A659" s="154"/>
      <c r="B659" s="154">
        <f t="shared" si="3"/>
        <v>10663</v>
      </c>
      <c r="C659" s="3"/>
      <c r="D659" s="3"/>
      <c r="E659" s="91" t="s">
        <v>77</v>
      </c>
      <c r="F659" s="91" t="s">
        <v>3314</v>
      </c>
      <c r="G659" s="3">
        <v>2017</v>
      </c>
      <c r="H659" s="3" t="s">
        <v>148</v>
      </c>
      <c r="I659" s="68" t="s">
        <v>547</v>
      </c>
      <c r="J659" s="3">
        <v>74</v>
      </c>
      <c r="L659" s="3" t="s">
        <v>138</v>
      </c>
      <c r="M659" s="6" t="s">
        <v>3769</v>
      </c>
      <c r="N659" s="10"/>
    </row>
    <row r="660" ht="12.75" spans="1:14">
      <c r="A660" s="154"/>
      <c r="B660" s="154">
        <f t="shared" si="3"/>
        <v>10664</v>
      </c>
      <c r="C660" s="3"/>
      <c r="D660" s="3"/>
      <c r="E660" s="91" t="s">
        <v>10</v>
      </c>
      <c r="F660" s="91" t="s">
        <v>3315</v>
      </c>
      <c r="G660" s="3">
        <v>2017</v>
      </c>
      <c r="H660" s="3" t="s">
        <v>140</v>
      </c>
      <c r="I660" s="68" t="s">
        <v>547</v>
      </c>
      <c r="J660" s="3">
        <v>318</v>
      </c>
      <c r="L660" s="3" t="s">
        <v>27</v>
      </c>
      <c r="M660" s="6" t="s">
        <v>3769</v>
      </c>
      <c r="N660" s="10"/>
    </row>
    <row r="661" ht="12.75" spans="1:14">
      <c r="A661" s="154"/>
      <c r="B661" s="154">
        <f t="shared" si="3"/>
        <v>10665</v>
      </c>
      <c r="C661" s="3"/>
      <c r="D661" s="3"/>
      <c r="E661" s="91" t="s">
        <v>10</v>
      </c>
      <c r="F661" s="91" t="s">
        <v>3316</v>
      </c>
      <c r="G661" s="3">
        <v>2017</v>
      </c>
      <c r="H661" s="3" t="s">
        <v>140</v>
      </c>
      <c r="I661" s="68" t="s">
        <v>547</v>
      </c>
      <c r="J661" s="3">
        <v>318</v>
      </c>
      <c r="L661" s="3" t="s">
        <v>27</v>
      </c>
      <c r="M661" s="6" t="s">
        <v>3769</v>
      </c>
      <c r="N661" s="10"/>
    </row>
    <row r="662" ht="12.75" spans="1:14">
      <c r="A662" s="154"/>
      <c r="B662" s="154">
        <v>10667</v>
      </c>
      <c r="C662" s="3"/>
      <c r="D662" s="3"/>
      <c r="E662" s="91" t="s">
        <v>10</v>
      </c>
      <c r="F662" s="91" t="s">
        <v>3317</v>
      </c>
      <c r="G662" s="3">
        <v>2017</v>
      </c>
      <c r="H662" s="3" t="s">
        <v>140</v>
      </c>
      <c r="I662" s="68" t="s">
        <v>547</v>
      </c>
      <c r="J662" s="3">
        <v>318</v>
      </c>
      <c r="L662" s="3" t="s">
        <v>27</v>
      </c>
      <c r="M662" s="6" t="s">
        <v>3769</v>
      </c>
      <c r="N662" s="10"/>
    </row>
    <row r="663" ht="12.75" spans="1:14">
      <c r="A663" s="154"/>
      <c r="B663" s="154">
        <f t="shared" ref="B663:B669" si="4">B662+1</f>
        <v>10668</v>
      </c>
      <c r="C663" s="3"/>
      <c r="D663" s="3"/>
      <c r="E663" s="91" t="s">
        <v>10</v>
      </c>
      <c r="F663" s="91" t="s">
        <v>619</v>
      </c>
      <c r="G663" s="3">
        <v>2017</v>
      </c>
      <c r="H663" s="3" t="s">
        <v>375</v>
      </c>
      <c r="I663" s="68" t="s">
        <v>547</v>
      </c>
      <c r="J663" s="3">
        <v>168</v>
      </c>
      <c r="L663" s="3" t="s">
        <v>40</v>
      </c>
      <c r="M663" s="6" t="s">
        <v>3769</v>
      </c>
      <c r="N663" s="10"/>
    </row>
    <row r="664" ht="12.75" spans="1:14">
      <c r="A664" s="154"/>
      <c r="B664" s="154">
        <f t="shared" si="4"/>
        <v>10669</v>
      </c>
      <c r="C664" s="3"/>
      <c r="D664" s="3"/>
      <c r="E664" s="91" t="s">
        <v>10</v>
      </c>
      <c r="F664" s="91" t="s">
        <v>549</v>
      </c>
      <c r="G664" s="3">
        <v>2017</v>
      </c>
      <c r="H664" s="3" t="s">
        <v>140</v>
      </c>
      <c r="I664" s="68" t="s">
        <v>372</v>
      </c>
      <c r="J664" s="3">
        <v>345</v>
      </c>
      <c r="L664" s="3" t="s">
        <v>14</v>
      </c>
      <c r="M664" s="6" t="s">
        <v>3769</v>
      </c>
      <c r="N664" s="10"/>
    </row>
    <row r="665" ht="12.75" spans="1:14">
      <c r="A665" s="154"/>
      <c r="B665" s="154">
        <f t="shared" si="4"/>
        <v>10670</v>
      </c>
      <c r="C665" s="3"/>
      <c r="D665" s="3"/>
      <c r="E665" s="91" t="s">
        <v>10</v>
      </c>
      <c r="F665" s="91" t="s">
        <v>550</v>
      </c>
      <c r="G665" s="3">
        <v>2017</v>
      </c>
      <c r="H665" s="3" t="s">
        <v>140</v>
      </c>
      <c r="I665" s="68" t="s">
        <v>372</v>
      </c>
      <c r="J665" s="3">
        <v>345</v>
      </c>
      <c r="L665" s="3" t="s">
        <v>14</v>
      </c>
      <c r="M665" s="6" t="s">
        <v>3769</v>
      </c>
      <c r="N665" s="10"/>
    </row>
    <row r="666" ht="12.75" spans="1:14">
      <c r="A666" s="154"/>
      <c r="B666" s="154">
        <f t="shared" si="4"/>
        <v>10671</v>
      </c>
      <c r="C666" s="3"/>
      <c r="D666" s="3"/>
      <c r="E666" s="91" t="s">
        <v>10</v>
      </c>
      <c r="F666" s="91" t="s">
        <v>371</v>
      </c>
      <c r="G666" s="3">
        <v>2017</v>
      </c>
      <c r="H666" s="3" t="s">
        <v>140</v>
      </c>
      <c r="I666" s="68" t="s">
        <v>372</v>
      </c>
      <c r="J666" s="3">
        <v>345</v>
      </c>
      <c r="L666" s="3" t="s">
        <v>27</v>
      </c>
      <c r="M666" s="6" t="s">
        <v>3769</v>
      </c>
      <c r="N666" s="10"/>
    </row>
    <row r="667" ht="12.75" spans="1:14">
      <c r="A667" s="154"/>
      <c r="B667" s="154">
        <f t="shared" si="4"/>
        <v>10672</v>
      </c>
      <c r="C667" s="3"/>
      <c r="D667" s="3"/>
      <c r="E667" s="91" t="s">
        <v>10</v>
      </c>
      <c r="F667" s="91" t="s">
        <v>373</v>
      </c>
      <c r="G667" s="3">
        <v>2017</v>
      </c>
      <c r="H667" s="3" t="s">
        <v>140</v>
      </c>
      <c r="I667" s="68" t="s">
        <v>372</v>
      </c>
      <c r="J667" s="3">
        <v>345</v>
      </c>
      <c r="L667" s="3" t="s">
        <v>27</v>
      </c>
      <c r="M667" s="6" t="s">
        <v>3769</v>
      </c>
      <c r="N667" s="10"/>
    </row>
    <row r="668" ht="12.75" spans="1:14">
      <c r="A668" s="154"/>
      <c r="B668" s="154">
        <f t="shared" si="4"/>
        <v>10673</v>
      </c>
      <c r="C668" s="3"/>
      <c r="D668" s="3"/>
      <c r="E668" s="91" t="s">
        <v>10</v>
      </c>
      <c r="F668" s="91" t="s">
        <v>374</v>
      </c>
      <c r="G668" s="3">
        <v>2017</v>
      </c>
      <c r="H668" s="3" t="s">
        <v>375</v>
      </c>
      <c r="I668" s="68" t="s">
        <v>372</v>
      </c>
      <c r="J668" s="3">
        <v>345</v>
      </c>
      <c r="L668" s="3" t="s">
        <v>27</v>
      </c>
      <c r="M668" s="6" t="s">
        <v>3769</v>
      </c>
      <c r="N668" s="10"/>
    </row>
    <row r="669" ht="12.75" spans="1:14">
      <c r="A669" s="154"/>
      <c r="B669" s="154">
        <f t="shared" si="4"/>
        <v>10674</v>
      </c>
      <c r="C669" s="3"/>
      <c r="D669" s="3"/>
      <c r="E669" s="91" t="s">
        <v>10</v>
      </c>
      <c r="F669" s="91" t="s">
        <v>551</v>
      </c>
      <c r="G669" s="3">
        <v>2017</v>
      </c>
      <c r="H669" s="3" t="s">
        <v>375</v>
      </c>
      <c r="I669" s="68" t="s">
        <v>372</v>
      </c>
      <c r="J669" s="3">
        <v>345</v>
      </c>
      <c r="L669" s="3" t="s">
        <v>14</v>
      </c>
      <c r="M669" s="6" t="s">
        <v>3769</v>
      </c>
      <c r="N669" s="10"/>
    </row>
    <row r="670" ht="12.75" spans="1:14">
      <c r="A670" s="154"/>
      <c r="B670" s="154">
        <v>10677</v>
      </c>
      <c r="C670" s="3"/>
      <c r="D670" s="3"/>
      <c r="E670" s="91" t="s">
        <v>10</v>
      </c>
      <c r="F670" s="91" t="s">
        <v>552</v>
      </c>
      <c r="G670" s="3">
        <v>2017</v>
      </c>
      <c r="H670" s="68" t="s">
        <v>375</v>
      </c>
      <c r="I670" s="68" t="s">
        <v>372</v>
      </c>
      <c r="J670" s="3">
        <v>345</v>
      </c>
      <c r="L670" s="3" t="s">
        <v>14</v>
      </c>
      <c r="M670" s="6" t="s">
        <v>3769</v>
      </c>
      <c r="N670" s="10"/>
    </row>
    <row r="671" ht="12.75" spans="1:14">
      <c r="A671" s="154"/>
      <c r="B671" s="154">
        <f t="shared" ref="B671:B980" si="5">B670+1</f>
        <v>10678</v>
      </c>
      <c r="C671" s="3"/>
      <c r="D671" s="3"/>
      <c r="E671" s="91" t="s">
        <v>10</v>
      </c>
      <c r="F671" s="91" t="s">
        <v>553</v>
      </c>
      <c r="G671" s="3">
        <v>2017</v>
      </c>
      <c r="H671" s="68" t="s">
        <v>375</v>
      </c>
      <c r="I671" s="68" t="s">
        <v>372</v>
      </c>
      <c r="J671" s="3">
        <v>345</v>
      </c>
      <c r="L671" s="3" t="s">
        <v>14</v>
      </c>
      <c r="M671" s="6" t="s">
        <v>3769</v>
      </c>
      <c r="N671" s="10"/>
    </row>
    <row r="672" ht="12.75" spans="1:14">
      <c r="A672" s="154"/>
      <c r="B672" s="154">
        <f t="shared" si="5"/>
        <v>10679</v>
      </c>
      <c r="C672" s="3"/>
      <c r="D672" s="3"/>
      <c r="E672" s="91" t="s">
        <v>10</v>
      </c>
      <c r="F672" s="91" t="s">
        <v>620</v>
      </c>
      <c r="G672" s="3">
        <v>2017</v>
      </c>
      <c r="H672" s="3" t="s">
        <v>279</v>
      </c>
      <c r="I672" s="3" t="s">
        <v>621</v>
      </c>
      <c r="J672" s="3">
        <v>124</v>
      </c>
      <c r="L672" s="3" t="s">
        <v>40</v>
      </c>
      <c r="M672" s="6" t="s">
        <v>3769</v>
      </c>
      <c r="N672" s="10"/>
    </row>
    <row r="673" ht="12.75" spans="1:14">
      <c r="A673" s="154"/>
      <c r="B673" s="154">
        <f t="shared" si="5"/>
        <v>10680</v>
      </c>
      <c r="C673" s="3"/>
      <c r="D673" s="3"/>
      <c r="E673" s="91" t="s">
        <v>66</v>
      </c>
      <c r="F673" s="91" t="s">
        <v>3318</v>
      </c>
      <c r="G673" s="3">
        <v>2018</v>
      </c>
      <c r="H673" s="3" t="s">
        <v>131</v>
      </c>
      <c r="I673" s="3" t="s">
        <v>3319</v>
      </c>
      <c r="J673" s="3">
        <v>308</v>
      </c>
      <c r="L673" s="3" t="s">
        <v>277</v>
      </c>
      <c r="M673" s="6" t="s">
        <v>3769</v>
      </c>
      <c r="N673" s="10"/>
    </row>
    <row r="674" ht="12.75" spans="1:14">
      <c r="A674" s="154"/>
      <c r="B674" s="154">
        <f t="shared" si="5"/>
        <v>10681</v>
      </c>
      <c r="C674" s="3"/>
      <c r="D674" s="3"/>
      <c r="E674" s="91" t="s">
        <v>19</v>
      </c>
      <c r="F674" s="91" t="s">
        <v>902</v>
      </c>
      <c r="G674" s="3">
        <v>2018</v>
      </c>
      <c r="H674" s="3" t="s">
        <v>279</v>
      </c>
      <c r="I674" s="3" t="s">
        <v>770</v>
      </c>
      <c r="J674" s="3">
        <v>139</v>
      </c>
      <c r="L674" s="3" t="s">
        <v>40</v>
      </c>
      <c r="M674" s="6" t="s">
        <v>3769</v>
      </c>
      <c r="N674" s="10"/>
    </row>
    <row r="675" ht="12.75" spans="1:14">
      <c r="A675" s="154"/>
      <c r="B675" s="154">
        <f t="shared" si="5"/>
        <v>10682</v>
      </c>
      <c r="C675" s="3"/>
      <c r="D675" s="3"/>
      <c r="E675" s="91" t="s">
        <v>10</v>
      </c>
      <c r="F675" s="91" t="s">
        <v>722</v>
      </c>
      <c r="G675" s="3">
        <v>2018</v>
      </c>
      <c r="H675" s="3" t="s">
        <v>375</v>
      </c>
      <c r="I675" s="3" t="s">
        <v>291</v>
      </c>
      <c r="J675" s="3">
        <v>167</v>
      </c>
      <c r="L675" s="3" t="s">
        <v>14</v>
      </c>
      <c r="M675" s="6" t="s">
        <v>3769</v>
      </c>
      <c r="N675" s="10"/>
    </row>
    <row r="676" ht="12.75" spans="1:14">
      <c r="A676" s="154"/>
      <c r="B676" s="154">
        <f t="shared" si="5"/>
        <v>10683</v>
      </c>
      <c r="C676" s="3"/>
      <c r="D676" s="3"/>
      <c r="E676" s="91" t="s">
        <v>19</v>
      </c>
      <c r="F676" s="91" t="s">
        <v>765</v>
      </c>
      <c r="G676" s="3">
        <v>2018</v>
      </c>
      <c r="H676" s="3" t="s">
        <v>140</v>
      </c>
      <c r="I676" s="3" t="s">
        <v>291</v>
      </c>
      <c r="J676" s="3">
        <v>317</v>
      </c>
      <c r="K676" s="3" t="s">
        <v>300</v>
      </c>
      <c r="L676" s="3" t="s">
        <v>14</v>
      </c>
      <c r="M676" s="6" t="s">
        <v>3769</v>
      </c>
      <c r="N676" s="10"/>
    </row>
    <row r="677" ht="12.75" spans="1:14">
      <c r="A677" s="154"/>
      <c r="B677" s="154">
        <f t="shared" si="5"/>
        <v>10684</v>
      </c>
      <c r="C677" s="3"/>
      <c r="D677" s="3"/>
      <c r="E677" s="91" t="s">
        <v>10</v>
      </c>
      <c r="F677" s="91" t="s">
        <v>622</v>
      </c>
      <c r="G677" s="3">
        <v>2018</v>
      </c>
      <c r="H677" s="3" t="s">
        <v>93</v>
      </c>
      <c r="I677" s="3" t="s">
        <v>291</v>
      </c>
      <c r="J677" s="3">
        <v>212</v>
      </c>
      <c r="L677" s="3" t="s">
        <v>14</v>
      </c>
      <c r="M677" s="6" t="s">
        <v>3769</v>
      </c>
      <c r="N677" s="10"/>
    </row>
    <row r="678" ht="12.75" spans="1:14">
      <c r="A678" s="154"/>
      <c r="B678" s="154">
        <f t="shared" si="5"/>
        <v>10685</v>
      </c>
      <c r="C678" s="3"/>
      <c r="D678" s="3"/>
      <c r="E678" s="91" t="s">
        <v>10</v>
      </c>
      <c r="F678" s="91" t="s">
        <v>623</v>
      </c>
      <c r="G678" s="3">
        <v>2018</v>
      </c>
      <c r="H678" s="3" t="s">
        <v>93</v>
      </c>
      <c r="I678" s="3" t="s">
        <v>291</v>
      </c>
      <c r="J678" s="3">
        <v>212</v>
      </c>
      <c r="L678" s="3" t="s">
        <v>14</v>
      </c>
      <c r="M678" s="6" t="s">
        <v>3769</v>
      </c>
      <c r="N678" s="10"/>
    </row>
    <row r="679" ht="12.75" spans="1:14">
      <c r="A679" s="154"/>
      <c r="B679" s="154">
        <f t="shared" si="5"/>
        <v>10686</v>
      </c>
      <c r="C679" s="3"/>
      <c r="D679" s="3"/>
      <c r="E679" s="91" t="s">
        <v>10</v>
      </c>
      <c r="F679" s="91" t="s">
        <v>624</v>
      </c>
      <c r="G679" s="3">
        <v>2018</v>
      </c>
      <c r="H679" s="3" t="s">
        <v>93</v>
      </c>
      <c r="I679" s="3" t="s">
        <v>291</v>
      </c>
      <c r="J679" s="3">
        <v>212</v>
      </c>
      <c r="L679" s="3" t="s">
        <v>14</v>
      </c>
      <c r="M679" s="6" t="s">
        <v>3769</v>
      </c>
      <c r="N679" s="10"/>
    </row>
    <row r="680" ht="12.75" spans="1:14">
      <c r="A680" s="154"/>
      <c r="B680" s="154">
        <f t="shared" si="5"/>
        <v>10687</v>
      </c>
      <c r="C680" s="3"/>
      <c r="D680" s="3"/>
      <c r="E680" s="91" t="s">
        <v>10</v>
      </c>
      <c r="F680" s="91" t="s">
        <v>625</v>
      </c>
      <c r="G680" s="3">
        <v>2018</v>
      </c>
      <c r="H680" s="3" t="s">
        <v>93</v>
      </c>
      <c r="I680" s="3" t="s">
        <v>291</v>
      </c>
      <c r="J680" s="3">
        <v>212</v>
      </c>
      <c r="L680" s="3" t="s">
        <v>14</v>
      </c>
      <c r="M680" s="6" t="s">
        <v>3769</v>
      </c>
      <c r="N680" s="10"/>
    </row>
    <row r="681" ht="12.75" spans="1:14">
      <c r="A681" s="154"/>
      <c r="B681" s="154">
        <f t="shared" si="5"/>
        <v>10688</v>
      </c>
      <c r="C681" s="3"/>
      <c r="D681" s="3"/>
      <c r="E681" s="91" t="s">
        <v>10</v>
      </c>
      <c r="F681" s="91" t="s">
        <v>290</v>
      </c>
      <c r="G681" s="3">
        <v>2018</v>
      </c>
      <c r="H681" s="3" t="s">
        <v>93</v>
      </c>
      <c r="I681" s="3" t="s">
        <v>291</v>
      </c>
      <c r="J681" s="3">
        <v>212</v>
      </c>
      <c r="L681" s="3" t="s">
        <v>27</v>
      </c>
      <c r="M681" s="6" t="s">
        <v>3769</v>
      </c>
      <c r="N681" s="10"/>
    </row>
    <row r="682" ht="12.75" spans="1:14">
      <c r="A682" s="154"/>
      <c r="B682" s="154">
        <f t="shared" si="5"/>
        <v>10689</v>
      </c>
      <c r="C682" s="3"/>
      <c r="D682" s="3"/>
      <c r="E682" s="91" t="s">
        <v>10</v>
      </c>
      <c r="F682" s="91" t="s">
        <v>554</v>
      </c>
      <c r="G682" s="3">
        <v>2018</v>
      </c>
      <c r="H682" s="3" t="s">
        <v>555</v>
      </c>
      <c r="I682" s="3" t="s">
        <v>29</v>
      </c>
      <c r="J682" s="3">
        <v>49</v>
      </c>
      <c r="L682" s="3" t="s">
        <v>40</v>
      </c>
      <c r="M682" s="6" t="s">
        <v>3769</v>
      </c>
      <c r="N682" s="10"/>
    </row>
    <row r="683" ht="12.75" spans="1:14">
      <c r="A683" s="154"/>
      <c r="B683" s="154">
        <f t="shared" si="5"/>
        <v>10690</v>
      </c>
      <c r="C683" s="3"/>
      <c r="D683" s="3"/>
      <c r="E683" s="91" t="s">
        <v>10</v>
      </c>
      <c r="F683" s="91" t="s">
        <v>3320</v>
      </c>
      <c r="G683" s="3">
        <v>2018</v>
      </c>
      <c r="H683" s="3" t="s">
        <v>555</v>
      </c>
      <c r="I683" s="3" t="s">
        <v>29</v>
      </c>
      <c r="J683" s="3">
        <v>49</v>
      </c>
      <c r="L683" s="3" t="s">
        <v>14</v>
      </c>
      <c r="M683" s="6" t="s">
        <v>3769</v>
      </c>
      <c r="N683" s="10"/>
    </row>
    <row r="684" ht="12.75" spans="1:14">
      <c r="A684" s="154"/>
      <c r="B684" s="154">
        <f t="shared" si="5"/>
        <v>10691</v>
      </c>
      <c r="C684" s="3"/>
      <c r="D684" s="3"/>
      <c r="E684" s="91" t="s">
        <v>10</v>
      </c>
      <c r="F684" s="91" t="s">
        <v>376</v>
      </c>
      <c r="G684" s="3">
        <v>2019</v>
      </c>
      <c r="H684" s="3" t="s">
        <v>377</v>
      </c>
      <c r="I684" s="3" t="s">
        <v>29</v>
      </c>
      <c r="J684" s="3">
        <v>39</v>
      </c>
      <c r="L684" s="3" t="s">
        <v>40</v>
      </c>
      <c r="M684" s="6" t="s">
        <v>3769</v>
      </c>
      <c r="N684" s="10"/>
    </row>
    <row r="685" ht="12.75" spans="1:14">
      <c r="A685" s="154"/>
      <c r="B685" s="154">
        <f t="shared" si="5"/>
        <v>10692</v>
      </c>
      <c r="C685" s="3"/>
      <c r="D685" s="3"/>
      <c r="E685" s="91" t="s">
        <v>10</v>
      </c>
      <c r="F685" s="91" t="s">
        <v>3321</v>
      </c>
      <c r="G685" s="3">
        <v>2019</v>
      </c>
      <c r="H685" s="3" t="s">
        <v>3100</v>
      </c>
      <c r="I685" s="3" t="s">
        <v>29</v>
      </c>
      <c r="J685" s="3">
        <v>1</v>
      </c>
      <c r="K685" s="3" t="s">
        <v>3322</v>
      </c>
      <c r="L685" s="3" t="s">
        <v>14</v>
      </c>
      <c r="M685" s="6" t="s">
        <v>3769</v>
      </c>
      <c r="N685" s="10"/>
    </row>
    <row r="686" ht="12.75" spans="1:14">
      <c r="A686" s="154"/>
      <c r="B686" s="154">
        <f t="shared" si="5"/>
        <v>10693</v>
      </c>
      <c r="C686" s="3"/>
      <c r="D686" s="3"/>
      <c r="E686" s="91" t="s">
        <v>77</v>
      </c>
      <c r="F686" s="91" t="s">
        <v>3323</v>
      </c>
      <c r="G686" s="3">
        <v>2019</v>
      </c>
      <c r="H686" s="3" t="s">
        <v>3324</v>
      </c>
      <c r="I686" s="3" t="s">
        <v>3325</v>
      </c>
      <c r="J686" s="3" t="s">
        <v>3326</v>
      </c>
      <c r="K686" s="3" t="s">
        <v>3327</v>
      </c>
      <c r="L686" s="3" t="s">
        <v>1038</v>
      </c>
      <c r="M686" s="6" t="s">
        <v>3769</v>
      </c>
      <c r="N686" s="10"/>
    </row>
    <row r="687" ht="12.75" spans="1:14">
      <c r="A687" s="154"/>
      <c r="B687" s="154">
        <f t="shared" si="5"/>
        <v>10694</v>
      </c>
      <c r="C687" s="3"/>
      <c r="D687" s="3"/>
      <c r="E687" s="91" t="s">
        <v>19</v>
      </c>
      <c r="F687" s="91" t="s">
        <v>626</v>
      </c>
      <c r="G687" s="3">
        <v>2019</v>
      </c>
      <c r="H687" s="3" t="s">
        <v>627</v>
      </c>
      <c r="I687" s="3" t="s">
        <v>628</v>
      </c>
      <c r="J687" s="3" t="s">
        <v>629</v>
      </c>
      <c r="K687" s="3" t="s">
        <v>630</v>
      </c>
      <c r="L687" s="3" t="s">
        <v>40</v>
      </c>
      <c r="M687" s="6" t="s">
        <v>3769</v>
      </c>
      <c r="N687" s="10"/>
    </row>
    <row r="688" ht="12.75" spans="1:14">
      <c r="A688" s="154"/>
      <c r="B688" s="154">
        <f t="shared" si="5"/>
        <v>10695</v>
      </c>
      <c r="C688" s="3"/>
      <c r="D688" s="3"/>
      <c r="E688" s="91" t="s">
        <v>10</v>
      </c>
      <c r="F688" s="91" t="s">
        <v>378</v>
      </c>
      <c r="G688" s="3">
        <v>2019</v>
      </c>
      <c r="H688" s="3" t="s">
        <v>93</v>
      </c>
      <c r="I688" s="3" t="s">
        <v>379</v>
      </c>
      <c r="J688" s="3">
        <v>323</v>
      </c>
      <c r="L688" s="3" t="s">
        <v>40</v>
      </c>
      <c r="M688" s="6" t="s">
        <v>3769</v>
      </c>
      <c r="N688" s="10"/>
    </row>
    <row r="689" ht="12.75" spans="1:14">
      <c r="A689" s="154"/>
      <c r="B689" s="154">
        <f t="shared" si="5"/>
        <v>10696</v>
      </c>
      <c r="C689" s="3"/>
      <c r="D689" s="3"/>
      <c r="E689" s="91" t="s">
        <v>10</v>
      </c>
      <c r="F689" s="91" t="s">
        <v>380</v>
      </c>
      <c r="G689" s="3">
        <v>2019</v>
      </c>
      <c r="H689" s="3" t="s">
        <v>93</v>
      </c>
      <c r="I689" s="3" t="s">
        <v>379</v>
      </c>
      <c r="J689" s="3">
        <v>323</v>
      </c>
      <c r="L689" s="3" t="s">
        <v>40</v>
      </c>
      <c r="M689" s="6" t="s">
        <v>3769</v>
      </c>
      <c r="N689" s="10"/>
    </row>
    <row r="690" ht="12.75" spans="1:14">
      <c r="A690" s="154"/>
      <c r="B690" s="154">
        <f t="shared" si="5"/>
        <v>10697</v>
      </c>
      <c r="C690" s="3"/>
      <c r="D690" s="3"/>
      <c r="E690" s="91" t="s">
        <v>10</v>
      </c>
      <c r="F690" s="91" t="s">
        <v>381</v>
      </c>
      <c r="G690" s="3">
        <v>2019</v>
      </c>
      <c r="H690" s="3" t="s">
        <v>93</v>
      </c>
      <c r="I690" s="3" t="s">
        <v>379</v>
      </c>
      <c r="J690" s="3">
        <v>323</v>
      </c>
      <c r="L690" s="3" t="s">
        <v>40</v>
      </c>
      <c r="M690" s="6" t="s">
        <v>3769</v>
      </c>
      <c r="N690" s="10"/>
    </row>
    <row r="691" ht="12.75" spans="1:14">
      <c r="A691" s="154"/>
      <c r="B691" s="154">
        <f t="shared" si="5"/>
        <v>10698</v>
      </c>
      <c r="C691" s="3"/>
      <c r="D691" s="3"/>
      <c r="E691" s="91" t="s">
        <v>10</v>
      </c>
      <c r="F691" s="91" t="s">
        <v>382</v>
      </c>
      <c r="G691" s="3">
        <v>2019</v>
      </c>
      <c r="H691" s="3" t="s">
        <v>93</v>
      </c>
      <c r="I691" s="3" t="s">
        <v>379</v>
      </c>
      <c r="J691" s="3">
        <v>323</v>
      </c>
      <c r="L691" s="3" t="s">
        <v>40</v>
      </c>
      <c r="M691" s="6" t="s">
        <v>3769</v>
      </c>
      <c r="N691" s="10"/>
    </row>
    <row r="692" ht="12.75" spans="1:14">
      <c r="A692" s="154"/>
      <c r="B692" s="154">
        <f t="shared" si="5"/>
        <v>10699</v>
      </c>
      <c r="C692" s="3"/>
      <c r="D692" s="3"/>
      <c r="E692" s="91" t="s">
        <v>10</v>
      </c>
      <c r="F692" s="91" t="s">
        <v>383</v>
      </c>
      <c r="G692" s="3">
        <v>2019</v>
      </c>
      <c r="H692" s="3" t="s">
        <v>93</v>
      </c>
      <c r="I692" s="3" t="s">
        <v>379</v>
      </c>
      <c r="J692" s="3">
        <v>323</v>
      </c>
      <c r="L692" s="3" t="s">
        <v>40</v>
      </c>
      <c r="M692" s="6" t="s">
        <v>3769</v>
      </c>
      <c r="N692" s="10"/>
    </row>
    <row r="693" ht="12.75" spans="1:14">
      <c r="A693" s="154"/>
      <c r="B693" s="154">
        <f t="shared" si="5"/>
        <v>10700</v>
      </c>
      <c r="C693" s="3"/>
      <c r="D693" s="3"/>
      <c r="E693" s="91" t="s">
        <v>77</v>
      </c>
      <c r="F693" s="91" t="s">
        <v>3328</v>
      </c>
      <c r="G693" s="3">
        <v>2019</v>
      </c>
      <c r="H693" s="3" t="s">
        <v>93</v>
      </c>
      <c r="I693" s="3" t="s">
        <v>3329</v>
      </c>
      <c r="J693" s="3">
        <v>302</v>
      </c>
      <c r="L693" s="3" t="s">
        <v>138</v>
      </c>
      <c r="M693" s="6" t="s">
        <v>3769</v>
      </c>
      <c r="N693" s="10"/>
    </row>
    <row r="694" ht="12.75" spans="1:14">
      <c r="A694" s="154"/>
      <c r="B694" s="154">
        <f t="shared" si="5"/>
        <v>10701</v>
      </c>
      <c r="C694" s="3"/>
      <c r="D694" s="3"/>
      <c r="E694" s="91" t="s">
        <v>10</v>
      </c>
      <c r="F694" s="91" t="s">
        <v>292</v>
      </c>
      <c r="G694" s="3">
        <v>2019</v>
      </c>
      <c r="H694" s="3" t="s">
        <v>93</v>
      </c>
      <c r="I694" s="3" t="s">
        <v>293</v>
      </c>
      <c r="J694" s="3">
        <v>353</v>
      </c>
      <c r="K694" s="3" t="s">
        <v>294</v>
      </c>
      <c r="L694" s="3" t="s">
        <v>14</v>
      </c>
      <c r="M694" s="6" t="s">
        <v>3769</v>
      </c>
      <c r="N694" s="10"/>
    </row>
    <row r="695" ht="12.75" spans="1:14">
      <c r="A695" s="154"/>
      <c r="B695" s="154">
        <f t="shared" si="5"/>
        <v>10702</v>
      </c>
      <c r="C695" s="3"/>
      <c r="D695" s="3"/>
      <c r="E695" s="91" t="s">
        <v>10</v>
      </c>
      <c r="F695" s="91" t="s">
        <v>3330</v>
      </c>
      <c r="G695" s="3">
        <v>2019</v>
      </c>
      <c r="H695" s="3" t="s">
        <v>3331</v>
      </c>
      <c r="I695" s="68" t="s">
        <v>293</v>
      </c>
      <c r="J695" s="3">
        <v>329</v>
      </c>
      <c r="L695" s="3" t="s">
        <v>14</v>
      </c>
      <c r="M695" s="6" t="s">
        <v>3769</v>
      </c>
      <c r="N695" s="10"/>
    </row>
    <row r="696" ht="12.75" spans="1:14">
      <c r="A696" s="154"/>
      <c r="B696" s="154">
        <f t="shared" si="5"/>
        <v>10703</v>
      </c>
      <c r="C696" s="3"/>
      <c r="D696" s="3"/>
      <c r="E696" s="91" t="s">
        <v>10</v>
      </c>
      <c r="F696" s="91" t="s">
        <v>384</v>
      </c>
      <c r="G696" s="3">
        <v>2019</v>
      </c>
      <c r="H696" s="3" t="s">
        <v>93</v>
      </c>
      <c r="I696" s="68" t="s">
        <v>293</v>
      </c>
      <c r="J696" s="3">
        <v>353</v>
      </c>
      <c r="L696" s="3" t="s">
        <v>40</v>
      </c>
      <c r="M696" s="6" t="s">
        <v>3769</v>
      </c>
      <c r="N696" s="10"/>
    </row>
    <row r="697" ht="12.75" spans="1:14">
      <c r="A697" s="154"/>
      <c r="B697" s="154">
        <f t="shared" si="5"/>
        <v>10704</v>
      </c>
      <c r="C697" s="3"/>
      <c r="D697" s="3"/>
      <c r="E697" s="91" t="s">
        <v>10</v>
      </c>
      <c r="F697" s="91" t="s">
        <v>3332</v>
      </c>
      <c r="G697" s="3">
        <v>2019</v>
      </c>
      <c r="H697" s="3" t="s">
        <v>93</v>
      </c>
      <c r="I697" s="3" t="s">
        <v>296</v>
      </c>
      <c r="J697" s="3">
        <v>343</v>
      </c>
      <c r="L697" s="3" t="s">
        <v>14</v>
      </c>
      <c r="M697" s="6" t="s">
        <v>3769</v>
      </c>
      <c r="N697" s="10"/>
    </row>
    <row r="698" ht="12.75" spans="1:14">
      <c r="A698" s="154"/>
      <c r="B698" s="154">
        <f t="shared" si="5"/>
        <v>10705</v>
      </c>
      <c r="C698" s="3"/>
      <c r="D698" s="3"/>
      <c r="E698" s="91" t="s">
        <v>19</v>
      </c>
      <c r="F698" s="91" t="s">
        <v>3333</v>
      </c>
      <c r="G698" s="3">
        <v>2019</v>
      </c>
      <c r="H698" s="3" t="s">
        <v>2005</v>
      </c>
      <c r="I698" s="3" t="s">
        <v>296</v>
      </c>
      <c r="J698" s="3">
        <v>163</v>
      </c>
      <c r="L698" s="3" t="s">
        <v>14</v>
      </c>
      <c r="M698" s="6" t="s">
        <v>3769</v>
      </c>
      <c r="N698" s="10"/>
    </row>
    <row r="699" ht="12.75" spans="1:14">
      <c r="A699" s="154"/>
      <c r="B699" s="154">
        <f t="shared" si="5"/>
        <v>10706</v>
      </c>
      <c r="C699" s="3"/>
      <c r="D699" s="3"/>
      <c r="E699" s="91" t="s">
        <v>10</v>
      </c>
      <c r="F699" s="91" t="s">
        <v>3334</v>
      </c>
      <c r="G699" s="3">
        <v>2019</v>
      </c>
      <c r="H699" s="3" t="s">
        <v>93</v>
      </c>
      <c r="I699" s="3" t="s">
        <v>296</v>
      </c>
      <c r="J699" s="3">
        <v>343</v>
      </c>
      <c r="L699" s="3" t="s">
        <v>170</v>
      </c>
      <c r="M699" s="6" t="s">
        <v>3769</v>
      </c>
      <c r="N699" s="10"/>
    </row>
    <row r="700" ht="12.75" spans="1:14">
      <c r="A700" s="154"/>
      <c r="B700" s="154">
        <f t="shared" si="5"/>
        <v>10707</v>
      </c>
      <c r="C700" s="3"/>
      <c r="D700" s="3"/>
      <c r="E700" s="91" t="s">
        <v>10</v>
      </c>
      <c r="F700" s="91" t="s">
        <v>2646</v>
      </c>
      <c r="G700" s="3">
        <v>2019</v>
      </c>
      <c r="H700" s="3" t="s">
        <v>2005</v>
      </c>
      <c r="I700" s="3" t="s">
        <v>1841</v>
      </c>
      <c r="J700" s="3">
        <v>168</v>
      </c>
      <c r="K700" s="3" t="s">
        <v>2647</v>
      </c>
      <c r="L700" s="3" t="s">
        <v>40</v>
      </c>
      <c r="M700" s="6" t="s">
        <v>4834</v>
      </c>
      <c r="N700" s="162"/>
    </row>
    <row r="701" ht="12.75" spans="1:14">
      <c r="A701" s="154"/>
      <c r="B701" s="154">
        <f t="shared" si="5"/>
        <v>10708</v>
      </c>
      <c r="C701" s="3"/>
      <c r="D701" s="3"/>
      <c r="E701" s="91" t="s">
        <v>10</v>
      </c>
      <c r="F701" s="91" t="s">
        <v>2894</v>
      </c>
      <c r="G701" s="3">
        <v>2019</v>
      </c>
      <c r="H701" s="3" t="s">
        <v>150</v>
      </c>
      <c r="I701" s="3" t="s">
        <v>1778</v>
      </c>
      <c r="J701" s="3">
        <v>699</v>
      </c>
      <c r="L701" s="3" t="s">
        <v>14</v>
      </c>
      <c r="M701" s="6" t="s">
        <v>4834</v>
      </c>
      <c r="N701" s="162"/>
    </row>
    <row r="702" ht="12.75" spans="1:14">
      <c r="A702" s="154"/>
      <c r="B702" s="154">
        <f t="shared" si="5"/>
        <v>10709</v>
      </c>
      <c r="C702" s="3"/>
      <c r="D702" s="3"/>
      <c r="E702" s="91" t="s">
        <v>10</v>
      </c>
      <c r="F702" s="91" t="s">
        <v>2609</v>
      </c>
      <c r="G702" s="3">
        <v>2019</v>
      </c>
      <c r="H702" s="3" t="s">
        <v>93</v>
      </c>
      <c r="I702" s="3" t="s">
        <v>1778</v>
      </c>
      <c r="J702" s="3">
        <v>248</v>
      </c>
      <c r="L702" s="3" t="s">
        <v>40</v>
      </c>
      <c r="M702" s="6" t="s">
        <v>4834</v>
      </c>
      <c r="N702" s="162"/>
    </row>
    <row r="703" ht="12.75" spans="1:14">
      <c r="A703" s="154"/>
      <c r="B703" s="154">
        <f t="shared" si="5"/>
        <v>10710</v>
      </c>
      <c r="C703" s="3"/>
      <c r="D703" s="3"/>
      <c r="E703" s="91" t="s">
        <v>10</v>
      </c>
      <c r="F703" s="91" t="s">
        <v>2610</v>
      </c>
      <c r="G703" s="3">
        <v>2019</v>
      </c>
      <c r="H703" s="3" t="s">
        <v>93</v>
      </c>
      <c r="I703" s="3" t="s">
        <v>1778</v>
      </c>
      <c r="J703" s="3">
        <v>248</v>
      </c>
      <c r="L703" s="3" t="s">
        <v>40</v>
      </c>
      <c r="M703" s="6" t="s">
        <v>4834</v>
      </c>
      <c r="N703" s="162"/>
    </row>
    <row r="704" ht="12.75" spans="1:14">
      <c r="A704" s="154"/>
      <c r="B704" s="154">
        <f t="shared" si="5"/>
        <v>10711</v>
      </c>
      <c r="C704" s="3"/>
      <c r="D704" s="3"/>
      <c r="E704" s="91" t="s">
        <v>545</v>
      </c>
      <c r="F704" s="91" t="s">
        <v>2332</v>
      </c>
      <c r="G704" s="3">
        <v>2019</v>
      </c>
      <c r="H704" s="3" t="s">
        <v>93</v>
      </c>
      <c r="I704" s="3" t="s">
        <v>1778</v>
      </c>
      <c r="J704" s="3">
        <v>248</v>
      </c>
      <c r="L704" s="3" t="s">
        <v>1140</v>
      </c>
      <c r="M704" s="6" t="s">
        <v>4834</v>
      </c>
      <c r="N704" s="162"/>
    </row>
    <row r="705" ht="12.75" spans="1:14">
      <c r="A705" s="154"/>
      <c r="B705" s="154">
        <f t="shared" si="5"/>
        <v>10712</v>
      </c>
      <c r="C705" s="3"/>
      <c r="D705" s="3"/>
      <c r="E705" s="91" t="s">
        <v>10</v>
      </c>
      <c r="F705" s="91" t="s">
        <v>2920</v>
      </c>
      <c r="G705" s="3">
        <v>2019</v>
      </c>
      <c r="H705" s="3" t="s">
        <v>93</v>
      </c>
      <c r="I705" s="3" t="s">
        <v>1778</v>
      </c>
      <c r="J705" s="3">
        <v>2</v>
      </c>
      <c r="K705" s="3" t="s">
        <v>2080</v>
      </c>
      <c r="L705" s="3" t="s">
        <v>14</v>
      </c>
      <c r="M705" s="6" t="s">
        <v>4834</v>
      </c>
      <c r="N705" s="162"/>
    </row>
    <row r="706" ht="12.75" spans="1:14">
      <c r="A706" s="154"/>
      <c r="B706" s="154">
        <f t="shared" si="5"/>
        <v>10713</v>
      </c>
      <c r="C706" s="3"/>
      <c r="D706" s="3"/>
      <c r="E706" s="91" t="s">
        <v>10</v>
      </c>
      <c r="F706" s="91" t="s">
        <v>2723</v>
      </c>
      <c r="G706" s="3">
        <v>2018</v>
      </c>
      <c r="H706" s="3" t="s">
        <v>2005</v>
      </c>
      <c r="I706" s="3" t="s">
        <v>2724</v>
      </c>
      <c r="J706" s="3">
        <v>180</v>
      </c>
      <c r="K706" s="3" t="s">
        <v>1803</v>
      </c>
      <c r="L706" s="3" t="s">
        <v>27</v>
      </c>
      <c r="M706" s="6" t="s">
        <v>4834</v>
      </c>
      <c r="N706" s="162"/>
    </row>
    <row r="707" ht="12.75" spans="1:14">
      <c r="A707" s="154"/>
      <c r="B707" s="154">
        <f t="shared" si="5"/>
        <v>10714</v>
      </c>
      <c r="C707" s="3"/>
      <c r="D707" s="3"/>
      <c r="E707" s="91" t="s">
        <v>10</v>
      </c>
      <c r="F707" s="91" t="s">
        <v>2788</v>
      </c>
      <c r="G707" s="3">
        <v>2019</v>
      </c>
      <c r="H707" s="3" t="s">
        <v>150</v>
      </c>
      <c r="I707" s="3" t="s">
        <v>2199</v>
      </c>
      <c r="J707" s="3">
        <v>102</v>
      </c>
      <c r="L707" s="3" t="s">
        <v>40</v>
      </c>
      <c r="M707" s="6" t="s">
        <v>4834</v>
      </c>
      <c r="N707" s="162"/>
    </row>
    <row r="708" ht="12.75" spans="1:14">
      <c r="A708" s="154"/>
      <c r="B708" s="154">
        <f t="shared" si="5"/>
        <v>10715</v>
      </c>
      <c r="C708" s="3"/>
      <c r="D708" s="3"/>
      <c r="E708" s="91" t="s">
        <v>10</v>
      </c>
      <c r="F708" s="91" t="s">
        <v>2789</v>
      </c>
      <c r="G708" s="3">
        <v>2019</v>
      </c>
      <c r="H708" s="3" t="s">
        <v>150</v>
      </c>
      <c r="I708" s="68" t="s">
        <v>2199</v>
      </c>
      <c r="J708" s="3">
        <v>270</v>
      </c>
      <c r="L708" s="3" t="s">
        <v>40</v>
      </c>
      <c r="M708" s="6" t="s">
        <v>4834</v>
      </c>
      <c r="N708" s="162"/>
    </row>
    <row r="709" ht="12.75" spans="1:14">
      <c r="A709" s="154"/>
      <c r="B709" s="154">
        <f t="shared" si="5"/>
        <v>10716</v>
      </c>
      <c r="C709" s="3"/>
      <c r="D709" s="3"/>
      <c r="E709" s="91" t="s">
        <v>10</v>
      </c>
      <c r="F709" s="91" t="s">
        <v>2198</v>
      </c>
      <c r="G709" s="3">
        <v>2019</v>
      </c>
      <c r="H709" s="3" t="s">
        <v>365</v>
      </c>
      <c r="I709" s="68" t="s">
        <v>2199</v>
      </c>
      <c r="J709" s="3">
        <v>245</v>
      </c>
      <c r="K709" s="3" t="s">
        <v>39</v>
      </c>
      <c r="L709" s="3" t="s">
        <v>40</v>
      </c>
      <c r="M709" s="6" t="s">
        <v>4834</v>
      </c>
      <c r="N709" s="162"/>
    </row>
    <row r="710" ht="12.75" spans="1:14">
      <c r="A710" s="154"/>
      <c r="B710" s="154">
        <f t="shared" si="5"/>
        <v>10717</v>
      </c>
      <c r="C710" s="3"/>
      <c r="D710" s="3"/>
      <c r="E710" s="91" t="s">
        <v>10</v>
      </c>
      <c r="F710" s="91" t="s">
        <v>2931</v>
      </c>
      <c r="G710" s="3">
        <v>2019</v>
      </c>
      <c r="H710" s="3" t="s">
        <v>365</v>
      </c>
      <c r="I710" s="68" t="s">
        <v>2199</v>
      </c>
      <c r="J710" s="3">
        <v>245</v>
      </c>
      <c r="K710" s="3"/>
      <c r="L710" s="3" t="s">
        <v>27</v>
      </c>
      <c r="M710" s="6" t="s">
        <v>4834</v>
      </c>
      <c r="N710" s="162"/>
    </row>
    <row r="711" ht="12.75" spans="1:14">
      <c r="A711" s="154"/>
      <c r="B711" s="154">
        <f t="shared" si="5"/>
        <v>10718</v>
      </c>
      <c r="C711" s="3"/>
      <c r="D711" s="3"/>
      <c r="E711" s="91" t="s">
        <v>10</v>
      </c>
      <c r="F711" s="91" t="s">
        <v>2790</v>
      </c>
      <c r="G711" s="3">
        <v>2019</v>
      </c>
      <c r="H711" s="3" t="s">
        <v>97</v>
      </c>
      <c r="I711" s="68" t="s">
        <v>2199</v>
      </c>
      <c r="J711" s="3">
        <v>187</v>
      </c>
      <c r="L711" s="3" t="s">
        <v>40</v>
      </c>
      <c r="M711" s="6" t="s">
        <v>4834</v>
      </c>
      <c r="N711" s="162"/>
    </row>
    <row r="712" ht="12.75" spans="1:14">
      <c r="A712" s="154"/>
      <c r="B712" s="154">
        <f t="shared" si="5"/>
        <v>10719</v>
      </c>
      <c r="C712" s="3"/>
      <c r="D712" s="3"/>
      <c r="E712" s="91" t="s">
        <v>19</v>
      </c>
      <c r="F712" s="91" t="s">
        <v>2791</v>
      </c>
      <c r="G712" s="3">
        <v>2019</v>
      </c>
      <c r="H712" s="3" t="s">
        <v>150</v>
      </c>
      <c r="I712" s="68" t="s">
        <v>2199</v>
      </c>
      <c r="J712" s="3">
        <v>226</v>
      </c>
      <c r="L712" s="3" t="s">
        <v>40</v>
      </c>
      <c r="M712" s="6" t="s">
        <v>4834</v>
      </c>
      <c r="N712" s="162"/>
    </row>
    <row r="713" ht="12.75" spans="1:14">
      <c r="A713" s="154"/>
      <c r="B713" s="154">
        <f t="shared" si="5"/>
        <v>10720</v>
      </c>
      <c r="C713" s="3"/>
      <c r="D713" s="3"/>
      <c r="E713" s="91" t="s">
        <v>10</v>
      </c>
      <c r="F713" s="91" t="s">
        <v>2895</v>
      </c>
      <c r="G713" s="3">
        <v>2019</v>
      </c>
      <c r="H713" s="3" t="s">
        <v>279</v>
      </c>
      <c r="I713" s="68" t="s">
        <v>2199</v>
      </c>
      <c r="J713" s="3">
        <v>97</v>
      </c>
      <c r="L713" s="3" t="s">
        <v>40</v>
      </c>
      <c r="M713" s="6" t="s">
        <v>4834</v>
      </c>
      <c r="N713" s="162"/>
    </row>
    <row r="714" ht="12.75" spans="1:14">
      <c r="A714" s="154"/>
      <c r="B714" s="154">
        <f t="shared" si="5"/>
        <v>10721</v>
      </c>
      <c r="C714" s="3"/>
      <c r="D714" s="3"/>
      <c r="E714" s="91" t="s">
        <v>19</v>
      </c>
      <c r="F714" s="91" t="s">
        <v>2760</v>
      </c>
      <c r="G714" s="3">
        <v>2019</v>
      </c>
      <c r="H714" s="3" t="s">
        <v>150</v>
      </c>
      <c r="I714" s="3" t="s">
        <v>2713</v>
      </c>
      <c r="J714" s="3">
        <v>199</v>
      </c>
      <c r="L714" s="3" t="s">
        <v>40</v>
      </c>
      <c r="M714" s="6" t="s">
        <v>4834</v>
      </c>
      <c r="N714" s="162"/>
    </row>
    <row r="715" ht="12.75" spans="1:14">
      <c r="A715" s="154"/>
      <c r="B715" s="154">
        <f t="shared" si="5"/>
        <v>10722</v>
      </c>
      <c r="C715" s="3"/>
      <c r="D715" s="3"/>
      <c r="E715" s="91" t="s">
        <v>10</v>
      </c>
      <c r="F715" s="91" t="s">
        <v>2761</v>
      </c>
      <c r="G715" s="3">
        <v>2019</v>
      </c>
      <c r="H715" s="3" t="s">
        <v>97</v>
      </c>
      <c r="I715" s="3" t="s">
        <v>1983</v>
      </c>
      <c r="J715" s="3">
        <v>193</v>
      </c>
      <c r="L715" s="3" t="s">
        <v>14</v>
      </c>
      <c r="M715" s="6" t="s">
        <v>4834</v>
      </c>
      <c r="N715" s="162"/>
    </row>
    <row r="716" ht="12.75" spans="1:14">
      <c r="A716" s="154"/>
      <c r="B716" s="154">
        <f t="shared" si="5"/>
        <v>10723</v>
      </c>
      <c r="C716" s="3"/>
      <c r="D716" s="3"/>
      <c r="E716" s="91" t="s">
        <v>10</v>
      </c>
      <c r="F716" s="91" t="s">
        <v>2725</v>
      </c>
      <c r="G716" s="3">
        <v>2019</v>
      </c>
      <c r="H716" s="3" t="s">
        <v>97</v>
      </c>
      <c r="I716" s="3" t="s">
        <v>1983</v>
      </c>
      <c r="J716" s="3">
        <v>193</v>
      </c>
      <c r="K716" s="3" t="s">
        <v>2726</v>
      </c>
      <c r="L716" s="3" t="s">
        <v>27</v>
      </c>
      <c r="M716" s="6" t="s">
        <v>4834</v>
      </c>
      <c r="N716" s="162"/>
    </row>
    <row r="717" ht="12.75" spans="1:14">
      <c r="A717" s="154"/>
      <c r="B717" s="154">
        <f t="shared" si="5"/>
        <v>10724</v>
      </c>
      <c r="C717" s="3"/>
      <c r="D717" s="3"/>
      <c r="E717" s="91" t="s">
        <v>10</v>
      </c>
      <c r="F717" s="91" t="s">
        <v>2792</v>
      </c>
      <c r="G717" s="3">
        <v>2019</v>
      </c>
      <c r="H717" s="3" t="s">
        <v>150</v>
      </c>
      <c r="I717" s="3" t="s">
        <v>1983</v>
      </c>
      <c r="J717" s="3">
        <v>215</v>
      </c>
      <c r="L717" s="3" t="s">
        <v>40</v>
      </c>
      <c r="M717" s="6" t="s">
        <v>4834</v>
      </c>
      <c r="N717" s="162"/>
    </row>
    <row r="718" ht="12.75" spans="1:14">
      <c r="A718" s="154"/>
      <c r="B718" s="154">
        <f t="shared" si="5"/>
        <v>10725</v>
      </c>
      <c r="C718" s="3"/>
      <c r="D718" s="3"/>
      <c r="E718" s="91" t="s">
        <v>77</v>
      </c>
      <c r="F718" s="91" t="s">
        <v>2793</v>
      </c>
      <c r="G718" s="3">
        <v>2019</v>
      </c>
      <c r="H718" s="3" t="s">
        <v>365</v>
      </c>
      <c r="I718" s="3" t="s">
        <v>2294</v>
      </c>
      <c r="J718" s="3">
        <v>79</v>
      </c>
      <c r="K718" s="3" t="s">
        <v>57</v>
      </c>
      <c r="L718" s="3" t="s">
        <v>138</v>
      </c>
      <c r="M718" s="6" t="s">
        <v>4834</v>
      </c>
      <c r="N718" s="162"/>
    </row>
    <row r="719" ht="12.75" spans="1:14">
      <c r="A719" s="154"/>
      <c r="B719" s="154">
        <f t="shared" si="5"/>
        <v>10726</v>
      </c>
      <c r="C719" s="3"/>
      <c r="D719" s="3"/>
      <c r="E719" s="91" t="s">
        <v>10</v>
      </c>
      <c r="F719" s="91" t="s">
        <v>2896</v>
      </c>
      <c r="G719" s="3">
        <v>2019</v>
      </c>
      <c r="H719" s="3" t="s">
        <v>365</v>
      </c>
      <c r="I719" s="3" t="s">
        <v>1969</v>
      </c>
      <c r="J719" s="3">
        <v>182</v>
      </c>
      <c r="K719" s="3" t="s">
        <v>108</v>
      </c>
      <c r="L719" s="3" t="s">
        <v>14</v>
      </c>
      <c r="M719" s="6" t="s">
        <v>4834</v>
      </c>
      <c r="N719" s="162"/>
    </row>
    <row r="720" ht="12.75" spans="1:14">
      <c r="A720" s="154"/>
      <c r="B720" s="154">
        <f t="shared" si="5"/>
        <v>10727</v>
      </c>
      <c r="C720" s="3"/>
      <c r="D720" s="3"/>
      <c r="E720" s="91" t="s">
        <v>10</v>
      </c>
      <c r="F720" s="91" t="s">
        <v>864</v>
      </c>
      <c r="G720" s="3">
        <v>2019</v>
      </c>
      <c r="H720" s="3" t="s">
        <v>865</v>
      </c>
      <c r="I720" s="3" t="s">
        <v>547</v>
      </c>
      <c r="J720" s="3">
        <v>9</v>
      </c>
      <c r="K720" s="3" t="s">
        <v>866</v>
      </c>
      <c r="L720" s="3" t="s">
        <v>40</v>
      </c>
      <c r="M720" s="6" t="s">
        <v>3769</v>
      </c>
      <c r="N720" s="10"/>
    </row>
    <row r="721" ht="12.75" spans="1:14">
      <c r="A721" s="154"/>
      <c r="B721" s="154">
        <f t="shared" si="5"/>
        <v>10728</v>
      </c>
      <c r="C721" s="3"/>
      <c r="D721" s="3"/>
      <c r="E721" s="91" t="s">
        <v>10</v>
      </c>
      <c r="F721" s="91" t="s">
        <v>631</v>
      </c>
      <c r="G721" s="3">
        <v>2019</v>
      </c>
      <c r="H721" s="3" t="s">
        <v>140</v>
      </c>
      <c r="I721" s="3" t="s">
        <v>296</v>
      </c>
      <c r="J721" s="3">
        <v>313</v>
      </c>
      <c r="L721" s="3" t="s">
        <v>40</v>
      </c>
      <c r="M721" s="6" t="s">
        <v>3769</v>
      </c>
      <c r="N721" s="10"/>
    </row>
    <row r="722" ht="12.75" spans="1:14">
      <c r="A722" s="154"/>
      <c r="B722" s="154">
        <f t="shared" si="5"/>
        <v>10729</v>
      </c>
      <c r="C722" s="3"/>
      <c r="D722" s="3"/>
      <c r="E722" s="91" t="s">
        <v>10</v>
      </c>
      <c r="F722" s="91" t="s">
        <v>632</v>
      </c>
      <c r="G722" s="3">
        <v>2019</v>
      </c>
      <c r="H722" s="3" t="s">
        <v>140</v>
      </c>
      <c r="I722" s="3" t="s">
        <v>296</v>
      </c>
      <c r="J722" s="3">
        <v>313</v>
      </c>
      <c r="L722" s="3" t="s">
        <v>40</v>
      </c>
      <c r="M722" s="6" t="s">
        <v>3769</v>
      </c>
      <c r="N722" s="10"/>
    </row>
    <row r="723" ht="12.75" spans="1:14">
      <c r="A723" s="154"/>
      <c r="B723" s="154">
        <f t="shared" si="5"/>
        <v>10730</v>
      </c>
      <c r="C723" s="3"/>
      <c r="D723" s="3"/>
      <c r="E723" s="91" t="s">
        <v>10</v>
      </c>
      <c r="F723" s="91" t="s">
        <v>295</v>
      </c>
      <c r="G723" s="3">
        <v>2019</v>
      </c>
      <c r="H723" s="3" t="s">
        <v>93</v>
      </c>
      <c r="I723" s="3" t="s">
        <v>296</v>
      </c>
      <c r="J723" s="3">
        <v>343</v>
      </c>
      <c r="L723" s="3" t="s">
        <v>14</v>
      </c>
      <c r="M723" s="6" t="s">
        <v>3769</v>
      </c>
      <c r="N723" s="10"/>
    </row>
    <row r="724" ht="12.75" spans="1:14">
      <c r="A724" s="154"/>
      <c r="B724" s="154">
        <f t="shared" si="5"/>
        <v>10731</v>
      </c>
      <c r="C724" s="3"/>
      <c r="D724" s="3"/>
      <c r="E724" s="91" t="s">
        <v>10</v>
      </c>
      <c r="F724" s="91" t="s">
        <v>297</v>
      </c>
      <c r="G724" s="3">
        <v>2019</v>
      </c>
      <c r="H724" s="3" t="s">
        <v>93</v>
      </c>
      <c r="I724" s="3" t="s">
        <v>296</v>
      </c>
      <c r="J724" s="3">
        <v>343</v>
      </c>
      <c r="L724" s="3" t="s">
        <v>14</v>
      </c>
      <c r="M724" s="6" t="s">
        <v>3769</v>
      </c>
      <c r="N724" s="10"/>
    </row>
    <row r="725" ht="12.75" spans="1:14">
      <c r="A725" s="154"/>
      <c r="B725" s="154">
        <f t="shared" si="5"/>
        <v>10732</v>
      </c>
      <c r="C725" s="3"/>
      <c r="D725" s="3"/>
      <c r="E725" s="91" t="s">
        <v>10</v>
      </c>
      <c r="F725" s="91" t="s">
        <v>912</v>
      </c>
      <c r="G725" s="3">
        <v>2019</v>
      </c>
      <c r="H725" s="3" t="s">
        <v>279</v>
      </c>
      <c r="I725" s="3" t="s">
        <v>406</v>
      </c>
      <c r="J725" s="3">
        <v>113</v>
      </c>
      <c r="K725" s="3" t="s">
        <v>913</v>
      </c>
      <c r="L725" s="3" t="s">
        <v>14</v>
      </c>
      <c r="M725" s="6" t="s">
        <v>3769</v>
      </c>
      <c r="N725" s="10"/>
    </row>
    <row r="726" ht="12.75" spans="1:14">
      <c r="A726" s="154"/>
      <c r="B726" s="154">
        <f t="shared" si="5"/>
        <v>10733</v>
      </c>
      <c r="C726" s="3"/>
      <c r="D726" s="3"/>
      <c r="E726" s="91" t="s">
        <v>19</v>
      </c>
      <c r="F726" s="91" t="s">
        <v>723</v>
      </c>
      <c r="G726" s="3">
        <v>2019</v>
      </c>
      <c r="H726" s="3" t="s">
        <v>93</v>
      </c>
      <c r="I726" s="68" t="s">
        <v>406</v>
      </c>
      <c r="J726" s="3">
        <v>301</v>
      </c>
      <c r="L726" s="3" t="s">
        <v>14</v>
      </c>
      <c r="M726" s="6" t="s">
        <v>3769</v>
      </c>
      <c r="N726" s="10"/>
    </row>
    <row r="727" ht="12.75" spans="1:14">
      <c r="A727" s="154"/>
      <c r="B727" s="154">
        <f t="shared" si="5"/>
        <v>10734</v>
      </c>
      <c r="C727" s="3"/>
      <c r="D727" s="3"/>
      <c r="E727" s="91" t="s">
        <v>10</v>
      </c>
      <c r="F727" s="91" t="s">
        <v>766</v>
      </c>
      <c r="G727" s="3">
        <v>2019</v>
      </c>
      <c r="H727" s="3" t="s">
        <v>140</v>
      </c>
      <c r="I727" s="3" t="s">
        <v>406</v>
      </c>
      <c r="J727" s="3">
        <v>302</v>
      </c>
      <c r="K727" s="3" t="s">
        <v>145</v>
      </c>
      <c r="L727" s="3" t="s">
        <v>40</v>
      </c>
      <c r="M727" s="6" t="s">
        <v>3769</v>
      </c>
      <c r="N727" s="10"/>
    </row>
    <row r="728" ht="12.75" spans="1:14">
      <c r="A728" s="154"/>
      <c r="B728" s="154">
        <f t="shared" si="5"/>
        <v>10735</v>
      </c>
      <c r="C728" s="3"/>
      <c r="D728" s="3"/>
      <c r="E728" s="91" t="s">
        <v>10</v>
      </c>
      <c r="F728" s="91" t="s">
        <v>785</v>
      </c>
      <c r="G728" s="3">
        <v>2019</v>
      </c>
      <c r="H728" s="3" t="s">
        <v>140</v>
      </c>
      <c r="I728" s="68" t="s">
        <v>406</v>
      </c>
      <c r="J728" s="3">
        <v>302</v>
      </c>
      <c r="L728" s="3" t="s">
        <v>40</v>
      </c>
      <c r="M728" s="6" t="s">
        <v>3769</v>
      </c>
      <c r="N728" s="10"/>
    </row>
    <row r="729" ht="12.75" spans="1:14">
      <c r="A729" s="154"/>
      <c r="B729" s="154">
        <f t="shared" si="5"/>
        <v>10736</v>
      </c>
      <c r="C729" s="3"/>
      <c r="D729" s="3"/>
      <c r="E729" s="91" t="s">
        <v>10</v>
      </c>
      <c r="F729" s="91" t="s">
        <v>786</v>
      </c>
      <c r="G729" s="3">
        <v>2019</v>
      </c>
      <c r="H729" s="3" t="s">
        <v>140</v>
      </c>
      <c r="I729" s="68" t="s">
        <v>406</v>
      </c>
      <c r="J729" s="3">
        <v>302</v>
      </c>
      <c r="L729" s="3" t="s">
        <v>40</v>
      </c>
      <c r="M729" s="6" t="s">
        <v>3769</v>
      </c>
      <c r="N729" s="10"/>
    </row>
    <row r="730" ht="12.75" spans="1:14">
      <c r="A730" s="154"/>
      <c r="B730" s="154">
        <f t="shared" si="5"/>
        <v>10737</v>
      </c>
      <c r="C730" s="3"/>
      <c r="D730" s="3"/>
      <c r="E730" s="91" t="s">
        <v>10</v>
      </c>
      <c r="F730" s="91" t="s">
        <v>787</v>
      </c>
      <c r="G730" s="3">
        <v>2019</v>
      </c>
      <c r="H730" s="3" t="s">
        <v>140</v>
      </c>
      <c r="I730" s="68" t="s">
        <v>406</v>
      </c>
      <c r="J730" s="3">
        <v>302</v>
      </c>
      <c r="L730" s="3" t="s">
        <v>40</v>
      </c>
      <c r="M730" s="6" t="s">
        <v>3769</v>
      </c>
      <c r="N730" s="10"/>
    </row>
    <row r="731" ht="12.75" spans="1:14">
      <c r="A731" s="154"/>
      <c r="B731" s="154">
        <f t="shared" si="5"/>
        <v>10738</v>
      </c>
      <c r="C731" s="3"/>
      <c r="D731" s="3"/>
      <c r="E731" s="91" t="s">
        <v>10</v>
      </c>
      <c r="F731" s="91" t="s">
        <v>788</v>
      </c>
      <c r="G731" s="3">
        <v>2019</v>
      </c>
      <c r="H731" s="3" t="s">
        <v>140</v>
      </c>
      <c r="I731" s="68" t="s">
        <v>406</v>
      </c>
      <c r="J731" s="3">
        <v>302</v>
      </c>
      <c r="L731" s="3" t="s">
        <v>40</v>
      </c>
      <c r="M731" s="6" t="s">
        <v>3769</v>
      </c>
      <c r="N731" s="10"/>
    </row>
    <row r="732" ht="12.75" spans="1:14">
      <c r="A732" s="154"/>
      <c r="B732" s="154">
        <f t="shared" si="5"/>
        <v>10739</v>
      </c>
      <c r="C732" s="3"/>
      <c r="D732" s="3"/>
      <c r="E732" s="91" t="s">
        <v>10</v>
      </c>
      <c r="F732" s="91" t="s">
        <v>3335</v>
      </c>
      <c r="G732" s="3">
        <v>2020</v>
      </c>
      <c r="H732" s="3" t="s">
        <v>365</v>
      </c>
      <c r="I732" s="3" t="s">
        <v>406</v>
      </c>
      <c r="J732" s="3" t="s">
        <v>3336</v>
      </c>
      <c r="K732" s="3" t="s">
        <v>3337</v>
      </c>
      <c r="L732" s="3" t="s">
        <v>14</v>
      </c>
      <c r="M732" s="6" t="s">
        <v>3769</v>
      </c>
      <c r="N732" s="10"/>
    </row>
    <row r="733" ht="12.75" spans="1:14">
      <c r="A733" s="154"/>
      <c r="B733" s="154">
        <f t="shared" si="5"/>
        <v>10740</v>
      </c>
      <c r="C733" s="3"/>
      <c r="D733" s="3"/>
      <c r="E733" s="91" t="s">
        <v>10</v>
      </c>
      <c r="F733" s="91" t="s">
        <v>556</v>
      </c>
      <c r="G733" s="3">
        <v>2020</v>
      </c>
      <c r="H733" s="3" t="s">
        <v>93</v>
      </c>
      <c r="I733" s="3" t="s">
        <v>406</v>
      </c>
      <c r="J733" s="3">
        <v>266</v>
      </c>
      <c r="K733" s="3" t="s">
        <v>557</v>
      </c>
      <c r="L733" s="3" t="s">
        <v>40</v>
      </c>
      <c r="M733" s="6" t="s">
        <v>3769</v>
      </c>
      <c r="N733" s="10"/>
    </row>
    <row r="734" ht="12.75" spans="1:14">
      <c r="A734" s="154"/>
      <c r="B734" s="154">
        <f t="shared" si="5"/>
        <v>10741</v>
      </c>
      <c r="C734" s="3"/>
      <c r="D734" s="3"/>
      <c r="E734" s="91" t="s">
        <v>10</v>
      </c>
      <c r="F734" s="91" t="s">
        <v>2428</v>
      </c>
      <c r="G734" s="3">
        <v>2019</v>
      </c>
      <c r="H734" s="3" t="s">
        <v>93</v>
      </c>
      <c r="I734" s="3" t="s">
        <v>2429</v>
      </c>
      <c r="J734" s="3">
        <v>263</v>
      </c>
      <c r="K734" s="3" t="s">
        <v>86</v>
      </c>
      <c r="L734" s="3" t="s">
        <v>40</v>
      </c>
      <c r="M734" s="6" t="s">
        <v>4834</v>
      </c>
      <c r="N734" s="162"/>
    </row>
    <row r="735" ht="12.75" spans="1:14">
      <c r="A735" s="154"/>
      <c r="B735" s="154">
        <f t="shared" si="5"/>
        <v>10742</v>
      </c>
      <c r="C735" s="3"/>
      <c r="D735" s="3"/>
      <c r="E735" s="91" t="s">
        <v>10</v>
      </c>
      <c r="F735" s="91" t="s">
        <v>1823</v>
      </c>
      <c r="G735" s="3">
        <v>2019</v>
      </c>
      <c r="H735" s="3" t="s">
        <v>365</v>
      </c>
      <c r="I735" s="3" t="s">
        <v>1824</v>
      </c>
      <c r="J735" s="3">
        <v>259</v>
      </c>
      <c r="K735" s="3" t="s">
        <v>86</v>
      </c>
      <c r="L735" s="3" t="s">
        <v>14</v>
      </c>
      <c r="M735" s="6" t="s">
        <v>4834</v>
      </c>
      <c r="N735" s="162"/>
    </row>
    <row r="736" ht="12.75" spans="1:14">
      <c r="A736" s="154"/>
      <c r="B736" s="154">
        <f t="shared" si="5"/>
        <v>10743</v>
      </c>
      <c r="C736" s="3"/>
      <c r="D736" s="3"/>
      <c r="E736" s="91" t="s">
        <v>10</v>
      </c>
      <c r="F736" s="91" t="s">
        <v>1825</v>
      </c>
      <c r="G736" s="3">
        <v>2019</v>
      </c>
      <c r="H736" s="3" t="s">
        <v>365</v>
      </c>
      <c r="I736" s="3" t="s">
        <v>1824</v>
      </c>
      <c r="J736" s="3">
        <v>259</v>
      </c>
      <c r="K736" s="3" t="s">
        <v>86</v>
      </c>
      <c r="L736" s="3" t="s">
        <v>14</v>
      </c>
      <c r="M736" s="6" t="s">
        <v>4834</v>
      </c>
      <c r="N736" s="162"/>
    </row>
    <row r="737" ht="12.75" spans="1:14">
      <c r="A737" s="154"/>
      <c r="B737" s="154">
        <f t="shared" si="5"/>
        <v>10744</v>
      </c>
      <c r="C737" s="3"/>
      <c r="D737" s="3"/>
      <c r="E737" s="91" t="s">
        <v>10</v>
      </c>
      <c r="F737" s="91" t="s">
        <v>2727</v>
      </c>
      <c r="G737" s="3">
        <v>2019</v>
      </c>
      <c r="H737" s="3" t="s">
        <v>99</v>
      </c>
      <c r="I737" s="3" t="s">
        <v>2728</v>
      </c>
      <c r="J737" s="3">
        <v>95</v>
      </c>
      <c r="L737" s="3" t="s">
        <v>14</v>
      </c>
      <c r="M737" s="6" t="s">
        <v>4834</v>
      </c>
      <c r="N737" s="162"/>
    </row>
    <row r="738" ht="12.75" spans="1:14">
      <c r="A738" s="154"/>
      <c r="B738" s="154">
        <f t="shared" si="5"/>
        <v>10745</v>
      </c>
      <c r="C738" s="3"/>
      <c r="D738" s="3"/>
      <c r="E738" s="91" t="s">
        <v>10</v>
      </c>
      <c r="F738" s="91" t="s">
        <v>2729</v>
      </c>
      <c r="G738" s="3">
        <v>2019</v>
      </c>
      <c r="H738" s="3" t="s">
        <v>99</v>
      </c>
      <c r="I738" s="3" t="s">
        <v>2728</v>
      </c>
      <c r="J738" s="3">
        <v>77</v>
      </c>
      <c r="L738" s="3" t="s">
        <v>14</v>
      </c>
      <c r="M738" s="6" t="s">
        <v>4834</v>
      </c>
      <c r="N738" s="162"/>
    </row>
    <row r="739" ht="12.75" spans="1:14">
      <c r="A739" s="154"/>
      <c r="B739" s="154">
        <f t="shared" si="5"/>
        <v>10746</v>
      </c>
      <c r="C739" s="3"/>
      <c r="D739" s="3"/>
      <c r="E739" s="91" t="s">
        <v>10</v>
      </c>
      <c r="F739" s="91" t="s">
        <v>2794</v>
      </c>
      <c r="G739" s="3">
        <v>2019</v>
      </c>
      <c r="H739" s="3" t="s">
        <v>99</v>
      </c>
      <c r="I739" s="3" t="s">
        <v>2728</v>
      </c>
      <c r="J739" s="3">
        <v>77</v>
      </c>
      <c r="K739" s="3" t="s">
        <v>2777</v>
      </c>
      <c r="L739" s="3" t="s">
        <v>40</v>
      </c>
      <c r="M739" s="6" t="s">
        <v>4834</v>
      </c>
      <c r="N739" s="162"/>
    </row>
    <row r="740" ht="12.75" spans="1:14">
      <c r="A740" s="154"/>
      <c r="B740" s="154">
        <f t="shared" si="5"/>
        <v>10747</v>
      </c>
      <c r="C740" s="3"/>
      <c r="D740" s="3"/>
      <c r="E740" s="91" t="s">
        <v>10</v>
      </c>
      <c r="F740" s="91" t="s">
        <v>2897</v>
      </c>
      <c r="G740" s="3">
        <v>2019</v>
      </c>
      <c r="H740" s="3" t="s">
        <v>99</v>
      </c>
      <c r="I740" s="3" t="s">
        <v>2728</v>
      </c>
      <c r="J740" s="3">
        <v>95</v>
      </c>
      <c r="K740" s="3" t="s">
        <v>2898</v>
      </c>
      <c r="L740" s="3" t="s">
        <v>40</v>
      </c>
      <c r="M740" s="6" t="s">
        <v>4834</v>
      </c>
      <c r="N740" s="162"/>
    </row>
    <row r="741" ht="12.75" spans="1:14">
      <c r="A741" s="154"/>
      <c r="B741" s="154">
        <f t="shared" si="5"/>
        <v>10748</v>
      </c>
      <c r="C741" s="3"/>
      <c r="D741" s="3"/>
      <c r="E741" s="91" t="s">
        <v>10</v>
      </c>
      <c r="F741" s="91" t="s">
        <v>2795</v>
      </c>
      <c r="G741" s="3">
        <v>2019</v>
      </c>
      <c r="H741" s="3" t="s">
        <v>2796</v>
      </c>
      <c r="I741" s="3" t="s">
        <v>2728</v>
      </c>
      <c r="J741" s="3">
        <v>111</v>
      </c>
      <c r="K741" s="3" t="s">
        <v>2786</v>
      </c>
      <c r="L741" s="3" t="s">
        <v>14</v>
      </c>
      <c r="M741" s="6" t="s">
        <v>4834</v>
      </c>
      <c r="N741" s="162"/>
    </row>
    <row r="742" ht="12.75" spans="1:14">
      <c r="A742" s="154"/>
      <c r="B742" s="154">
        <f t="shared" si="5"/>
        <v>10749</v>
      </c>
      <c r="C742" s="3"/>
      <c r="D742" s="3"/>
      <c r="E742" s="91" t="s">
        <v>10</v>
      </c>
      <c r="F742" s="91" t="s">
        <v>2797</v>
      </c>
      <c r="G742" s="3">
        <v>2019</v>
      </c>
      <c r="H742" s="3" t="s">
        <v>2712</v>
      </c>
      <c r="I742" s="3" t="s">
        <v>2728</v>
      </c>
      <c r="J742" s="3">
        <v>257</v>
      </c>
      <c r="L742" s="3" t="s">
        <v>40</v>
      </c>
      <c r="M742" s="6" t="s">
        <v>4834</v>
      </c>
      <c r="N742" s="162"/>
    </row>
    <row r="743" ht="12.75" spans="1:14">
      <c r="A743" s="154"/>
      <c r="B743" s="154">
        <f t="shared" si="5"/>
        <v>10750</v>
      </c>
      <c r="C743" s="3"/>
      <c r="D743" s="3"/>
      <c r="E743" s="91" t="s">
        <v>10</v>
      </c>
      <c r="F743" s="91" t="s">
        <v>2730</v>
      </c>
      <c r="G743" s="3">
        <v>2019</v>
      </c>
      <c r="H743" s="3" t="s">
        <v>97</v>
      </c>
      <c r="I743" s="3" t="s">
        <v>2728</v>
      </c>
      <c r="J743" s="3">
        <v>165</v>
      </c>
      <c r="L743" s="3" t="s">
        <v>14</v>
      </c>
      <c r="M743" s="6" t="s">
        <v>4834</v>
      </c>
      <c r="N743" s="162"/>
    </row>
    <row r="744" ht="12.75" spans="1:14">
      <c r="A744" s="154"/>
      <c r="B744" s="154">
        <f t="shared" si="5"/>
        <v>10751</v>
      </c>
      <c r="C744" s="3"/>
      <c r="D744" s="3"/>
      <c r="E744" s="91" t="s">
        <v>10</v>
      </c>
      <c r="F744" s="91" t="s">
        <v>2798</v>
      </c>
      <c r="G744" s="3">
        <v>2019</v>
      </c>
      <c r="H744" s="3" t="s">
        <v>99</v>
      </c>
      <c r="I744" s="3" t="s">
        <v>2728</v>
      </c>
      <c r="J744" s="3">
        <v>77</v>
      </c>
      <c r="L744" s="3" t="s">
        <v>40</v>
      </c>
      <c r="M744" s="6" t="s">
        <v>4834</v>
      </c>
      <c r="N744" s="162"/>
    </row>
    <row r="745" ht="12.75" spans="1:14">
      <c r="A745" s="154"/>
      <c r="B745" s="154">
        <f t="shared" si="5"/>
        <v>10752</v>
      </c>
      <c r="C745" s="3"/>
      <c r="D745" s="3"/>
      <c r="E745" s="91" t="s">
        <v>10</v>
      </c>
      <c r="F745" s="91" t="s">
        <v>2731</v>
      </c>
      <c r="G745" s="3">
        <v>2019</v>
      </c>
      <c r="H745" s="3" t="s">
        <v>99</v>
      </c>
      <c r="I745" s="3" t="s">
        <v>2728</v>
      </c>
      <c r="J745" s="3">
        <v>95</v>
      </c>
      <c r="K745" s="3" t="s">
        <v>2401</v>
      </c>
      <c r="L745" s="3" t="s">
        <v>14</v>
      </c>
      <c r="M745" s="6" t="s">
        <v>4834</v>
      </c>
      <c r="N745" s="162"/>
    </row>
    <row r="746" ht="12.75" spans="1:14">
      <c r="A746" s="154"/>
      <c r="B746" s="154">
        <f t="shared" si="5"/>
        <v>10753</v>
      </c>
      <c r="C746" s="3"/>
      <c r="D746" s="3"/>
      <c r="E746" s="91" t="s">
        <v>10</v>
      </c>
      <c r="F746" s="91" t="s">
        <v>2732</v>
      </c>
      <c r="G746" s="3">
        <v>2019</v>
      </c>
      <c r="H746" s="3" t="s">
        <v>97</v>
      </c>
      <c r="I746" s="3" t="s">
        <v>1828</v>
      </c>
      <c r="J746" s="3">
        <v>182</v>
      </c>
      <c r="L746" s="3" t="s">
        <v>14</v>
      </c>
      <c r="M746" s="6" t="s">
        <v>4834</v>
      </c>
      <c r="N746" s="162"/>
    </row>
    <row r="747" ht="12.75" spans="1:14">
      <c r="A747" s="154"/>
      <c r="B747" s="154">
        <f t="shared" si="5"/>
        <v>10754</v>
      </c>
      <c r="C747" s="3"/>
      <c r="D747" s="3"/>
      <c r="E747" s="91" t="s">
        <v>10</v>
      </c>
      <c r="F747" s="91" t="s">
        <v>2733</v>
      </c>
      <c r="G747" s="3">
        <v>2019</v>
      </c>
      <c r="H747" s="3" t="s">
        <v>97</v>
      </c>
      <c r="I747" s="3" t="s">
        <v>1828</v>
      </c>
      <c r="J747" s="3">
        <v>182</v>
      </c>
      <c r="L747" s="3" t="s">
        <v>14</v>
      </c>
      <c r="M747" s="6" t="s">
        <v>4834</v>
      </c>
      <c r="N747" s="162"/>
    </row>
    <row r="748" ht="12.75" spans="1:14">
      <c r="A748" s="154"/>
      <c r="B748" s="154">
        <f t="shared" si="5"/>
        <v>10755</v>
      </c>
      <c r="C748" s="3"/>
      <c r="D748" s="3"/>
      <c r="E748" s="91" t="s">
        <v>10</v>
      </c>
      <c r="F748" s="91" t="s">
        <v>2734</v>
      </c>
      <c r="G748" s="3">
        <v>2019</v>
      </c>
      <c r="H748" s="3" t="s">
        <v>150</v>
      </c>
      <c r="I748" s="3" t="s">
        <v>1828</v>
      </c>
      <c r="J748" s="3">
        <v>107</v>
      </c>
      <c r="L748" s="3" t="s">
        <v>14</v>
      </c>
      <c r="M748" s="6" t="s">
        <v>4834</v>
      </c>
      <c r="N748" s="162"/>
    </row>
    <row r="749" ht="12.75" spans="1:14">
      <c r="A749" s="154"/>
      <c r="B749" s="154">
        <f t="shared" si="5"/>
        <v>10756</v>
      </c>
      <c r="C749" s="3"/>
      <c r="D749" s="3"/>
      <c r="E749" s="91" t="s">
        <v>10</v>
      </c>
      <c r="F749" s="91" t="s">
        <v>2799</v>
      </c>
      <c r="G749" s="3">
        <v>2019</v>
      </c>
      <c r="H749" s="3" t="s">
        <v>150</v>
      </c>
      <c r="I749" s="3" t="s">
        <v>1983</v>
      </c>
      <c r="J749" s="3">
        <v>548</v>
      </c>
      <c r="L749" s="3" t="s">
        <v>40</v>
      </c>
      <c r="M749" s="6" t="s">
        <v>4834</v>
      </c>
      <c r="N749" s="162"/>
    </row>
    <row r="750" ht="12.75" spans="1:14">
      <c r="A750" s="154"/>
      <c r="B750" s="154">
        <f t="shared" si="5"/>
        <v>10757</v>
      </c>
      <c r="C750" s="3"/>
      <c r="D750" s="3"/>
      <c r="E750" s="91" t="s">
        <v>10</v>
      </c>
      <c r="F750" s="91" t="s">
        <v>2932</v>
      </c>
      <c r="G750" s="3">
        <v>2019</v>
      </c>
      <c r="H750" s="3" t="s">
        <v>365</v>
      </c>
      <c r="I750" s="3" t="s">
        <v>2933</v>
      </c>
      <c r="J750" s="3">
        <v>235</v>
      </c>
      <c r="K750" s="3" t="s">
        <v>39</v>
      </c>
      <c r="L750" s="3" t="s">
        <v>40</v>
      </c>
      <c r="M750" s="6" t="s">
        <v>4834</v>
      </c>
      <c r="N750" s="162"/>
    </row>
    <row r="751" ht="12.75" spans="1:14">
      <c r="A751" s="154"/>
      <c r="B751" s="154">
        <f t="shared" si="5"/>
        <v>10758</v>
      </c>
      <c r="C751" s="3"/>
      <c r="D751" s="3"/>
      <c r="E751" s="91" t="s">
        <v>10</v>
      </c>
      <c r="F751" s="91" t="s">
        <v>2200</v>
      </c>
      <c r="G751" s="3">
        <v>2019</v>
      </c>
      <c r="H751" s="3" t="s">
        <v>93</v>
      </c>
      <c r="I751" s="3" t="s">
        <v>1778</v>
      </c>
      <c r="J751" s="3">
        <v>2</v>
      </c>
      <c r="K751" s="3" t="s">
        <v>2080</v>
      </c>
      <c r="L751" s="3" t="s">
        <v>40</v>
      </c>
      <c r="M751" s="6" t="s">
        <v>4834</v>
      </c>
      <c r="N751" s="162"/>
    </row>
    <row r="752" ht="12.75" spans="1:14">
      <c r="A752" s="154"/>
      <c r="B752" s="154">
        <f t="shared" si="5"/>
        <v>10759</v>
      </c>
      <c r="C752" s="3"/>
      <c r="D752" s="3"/>
      <c r="E752" s="91" t="s">
        <v>10</v>
      </c>
      <c r="F752" s="91" t="s">
        <v>2201</v>
      </c>
      <c r="G752" s="3">
        <v>2019</v>
      </c>
      <c r="H752" s="3" t="s">
        <v>93</v>
      </c>
      <c r="I752" s="3" t="s">
        <v>1778</v>
      </c>
      <c r="J752" s="3">
        <v>2</v>
      </c>
      <c r="K752" s="3" t="s">
        <v>2080</v>
      </c>
      <c r="L752" s="3" t="s">
        <v>40</v>
      </c>
      <c r="M752" s="6" t="s">
        <v>4834</v>
      </c>
      <c r="N752" s="162"/>
    </row>
    <row r="753" ht="12.75" spans="1:14">
      <c r="A753" s="154"/>
      <c r="B753" s="154">
        <f t="shared" si="5"/>
        <v>10760</v>
      </c>
      <c r="C753" s="3"/>
      <c r="D753" s="3"/>
      <c r="E753" s="91" t="s">
        <v>10</v>
      </c>
      <c r="F753" s="91" t="s">
        <v>2250</v>
      </c>
      <c r="G753" s="3">
        <v>2019</v>
      </c>
      <c r="H753" s="3" t="s">
        <v>365</v>
      </c>
      <c r="I753" s="3" t="s">
        <v>1778</v>
      </c>
      <c r="J753" s="3">
        <v>209</v>
      </c>
      <c r="K753" s="3" t="s">
        <v>120</v>
      </c>
      <c r="L753" s="3" t="s">
        <v>14</v>
      </c>
      <c r="M753" s="6" t="s">
        <v>4834</v>
      </c>
      <c r="N753" s="162"/>
    </row>
    <row r="754" ht="12.75" spans="1:14">
      <c r="A754" s="154"/>
      <c r="B754" s="154">
        <f t="shared" si="5"/>
        <v>10761</v>
      </c>
      <c r="C754" s="3"/>
      <c r="D754" s="3"/>
      <c r="E754" s="91" t="s">
        <v>10</v>
      </c>
      <c r="F754" s="91" t="s">
        <v>2934</v>
      </c>
      <c r="G754" s="3">
        <v>2019</v>
      </c>
      <c r="H754" s="3" t="s">
        <v>150</v>
      </c>
      <c r="I754" s="3" t="s">
        <v>1778</v>
      </c>
      <c r="J754" s="3">
        <v>664</v>
      </c>
      <c r="L754" s="3" t="s">
        <v>14</v>
      </c>
      <c r="M754" s="6" t="s">
        <v>4834</v>
      </c>
      <c r="N754" s="162"/>
    </row>
    <row r="755" ht="12.75" spans="1:14">
      <c r="A755" s="154"/>
      <c r="B755" s="154">
        <f t="shared" si="5"/>
        <v>10762</v>
      </c>
      <c r="C755" s="3"/>
      <c r="D755" s="3"/>
      <c r="E755" s="91" t="s">
        <v>10</v>
      </c>
      <c r="F755" s="91" t="s">
        <v>2935</v>
      </c>
      <c r="G755" s="3">
        <v>2019</v>
      </c>
      <c r="H755" s="3" t="s">
        <v>150</v>
      </c>
      <c r="I755" s="3" t="s">
        <v>1778</v>
      </c>
      <c r="J755" s="3">
        <v>169</v>
      </c>
      <c r="L755" s="3" t="s">
        <v>14</v>
      </c>
      <c r="M755" s="6" t="s">
        <v>4834</v>
      </c>
      <c r="N755" s="162"/>
    </row>
    <row r="756" ht="12.75" spans="1:14">
      <c r="A756" s="154"/>
      <c r="B756" s="154">
        <f t="shared" si="5"/>
        <v>10763</v>
      </c>
      <c r="C756" s="3"/>
      <c r="D756" s="3"/>
      <c r="E756" s="91" t="s">
        <v>545</v>
      </c>
      <c r="F756" s="91" t="s">
        <v>2400</v>
      </c>
      <c r="G756" s="3">
        <v>2019</v>
      </c>
      <c r="H756" s="3" t="s">
        <v>99</v>
      </c>
      <c r="I756" s="3" t="s">
        <v>1778</v>
      </c>
      <c r="J756" s="3">
        <v>1</v>
      </c>
      <c r="K756" s="3" t="s">
        <v>2401</v>
      </c>
      <c r="L756" s="3" t="s">
        <v>548</v>
      </c>
      <c r="M756" s="6" t="s">
        <v>4834</v>
      </c>
      <c r="N756" s="162"/>
    </row>
    <row r="757" ht="12.75" spans="1:14">
      <c r="A757" s="154"/>
      <c r="B757" s="154">
        <f t="shared" si="5"/>
        <v>10764</v>
      </c>
      <c r="C757" s="3"/>
      <c r="D757" s="3"/>
      <c r="E757" s="91" t="s">
        <v>10</v>
      </c>
      <c r="F757" s="91" t="s">
        <v>2936</v>
      </c>
      <c r="G757" s="3">
        <v>2019</v>
      </c>
      <c r="H757" s="3" t="s">
        <v>150</v>
      </c>
      <c r="I757" s="3" t="s">
        <v>1778</v>
      </c>
      <c r="J757" s="3">
        <v>292</v>
      </c>
      <c r="L757" s="3" t="s">
        <v>14</v>
      </c>
      <c r="M757" s="6" t="s">
        <v>4834</v>
      </c>
      <c r="N757" s="162"/>
    </row>
    <row r="758" ht="12.75" spans="1:14">
      <c r="A758" s="154"/>
      <c r="B758" s="154">
        <f t="shared" si="5"/>
        <v>10765</v>
      </c>
      <c r="C758" s="3"/>
      <c r="D758" s="3"/>
      <c r="E758" s="91" t="s">
        <v>10</v>
      </c>
      <c r="F758" s="91" t="s">
        <v>2937</v>
      </c>
      <c r="G758" s="3">
        <v>2019</v>
      </c>
      <c r="H758" s="3" t="s">
        <v>150</v>
      </c>
      <c r="I758" s="3" t="s">
        <v>1778</v>
      </c>
      <c r="J758" s="3">
        <v>271</v>
      </c>
      <c r="L758" s="3" t="s">
        <v>14</v>
      </c>
      <c r="M758" s="6" t="s">
        <v>4834</v>
      </c>
      <c r="N758" s="162"/>
    </row>
    <row r="759" ht="12.75" spans="1:14">
      <c r="A759" s="154"/>
      <c r="B759" s="154">
        <f t="shared" si="5"/>
        <v>10766</v>
      </c>
      <c r="C759" s="3"/>
      <c r="D759" s="3"/>
      <c r="E759" s="91" t="s">
        <v>10</v>
      </c>
      <c r="F759" s="91" t="s">
        <v>2402</v>
      </c>
      <c r="G759" s="3">
        <v>2019</v>
      </c>
      <c r="H759" s="3" t="s">
        <v>1845</v>
      </c>
      <c r="I759" s="3" t="s">
        <v>1778</v>
      </c>
      <c r="J759" s="3">
        <v>296</v>
      </c>
      <c r="K759" s="3" t="s">
        <v>86</v>
      </c>
      <c r="L759" s="3" t="s">
        <v>40</v>
      </c>
      <c r="M759" s="6" t="s">
        <v>4834</v>
      </c>
      <c r="N759" s="162"/>
    </row>
    <row r="760" ht="12.75" spans="1:14">
      <c r="A760" s="154"/>
      <c r="B760" s="154">
        <f t="shared" si="5"/>
        <v>10767</v>
      </c>
      <c r="C760" s="3"/>
      <c r="D760" s="3"/>
      <c r="E760" s="91" t="s">
        <v>10</v>
      </c>
      <c r="F760" s="91" t="s">
        <v>2938</v>
      </c>
      <c r="G760" s="3">
        <v>2019</v>
      </c>
      <c r="H760" s="3" t="s">
        <v>150</v>
      </c>
      <c r="I760" s="3" t="s">
        <v>1778</v>
      </c>
      <c r="J760" s="3">
        <v>271</v>
      </c>
      <c r="K760" s="3" t="s">
        <v>137</v>
      </c>
      <c r="L760" s="3" t="s">
        <v>984</v>
      </c>
      <c r="M760" s="6" t="s">
        <v>4834</v>
      </c>
      <c r="N760" s="162"/>
    </row>
    <row r="761" ht="12.75" spans="1:14">
      <c r="A761" s="154"/>
      <c r="B761" s="154">
        <f t="shared" si="5"/>
        <v>10768</v>
      </c>
      <c r="C761" s="3"/>
      <c r="D761" s="3"/>
      <c r="E761" s="91" t="s">
        <v>10</v>
      </c>
      <c r="F761" s="91" t="s">
        <v>1826</v>
      </c>
      <c r="G761" s="3">
        <v>2019</v>
      </c>
      <c r="H761" s="3" t="s">
        <v>1827</v>
      </c>
      <c r="I761" s="3" t="s">
        <v>1828</v>
      </c>
      <c r="J761" s="3">
        <v>73</v>
      </c>
      <c r="K761" s="3" t="s">
        <v>1829</v>
      </c>
      <c r="L761" s="3" t="s">
        <v>40</v>
      </c>
      <c r="M761" s="6" t="s">
        <v>4834</v>
      </c>
      <c r="N761" s="162"/>
    </row>
    <row r="762" ht="12.75" spans="1:14">
      <c r="A762" s="154"/>
      <c r="B762" s="154">
        <f t="shared" si="5"/>
        <v>10769</v>
      </c>
      <c r="C762" s="3"/>
      <c r="D762" s="3"/>
      <c r="E762" s="91" t="s">
        <v>10</v>
      </c>
      <c r="F762" s="91" t="s">
        <v>1968</v>
      </c>
      <c r="G762" s="3">
        <v>2019</v>
      </c>
      <c r="H762" s="3" t="s">
        <v>365</v>
      </c>
      <c r="I762" s="3" t="s">
        <v>1969</v>
      </c>
      <c r="J762" s="3">
        <v>182</v>
      </c>
      <c r="K762" s="3" t="s">
        <v>120</v>
      </c>
      <c r="L762" s="3" t="s">
        <v>40</v>
      </c>
      <c r="M762" s="6" t="s">
        <v>4834</v>
      </c>
      <c r="N762" s="162"/>
    </row>
    <row r="763" ht="12.75" spans="1:14">
      <c r="A763" s="154"/>
      <c r="B763" s="154">
        <f t="shared" si="5"/>
        <v>10770</v>
      </c>
      <c r="C763" s="3"/>
      <c r="D763" s="3"/>
      <c r="E763" s="91" t="s">
        <v>10</v>
      </c>
      <c r="F763" s="91" t="s">
        <v>1830</v>
      </c>
      <c r="G763" s="3">
        <v>2019</v>
      </c>
      <c r="H763" s="3" t="s">
        <v>365</v>
      </c>
      <c r="I763" s="3" t="s">
        <v>1824</v>
      </c>
      <c r="J763" s="3">
        <v>259</v>
      </c>
      <c r="K763" s="3" t="s">
        <v>86</v>
      </c>
      <c r="L763" s="3" t="s">
        <v>14</v>
      </c>
      <c r="M763" s="6" t="s">
        <v>4834</v>
      </c>
      <c r="N763" s="162"/>
    </row>
    <row r="764" ht="12.75" spans="1:14">
      <c r="A764" s="154"/>
      <c r="B764" s="154">
        <f t="shared" si="5"/>
        <v>10771</v>
      </c>
      <c r="C764" s="3"/>
      <c r="D764" s="3"/>
      <c r="E764" s="91" t="s">
        <v>77</v>
      </c>
      <c r="F764" s="204" t="s">
        <v>3338</v>
      </c>
      <c r="G764" s="3">
        <v>2020</v>
      </c>
      <c r="H764" s="3" t="s">
        <v>3339</v>
      </c>
      <c r="I764" s="3" t="s">
        <v>83</v>
      </c>
      <c r="J764" s="3" t="s">
        <v>3340</v>
      </c>
      <c r="K764" s="3" t="s">
        <v>3341</v>
      </c>
      <c r="L764" s="3" t="s">
        <v>81</v>
      </c>
      <c r="M764" s="6" t="s">
        <v>3769</v>
      </c>
      <c r="N764" s="10"/>
    </row>
    <row r="765" ht="12.75" spans="1:14">
      <c r="A765" s="154"/>
      <c r="B765" s="154">
        <f t="shared" si="5"/>
        <v>10772</v>
      </c>
      <c r="C765" s="3"/>
      <c r="D765" s="3"/>
      <c r="E765" s="91" t="s">
        <v>77</v>
      </c>
      <c r="F765" s="91" t="s">
        <v>3342</v>
      </c>
      <c r="G765" s="3">
        <v>2020</v>
      </c>
      <c r="H765" s="3" t="s">
        <v>3339</v>
      </c>
      <c r="I765" s="3" t="s">
        <v>83</v>
      </c>
      <c r="J765" s="3">
        <v>91</v>
      </c>
      <c r="L765" s="3" t="s">
        <v>81</v>
      </c>
      <c r="M765" s="6" t="s">
        <v>3769</v>
      </c>
      <c r="N765" s="10"/>
    </row>
    <row r="766" ht="12.75" spans="1:14">
      <c r="A766" s="154"/>
      <c r="B766" s="154">
        <f t="shared" si="5"/>
        <v>10773</v>
      </c>
      <c r="C766" s="3"/>
      <c r="D766" s="3"/>
      <c r="E766" s="91" t="s">
        <v>77</v>
      </c>
      <c r="F766" s="91" t="s">
        <v>3343</v>
      </c>
      <c r="G766" s="3">
        <v>2020</v>
      </c>
      <c r="H766" s="3" t="s">
        <v>3100</v>
      </c>
      <c r="I766" s="3" t="s">
        <v>83</v>
      </c>
      <c r="J766" s="3">
        <v>201</v>
      </c>
      <c r="K766" s="3" t="s">
        <v>516</v>
      </c>
      <c r="L766" s="3" t="s">
        <v>138</v>
      </c>
      <c r="M766" s="6" t="s">
        <v>3769</v>
      </c>
      <c r="N766" s="10"/>
    </row>
    <row r="767" ht="12.75" spans="1:14">
      <c r="A767" s="154"/>
      <c r="B767" s="154">
        <f t="shared" si="5"/>
        <v>10774</v>
      </c>
      <c r="C767" s="3"/>
      <c r="D767" s="3"/>
      <c r="E767" s="91" t="s">
        <v>77</v>
      </c>
      <c r="F767" s="91" t="s">
        <v>3344</v>
      </c>
      <c r="G767" s="3">
        <v>2020</v>
      </c>
      <c r="H767" s="3" t="s">
        <v>3100</v>
      </c>
      <c r="I767" s="3" t="s">
        <v>83</v>
      </c>
      <c r="J767" s="3">
        <v>201</v>
      </c>
      <c r="K767" s="3" t="s">
        <v>3345</v>
      </c>
      <c r="L767" s="3" t="s">
        <v>1038</v>
      </c>
      <c r="M767" s="6" t="s">
        <v>3769</v>
      </c>
      <c r="N767" s="10"/>
    </row>
    <row r="768" ht="12.75" spans="1:14">
      <c r="A768" s="154"/>
      <c r="B768" s="154">
        <f t="shared" si="5"/>
        <v>10775</v>
      </c>
      <c r="C768" s="3"/>
      <c r="D768" s="3"/>
      <c r="E768" s="91" t="s">
        <v>77</v>
      </c>
      <c r="F768" s="91" t="s">
        <v>3346</v>
      </c>
      <c r="G768" s="3">
        <v>2020</v>
      </c>
      <c r="H768" s="3" t="s">
        <v>3347</v>
      </c>
      <c r="I768" s="3" t="s">
        <v>83</v>
      </c>
      <c r="J768" s="3">
        <v>141</v>
      </c>
      <c r="L768" s="3" t="s">
        <v>138</v>
      </c>
      <c r="M768" s="6" t="s">
        <v>3769</v>
      </c>
      <c r="N768" s="10"/>
    </row>
    <row r="769" ht="12.75" spans="1:14">
      <c r="A769" s="154"/>
      <c r="B769" s="154">
        <f t="shared" si="5"/>
        <v>10776</v>
      </c>
      <c r="C769" s="3"/>
      <c r="D769" s="3"/>
      <c r="E769" s="91" t="s">
        <v>77</v>
      </c>
      <c r="F769" s="91" t="s">
        <v>3348</v>
      </c>
      <c r="G769" s="3">
        <v>2020</v>
      </c>
      <c r="H769" s="3" t="s">
        <v>150</v>
      </c>
      <c r="I769" s="3" t="s">
        <v>83</v>
      </c>
      <c r="J769" s="3" t="s">
        <v>3349</v>
      </c>
      <c r="L769" s="3" t="s">
        <v>81</v>
      </c>
      <c r="M769" s="6" t="s">
        <v>3769</v>
      </c>
      <c r="N769" s="10"/>
    </row>
    <row r="770" ht="12.75" spans="1:14">
      <c r="A770" s="154"/>
      <c r="B770" s="154">
        <f t="shared" si="5"/>
        <v>10777</v>
      </c>
      <c r="C770" s="3"/>
      <c r="D770" s="3"/>
      <c r="E770" s="91" t="s">
        <v>10</v>
      </c>
      <c r="F770" s="91" t="s">
        <v>2800</v>
      </c>
      <c r="G770" s="3">
        <v>2019</v>
      </c>
      <c r="H770" s="3" t="s">
        <v>2005</v>
      </c>
      <c r="I770" s="3" t="s">
        <v>2716</v>
      </c>
      <c r="J770" s="3">
        <v>180</v>
      </c>
      <c r="L770" s="3" t="s">
        <v>14</v>
      </c>
      <c r="M770" s="6" t="s">
        <v>4834</v>
      </c>
      <c r="N770" s="162"/>
    </row>
    <row r="771" ht="12.75" spans="1:14">
      <c r="A771" s="154" t="s">
        <v>937</v>
      </c>
      <c r="B771" s="154">
        <f t="shared" si="5"/>
        <v>10778</v>
      </c>
      <c r="C771" s="3"/>
      <c r="D771" s="3"/>
      <c r="E771" s="91" t="s">
        <v>10</v>
      </c>
      <c r="F771" s="91" t="s">
        <v>2801</v>
      </c>
      <c r="G771" s="3">
        <v>2019</v>
      </c>
      <c r="H771" s="3" t="s">
        <v>2005</v>
      </c>
      <c r="I771" s="3" t="s">
        <v>2716</v>
      </c>
      <c r="J771" s="3">
        <v>180</v>
      </c>
      <c r="L771" s="3" t="s">
        <v>14</v>
      </c>
      <c r="M771" s="6" t="s">
        <v>4834</v>
      </c>
      <c r="N771" s="162"/>
    </row>
    <row r="772" ht="12.75" spans="1:14">
      <c r="A772" s="154" t="s">
        <v>937</v>
      </c>
      <c r="B772" s="154">
        <f t="shared" si="5"/>
        <v>10779</v>
      </c>
      <c r="C772" s="3"/>
      <c r="D772" s="3"/>
      <c r="E772" s="91" t="s">
        <v>10</v>
      </c>
      <c r="F772" s="91" t="s">
        <v>2939</v>
      </c>
      <c r="G772" s="3">
        <v>2019</v>
      </c>
      <c r="H772" s="3" t="s">
        <v>2005</v>
      </c>
      <c r="I772" s="3" t="s">
        <v>2716</v>
      </c>
      <c r="J772" s="3">
        <v>180</v>
      </c>
      <c r="K772" s="3" t="s">
        <v>2470</v>
      </c>
      <c r="L772" s="3" t="s">
        <v>14</v>
      </c>
      <c r="M772" s="6" t="s">
        <v>4834</v>
      </c>
      <c r="N772" s="162"/>
    </row>
    <row r="773" ht="12.75" spans="1:14">
      <c r="A773" s="154" t="s">
        <v>937</v>
      </c>
      <c r="B773" s="154">
        <f t="shared" si="5"/>
        <v>10780</v>
      </c>
      <c r="C773" s="3"/>
      <c r="D773" s="3"/>
      <c r="E773" s="91" t="s">
        <v>10</v>
      </c>
      <c r="F773" s="91" t="s">
        <v>2802</v>
      </c>
      <c r="G773" s="3">
        <v>2019</v>
      </c>
      <c r="H773" s="3" t="s">
        <v>2005</v>
      </c>
      <c r="I773" s="3" t="s">
        <v>2716</v>
      </c>
      <c r="J773" s="3">
        <v>180</v>
      </c>
      <c r="K773" s="68" t="s">
        <v>2470</v>
      </c>
      <c r="L773" s="3" t="s">
        <v>170</v>
      </c>
      <c r="M773" s="6" t="s">
        <v>4834</v>
      </c>
      <c r="N773" s="162"/>
    </row>
    <row r="774" ht="12.75" spans="1:14">
      <c r="A774" s="154" t="s">
        <v>937</v>
      </c>
      <c r="B774" s="154">
        <f t="shared" si="5"/>
        <v>10781</v>
      </c>
      <c r="C774" s="3"/>
      <c r="D774" s="3"/>
      <c r="E774" s="91" t="s">
        <v>10</v>
      </c>
      <c r="F774" s="91" t="s">
        <v>2940</v>
      </c>
      <c r="G774" s="3">
        <v>2019</v>
      </c>
      <c r="H774" s="3" t="s">
        <v>2005</v>
      </c>
      <c r="I774" s="3" t="s">
        <v>2716</v>
      </c>
      <c r="J774" s="3">
        <v>180</v>
      </c>
      <c r="K774" s="68" t="s">
        <v>2470</v>
      </c>
      <c r="L774" s="3" t="s">
        <v>14</v>
      </c>
      <c r="M774" s="6" t="s">
        <v>4834</v>
      </c>
      <c r="N774" s="162"/>
    </row>
    <row r="775" ht="12.75" spans="1:14">
      <c r="A775" s="154" t="s">
        <v>937</v>
      </c>
      <c r="B775" s="154">
        <f t="shared" si="5"/>
        <v>10782</v>
      </c>
      <c r="C775" s="3"/>
      <c r="D775" s="3"/>
      <c r="E775" s="91" t="s">
        <v>10</v>
      </c>
      <c r="F775" s="91" t="s">
        <v>2941</v>
      </c>
      <c r="G775" s="3">
        <v>2019</v>
      </c>
      <c r="H775" s="3" t="s">
        <v>2005</v>
      </c>
      <c r="I775" s="3" t="s">
        <v>2716</v>
      </c>
      <c r="J775" s="3">
        <v>180</v>
      </c>
      <c r="K775" s="68" t="s">
        <v>2470</v>
      </c>
      <c r="L775" s="3" t="s">
        <v>14</v>
      </c>
      <c r="M775" s="6" t="s">
        <v>4834</v>
      </c>
      <c r="N775" s="162"/>
    </row>
    <row r="776" ht="12.75" spans="1:14">
      <c r="A776" s="154" t="s">
        <v>937</v>
      </c>
      <c r="B776" s="154">
        <f t="shared" si="5"/>
        <v>10783</v>
      </c>
      <c r="C776" s="3"/>
      <c r="D776" s="3"/>
      <c r="E776" s="91" t="s">
        <v>10</v>
      </c>
      <c r="F776" s="91" t="s">
        <v>2942</v>
      </c>
      <c r="G776" s="3">
        <v>2019</v>
      </c>
      <c r="H776" s="3" t="s">
        <v>2005</v>
      </c>
      <c r="I776" s="3" t="s">
        <v>2716</v>
      </c>
      <c r="J776" s="3">
        <v>180</v>
      </c>
      <c r="K776" s="68" t="s">
        <v>2470</v>
      </c>
      <c r="L776" s="3" t="s">
        <v>14</v>
      </c>
      <c r="M776" s="6" t="s">
        <v>4834</v>
      </c>
      <c r="N776" s="162"/>
    </row>
    <row r="777" ht="12.75" spans="1:14">
      <c r="A777" s="154" t="s">
        <v>937</v>
      </c>
      <c r="B777" s="154">
        <f t="shared" si="5"/>
        <v>10784</v>
      </c>
      <c r="C777" s="3"/>
      <c r="D777" s="3"/>
      <c r="E777" s="91" t="s">
        <v>10</v>
      </c>
      <c r="F777" s="91" t="s">
        <v>2943</v>
      </c>
      <c r="G777" s="3">
        <v>2019</v>
      </c>
      <c r="H777" s="3" t="s">
        <v>2005</v>
      </c>
      <c r="I777" s="3" t="s">
        <v>2716</v>
      </c>
      <c r="J777" s="3">
        <v>180</v>
      </c>
      <c r="K777" s="68" t="s">
        <v>2470</v>
      </c>
      <c r="L777" s="3" t="s">
        <v>14</v>
      </c>
      <c r="M777" s="6" t="s">
        <v>4834</v>
      </c>
      <c r="N777" s="162"/>
    </row>
    <row r="778" ht="12.75" spans="1:14">
      <c r="A778" s="154"/>
      <c r="B778" s="154">
        <f t="shared" si="5"/>
        <v>10785</v>
      </c>
      <c r="C778" s="3"/>
      <c r="D778" s="3"/>
      <c r="E778" s="91" t="s">
        <v>10</v>
      </c>
      <c r="F778" s="91" t="s">
        <v>2803</v>
      </c>
      <c r="G778" s="3">
        <v>2019</v>
      </c>
      <c r="H778" s="3" t="s">
        <v>365</v>
      </c>
      <c r="I778" s="3" t="s">
        <v>2716</v>
      </c>
      <c r="J778" s="3">
        <v>211</v>
      </c>
      <c r="L778" s="3" t="s">
        <v>40</v>
      </c>
      <c r="M778" s="6" t="s">
        <v>4834</v>
      </c>
      <c r="N778" s="162"/>
    </row>
    <row r="779" ht="12.75" spans="1:14">
      <c r="A779" s="154"/>
      <c r="B779" s="154">
        <f t="shared" si="5"/>
        <v>10786</v>
      </c>
      <c r="C779" s="3"/>
      <c r="D779" s="3"/>
      <c r="E779" s="91" t="s">
        <v>10</v>
      </c>
      <c r="F779" s="91" t="s">
        <v>2735</v>
      </c>
      <c r="G779" s="3">
        <v>2019</v>
      </c>
      <c r="H779" s="3" t="s">
        <v>365</v>
      </c>
      <c r="I779" s="3" t="s">
        <v>2716</v>
      </c>
      <c r="J779" s="3">
        <v>211</v>
      </c>
      <c r="L779" s="3" t="s">
        <v>14</v>
      </c>
      <c r="M779" s="6" t="s">
        <v>4834</v>
      </c>
      <c r="N779" s="162"/>
    </row>
    <row r="780" ht="12.75" spans="1:14">
      <c r="A780" s="154"/>
      <c r="B780" s="154">
        <f t="shared" si="5"/>
        <v>10787</v>
      </c>
      <c r="C780" s="3"/>
      <c r="D780" s="3"/>
      <c r="E780" s="91" t="s">
        <v>10</v>
      </c>
      <c r="F780" s="91" t="s">
        <v>2804</v>
      </c>
      <c r="G780" s="3">
        <v>2019</v>
      </c>
      <c r="H780" s="3" t="s">
        <v>365</v>
      </c>
      <c r="I780" s="3" t="s">
        <v>2716</v>
      </c>
      <c r="J780" s="3">
        <v>211</v>
      </c>
      <c r="K780" s="3" t="s">
        <v>86</v>
      </c>
      <c r="L780" s="3" t="s">
        <v>14</v>
      </c>
      <c r="M780" s="6" t="s">
        <v>4834</v>
      </c>
      <c r="N780" s="162"/>
    </row>
    <row r="781" ht="12.75" spans="1:14">
      <c r="A781" s="154"/>
      <c r="B781" s="154">
        <f t="shared" si="5"/>
        <v>10788</v>
      </c>
      <c r="C781" s="3"/>
      <c r="D781" s="3"/>
      <c r="E781" s="91" t="s">
        <v>10</v>
      </c>
      <c r="F781" s="91" t="s">
        <v>2736</v>
      </c>
      <c r="G781" s="3">
        <v>2019</v>
      </c>
      <c r="H781" s="3" t="s">
        <v>365</v>
      </c>
      <c r="I781" s="3" t="s">
        <v>2716</v>
      </c>
      <c r="J781" s="3">
        <v>211</v>
      </c>
      <c r="L781" s="3" t="s">
        <v>27</v>
      </c>
      <c r="M781" s="6" t="s">
        <v>4834</v>
      </c>
      <c r="N781" s="162"/>
    </row>
    <row r="782" ht="12.75" spans="1:14">
      <c r="A782" s="154"/>
      <c r="B782" s="154">
        <f t="shared" si="5"/>
        <v>10789</v>
      </c>
      <c r="C782" s="3"/>
      <c r="D782" s="3"/>
      <c r="E782" s="91" t="s">
        <v>10</v>
      </c>
      <c r="F782" s="91" t="s">
        <v>2805</v>
      </c>
      <c r="G782" s="3">
        <v>2019</v>
      </c>
      <c r="H782" s="3" t="s">
        <v>150</v>
      </c>
      <c r="I782" s="3" t="s">
        <v>2716</v>
      </c>
      <c r="J782" s="3">
        <v>295</v>
      </c>
      <c r="L782" s="3" t="s">
        <v>40</v>
      </c>
      <c r="M782" s="6" t="s">
        <v>4834</v>
      </c>
      <c r="N782" s="162"/>
    </row>
    <row r="783" ht="12.75" spans="1:14">
      <c r="A783" s="154"/>
      <c r="B783" s="154">
        <f t="shared" si="5"/>
        <v>10790</v>
      </c>
      <c r="C783" s="3"/>
      <c r="D783" s="3"/>
      <c r="E783" s="91" t="s">
        <v>10</v>
      </c>
      <c r="F783" s="91" t="s">
        <v>2806</v>
      </c>
      <c r="G783" s="3">
        <v>2019</v>
      </c>
      <c r="H783" s="3" t="s">
        <v>1845</v>
      </c>
      <c r="I783" s="3" t="s">
        <v>2716</v>
      </c>
      <c r="J783" s="3">
        <v>295</v>
      </c>
      <c r="K783" s="3" t="s">
        <v>2249</v>
      </c>
      <c r="L783" s="3" t="s">
        <v>27</v>
      </c>
      <c r="M783" s="6" t="s">
        <v>4834</v>
      </c>
      <c r="N783" s="162"/>
    </row>
    <row r="784" ht="12.75" spans="1:14">
      <c r="A784" s="154"/>
      <c r="B784" s="154">
        <f t="shared" si="5"/>
        <v>10791</v>
      </c>
      <c r="C784" s="3"/>
      <c r="D784" s="3"/>
      <c r="E784" s="91" t="s">
        <v>10</v>
      </c>
      <c r="F784" s="91" t="s">
        <v>2807</v>
      </c>
      <c r="G784" s="3">
        <v>2019</v>
      </c>
      <c r="H784" s="3" t="s">
        <v>1845</v>
      </c>
      <c r="I784" s="3" t="s">
        <v>2716</v>
      </c>
      <c r="J784" s="3">
        <v>295</v>
      </c>
      <c r="K784" s="3" t="s">
        <v>86</v>
      </c>
      <c r="L784" s="3" t="s">
        <v>14</v>
      </c>
      <c r="M784" s="6" t="s">
        <v>4834</v>
      </c>
      <c r="N784" s="162"/>
    </row>
    <row r="785" ht="12.75" spans="1:14">
      <c r="A785" s="154"/>
      <c r="B785" s="154">
        <f t="shared" si="5"/>
        <v>10792</v>
      </c>
      <c r="C785" s="3"/>
      <c r="D785" s="3"/>
      <c r="E785" s="91" t="s">
        <v>10</v>
      </c>
      <c r="F785" s="91" t="s">
        <v>2737</v>
      </c>
      <c r="G785" s="3">
        <v>2019</v>
      </c>
      <c r="H785" s="3" t="s">
        <v>279</v>
      </c>
      <c r="I785" s="3" t="s">
        <v>2716</v>
      </c>
      <c r="J785" s="3">
        <v>48</v>
      </c>
      <c r="L785" s="3" t="s">
        <v>14</v>
      </c>
      <c r="M785" s="6" t="s">
        <v>4834</v>
      </c>
      <c r="N785" s="162"/>
    </row>
    <row r="786" ht="12.75" spans="1:14">
      <c r="A786" s="154"/>
      <c r="B786" s="154">
        <f t="shared" si="5"/>
        <v>10793</v>
      </c>
      <c r="C786" s="3"/>
      <c r="D786" s="3"/>
      <c r="E786" s="91" t="s">
        <v>19</v>
      </c>
      <c r="F786" s="91" t="s">
        <v>2738</v>
      </c>
      <c r="G786" s="3">
        <v>2019</v>
      </c>
      <c r="H786" s="3" t="s">
        <v>93</v>
      </c>
      <c r="I786" s="3" t="s">
        <v>2716</v>
      </c>
      <c r="J786" s="3">
        <v>253</v>
      </c>
      <c r="K786" s="3" t="s">
        <v>86</v>
      </c>
      <c r="L786" s="3" t="s">
        <v>27</v>
      </c>
      <c r="M786" s="6" t="s">
        <v>4834</v>
      </c>
      <c r="N786" s="162"/>
    </row>
    <row r="787" ht="12.75" spans="1:14">
      <c r="A787" s="154"/>
      <c r="B787" s="154">
        <f t="shared" si="5"/>
        <v>10794</v>
      </c>
      <c r="C787" s="3"/>
      <c r="D787" s="3"/>
      <c r="E787" s="91" t="s">
        <v>19</v>
      </c>
      <c r="F787" s="91" t="s">
        <v>2739</v>
      </c>
      <c r="G787" s="3">
        <v>2019</v>
      </c>
      <c r="H787" s="3" t="s">
        <v>93</v>
      </c>
      <c r="I787" s="3" t="s">
        <v>2716</v>
      </c>
      <c r="J787" s="3">
        <v>253</v>
      </c>
      <c r="K787" s="3"/>
      <c r="L787" s="3" t="s">
        <v>27</v>
      </c>
      <c r="M787" s="6" t="s">
        <v>4834</v>
      </c>
      <c r="N787" s="162"/>
    </row>
    <row r="788" ht="12.75" spans="1:14">
      <c r="A788" s="154"/>
      <c r="B788" s="154">
        <f t="shared" si="5"/>
        <v>10795</v>
      </c>
      <c r="C788" s="3"/>
      <c r="D788" s="3"/>
      <c r="E788" s="91" t="s">
        <v>10</v>
      </c>
      <c r="F788" s="91" t="s">
        <v>2740</v>
      </c>
      <c r="G788" s="3">
        <v>2019</v>
      </c>
      <c r="H788" s="3" t="s">
        <v>97</v>
      </c>
      <c r="I788" s="3" t="s">
        <v>2716</v>
      </c>
      <c r="J788" s="3">
        <v>163</v>
      </c>
      <c r="L788" s="3" t="s">
        <v>14</v>
      </c>
      <c r="M788" s="6" t="s">
        <v>4834</v>
      </c>
      <c r="N788" s="162"/>
    </row>
    <row r="789" ht="12.75" spans="1:14">
      <c r="A789" s="154"/>
      <c r="B789" s="154">
        <f t="shared" si="5"/>
        <v>10796</v>
      </c>
      <c r="C789" s="3"/>
      <c r="D789" s="3"/>
      <c r="E789" s="91" t="s">
        <v>66</v>
      </c>
      <c r="F789" s="91" t="s">
        <v>2741</v>
      </c>
      <c r="G789" s="3">
        <v>2019</v>
      </c>
      <c r="H789" s="3" t="s">
        <v>150</v>
      </c>
      <c r="I789" s="3" t="s">
        <v>2716</v>
      </c>
      <c r="J789" s="3">
        <v>95</v>
      </c>
      <c r="L789" s="3" t="s">
        <v>146</v>
      </c>
      <c r="M789" s="6" t="s">
        <v>4834</v>
      </c>
      <c r="N789" s="162"/>
    </row>
    <row r="790" ht="12.75" spans="1:14">
      <c r="A790" s="154"/>
      <c r="B790" s="154">
        <f t="shared" si="5"/>
        <v>10797</v>
      </c>
      <c r="C790" s="3"/>
      <c r="D790" s="3"/>
      <c r="E790" s="91" t="s">
        <v>10</v>
      </c>
      <c r="F790" s="91" t="s">
        <v>3525</v>
      </c>
      <c r="G790" s="3">
        <v>2015</v>
      </c>
      <c r="H790" s="3" t="s">
        <v>1054</v>
      </c>
      <c r="I790" s="3" t="s">
        <v>3526</v>
      </c>
      <c r="J790" s="3">
        <v>181</v>
      </c>
      <c r="L790" s="3" t="s">
        <v>14</v>
      </c>
      <c r="M790" s="6" t="s">
        <v>4769</v>
      </c>
      <c r="N790" s="162"/>
    </row>
    <row r="791" ht="12.75" spans="1:14">
      <c r="A791" s="154"/>
      <c r="B791" s="154">
        <f t="shared" si="5"/>
        <v>10798</v>
      </c>
      <c r="C791" s="3"/>
      <c r="D791" s="3"/>
      <c r="E791" s="91" t="s">
        <v>66</v>
      </c>
      <c r="F791" s="91" t="s">
        <v>3350</v>
      </c>
      <c r="G791" s="3">
        <v>2019</v>
      </c>
      <c r="H791" s="3" t="s">
        <v>150</v>
      </c>
      <c r="I791" s="3" t="s">
        <v>1965</v>
      </c>
      <c r="J791" s="3">
        <v>525</v>
      </c>
      <c r="L791" s="3" t="s">
        <v>146</v>
      </c>
      <c r="M791" s="6" t="s">
        <v>3769</v>
      </c>
      <c r="N791" s="10"/>
    </row>
    <row r="792" ht="12.75" spans="1:14">
      <c r="A792" s="154"/>
      <c r="B792" s="154">
        <f t="shared" si="5"/>
        <v>10799</v>
      </c>
      <c r="C792" s="3"/>
      <c r="D792" s="3"/>
      <c r="E792" s="91" t="s">
        <v>66</v>
      </c>
      <c r="F792" s="91" t="s">
        <v>804</v>
      </c>
      <c r="G792" s="3">
        <v>2020</v>
      </c>
      <c r="H792" s="3" t="s">
        <v>93</v>
      </c>
      <c r="I792" s="3" t="s">
        <v>142</v>
      </c>
      <c r="J792" s="3">
        <v>339</v>
      </c>
      <c r="L792" s="3" t="s">
        <v>281</v>
      </c>
      <c r="M792" s="6" t="s">
        <v>3769</v>
      </c>
      <c r="N792" s="10"/>
    </row>
    <row r="793" ht="12.75" spans="1:14">
      <c r="A793" s="154"/>
      <c r="B793" s="154">
        <f t="shared" si="5"/>
        <v>10800</v>
      </c>
      <c r="C793" s="3"/>
      <c r="D793" s="3"/>
      <c r="E793" s="91" t="s">
        <v>66</v>
      </c>
      <c r="F793" s="91" t="s">
        <v>2333</v>
      </c>
      <c r="G793" s="3">
        <v>2017</v>
      </c>
      <c r="H793" s="3" t="s">
        <v>270</v>
      </c>
      <c r="I793" s="3" t="s">
        <v>2294</v>
      </c>
      <c r="J793" s="3">
        <v>153</v>
      </c>
      <c r="L793" s="3" t="s">
        <v>281</v>
      </c>
      <c r="M793" s="6" t="s">
        <v>4834</v>
      </c>
      <c r="N793" s="162"/>
    </row>
    <row r="794" ht="12.75" spans="1:14">
      <c r="A794" s="154"/>
      <c r="B794" s="154">
        <f t="shared" si="5"/>
        <v>10801</v>
      </c>
      <c r="C794" s="3"/>
      <c r="D794" s="3"/>
      <c r="E794" s="91" t="s">
        <v>66</v>
      </c>
      <c r="F794" s="91" t="s">
        <v>2742</v>
      </c>
      <c r="G794" s="3">
        <v>2017</v>
      </c>
      <c r="H794" s="3" t="s">
        <v>907</v>
      </c>
      <c r="I794" s="3" t="s">
        <v>2743</v>
      </c>
      <c r="J794" s="3">
        <v>197</v>
      </c>
      <c r="K794" s="3" t="s">
        <v>2744</v>
      </c>
      <c r="L794" s="3" t="s">
        <v>147</v>
      </c>
      <c r="M794" s="6" t="s">
        <v>4834</v>
      </c>
      <c r="N794" s="162"/>
    </row>
    <row r="795" ht="12.75" spans="1:14">
      <c r="A795" s="154"/>
      <c r="B795" s="154">
        <f t="shared" si="5"/>
        <v>10802</v>
      </c>
      <c r="C795" s="3"/>
      <c r="D795" s="3"/>
      <c r="E795" s="91" t="s">
        <v>66</v>
      </c>
      <c r="F795" s="91" t="s">
        <v>1831</v>
      </c>
      <c r="G795" s="3">
        <v>2019</v>
      </c>
      <c r="H795" s="3" t="s">
        <v>93</v>
      </c>
      <c r="I795" s="3" t="s">
        <v>1832</v>
      </c>
      <c r="J795" s="3">
        <v>75</v>
      </c>
      <c r="L795" s="3" t="s">
        <v>281</v>
      </c>
      <c r="M795" s="6" t="s">
        <v>4834</v>
      </c>
      <c r="N795" s="162"/>
    </row>
    <row r="796" ht="12.75" spans="1:14">
      <c r="A796" s="154"/>
      <c r="B796" s="154">
        <f t="shared" si="5"/>
        <v>10803</v>
      </c>
      <c r="C796" s="3"/>
      <c r="D796" s="3"/>
      <c r="E796" s="91" t="s">
        <v>66</v>
      </c>
      <c r="F796" s="91" t="s">
        <v>2808</v>
      </c>
      <c r="G796" s="3">
        <v>2019</v>
      </c>
      <c r="H796" s="3" t="s">
        <v>93</v>
      </c>
      <c r="I796" s="3" t="s">
        <v>1815</v>
      </c>
      <c r="J796" s="3">
        <v>2</v>
      </c>
      <c r="K796" s="3" t="s">
        <v>2809</v>
      </c>
      <c r="L796" s="3" t="s">
        <v>277</v>
      </c>
      <c r="M796" s="6" t="s">
        <v>4834</v>
      </c>
      <c r="N796" s="162"/>
    </row>
    <row r="797" ht="12.75" spans="1:14">
      <c r="A797" s="154"/>
      <c r="B797" s="154">
        <f t="shared" si="5"/>
        <v>10804</v>
      </c>
      <c r="C797" s="3"/>
      <c r="D797" s="3"/>
      <c r="E797" s="91" t="s">
        <v>66</v>
      </c>
      <c r="F797" s="91" t="s">
        <v>2810</v>
      </c>
      <c r="G797" s="3">
        <v>2017</v>
      </c>
      <c r="H797" s="3" t="s">
        <v>907</v>
      </c>
      <c r="I797" s="3" t="s">
        <v>1802</v>
      </c>
      <c r="J797" s="3">
        <v>199</v>
      </c>
      <c r="L797" s="3" t="s">
        <v>147</v>
      </c>
      <c r="M797" s="6" t="s">
        <v>4834</v>
      </c>
      <c r="N797" s="162"/>
    </row>
    <row r="798" ht="12.75" spans="1:14">
      <c r="A798" s="154"/>
      <c r="B798" s="154">
        <f t="shared" si="5"/>
        <v>10805</v>
      </c>
      <c r="C798" s="3"/>
      <c r="D798" s="3"/>
      <c r="E798" s="91" t="s">
        <v>66</v>
      </c>
      <c r="F798" s="91" t="s">
        <v>2745</v>
      </c>
      <c r="G798" s="3">
        <v>2019</v>
      </c>
      <c r="H798" s="3" t="s">
        <v>93</v>
      </c>
      <c r="I798" s="3" t="s">
        <v>2672</v>
      </c>
      <c r="J798" s="3">
        <v>261</v>
      </c>
      <c r="L798" s="3" t="s">
        <v>146</v>
      </c>
      <c r="M798" s="6" t="s">
        <v>4834</v>
      </c>
      <c r="N798" s="162"/>
    </row>
    <row r="799" ht="12.75" spans="1:14">
      <c r="A799" s="154"/>
      <c r="B799" s="154">
        <f t="shared" si="5"/>
        <v>10806</v>
      </c>
      <c r="C799" s="3"/>
      <c r="D799" s="3"/>
      <c r="E799" s="91" t="s">
        <v>77</v>
      </c>
      <c r="F799" s="91" t="s">
        <v>3351</v>
      </c>
      <c r="G799" s="3">
        <v>2020</v>
      </c>
      <c r="H799" s="3" t="s">
        <v>97</v>
      </c>
      <c r="I799" s="68" t="s">
        <v>142</v>
      </c>
      <c r="J799" s="3">
        <v>6</v>
      </c>
      <c r="K799" s="3" t="s">
        <v>52</v>
      </c>
      <c r="L799" s="3" t="s">
        <v>1038</v>
      </c>
      <c r="M799" s="6" t="s">
        <v>3769</v>
      </c>
      <c r="N799" s="10"/>
    </row>
    <row r="800" ht="12.75" spans="1:14">
      <c r="A800" s="154"/>
      <c r="B800" s="154">
        <f t="shared" si="5"/>
        <v>10807</v>
      </c>
      <c r="C800" s="3"/>
      <c r="D800" s="3"/>
      <c r="E800" s="91" t="s">
        <v>545</v>
      </c>
      <c r="F800" s="91" t="s">
        <v>1637</v>
      </c>
      <c r="G800" s="3">
        <v>2018</v>
      </c>
      <c r="H800" s="3" t="s">
        <v>970</v>
      </c>
      <c r="I800" s="3" t="s">
        <v>1638</v>
      </c>
      <c r="J800" s="3" t="s">
        <v>1639</v>
      </c>
      <c r="K800" s="3" t="s">
        <v>1640</v>
      </c>
      <c r="L800" s="3" t="s">
        <v>1641</v>
      </c>
      <c r="M800" s="6" t="s">
        <v>4769</v>
      </c>
      <c r="N800" s="162"/>
    </row>
    <row r="801" ht="12.75" spans="1:14">
      <c r="A801" s="154"/>
      <c r="B801" s="154">
        <f t="shared" si="5"/>
        <v>10808</v>
      </c>
      <c r="C801" s="3"/>
      <c r="D801" s="3"/>
      <c r="E801" s="91" t="s">
        <v>10</v>
      </c>
      <c r="F801" s="91" t="s">
        <v>3352</v>
      </c>
      <c r="G801" s="3">
        <v>2011</v>
      </c>
      <c r="H801" s="3" t="s">
        <v>166</v>
      </c>
      <c r="I801" s="3" t="s">
        <v>3272</v>
      </c>
      <c r="J801" s="3">
        <v>200</v>
      </c>
      <c r="K801" s="3" t="s">
        <v>3353</v>
      </c>
      <c r="L801" s="3" t="s">
        <v>14</v>
      </c>
      <c r="M801" s="6" t="s">
        <v>3769</v>
      </c>
      <c r="N801" s="10"/>
    </row>
    <row r="802" ht="12.75" spans="1:14">
      <c r="A802" s="154"/>
      <c r="B802" s="154">
        <f t="shared" si="5"/>
        <v>10809</v>
      </c>
      <c r="C802" s="3"/>
      <c r="D802" s="3"/>
      <c r="E802" s="91" t="s">
        <v>10</v>
      </c>
      <c r="F802" s="91" t="s">
        <v>3527</v>
      </c>
      <c r="G802" s="3">
        <v>2020</v>
      </c>
      <c r="H802" s="3" t="s">
        <v>1016</v>
      </c>
      <c r="I802" s="3" t="s">
        <v>1003</v>
      </c>
      <c r="J802" s="3">
        <v>18</v>
      </c>
      <c r="L802" s="3" t="s">
        <v>14</v>
      </c>
      <c r="M802" s="6" t="s">
        <v>4769</v>
      </c>
      <c r="N802" s="162"/>
    </row>
    <row r="803" ht="12.75" spans="1:14">
      <c r="A803" s="154"/>
      <c r="B803" s="154">
        <f t="shared" si="5"/>
        <v>10810</v>
      </c>
      <c r="C803" s="3"/>
      <c r="D803" s="3"/>
      <c r="E803" s="91" t="s">
        <v>545</v>
      </c>
      <c r="F803" s="91" t="s">
        <v>2529</v>
      </c>
      <c r="G803" s="3">
        <v>2003</v>
      </c>
      <c r="H803" s="3" t="s">
        <v>2530</v>
      </c>
      <c r="I803" s="3" t="s">
        <v>2264</v>
      </c>
      <c r="J803" s="3">
        <v>264</v>
      </c>
      <c r="L803" s="3" t="s">
        <v>1140</v>
      </c>
      <c r="M803" s="6" t="s">
        <v>4834</v>
      </c>
      <c r="N803" s="162"/>
    </row>
    <row r="804" ht="12.75" spans="1:14">
      <c r="A804" s="154"/>
      <c r="B804" s="154">
        <f t="shared" si="5"/>
        <v>10811</v>
      </c>
      <c r="C804" s="3"/>
      <c r="D804" s="3"/>
      <c r="E804" s="91" t="s">
        <v>660</v>
      </c>
      <c r="F804" s="91" t="s">
        <v>2944</v>
      </c>
      <c r="G804" s="3">
        <v>2017</v>
      </c>
      <c r="H804" s="3" t="s">
        <v>907</v>
      </c>
      <c r="I804" s="3" t="s">
        <v>2945</v>
      </c>
      <c r="J804" s="3">
        <v>179</v>
      </c>
      <c r="K804" s="3" t="s">
        <v>2946</v>
      </c>
      <c r="L804" s="3" t="s">
        <v>146</v>
      </c>
      <c r="M804" s="6" t="s">
        <v>4834</v>
      </c>
      <c r="N804" s="162"/>
    </row>
    <row r="805" ht="12.75" spans="1:14">
      <c r="A805" s="154"/>
      <c r="B805" s="154">
        <f t="shared" si="5"/>
        <v>10812</v>
      </c>
      <c r="C805" s="3"/>
      <c r="D805" s="3"/>
      <c r="E805" s="91" t="s">
        <v>545</v>
      </c>
      <c r="F805" s="91" t="s">
        <v>1833</v>
      </c>
      <c r="G805" s="3">
        <v>2017</v>
      </c>
      <c r="H805" s="3" t="s">
        <v>1834</v>
      </c>
      <c r="I805" s="3" t="s">
        <v>1835</v>
      </c>
      <c r="J805" s="3">
        <v>138</v>
      </c>
      <c r="K805" s="3" t="s">
        <v>33</v>
      </c>
      <c r="L805" s="3" t="s">
        <v>548</v>
      </c>
      <c r="M805" s="6" t="s">
        <v>4834</v>
      </c>
      <c r="N805" s="162"/>
    </row>
    <row r="806" ht="12.75" spans="1:14">
      <c r="A806" s="154"/>
      <c r="B806" s="154">
        <f t="shared" si="5"/>
        <v>10813</v>
      </c>
      <c r="C806" s="3"/>
      <c r="D806" s="3"/>
      <c r="E806" s="91" t="s">
        <v>77</v>
      </c>
      <c r="F806" s="91" t="s">
        <v>3354</v>
      </c>
      <c r="G806" s="3">
        <v>2020</v>
      </c>
      <c r="H806" s="3" t="s">
        <v>270</v>
      </c>
      <c r="I806" s="3" t="s">
        <v>63</v>
      </c>
      <c r="J806" s="3">
        <v>266</v>
      </c>
      <c r="L806" s="3" t="s">
        <v>2699</v>
      </c>
      <c r="M806" s="6" t="s">
        <v>3769</v>
      </c>
      <c r="N806" s="10"/>
    </row>
    <row r="807" ht="12.75" spans="1:14">
      <c r="A807" s="154"/>
      <c r="B807" s="154">
        <f t="shared" si="5"/>
        <v>10814</v>
      </c>
      <c r="C807" s="3"/>
      <c r="D807" s="3"/>
      <c r="E807" s="91" t="s">
        <v>77</v>
      </c>
      <c r="F807" s="91" t="s">
        <v>3355</v>
      </c>
      <c r="G807" s="3">
        <v>2020</v>
      </c>
      <c r="H807" s="3" t="s">
        <v>279</v>
      </c>
      <c r="I807" s="3" t="s">
        <v>36</v>
      </c>
      <c r="J807" s="3" t="s">
        <v>3356</v>
      </c>
      <c r="K807" s="3" t="s">
        <v>944</v>
      </c>
      <c r="L807" s="3" t="s">
        <v>81</v>
      </c>
      <c r="M807" s="6" t="s">
        <v>3769</v>
      </c>
      <c r="N807" s="10"/>
    </row>
    <row r="808" ht="12.75" spans="1:14">
      <c r="A808" s="154"/>
      <c r="B808" s="154">
        <f t="shared" si="5"/>
        <v>10815</v>
      </c>
      <c r="C808" s="3"/>
      <c r="D808" s="3"/>
      <c r="E808" s="91" t="s">
        <v>77</v>
      </c>
      <c r="F808" s="91" t="s">
        <v>130</v>
      </c>
      <c r="G808" s="3">
        <v>2020</v>
      </c>
      <c r="H808" s="3" t="s">
        <v>131</v>
      </c>
      <c r="I808" s="3" t="s">
        <v>83</v>
      </c>
      <c r="J808" s="3" t="s">
        <v>132</v>
      </c>
      <c r="K808" s="3" t="s">
        <v>133</v>
      </c>
      <c r="L808" s="3" t="s">
        <v>81</v>
      </c>
      <c r="M808" s="6" t="s">
        <v>3769</v>
      </c>
      <c r="N808" s="10"/>
    </row>
    <row r="809" ht="12.75" spans="1:14">
      <c r="A809" s="154"/>
      <c r="B809" s="154">
        <f t="shared" si="5"/>
        <v>10816</v>
      </c>
      <c r="C809" s="3"/>
      <c r="D809" s="3"/>
      <c r="E809" s="91" t="s">
        <v>77</v>
      </c>
      <c r="F809" s="91" t="s">
        <v>134</v>
      </c>
      <c r="G809" s="3">
        <v>2021</v>
      </c>
      <c r="H809" s="3" t="s">
        <v>135</v>
      </c>
      <c r="I809" s="3" t="s">
        <v>136</v>
      </c>
      <c r="J809" s="3">
        <v>140</v>
      </c>
      <c r="K809" s="3" t="s">
        <v>137</v>
      </c>
      <c r="L809" s="3" t="s">
        <v>138</v>
      </c>
      <c r="M809" s="6" t="s">
        <v>3769</v>
      </c>
      <c r="N809" s="10"/>
    </row>
    <row r="810" ht="12.75" spans="1:14">
      <c r="A810" s="154"/>
      <c r="B810" s="154">
        <f t="shared" si="5"/>
        <v>10817</v>
      </c>
      <c r="C810" s="3"/>
      <c r="D810" s="3"/>
      <c r="E810" s="91" t="s">
        <v>77</v>
      </c>
      <c r="F810" s="91" t="s">
        <v>3357</v>
      </c>
      <c r="G810" s="3">
        <v>2020</v>
      </c>
      <c r="H810" s="3" t="s">
        <v>3100</v>
      </c>
      <c r="I810" s="3" t="s">
        <v>63</v>
      </c>
      <c r="J810" s="3" t="s">
        <v>3358</v>
      </c>
      <c r="K810" s="3" t="s">
        <v>359</v>
      </c>
      <c r="L810" s="3" t="s">
        <v>138</v>
      </c>
      <c r="M810" s="6" t="s">
        <v>3769</v>
      </c>
      <c r="N810" s="10"/>
    </row>
    <row r="811" ht="12.75" spans="1:14">
      <c r="A811" s="154"/>
      <c r="B811" s="154">
        <f t="shared" si="5"/>
        <v>10818</v>
      </c>
      <c r="C811" s="3"/>
      <c r="D811" s="3"/>
      <c r="E811" s="91" t="s">
        <v>77</v>
      </c>
      <c r="F811" s="91" t="s">
        <v>3359</v>
      </c>
      <c r="G811" s="3">
        <v>2020</v>
      </c>
      <c r="H811" s="3" t="s">
        <v>131</v>
      </c>
      <c r="I811" s="3" t="s">
        <v>36</v>
      </c>
      <c r="J811" s="3" t="s">
        <v>3360</v>
      </c>
      <c r="K811" s="3" t="s">
        <v>3361</v>
      </c>
      <c r="L811" s="3" t="s">
        <v>138</v>
      </c>
      <c r="M811" s="6" t="s">
        <v>3769</v>
      </c>
      <c r="N811" s="10"/>
    </row>
    <row r="812" ht="12.75" spans="1:14">
      <c r="A812" s="154"/>
      <c r="B812" s="154">
        <f t="shared" si="5"/>
        <v>10819</v>
      </c>
      <c r="C812" s="3"/>
      <c r="D812" s="3"/>
      <c r="E812" s="91" t="s">
        <v>10</v>
      </c>
      <c r="F812" s="91" t="s">
        <v>1734</v>
      </c>
      <c r="G812" s="3">
        <v>2019</v>
      </c>
      <c r="H812" s="3" t="s">
        <v>1735</v>
      </c>
      <c r="I812" s="3" t="s">
        <v>1013</v>
      </c>
      <c r="J812" s="3">
        <v>100</v>
      </c>
      <c r="K812" s="3" t="s">
        <v>1736</v>
      </c>
      <c r="L812" s="3" t="s">
        <v>40</v>
      </c>
      <c r="M812" s="6" t="s">
        <v>4769</v>
      </c>
      <c r="N812" s="162"/>
    </row>
    <row r="813" ht="12.75" spans="1:14">
      <c r="A813" s="154"/>
      <c r="B813" s="154">
        <f t="shared" si="5"/>
        <v>10820</v>
      </c>
      <c r="C813" s="3"/>
      <c r="D813" s="3"/>
      <c r="E813" s="91" t="s">
        <v>10</v>
      </c>
      <c r="F813" s="91" t="s">
        <v>1737</v>
      </c>
      <c r="G813" s="3">
        <v>2019</v>
      </c>
      <c r="H813" s="3" t="s">
        <v>1735</v>
      </c>
      <c r="I813" s="3" t="s">
        <v>1013</v>
      </c>
      <c r="J813" s="3">
        <v>100</v>
      </c>
      <c r="K813" s="3" t="s">
        <v>1736</v>
      </c>
      <c r="L813" s="3" t="s">
        <v>40</v>
      </c>
      <c r="M813" s="6" t="s">
        <v>4769</v>
      </c>
      <c r="N813" s="162"/>
    </row>
    <row r="814" ht="12.75" spans="1:14">
      <c r="A814" s="154"/>
      <c r="B814" s="154">
        <f t="shared" si="5"/>
        <v>10821</v>
      </c>
      <c r="C814" s="3"/>
      <c r="D814" s="3"/>
      <c r="E814" s="91" t="s">
        <v>10</v>
      </c>
      <c r="F814" s="91" t="s">
        <v>1738</v>
      </c>
      <c r="G814" s="3">
        <v>2019</v>
      </c>
      <c r="H814" s="3" t="s">
        <v>1735</v>
      </c>
      <c r="I814" s="3" t="s">
        <v>1013</v>
      </c>
      <c r="J814" s="3">
        <v>100</v>
      </c>
      <c r="K814" s="3" t="s">
        <v>1736</v>
      </c>
      <c r="L814" s="3" t="s">
        <v>40</v>
      </c>
      <c r="M814" s="6" t="s">
        <v>4769</v>
      </c>
      <c r="N814" s="162"/>
    </row>
    <row r="815" ht="12.75" spans="1:14">
      <c r="A815" s="154"/>
      <c r="B815" s="154">
        <f t="shared" si="5"/>
        <v>10822</v>
      </c>
      <c r="C815" s="3"/>
      <c r="D815" s="3"/>
      <c r="E815" s="91" t="s">
        <v>10</v>
      </c>
      <c r="F815" s="91" t="s">
        <v>1739</v>
      </c>
      <c r="G815" s="3">
        <v>2019</v>
      </c>
      <c r="H815" s="3" t="s">
        <v>1735</v>
      </c>
      <c r="I815" s="3" t="s">
        <v>1013</v>
      </c>
      <c r="J815" s="3">
        <v>100</v>
      </c>
      <c r="K815" s="3" t="s">
        <v>1736</v>
      </c>
      <c r="L815" s="3" t="s">
        <v>40</v>
      </c>
      <c r="M815" s="6" t="s">
        <v>4769</v>
      </c>
      <c r="N815" s="162"/>
    </row>
    <row r="816" ht="12.75" spans="1:14">
      <c r="A816" s="182"/>
      <c r="B816" s="182">
        <f t="shared" si="5"/>
        <v>10823</v>
      </c>
      <c r="C816" s="135"/>
      <c r="D816" s="135"/>
      <c r="E816" s="184" t="s">
        <v>10</v>
      </c>
      <c r="F816" s="184" t="s">
        <v>3362</v>
      </c>
      <c r="G816" s="135">
        <v>2020</v>
      </c>
      <c r="H816" s="135" t="s">
        <v>365</v>
      </c>
      <c r="I816" s="135" t="s">
        <v>36</v>
      </c>
      <c r="J816" s="135">
        <v>222</v>
      </c>
      <c r="K816" s="183"/>
      <c r="L816" s="135" t="s">
        <v>40</v>
      </c>
      <c r="M816" s="183" t="s">
        <v>3769</v>
      </c>
      <c r="N816" s="10"/>
    </row>
    <row r="817" ht="12.75" spans="1:14">
      <c r="A817" s="154"/>
      <c r="B817" s="154">
        <f t="shared" si="5"/>
        <v>10824</v>
      </c>
      <c r="C817" s="3"/>
      <c r="D817" s="3"/>
      <c r="E817" s="91" t="s">
        <v>10</v>
      </c>
      <c r="F817" s="91" t="s">
        <v>900</v>
      </c>
      <c r="G817" s="3">
        <v>2020</v>
      </c>
      <c r="H817" s="3" t="s">
        <v>365</v>
      </c>
      <c r="I817" s="3" t="s">
        <v>63</v>
      </c>
      <c r="J817" s="3">
        <v>204</v>
      </c>
      <c r="K817" s="3" t="s">
        <v>120</v>
      </c>
      <c r="L817" s="3" t="s">
        <v>40</v>
      </c>
      <c r="M817" s="6" t="s">
        <v>3769</v>
      </c>
      <c r="N817" s="10"/>
    </row>
    <row r="818" ht="12.75" spans="1:14">
      <c r="A818" s="154"/>
      <c r="B818" s="154">
        <f t="shared" si="5"/>
        <v>10825</v>
      </c>
      <c r="C818" s="3"/>
      <c r="D818" s="3"/>
      <c r="E818" s="91" t="s">
        <v>10</v>
      </c>
      <c r="F818" s="91" t="s">
        <v>903</v>
      </c>
      <c r="G818" s="3">
        <v>2020</v>
      </c>
      <c r="H818" s="3" t="s">
        <v>150</v>
      </c>
      <c r="I818" s="3" t="s">
        <v>63</v>
      </c>
      <c r="J818" s="3" t="s">
        <v>904</v>
      </c>
      <c r="K818" s="3" t="s">
        <v>905</v>
      </c>
      <c r="L818" s="3" t="s">
        <v>40</v>
      </c>
      <c r="M818" s="6" t="s">
        <v>3769</v>
      </c>
      <c r="N818" s="10"/>
    </row>
    <row r="819" ht="12.75" spans="1:14">
      <c r="A819" s="154"/>
      <c r="B819" s="154">
        <f t="shared" si="5"/>
        <v>10826</v>
      </c>
      <c r="C819" s="3"/>
      <c r="D819" s="3"/>
      <c r="E819" s="91" t="s">
        <v>10</v>
      </c>
      <c r="F819" s="91" t="s">
        <v>911</v>
      </c>
      <c r="G819" s="3">
        <v>2020</v>
      </c>
      <c r="H819" s="3" t="s">
        <v>93</v>
      </c>
      <c r="I819" s="3" t="s">
        <v>63</v>
      </c>
      <c r="J819" s="3">
        <v>325</v>
      </c>
      <c r="L819" s="3" t="s">
        <v>40</v>
      </c>
      <c r="M819" s="6" t="s">
        <v>3769</v>
      </c>
      <c r="N819" s="10"/>
    </row>
    <row r="820" ht="12.75" spans="1:14">
      <c r="A820" s="154"/>
      <c r="B820" s="154">
        <f t="shared" si="5"/>
        <v>10827</v>
      </c>
      <c r="C820" s="3"/>
      <c r="D820" s="3"/>
      <c r="E820" s="91" t="s">
        <v>10</v>
      </c>
      <c r="F820" s="91" t="s">
        <v>916</v>
      </c>
      <c r="G820" s="3">
        <v>2020</v>
      </c>
      <c r="H820" s="3" t="s">
        <v>93</v>
      </c>
      <c r="I820" s="3" t="s">
        <v>63</v>
      </c>
      <c r="J820" s="3">
        <v>325</v>
      </c>
      <c r="K820" s="3" t="s">
        <v>557</v>
      </c>
      <c r="L820" s="3" t="s">
        <v>40</v>
      </c>
      <c r="M820" s="6" t="s">
        <v>3769</v>
      </c>
      <c r="N820" s="10"/>
    </row>
    <row r="821" ht="12.75" spans="1:14">
      <c r="A821" s="154"/>
      <c r="B821" s="154">
        <f t="shared" si="5"/>
        <v>10828</v>
      </c>
      <c r="C821" s="3"/>
      <c r="D821" s="3"/>
      <c r="E821" s="91" t="s">
        <v>10</v>
      </c>
      <c r="F821" s="91" t="s">
        <v>867</v>
      </c>
      <c r="G821" s="3">
        <v>2020</v>
      </c>
      <c r="H821" s="3" t="s">
        <v>365</v>
      </c>
      <c r="I821" s="3" t="s">
        <v>63</v>
      </c>
      <c r="J821" s="3">
        <v>263</v>
      </c>
      <c r="K821" s="3" t="s">
        <v>120</v>
      </c>
      <c r="L821" s="3" t="s">
        <v>40</v>
      </c>
      <c r="M821" s="6" t="s">
        <v>3769</v>
      </c>
      <c r="N821" s="10"/>
    </row>
    <row r="822" ht="12.75" spans="1:14">
      <c r="A822" s="154"/>
      <c r="B822" s="154">
        <f t="shared" si="5"/>
        <v>10829</v>
      </c>
      <c r="C822" s="3"/>
      <c r="D822" s="3"/>
      <c r="E822" s="91" t="s">
        <v>10</v>
      </c>
      <c r="F822" s="91" t="s">
        <v>827</v>
      </c>
      <c r="G822" s="3">
        <v>2020</v>
      </c>
      <c r="H822" s="3" t="s">
        <v>93</v>
      </c>
      <c r="I822" s="3" t="s">
        <v>770</v>
      </c>
      <c r="J822" s="3">
        <v>13</v>
      </c>
      <c r="K822" s="3" t="s">
        <v>828</v>
      </c>
      <c r="L822" s="3" t="s">
        <v>40</v>
      </c>
      <c r="M822" s="6" t="s">
        <v>3769</v>
      </c>
      <c r="N822" s="10"/>
    </row>
    <row r="823" ht="12.75" spans="1:14">
      <c r="A823" s="154"/>
      <c r="B823" s="154">
        <f t="shared" si="5"/>
        <v>10830</v>
      </c>
      <c r="C823" s="3"/>
      <c r="D823" s="3"/>
      <c r="E823" s="91" t="s">
        <v>10</v>
      </c>
      <c r="F823" s="91" t="s">
        <v>829</v>
      </c>
      <c r="G823" s="3">
        <v>2020</v>
      </c>
      <c r="H823" s="3" t="s">
        <v>830</v>
      </c>
      <c r="I823" s="3" t="s">
        <v>261</v>
      </c>
      <c r="J823" s="3">
        <v>35</v>
      </c>
      <c r="K823" s="3" t="s">
        <v>831</v>
      </c>
      <c r="L823" s="3" t="s">
        <v>40</v>
      </c>
      <c r="M823" s="6" t="s">
        <v>3769</v>
      </c>
      <c r="N823" s="10"/>
    </row>
    <row r="824" ht="12.75" spans="1:14">
      <c r="A824" s="154"/>
      <c r="B824" s="154">
        <f t="shared" si="5"/>
        <v>10831</v>
      </c>
      <c r="C824" s="3"/>
      <c r="D824" s="3"/>
      <c r="E824" s="91" t="s">
        <v>10</v>
      </c>
      <c r="F824" s="91" t="s">
        <v>749</v>
      </c>
      <c r="G824" s="3">
        <v>2020</v>
      </c>
      <c r="H824" s="3" t="s">
        <v>93</v>
      </c>
      <c r="I824" s="3" t="s">
        <v>261</v>
      </c>
      <c r="J824" s="3">
        <v>19</v>
      </c>
      <c r="K824" s="3" t="s">
        <v>750</v>
      </c>
      <c r="L824" s="3" t="s">
        <v>40</v>
      </c>
      <c r="M824" s="6" t="s">
        <v>3769</v>
      </c>
      <c r="N824" s="10"/>
    </row>
    <row r="825" ht="12.75" spans="1:14">
      <c r="A825" s="154"/>
      <c r="B825" s="154">
        <f t="shared" si="5"/>
        <v>10832</v>
      </c>
      <c r="C825" s="3"/>
      <c r="D825" s="3"/>
      <c r="E825" s="91" t="s">
        <v>10</v>
      </c>
      <c r="F825" s="91" t="s">
        <v>751</v>
      </c>
      <c r="G825" s="3">
        <v>2020</v>
      </c>
      <c r="H825" s="3" t="s">
        <v>365</v>
      </c>
      <c r="I825" s="3" t="s">
        <v>115</v>
      </c>
      <c r="J825" s="3">
        <v>216</v>
      </c>
      <c r="K825" s="3" t="s">
        <v>108</v>
      </c>
      <c r="L825" s="3" t="s">
        <v>40</v>
      </c>
      <c r="M825" s="6" t="s">
        <v>3769</v>
      </c>
      <c r="N825" s="10"/>
    </row>
    <row r="826" ht="12.75" spans="1:14">
      <c r="A826" s="154"/>
      <c r="B826" s="154">
        <f t="shared" si="5"/>
        <v>10833</v>
      </c>
      <c r="C826" s="3"/>
      <c r="D826" s="3"/>
      <c r="E826" s="91" t="s">
        <v>10</v>
      </c>
      <c r="F826" s="91" t="s">
        <v>2591</v>
      </c>
      <c r="G826" s="3">
        <v>2017</v>
      </c>
      <c r="H826" s="3" t="s">
        <v>93</v>
      </c>
      <c r="I826" s="3" t="s">
        <v>2294</v>
      </c>
      <c r="J826" s="3">
        <v>16</v>
      </c>
      <c r="L826" s="3" t="s">
        <v>40</v>
      </c>
      <c r="M826" s="6" t="s">
        <v>4834</v>
      </c>
      <c r="N826" s="10"/>
    </row>
    <row r="827" ht="12.75" spans="1:14">
      <c r="A827" s="154"/>
      <c r="B827" s="154">
        <f t="shared" si="5"/>
        <v>10834</v>
      </c>
      <c r="C827" s="3"/>
      <c r="D827" s="3"/>
      <c r="E827" s="91" t="s">
        <v>10</v>
      </c>
      <c r="F827" s="91" t="s">
        <v>805</v>
      </c>
      <c r="G827" s="3">
        <v>2020</v>
      </c>
      <c r="H827" s="3" t="s">
        <v>365</v>
      </c>
      <c r="I827" s="3" t="s">
        <v>63</v>
      </c>
      <c r="J827" s="3">
        <v>204</v>
      </c>
      <c r="L827" s="3" t="s">
        <v>40</v>
      </c>
      <c r="M827" s="6" t="s">
        <v>3769</v>
      </c>
      <c r="N827" s="10"/>
    </row>
    <row r="828" ht="12.75" spans="1:14">
      <c r="A828" s="154"/>
      <c r="B828" s="154">
        <f t="shared" si="5"/>
        <v>10835</v>
      </c>
      <c r="C828" s="3"/>
      <c r="D828" s="3"/>
      <c r="E828" s="91" t="s">
        <v>10</v>
      </c>
      <c r="F828" s="91" t="s">
        <v>724</v>
      </c>
      <c r="G828" s="3">
        <v>2020</v>
      </c>
      <c r="H828" s="3" t="s">
        <v>365</v>
      </c>
      <c r="I828" s="3" t="s">
        <v>63</v>
      </c>
      <c r="J828" s="3">
        <v>263</v>
      </c>
      <c r="L828" s="3" t="s">
        <v>40</v>
      </c>
      <c r="M828" s="6" t="s">
        <v>3769</v>
      </c>
      <c r="N828" s="10"/>
    </row>
    <row r="829" ht="12.75" spans="1:14">
      <c r="A829" s="154"/>
      <c r="B829" s="154">
        <f t="shared" si="5"/>
        <v>10836</v>
      </c>
      <c r="C829" s="3"/>
      <c r="D829" s="3"/>
      <c r="E829" s="91" t="s">
        <v>10</v>
      </c>
      <c r="F829" s="91" t="s">
        <v>832</v>
      </c>
      <c r="G829" s="3">
        <v>2020</v>
      </c>
      <c r="H829" s="3" t="s">
        <v>830</v>
      </c>
      <c r="I829" s="3" t="s">
        <v>261</v>
      </c>
      <c r="J829" s="3">
        <v>35</v>
      </c>
      <c r="K829" s="3" t="s">
        <v>831</v>
      </c>
      <c r="L829" s="3" t="s">
        <v>40</v>
      </c>
      <c r="M829" s="6" t="s">
        <v>3769</v>
      </c>
      <c r="N829" s="10"/>
    </row>
    <row r="830" ht="12.75" spans="1:14">
      <c r="A830" s="154"/>
      <c r="B830" s="154">
        <f t="shared" si="5"/>
        <v>10837</v>
      </c>
      <c r="C830" s="3"/>
      <c r="D830" s="3"/>
      <c r="E830" s="91" t="s">
        <v>10</v>
      </c>
      <c r="F830" s="91" t="s">
        <v>799</v>
      </c>
      <c r="G830" s="3">
        <v>2020</v>
      </c>
      <c r="H830" s="3" t="s">
        <v>800</v>
      </c>
      <c r="I830" s="3" t="s">
        <v>261</v>
      </c>
      <c r="J830" s="3">
        <v>84</v>
      </c>
      <c r="L830" s="3" t="s">
        <v>40</v>
      </c>
      <c r="M830" s="6" t="s">
        <v>3769</v>
      </c>
      <c r="N830" s="10"/>
    </row>
    <row r="831" ht="12.75" spans="1:14">
      <c r="A831" s="154"/>
      <c r="B831" s="154">
        <f t="shared" si="5"/>
        <v>10838</v>
      </c>
      <c r="C831" s="3"/>
      <c r="D831" s="3"/>
      <c r="E831" s="91" t="s">
        <v>10</v>
      </c>
      <c r="F831" s="91" t="s">
        <v>850</v>
      </c>
      <c r="G831" s="3">
        <v>2020</v>
      </c>
      <c r="H831" s="3" t="s">
        <v>93</v>
      </c>
      <c r="I831" s="3" t="s">
        <v>29</v>
      </c>
      <c r="J831" s="3">
        <v>124</v>
      </c>
      <c r="K831" s="3" t="s">
        <v>294</v>
      </c>
      <c r="L831" s="3" t="s">
        <v>40</v>
      </c>
      <c r="M831" s="6" t="s">
        <v>3769</v>
      </c>
      <c r="N831" s="10"/>
    </row>
    <row r="832" ht="12.75" spans="1:14">
      <c r="A832" s="154"/>
      <c r="B832" s="154">
        <f t="shared" si="5"/>
        <v>10839</v>
      </c>
      <c r="C832" s="3"/>
      <c r="D832" s="3"/>
      <c r="E832" s="91" t="s">
        <v>10</v>
      </c>
      <c r="F832" s="91" t="s">
        <v>633</v>
      </c>
      <c r="G832" s="3">
        <v>2020</v>
      </c>
      <c r="H832" s="3" t="s">
        <v>634</v>
      </c>
      <c r="I832" s="3" t="s">
        <v>29</v>
      </c>
      <c r="J832" s="3">
        <v>45</v>
      </c>
      <c r="K832" s="3" t="s">
        <v>635</v>
      </c>
      <c r="L832" s="3" t="s">
        <v>40</v>
      </c>
      <c r="M832" s="6" t="s">
        <v>3769</v>
      </c>
      <c r="N832" s="10"/>
    </row>
    <row r="833" ht="12.75" spans="1:14">
      <c r="A833" s="154"/>
      <c r="B833" s="154">
        <f t="shared" si="5"/>
        <v>10840</v>
      </c>
      <c r="C833" s="3"/>
      <c r="D833" s="3"/>
      <c r="E833" s="91" t="s">
        <v>10</v>
      </c>
      <c r="F833" s="91" t="s">
        <v>767</v>
      </c>
      <c r="G833" s="3">
        <v>2020</v>
      </c>
      <c r="H833" s="3" t="s">
        <v>365</v>
      </c>
      <c r="I833" s="3" t="s">
        <v>29</v>
      </c>
      <c r="J833" s="3">
        <v>297</v>
      </c>
      <c r="K833" s="3" t="s">
        <v>768</v>
      </c>
      <c r="L833" s="3" t="s">
        <v>40</v>
      </c>
      <c r="M833" s="6" t="s">
        <v>3769</v>
      </c>
      <c r="N833" s="10"/>
    </row>
    <row r="834" ht="12.75" spans="1:14">
      <c r="A834" s="154"/>
      <c r="B834" s="154">
        <f t="shared" si="5"/>
        <v>10841</v>
      </c>
      <c r="C834" s="3"/>
      <c r="D834" s="3"/>
      <c r="E834" s="91" t="s">
        <v>10</v>
      </c>
      <c r="F834" s="91" t="s">
        <v>558</v>
      </c>
      <c r="G834" s="3">
        <v>2020</v>
      </c>
      <c r="H834" s="3" t="s">
        <v>365</v>
      </c>
      <c r="I834" s="3" t="s">
        <v>29</v>
      </c>
      <c r="J834" s="3">
        <v>297</v>
      </c>
      <c r="K834" s="3" t="s">
        <v>86</v>
      </c>
      <c r="L834" s="3" t="s">
        <v>40</v>
      </c>
      <c r="M834" s="6" t="s">
        <v>3769</v>
      </c>
      <c r="N834" s="10"/>
    </row>
    <row r="835" ht="12.75" spans="1:14">
      <c r="A835" s="154"/>
      <c r="B835" s="154">
        <f t="shared" si="5"/>
        <v>10842</v>
      </c>
      <c r="C835" s="3"/>
      <c r="D835" s="3"/>
      <c r="E835" s="91" t="s">
        <v>10</v>
      </c>
      <c r="F835" s="91" t="s">
        <v>893</v>
      </c>
      <c r="G835" s="3">
        <v>2020</v>
      </c>
      <c r="H835" s="3" t="s">
        <v>93</v>
      </c>
      <c r="I835" s="3" t="s">
        <v>115</v>
      </c>
      <c r="J835" s="3">
        <v>332</v>
      </c>
      <c r="K835" s="3" t="s">
        <v>557</v>
      </c>
      <c r="L835" s="3" t="s">
        <v>40</v>
      </c>
      <c r="M835" s="6" t="s">
        <v>3769</v>
      </c>
      <c r="N835" s="10"/>
    </row>
    <row r="836" ht="12.75" spans="1:14">
      <c r="A836" s="154"/>
      <c r="B836" s="154">
        <f t="shared" si="5"/>
        <v>10843</v>
      </c>
      <c r="C836" s="3"/>
      <c r="D836" s="3"/>
      <c r="E836" s="91" t="s">
        <v>10</v>
      </c>
      <c r="F836" s="204" t="s">
        <v>806</v>
      </c>
      <c r="G836" s="3">
        <v>2020</v>
      </c>
      <c r="H836" s="3" t="s">
        <v>93</v>
      </c>
      <c r="I836" s="3" t="s">
        <v>115</v>
      </c>
      <c r="J836" s="3">
        <v>332</v>
      </c>
      <c r="L836" s="3" t="s">
        <v>40</v>
      </c>
      <c r="M836" s="6" t="s">
        <v>3769</v>
      </c>
      <c r="N836" s="10"/>
    </row>
    <row r="837" ht="12.75" spans="1:14">
      <c r="A837" s="154"/>
      <c r="B837" s="154">
        <f t="shared" si="5"/>
        <v>10844</v>
      </c>
      <c r="C837" s="3"/>
      <c r="D837" s="3"/>
      <c r="E837" s="91" t="s">
        <v>10</v>
      </c>
      <c r="F837" s="91" t="s">
        <v>2652</v>
      </c>
      <c r="G837" s="3">
        <v>2020</v>
      </c>
      <c r="H837" s="3" t="s">
        <v>93</v>
      </c>
      <c r="I837" s="3" t="s">
        <v>2607</v>
      </c>
      <c r="J837" s="3">
        <v>278</v>
      </c>
      <c r="K837" s="3" t="s">
        <v>2608</v>
      </c>
      <c r="L837" s="3" t="s">
        <v>40</v>
      </c>
      <c r="M837" s="6" t="s">
        <v>4834</v>
      </c>
      <c r="N837" s="162"/>
    </row>
    <row r="838" ht="12.75" spans="1:14">
      <c r="A838" s="154"/>
      <c r="B838" s="154">
        <f t="shared" si="5"/>
        <v>10845</v>
      </c>
      <c r="C838" s="3"/>
      <c r="D838" s="3"/>
      <c r="E838" s="91" t="s">
        <v>10</v>
      </c>
      <c r="F838" s="91" t="s">
        <v>2606</v>
      </c>
      <c r="G838" s="3">
        <v>2020</v>
      </c>
      <c r="H838" s="3" t="s">
        <v>93</v>
      </c>
      <c r="I838" s="3" t="s">
        <v>2607</v>
      </c>
      <c r="J838" s="3">
        <v>278</v>
      </c>
      <c r="K838" s="3" t="s">
        <v>2608</v>
      </c>
      <c r="L838" s="3" t="s">
        <v>14</v>
      </c>
      <c r="M838" s="6" t="s">
        <v>4834</v>
      </c>
      <c r="N838" s="162"/>
    </row>
    <row r="839" ht="12.75" spans="1:14">
      <c r="A839" s="154"/>
      <c r="B839" s="154">
        <f t="shared" si="5"/>
        <v>10846</v>
      </c>
      <c r="C839" s="3"/>
      <c r="D839" s="3"/>
      <c r="E839" s="91" t="s">
        <v>10</v>
      </c>
      <c r="F839" s="91" t="s">
        <v>2637</v>
      </c>
      <c r="G839" s="3">
        <v>2020</v>
      </c>
      <c r="H839" s="3" t="s">
        <v>907</v>
      </c>
      <c r="I839" s="3" t="s">
        <v>2607</v>
      </c>
      <c r="J839" s="3">
        <v>153</v>
      </c>
      <c r="K839" s="3" t="s">
        <v>2197</v>
      </c>
      <c r="L839" s="3" t="s">
        <v>40</v>
      </c>
      <c r="M839" s="6" t="s">
        <v>4834</v>
      </c>
      <c r="N839" s="162"/>
    </row>
    <row r="840" ht="12.75" spans="1:14">
      <c r="A840" s="154"/>
      <c r="B840" s="154">
        <f t="shared" si="5"/>
        <v>10847</v>
      </c>
      <c r="C840" s="3"/>
      <c r="D840" s="3"/>
      <c r="E840" s="91" t="s">
        <v>10</v>
      </c>
      <c r="F840" s="91" t="s">
        <v>2627</v>
      </c>
      <c r="G840" s="3">
        <v>2020</v>
      </c>
      <c r="H840" s="3" t="s">
        <v>907</v>
      </c>
      <c r="I840" s="3" t="s">
        <v>2607</v>
      </c>
      <c r="J840" s="3">
        <v>153</v>
      </c>
      <c r="K840" s="3" t="s">
        <v>2604</v>
      </c>
      <c r="L840" s="3" t="s">
        <v>40</v>
      </c>
      <c r="M840" s="6" t="s">
        <v>4834</v>
      </c>
      <c r="N840" s="162"/>
    </row>
    <row r="841" ht="12.75" spans="1:14">
      <c r="A841" s="154"/>
      <c r="B841" s="154">
        <f t="shared" si="5"/>
        <v>10848</v>
      </c>
      <c r="C841" s="3"/>
      <c r="D841" s="3"/>
      <c r="E841" s="91" t="s">
        <v>10</v>
      </c>
      <c r="F841" s="91" t="s">
        <v>2403</v>
      </c>
      <c r="G841" s="3">
        <v>2019</v>
      </c>
      <c r="H841" s="3" t="s">
        <v>93</v>
      </c>
      <c r="I841" s="3" t="s">
        <v>1778</v>
      </c>
      <c r="J841" s="3">
        <v>248</v>
      </c>
      <c r="L841" s="3" t="s">
        <v>14</v>
      </c>
      <c r="M841" s="6" t="s">
        <v>4834</v>
      </c>
      <c r="N841" s="162"/>
    </row>
    <row r="842" ht="12.75" spans="1:14">
      <c r="A842" s="154"/>
      <c r="B842" s="154">
        <f t="shared" si="5"/>
        <v>10849</v>
      </c>
      <c r="C842" s="3"/>
      <c r="D842" s="3"/>
      <c r="E842" s="91" t="s">
        <v>10</v>
      </c>
      <c r="F842" s="91" t="s">
        <v>3528</v>
      </c>
      <c r="G842" s="3">
        <v>2020</v>
      </c>
      <c r="H842" s="3" t="s">
        <v>3529</v>
      </c>
      <c r="I842" s="3" t="s">
        <v>1026</v>
      </c>
      <c r="J842" s="3">
        <v>173</v>
      </c>
      <c r="L842" s="3" t="s">
        <v>14</v>
      </c>
      <c r="M842" s="6" t="s">
        <v>4769</v>
      </c>
      <c r="N842" s="10"/>
    </row>
    <row r="843" ht="12.75" spans="1:14">
      <c r="A843" s="154"/>
      <c r="B843" s="154">
        <f t="shared" si="5"/>
        <v>10850</v>
      </c>
      <c r="C843" s="3"/>
      <c r="D843" s="3"/>
      <c r="E843" s="91" t="s">
        <v>66</v>
      </c>
      <c r="F843" s="91" t="s">
        <v>888</v>
      </c>
      <c r="G843" s="3">
        <v>2020</v>
      </c>
      <c r="H843" s="3" t="s">
        <v>365</v>
      </c>
      <c r="I843" s="3" t="s">
        <v>63</v>
      </c>
      <c r="J843" s="3">
        <v>204</v>
      </c>
      <c r="K843" s="3" t="s">
        <v>86</v>
      </c>
      <c r="L843" s="3" t="s">
        <v>277</v>
      </c>
      <c r="M843" s="6" t="s">
        <v>3769</v>
      </c>
      <c r="N843" s="186"/>
    </row>
    <row r="844" ht="12.75" spans="1:14">
      <c r="A844" s="154"/>
      <c r="B844" s="154">
        <f t="shared" si="5"/>
        <v>10851</v>
      </c>
      <c r="C844" s="3"/>
      <c r="D844" s="3"/>
      <c r="E844" s="91" t="s">
        <v>66</v>
      </c>
      <c r="F844" s="91" t="s">
        <v>906</v>
      </c>
      <c r="G844" s="3">
        <v>2020</v>
      </c>
      <c r="H844" s="3" t="s">
        <v>907</v>
      </c>
      <c r="I844" s="3" t="s">
        <v>63</v>
      </c>
      <c r="J844" s="3">
        <v>153</v>
      </c>
      <c r="K844" s="3" t="s">
        <v>908</v>
      </c>
      <c r="L844" s="3" t="s">
        <v>277</v>
      </c>
      <c r="M844" s="6" t="s">
        <v>3769</v>
      </c>
      <c r="N844" s="186"/>
    </row>
    <row r="845" ht="12.75" spans="1:14">
      <c r="A845" s="154"/>
      <c r="B845" s="154">
        <f t="shared" si="5"/>
        <v>10852</v>
      </c>
      <c r="C845" s="3"/>
      <c r="D845" s="3"/>
      <c r="E845" s="91" t="s">
        <v>66</v>
      </c>
      <c r="F845" s="91" t="s">
        <v>703</v>
      </c>
      <c r="G845" s="3">
        <v>2020</v>
      </c>
      <c r="H845" s="3" t="s">
        <v>365</v>
      </c>
      <c r="I845" s="3" t="s">
        <v>63</v>
      </c>
      <c r="J845" s="3">
        <v>204</v>
      </c>
      <c r="K845" s="3" t="s">
        <v>704</v>
      </c>
      <c r="L845" s="3" t="s">
        <v>146</v>
      </c>
      <c r="M845" s="6" t="s">
        <v>3769</v>
      </c>
      <c r="N845" s="186"/>
    </row>
    <row r="846" ht="12.75" spans="1:14">
      <c r="A846" s="154"/>
      <c r="B846" s="154">
        <f t="shared" si="5"/>
        <v>10853</v>
      </c>
      <c r="C846" s="3"/>
      <c r="D846" s="3"/>
      <c r="E846" s="91" t="s">
        <v>66</v>
      </c>
      <c r="F846" s="91" t="s">
        <v>1709</v>
      </c>
      <c r="G846" s="3">
        <v>2018</v>
      </c>
      <c r="H846" s="3" t="s">
        <v>1368</v>
      </c>
      <c r="I846" s="3" t="s">
        <v>1361</v>
      </c>
      <c r="J846" s="3" t="s">
        <v>1602</v>
      </c>
      <c r="L846" s="3" t="s">
        <v>281</v>
      </c>
      <c r="M846" s="6" t="s">
        <v>4769</v>
      </c>
      <c r="N846" s="162"/>
    </row>
    <row r="847" ht="12.75" spans="1:14">
      <c r="A847" s="154"/>
      <c r="B847" s="154">
        <f t="shared" si="5"/>
        <v>10854</v>
      </c>
      <c r="C847" s="3"/>
      <c r="D847" s="3"/>
      <c r="E847" s="91" t="s">
        <v>66</v>
      </c>
      <c r="F847" s="91" t="s">
        <v>1600</v>
      </c>
      <c r="G847" s="3">
        <v>2018</v>
      </c>
      <c r="H847" s="3" t="s">
        <v>1368</v>
      </c>
      <c r="I847" s="3" t="s">
        <v>1035</v>
      </c>
      <c r="J847" s="3">
        <v>150</v>
      </c>
      <c r="L847" s="3" t="s">
        <v>281</v>
      </c>
      <c r="M847" s="6" t="s">
        <v>4769</v>
      </c>
      <c r="N847" s="162"/>
    </row>
    <row r="848" ht="12.75" spans="1:14">
      <c r="A848" s="154"/>
      <c r="B848" s="154">
        <f t="shared" si="5"/>
        <v>10855</v>
      </c>
      <c r="C848" s="3"/>
      <c r="D848" s="3"/>
      <c r="E848" s="91" t="s">
        <v>66</v>
      </c>
      <c r="F848" s="91" t="s">
        <v>1601</v>
      </c>
      <c r="G848" s="3">
        <v>2018</v>
      </c>
      <c r="H848" s="3" t="s">
        <v>1368</v>
      </c>
      <c r="I848" s="3" t="s">
        <v>1035</v>
      </c>
      <c r="J848" s="3" t="s">
        <v>1602</v>
      </c>
      <c r="L848" s="3" t="s">
        <v>281</v>
      </c>
      <c r="M848" s="6" t="s">
        <v>4769</v>
      </c>
      <c r="N848" s="162"/>
    </row>
    <row r="849" ht="12.75" spans="1:14">
      <c r="A849" s="154"/>
      <c r="B849" s="154">
        <f t="shared" si="5"/>
        <v>10856</v>
      </c>
      <c r="C849" s="3"/>
      <c r="D849" s="3"/>
      <c r="E849" s="91" t="s">
        <v>10</v>
      </c>
      <c r="F849" s="91" t="s">
        <v>2660</v>
      </c>
      <c r="G849" s="3">
        <v>2019</v>
      </c>
      <c r="H849" s="3" t="s">
        <v>365</v>
      </c>
      <c r="I849" s="3" t="s">
        <v>1841</v>
      </c>
      <c r="J849" s="3">
        <v>219</v>
      </c>
      <c r="K849" s="3" t="s">
        <v>2661</v>
      </c>
      <c r="L849" s="3" t="s">
        <v>40</v>
      </c>
      <c r="M849" s="6" t="s">
        <v>4834</v>
      </c>
      <c r="N849" s="162"/>
    </row>
    <row r="850" ht="12.75" spans="1:14">
      <c r="A850" s="154"/>
      <c r="B850" s="154">
        <f t="shared" si="5"/>
        <v>10857</v>
      </c>
      <c r="C850" s="3"/>
      <c r="D850" s="3"/>
      <c r="E850" s="91" t="s">
        <v>10</v>
      </c>
      <c r="F850" s="91" t="s">
        <v>2473</v>
      </c>
      <c r="G850" s="3">
        <v>2019</v>
      </c>
      <c r="H850" s="3" t="s">
        <v>365</v>
      </c>
      <c r="I850" s="3" t="s">
        <v>1841</v>
      </c>
      <c r="J850" s="3">
        <v>219</v>
      </c>
      <c r="K850" s="3"/>
      <c r="L850" s="3" t="s">
        <v>40</v>
      </c>
      <c r="M850" s="6" t="s">
        <v>4834</v>
      </c>
      <c r="N850" s="162"/>
    </row>
    <row r="851" ht="12.75" spans="1:14">
      <c r="A851" s="154"/>
      <c r="B851" s="154">
        <f t="shared" si="5"/>
        <v>10858</v>
      </c>
      <c r="C851" s="3"/>
      <c r="D851" s="3"/>
      <c r="E851" s="91" t="s">
        <v>10</v>
      </c>
      <c r="F851" s="91" t="s">
        <v>769</v>
      </c>
      <c r="G851" s="3">
        <v>2020</v>
      </c>
      <c r="H851" s="3" t="s">
        <v>93</v>
      </c>
      <c r="I851" s="3" t="s">
        <v>770</v>
      </c>
      <c r="J851" s="3">
        <v>18</v>
      </c>
      <c r="K851" s="3" t="s">
        <v>771</v>
      </c>
      <c r="L851" s="3" t="s">
        <v>40</v>
      </c>
      <c r="M851" s="3" t="s">
        <v>3769</v>
      </c>
      <c r="N851" s="162"/>
    </row>
    <row r="852" ht="12.75" spans="1:14">
      <c r="A852" s="154"/>
      <c r="B852" s="154">
        <f t="shared" si="5"/>
        <v>10859</v>
      </c>
      <c r="C852" s="3"/>
      <c r="D852" s="3"/>
      <c r="E852" s="91" t="s">
        <v>545</v>
      </c>
      <c r="F852" s="91" t="s">
        <v>1741</v>
      </c>
      <c r="G852" s="3">
        <v>1993</v>
      </c>
      <c r="H852" s="3" t="s">
        <v>26</v>
      </c>
      <c r="I852" s="3" t="s">
        <v>1113</v>
      </c>
      <c r="J852" s="3">
        <v>279</v>
      </c>
      <c r="L852" s="3" t="s">
        <v>1742</v>
      </c>
      <c r="M852" s="6" t="s">
        <v>4769</v>
      </c>
      <c r="N852" s="162"/>
    </row>
    <row r="853" ht="12.75" spans="1:14">
      <c r="A853" s="154"/>
      <c r="B853" s="154">
        <f t="shared" si="5"/>
        <v>10860</v>
      </c>
      <c r="C853" s="3"/>
      <c r="D853" s="3"/>
      <c r="E853" s="91" t="s">
        <v>66</v>
      </c>
      <c r="F853" s="91" t="s">
        <v>1603</v>
      </c>
      <c r="G853" s="3">
        <v>2018</v>
      </c>
      <c r="H853" s="3" t="s">
        <v>1046</v>
      </c>
      <c r="I853" s="3" t="s">
        <v>1361</v>
      </c>
      <c r="J853" s="3" t="s">
        <v>1362</v>
      </c>
      <c r="L853" s="3" t="s">
        <v>277</v>
      </c>
      <c r="M853" s="6" t="s">
        <v>4769</v>
      </c>
      <c r="N853" s="162"/>
    </row>
    <row r="854" ht="12.75" spans="1:14">
      <c r="A854" s="154"/>
      <c r="B854" s="154">
        <f t="shared" si="5"/>
        <v>10861</v>
      </c>
      <c r="C854" s="3"/>
      <c r="D854" s="3"/>
      <c r="E854" s="91" t="s">
        <v>66</v>
      </c>
      <c r="F854" s="91" t="s">
        <v>1604</v>
      </c>
      <c r="G854" s="3">
        <v>2018</v>
      </c>
      <c r="H854" s="3" t="s">
        <v>1046</v>
      </c>
      <c r="I854" s="3" t="s">
        <v>1361</v>
      </c>
      <c r="J854" s="3" t="s">
        <v>1362</v>
      </c>
      <c r="L854" s="3" t="s">
        <v>277</v>
      </c>
      <c r="M854" s="6" t="s">
        <v>4769</v>
      </c>
      <c r="N854" s="162"/>
    </row>
    <row r="855" ht="12.75" spans="1:14">
      <c r="A855" s="154"/>
      <c r="B855" s="154">
        <f t="shared" si="5"/>
        <v>10862</v>
      </c>
      <c r="C855" s="3"/>
      <c r="D855" s="3"/>
      <c r="E855" s="91" t="s">
        <v>66</v>
      </c>
      <c r="F855" s="91" t="s">
        <v>1702</v>
      </c>
      <c r="G855" s="3">
        <v>2010</v>
      </c>
      <c r="H855" s="3" t="s">
        <v>1368</v>
      </c>
      <c r="I855" s="3" t="s">
        <v>1703</v>
      </c>
      <c r="J855" s="3">
        <v>221</v>
      </c>
      <c r="K855" s="3" t="s">
        <v>1704</v>
      </c>
      <c r="L855" s="3" t="s">
        <v>146</v>
      </c>
      <c r="M855" s="6" t="s">
        <v>4769</v>
      </c>
      <c r="N855" s="162"/>
    </row>
    <row r="856" ht="12.75" spans="1:14">
      <c r="A856" s="154"/>
      <c r="B856" s="154">
        <f t="shared" si="5"/>
        <v>10863</v>
      </c>
      <c r="C856" s="3"/>
      <c r="D856" s="3"/>
      <c r="E856" s="91" t="s">
        <v>66</v>
      </c>
      <c r="F856" s="91" t="s">
        <v>1688</v>
      </c>
      <c r="G856" s="3">
        <v>2018</v>
      </c>
      <c r="H856" s="3" t="s">
        <v>542</v>
      </c>
      <c r="I856" s="3" t="s">
        <v>1035</v>
      </c>
      <c r="J856" s="3">
        <v>100</v>
      </c>
      <c r="L856" s="3" t="s">
        <v>281</v>
      </c>
      <c r="M856" s="6" t="s">
        <v>4769</v>
      </c>
      <c r="N856" s="162"/>
    </row>
    <row r="857" ht="12.75" spans="1:14">
      <c r="A857" s="154"/>
      <c r="B857" s="182">
        <f t="shared" si="5"/>
        <v>10864</v>
      </c>
      <c r="C857" s="135"/>
      <c r="D857" s="135"/>
      <c r="E857" s="184" t="s">
        <v>66</v>
      </c>
      <c r="F857" s="184" t="s">
        <v>3530</v>
      </c>
      <c r="G857" s="135">
        <v>2018</v>
      </c>
      <c r="H857" s="135" t="s">
        <v>542</v>
      </c>
      <c r="I857" s="135" t="s">
        <v>1035</v>
      </c>
      <c r="J857" s="135">
        <v>100</v>
      </c>
      <c r="K857" s="183"/>
      <c r="L857" s="135" t="s">
        <v>277</v>
      </c>
      <c r="M857" s="183" t="s">
        <v>4769</v>
      </c>
      <c r="N857" s="162"/>
    </row>
    <row r="858" ht="12.75" spans="1:14">
      <c r="A858" s="154"/>
      <c r="B858" s="154">
        <f t="shared" si="5"/>
        <v>10865</v>
      </c>
      <c r="C858" s="3"/>
      <c r="D858" s="3"/>
      <c r="E858" s="91" t="s">
        <v>66</v>
      </c>
      <c r="F858" s="91" t="s">
        <v>1690</v>
      </c>
      <c r="G858" s="3">
        <v>2018</v>
      </c>
      <c r="H858" s="3" t="s">
        <v>1691</v>
      </c>
      <c r="I858" s="3" t="s">
        <v>1035</v>
      </c>
      <c r="J858" s="3">
        <v>17</v>
      </c>
      <c r="K858" s="3" t="s">
        <v>1692</v>
      </c>
      <c r="L858" s="3" t="s">
        <v>281</v>
      </c>
      <c r="M858" s="6" t="s">
        <v>4769</v>
      </c>
      <c r="N858" s="162"/>
    </row>
    <row r="859" ht="12.75" spans="1:14">
      <c r="A859" s="154"/>
      <c r="B859" s="154">
        <f t="shared" si="5"/>
        <v>10866</v>
      </c>
      <c r="C859" s="3"/>
      <c r="D859" s="3"/>
      <c r="E859" s="91" t="s">
        <v>66</v>
      </c>
      <c r="F859" s="91" t="s">
        <v>1712</v>
      </c>
      <c r="G859" s="3">
        <v>2018</v>
      </c>
      <c r="H859" s="3" t="s">
        <v>1455</v>
      </c>
      <c r="I859" s="3" t="s">
        <v>1035</v>
      </c>
      <c r="J859" s="3">
        <v>1</v>
      </c>
      <c r="K859" s="3" t="s">
        <v>1456</v>
      </c>
      <c r="L859" s="3" t="s">
        <v>281</v>
      </c>
      <c r="M859" s="6" t="s">
        <v>4769</v>
      </c>
      <c r="N859" s="162"/>
    </row>
    <row r="860" ht="12.75" spans="1:14">
      <c r="A860" s="154" t="s">
        <v>937</v>
      </c>
      <c r="B860" s="154">
        <f t="shared" si="5"/>
        <v>10867</v>
      </c>
      <c r="C860" s="3"/>
      <c r="D860" s="3"/>
      <c r="E860" s="91" t="s">
        <v>10</v>
      </c>
      <c r="F860" s="91" t="s">
        <v>1728</v>
      </c>
      <c r="G860" s="3">
        <v>2000</v>
      </c>
      <c r="H860" s="3" t="s">
        <v>1729</v>
      </c>
      <c r="I860" s="3" t="s">
        <v>1730</v>
      </c>
      <c r="J860" s="3" t="s">
        <v>1731</v>
      </c>
      <c r="K860" s="3" t="s">
        <v>1732</v>
      </c>
      <c r="L860" s="3" t="s">
        <v>27</v>
      </c>
      <c r="M860" s="6" t="s">
        <v>4769</v>
      </c>
      <c r="N860" s="162"/>
    </row>
    <row r="861" ht="12.75" spans="1:14">
      <c r="A861" s="154" t="s">
        <v>937</v>
      </c>
      <c r="B861" s="154">
        <f t="shared" si="5"/>
        <v>10868</v>
      </c>
      <c r="C861" s="3"/>
      <c r="D861" s="3"/>
      <c r="E861" s="91" t="s">
        <v>10</v>
      </c>
      <c r="F861" s="91" t="s">
        <v>1478</v>
      </c>
      <c r="G861" s="3">
        <v>2016</v>
      </c>
      <c r="H861" s="3" t="s">
        <v>1479</v>
      </c>
      <c r="I861" s="3" t="s">
        <v>1254</v>
      </c>
      <c r="J861" s="3" t="s">
        <v>1480</v>
      </c>
      <c r="L861" s="3" t="s">
        <v>14</v>
      </c>
      <c r="M861" s="6" t="s">
        <v>4769</v>
      </c>
      <c r="N861" s="162"/>
    </row>
    <row r="862" ht="12.75" spans="1:14">
      <c r="A862" s="154" t="s">
        <v>937</v>
      </c>
      <c r="B862" s="154">
        <f t="shared" si="5"/>
        <v>10869</v>
      </c>
      <c r="C862" s="3"/>
      <c r="D862" s="3"/>
      <c r="E862" s="91" t="s">
        <v>10</v>
      </c>
      <c r="F862" s="91" t="s">
        <v>1426</v>
      </c>
      <c r="G862" s="3">
        <v>2018</v>
      </c>
      <c r="H862" s="3" t="s">
        <v>1046</v>
      </c>
      <c r="I862" s="3" t="s">
        <v>1020</v>
      </c>
      <c r="J862" s="3" t="s">
        <v>1427</v>
      </c>
      <c r="K862" s="3" t="s">
        <v>1428</v>
      </c>
      <c r="L862" s="3" t="s">
        <v>14</v>
      </c>
      <c r="M862" s="6" t="s">
        <v>4769</v>
      </c>
      <c r="N862" s="162"/>
    </row>
    <row r="863" ht="12.75" spans="1:14">
      <c r="A863" s="154" t="s">
        <v>937</v>
      </c>
      <c r="B863" s="154">
        <f t="shared" si="5"/>
        <v>10870</v>
      </c>
      <c r="C863" s="3"/>
      <c r="D863" s="3"/>
      <c r="E863" s="91" t="s">
        <v>10</v>
      </c>
      <c r="F863" s="91" t="s">
        <v>1367</v>
      </c>
      <c r="G863" s="3">
        <v>2018</v>
      </c>
      <c r="H863" s="3" t="s">
        <v>1368</v>
      </c>
      <c r="I863" s="3" t="s">
        <v>1020</v>
      </c>
      <c r="J863" s="3" t="s">
        <v>1369</v>
      </c>
      <c r="K863" s="3" t="s">
        <v>1370</v>
      </c>
      <c r="L863" s="3" t="s">
        <v>40</v>
      </c>
      <c r="M863" s="6" t="s">
        <v>4769</v>
      </c>
      <c r="N863" s="162"/>
    </row>
    <row r="864" ht="12.75" spans="1:14">
      <c r="A864" s="154" t="s">
        <v>937</v>
      </c>
      <c r="B864" s="154">
        <f t="shared" si="5"/>
        <v>10871</v>
      </c>
      <c r="C864" s="3"/>
      <c r="D864" s="3"/>
      <c r="E864" s="91" t="s">
        <v>10</v>
      </c>
      <c r="F864" s="91" t="s">
        <v>1642</v>
      </c>
      <c r="G864" s="3">
        <v>2018</v>
      </c>
      <c r="H864" s="3" t="s">
        <v>1156</v>
      </c>
      <c r="I864" s="3" t="s">
        <v>1643</v>
      </c>
      <c r="J864" s="3">
        <v>141</v>
      </c>
      <c r="K864" s="3" t="s">
        <v>124</v>
      </c>
      <c r="L864" s="3" t="s">
        <v>40</v>
      </c>
      <c r="M864" s="6" t="s">
        <v>4769</v>
      </c>
      <c r="N864" s="162"/>
    </row>
    <row r="865" ht="12.75" spans="1:14">
      <c r="A865" s="154" t="s">
        <v>937</v>
      </c>
      <c r="B865" s="154">
        <f t="shared" si="5"/>
        <v>10872</v>
      </c>
      <c r="C865" s="3"/>
      <c r="D865" s="3"/>
      <c r="E865" s="91" t="s">
        <v>10</v>
      </c>
      <c r="F865" s="91" t="s">
        <v>1481</v>
      </c>
      <c r="G865" s="3">
        <v>2018</v>
      </c>
      <c r="H865" s="3" t="s">
        <v>1046</v>
      </c>
      <c r="I865" s="3" t="s">
        <v>1035</v>
      </c>
      <c r="J865" s="3" t="s">
        <v>1482</v>
      </c>
      <c r="K865" s="3" t="s">
        <v>1483</v>
      </c>
      <c r="L865" s="3" t="s">
        <v>14</v>
      </c>
      <c r="M865" s="6" t="s">
        <v>4769</v>
      </c>
      <c r="N865" s="162"/>
    </row>
    <row r="866" ht="12.75" spans="1:40">
      <c r="A866" s="205" t="s">
        <v>937</v>
      </c>
      <c r="B866" s="154">
        <f t="shared" si="5"/>
        <v>10873</v>
      </c>
      <c r="C866" s="140"/>
      <c r="D866" s="140"/>
      <c r="E866" s="144" t="s">
        <v>10</v>
      </c>
      <c r="F866" s="144" t="s">
        <v>789</v>
      </c>
      <c r="G866" s="140">
        <v>2020</v>
      </c>
      <c r="H866" s="140" t="s">
        <v>140</v>
      </c>
      <c r="I866" s="140" t="s">
        <v>83</v>
      </c>
      <c r="J866" s="140">
        <v>301</v>
      </c>
      <c r="K866" s="140" t="s">
        <v>300</v>
      </c>
      <c r="L866" s="140" t="s">
        <v>14</v>
      </c>
      <c r="M866" s="6" t="s">
        <v>3769</v>
      </c>
      <c r="N866" s="10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  <c r="AA866" s="143"/>
      <c r="AB866" s="143"/>
      <c r="AC866" s="143"/>
      <c r="AD866" s="143"/>
      <c r="AE866" s="143"/>
      <c r="AF866" s="143"/>
      <c r="AG866" s="143"/>
      <c r="AH866" s="143"/>
      <c r="AI866" s="143"/>
      <c r="AJ866" s="143"/>
      <c r="AK866" s="143"/>
      <c r="AL866" s="143"/>
      <c r="AM866" s="143"/>
      <c r="AN866" s="143"/>
    </row>
    <row r="867" ht="12.75" spans="1:40">
      <c r="A867" s="205" t="s">
        <v>937</v>
      </c>
      <c r="B867" s="154">
        <f t="shared" si="5"/>
        <v>10874</v>
      </c>
      <c r="C867" s="140"/>
      <c r="D867" s="140"/>
      <c r="E867" s="144" t="s">
        <v>10</v>
      </c>
      <c r="F867" s="144" t="s">
        <v>868</v>
      </c>
      <c r="G867" s="140">
        <v>2020</v>
      </c>
      <c r="H867" s="140" t="s">
        <v>140</v>
      </c>
      <c r="I867" s="140" t="s">
        <v>83</v>
      </c>
      <c r="J867" s="140">
        <v>301</v>
      </c>
      <c r="K867" s="143"/>
      <c r="L867" s="140" t="s">
        <v>40</v>
      </c>
      <c r="M867" s="6" t="s">
        <v>3769</v>
      </c>
      <c r="N867" s="10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  <c r="AA867" s="143"/>
      <c r="AB867" s="143"/>
      <c r="AC867" s="143"/>
      <c r="AD867" s="143"/>
      <c r="AE867" s="143"/>
      <c r="AF867" s="143"/>
      <c r="AG867" s="143"/>
      <c r="AH867" s="143"/>
      <c r="AI867" s="143"/>
      <c r="AJ867" s="143"/>
      <c r="AK867" s="143"/>
      <c r="AL867" s="143"/>
      <c r="AM867" s="143"/>
      <c r="AN867" s="143"/>
    </row>
    <row r="868" ht="12.75" spans="1:40">
      <c r="A868" s="205" t="s">
        <v>937</v>
      </c>
      <c r="B868" s="154">
        <f t="shared" si="5"/>
        <v>10875</v>
      </c>
      <c r="C868" s="140"/>
      <c r="D868" s="140"/>
      <c r="E868" s="144" t="s">
        <v>10</v>
      </c>
      <c r="F868" s="144" t="s">
        <v>869</v>
      </c>
      <c r="G868" s="140">
        <v>2020</v>
      </c>
      <c r="H868" s="140" t="s">
        <v>140</v>
      </c>
      <c r="I868" s="140" t="s">
        <v>83</v>
      </c>
      <c r="J868" s="140">
        <v>301</v>
      </c>
      <c r="K868" s="143"/>
      <c r="L868" s="140" t="s">
        <v>40</v>
      </c>
      <c r="M868" s="6" t="s">
        <v>3769</v>
      </c>
      <c r="N868" s="10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  <c r="AA868" s="143"/>
      <c r="AB868" s="143"/>
      <c r="AC868" s="143"/>
      <c r="AD868" s="143"/>
      <c r="AE868" s="143"/>
      <c r="AF868" s="143"/>
      <c r="AG868" s="143"/>
      <c r="AH868" s="143"/>
      <c r="AI868" s="143"/>
      <c r="AJ868" s="143"/>
      <c r="AK868" s="143"/>
      <c r="AL868" s="143"/>
      <c r="AM868" s="143"/>
      <c r="AN868" s="143"/>
    </row>
    <row r="869" ht="12.75" spans="1:40">
      <c r="A869" s="205" t="s">
        <v>937</v>
      </c>
      <c r="B869" s="154">
        <f t="shared" si="5"/>
        <v>10876</v>
      </c>
      <c r="C869" s="140"/>
      <c r="D869" s="140"/>
      <c r="E869" s="144" t="s">
        <v>10</v>
      </c>
      <c r="F869" s="144" t="s">
        <v>870</v>
      </c>
      <c r="G869" s="140">
        <v>2020</v>
      </c>
      <c r="H869" s="140" t="s">
        <v>140</v>
      </c>
      <c r="I869" s="140" t="s">
        <v>83</v>
      </c>
      <c r="J869" s="140">
        <v>301</v>
      </c>
      <c r="K869" s="143"/>
      <c r="L869" s="140" t="s">
        <v>40</v>
      </c>
      <c r="M869" s="6" t="s">
        <v>3769</v>
      </c>
      <c r="N869" s="10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  <c r="AA869" s="143"/>
      <c r="AB869" s="143"/>
      <c r="AC869" s="143"/>
      <c r="AD869" s="143"/>
      <c r="AE869" s="143"/>
      <c r="AF869" s="143"/>
      <c r="AG869" s="143"/>
      <c r="AH869" s="143"/>
      <c r="AI869" s="143"/>
      <c r="AJ869" s="143"/>
      <c r="AK869" s="143"/>
      <c r="AL869" s="143"/>
      <c r="AM869" s="143"/>
      <c r="AN869" s="143"/>
    </row>
    <row r="870" ht="12.75" spans="1:40">
      <c r="A870" s="205" t="s">
        <v>937</v>
      </c>
      <c r="B870" s="154">
        <f t="shared" si="5"/>
        <v>10877</v>
      </c>
      <c r="C870" s="140"/>
      <c r="D870" s="140"/>
      <c r="E870" s="144" t="s">
        <v>10</v>
      </c>
      <c r="F870" s="144" t="s">
        <v>871</v>
      </c>
      <c r="G870" s="140">
        <v>2020</v>
      </c>
      <c r="H870" s="140" t="s">
        <v>140</v>
      </c>
      <c r="I870" s="140" t="s">
        <v>83</v>
      </c>
      <c r="J870" s="140">
        <v>301</v>
      </c>
      <c r="K870" s="143"/>
      <c r="L870" s="140" t="s">
        <v>40</v>
      </c>
      <c r="M870" s="6" t="s">
        <v>3769</v>
      </c>
      <c r="N870" s="10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  <c r="AA870" s="143"/>
      <c r="AB870" s="143"/>
      <c r="AC870" s="143"/>
      <c r="AD870" s="143"/>
      <c r="AE870" s="143"/>
      <c r="AF870" s="143"/>
      <c r="AG870" s="143"/>
      <c r="AH870" s="143"/>
      <c r="AI870" s="143"/>
      <c r="AJ870" s="143"/>
      <c r="AK870" s="143"/>
      <c r="AL870" s="143"/>
      <c r="AM870" s="143"/>
      <c r="AN870" s="143"/>
    </row>
    <row r="871" ht="12.75" spans="1:40">
      <c r="A871" s="205" t="s">
        <v>937</v>
      </c>
      <c r="B871" s="154">
        <f t="shared" si="5"/>
        <v>10878</v>
      </c>
      <c r="C871" s="140"/>
      <c r="D871" s="140"/>
      <c r="E871" s="144" t="s">
        <v>10</v>
      </c>
      <c r="F871" s="144" t="s">
        <v>894</v>
      </c>
      <c r="G871" s="140">
        <v>2020</v>
      </c>
      <c r="H871" s="140" t="s">
        <v>140</v>
      </c>
      <c r="I871" s="140" t="s">
        <v>83</v>
      </c>
      <c r="J871" s="140">
        <v>301</v>
      </c>
      <c r="K871" s="140" t="s">
        <v>145</v>
      </c>
      <c r="L871" s="140" t="s">
        <v>40</v>
      </c>
      <c r="M871" s="6" t="s">
        <v>3769</v>
      </c>
      <c r="N871" s="10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  <c r="AA871" s="143"/>
      <c r="AB871" s="143"/>
      <c r="AC871" s="143"/>
      <c r="AD871" s="143"/>
      <c r="AE871" s="143"/>
      <c r="AF871" s="143"/>
      <c r="AG871" s="143"/>
      <c r="AH871" s="143"/>
      <c r="AI871" s="143"/>
      <c r="AJ871" s="143"/>
      <c r="AK871" s="143"/>
      <c r="AL871" s="143"/>
      <c r="AM871" s="143"/>
      <c r="AN871" s="143"/>
    </row>
    <row r="872" ht="12.75" spans="1:40">
      <c r="A872" s="205" t="s">
        <v>937</v>
      </c>
      <c r="B872" s="154">
        <f t="shared" si="5"/>
        <v>10879</v>
      </c>
      <c r="C872" s="140"/>
      <c r="D872" s="140"/>
      <c r="E872" s="144" t="s">
        <v>10</v>
      </c>
      <c r="F872" s="144" t="s">
        <v>872</v>
      </c>
      <c r="G872" s="140">
        <v>2020</v>
      </c>
      <c r="H872" s="140" t="s">
        <v>140</v>
      </c>
      <c r="I872" s="140" t="s">
        <v>83</v>
      </c>
      <c r="J872" s="140">
        <v>301</v>
      </c>
      <c r="K872" s="143"/>
      <c r="L872" s="140" t="s">
        <v>14</v>
      </c>
      <c r="M872" s="6" t="s">
        <v>3769</v>
      </c>
      <c r="N872" s="10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  <c r="AA872" s="143"/>
      <c r="AB872" s="143"/>
      <c r="AC872" s="143"/>
      <c r="AD872" s="143"/>
      <c r="AE872" s="143"/>
      <c r="AF872" s="143"/>
      <c r="AG872" s="143"/>
      <c r="AH872" s="143"/>
      <c r="AI872" s="143"/>
      <c r="AJ872" s="143"/>
      <c r="AK872" s="143"/>
      <c r="AL872" s="143"/>
      <c r="AM872" s="143"/>
      <c r="AN872" s="143"/>
    </row>
    <row r="873" ht="12.75" spans="1:40">
      <c r="A873" s="205" t="s">
        <v>937</v>
      </c>
      <c r="B873" s="154">
        <f t="shared" si="5"/>
        <v>10880</v>
      </c>
      <c r="C873" s="140"/>
      <c r="D873" s="140"/>
      <c r="E873" s="144" t="s">
        <v>10</v>
      </c>
      <c r="F873" s="144" t="s">
        <v>873</v>
      </c>
      <c r="G873" s="140">
        <v>2020</v>
      </c>
      <c r="H873" s="140" t="s">
        <v>140</v>
      </c>
      <c r="I873" s="140" t="s">
        <v>83</v>
      </c>
      <c r="J873" s="140">
        <v>301</v>
      </c>
      <c r="K873" s="143"/>
      <c r="L873" s="140" t="s">
        <v>14</v>
      </c>
      <c r="M873" s="6" t="s">
        <v>3769</v>
      </c>
      <c r="N873" s="10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  <c r="AA873" s="143"/>
      <c r="AB873" s="143"/>
      <c r="AC873" s="143"/>
      <c r="AD873" s="143"/>
      <c r="AE873" s="143"/>
      <c r="AF873" s="143"/>
      <c r="AG873" s="143"/>
      <c r="AH873" s="143"/>
      <c r="AI873" s="143"/>
      <c r="AJ873" s="143"/>
      <c r="AK873" s="143"/>
      <c r="AL873" s="143"/>
      <c r="AM873" s="143"/>
      <c r="AN873" s="143"/>
    </row>
    <row r="874" ht="12.75" spans="1:40">
      <c r="A874" s="206" t="s">
        <v>937</v>
      </c>
      <c r="B874" s="206">
        <f t="shared" si="5"/>
        <v>10881</v>
      </c>
      <c r="C874" s="207"/>
      <c r="D874" s="207"/>
      <c r="E874" s="208"/>
      <c r="F874" s="208"/>
      <c r="G874" s="207"/>
      <c r="H874" s="207"/>
      <c r="I874" s="207"/>
      <c r="J874" s="207"/>
      <c r="K874" s="212"/>
      <c r="L874" s="207"/>
      <c r="M874" s="212"/>
      <c r="N874" s="10"/>
      <c r="O874" s="212"/>
      <c r="P874" s="212"/>
      <c r="Q874" s="212"/>
      <c r="R874" s="212"/>
      <c r="S874" s="212"/>
      <c r="T874" s="212"/>
      <c r="U874" s="212"/>
      <c r="V874" s="212"/>
      <c r="W874" s="212"/>
      <c r="X874" s="212"/>
      <c r="Y874" s="212"/>
      <c r="Z874" s="212"/>
      <c r="AA874" s="212"/>
      <c r="AB874" s="212"/>
      <c r="AC874" s="212"/>
      <c r="AD874" s="212"/>
      <c r="AE874" s="212"/>
      <c r="AF874" s="212"/>
      <c r="AG874" s="212"/>
      <c r="AH874" s="212"/>
      <c r="AI874" s="212"/>
      <c r="AJ874" s="212"/>
      <c r="AK874" s="212"/>
      <c r="AL874" s="212"/>
      <c r="AM874" s="212"/>
      <c r="AN874" s="212"/>
    </row>
    <row r="875" ht="12.75" spans="1:40">
      <c r="A875" s="205" t="s">
        <v>937</v>
      </c>
      <c r="B875" s="154">
        <f t="shared" si="5"/>
        <v>10882</v>
      </c>
      <c r="C875" s="140"/>
      <c r="D875" s="140"/>
      <c r="E875" s="144" t="s">
        <v>10</v>
      </c>
      <c r="F875" s="144" t="s">
        <v>874</v>
      </c>
      <c r="G875" s="140">
        <v>2020</v>
      </c>
      <c r="H875" s="140" t="s">
        <v>140</v>
      </c>
      <c r="I875" s="140" t="s">
        <v>83</v>
      </c>
      <c r="J875" s="140">
        <v>301</v>
      </c>
      <c r="K875" s="143"/>
      <c r="L875" s="140" t="s">
        <v>14</v>
      </c>
      <c r="M875" s="6" t="s">
        <v>3769</v>
      </c>
      <c r="N875" s="10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  <c r="AA875" s="143"/>
      <c r="AB875" s="143"/>
      <c r="AC875" s="143"/>
      <c r="AD875" s="143"/>
      <c r="AE875" s="143"/>
      <c r="AF875" s="143"/>
      <c r="AG875" s="143"/>
      <c r="AH875" s="143"/>
      <c r="AI875" s="143"/>
      <c r="AJ875" s="143"/>
      <c r="AK875" s="143"/>
      <c r="AL875" s="143"/>
      <c r="AM875" s="143"/>
      <c r="AN875" s="143"/>
    </row>
    <row r="876" ht="12.75" spans="1:40">
      <c r="A876" s="205" t="s">
        <v>937</v>
      </c>
      <c r="B876" s="154">
        <f t="shared" si="5"/>
        <v>10883</v>
      </c>
      <c r="C876" s="140"/>
      <c r="D876" s="140"/>
      <c r="E876" s="144" t="s">
        <v>10</v>
      </c>
      <c r="F876" s="144" t="s">
        <v>298</v>
      </c>
      <c r="G876" s="140">
        <v>2020</v>
      </c>
      <c r="H876" s="140" t="s">
        <v>140</v>
      </c>
      <c r="I876" s="140" t="s">
        <v>42</v>
      </c>
      <c r="J876" s="140">
        <v>313</v>
      </c>
      <c r="K876" s="140" t="s">
        <v>145</v>
      </c>
      <c r="L876" s="140" t="s">
        <v>14</v>
      </c>
      <c r="M876" s="6" t="s">
        <v>3769</v>
      </c>
      <c r="N876" s="10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  <c r="AA876" s="143"/>
      <c r="AB876" s="143"/>
      <c r="AC876" s="143"/>
      <c r="AD876" s="143"/>
      <c r="AE876" s="143"/>
      <c r="AF876" s="143"/>
      <c r="AG876" s="143"/>
      <c r="AH876" s="143"/>
      <c r="AI876" s="143"/>
      <c r="AJ876" s="143"/>
      <c r="AK876" s="143"/>
      <c r="AL876" s="143"/>
      <c r="AM876" s="143"/>
      <c r="AN876" s="143"/>
    </row>
    <row r="877" ht="12.75" spans="1:40">
      <c r="A877" s="205" t="s">
        <v>937</v>
      </c>
      <c r="B877" s="154">
        <f t="shared" si="5"/>
        <v>10884</v>
      </c>
      <c r="C877" s="140"/>
      <c r="D877" s="140"/>
      <c r="E877" s="144" t="s">
        <v>10</v>
      </c>
      <c r="F877" s="144" t="s">
        <v>139</v>
      </c>
      <c r="G877" s="140">
        <v>2020</v>
      </c>
      <c r="H877" s="140" t="s">
        <v>140</v>
      </c>
      <c r="I877" s="140" t="s">
        <v>42</v>
      </c>
      <c r="J877" s="140">
        <v>313</v>
      </c>
      <c r="K877" s="140"/>
      <c r="L877" s="140" t="s">
        <v>14</v>
      </c>
      <c r="M877" s="6" t="s">
        <v>3769</v>
      </c>
      <c r="N877" s="10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  <c r="AA877" s="143"/>
      <c r="AB877" s="143"/>
      <c r="AC877" s="143"/>
      <c r="AD877" s="143"/>
      <c r="AE877" s="143"/>
      <c r="AF877" s="143"/>
      <c r="AG877" s="143"/>
      <c r="AH877" s="143"/>
      <c r="AI877" s="143"/>
      <c r="AJ877" s="143"/>
      <c r="AK877" s="143"/>
      <c r="AL877" s="143"/>
      <c r="AM877" s="143"/>
      <c r="AN877" s="143"/>
    </row>
    <row r="878" ht="12.75" spans="1:40">
      <c r="A878" s="205" t="s">
        <v>937</v>
      </c>
      <c r="B878" s="154">
        <f t="shared" si="5"/>
        <v>10885</v>
      </c>
      <c r="C878" s="140"/>
      <c r="D878" s="140"/>
      <c r="E878" s="144" t="s">
        <v>10</v>
      </c>
      <c r="F878" s="144" t="s">
        <v>141</v>
      </c>
      <c r="G878" s="140">
        <v>2020</v>
      </c>
      <c r="H878" s="140" t="s">
        <v>135</v>
      </c>
      <c r="I878" s="140" t="s">
        <v>142</v>
      </c>
      <c r="J878" s="140">
        <v>6</v>
      </c>
      <c r="K878" s="140" t="s">
        <v>143</v>
      </c>
      <c r="L878" s="140" t="s">
        <v>14</v>
      </c>
      <c r="M878" s="6" t="s">
        <v>3769</v>
      </c>
      <c r="N878" s="10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  <c r="AA878" s="143"/>
      <c r="AB878" s="143"/>
      <c r="AC878" s="143"/>
      <c r="AD878" s="143"/>
      <c r="AE878" s="143"/>
      <c r="AF878" s="143"/>
      <c r="AG878" s="143"/>
      <c r="AH878" s="143"/>
      <c r="AI878" s="143"/>
      <c r="AJ878" s="143"/>
      <c r="AK878" s="143"/>
      <c r="AL878" s="143"/>
      <c r="AM878" s="143"/>
      <c r="AN878" s="143"/>
    </row>
    <row r="879" ht="12.75" spans="1:40">
      <c r="A879" s="205" t="s">
        <v>937</v>
      </c>
      <c r="B879" s="154">
        <f t="shared" si="5"/>
        <v>10886</v>
      </c>
      <c r="C879" s="140"/>
      <c r="D879" s="140"/>
      <c r="E879" s="144" t="s">
        <v>10</v>
      </c>
      <c r="F879" s="144" t="s">
        <v>3531</v>
      </c>
      <c r="G879" s="140">
        <v>2020</v>
      </c>
      <c r="H879" s="140" t="s">
        <v>861</v>
      </c>
      <c r="I879" s="140" t="s">
        <v>3532</v>
      </c>
      <c r="J879" s="140">
        <v>148</v>
      </c>
      <c r="K879" s="140" t="s">
        <v>1456</v>
      </c>
      <c r="L879" s="140" t="s">
        <v>14</v>
      </c>
      <c r="M879" s="6" t="s">
        <v>4769</v>
      </c>
      <c r="N879" s="162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  <c r="AA879" s="143"/>
      <c r="AB879" s="143"/>
      <c r="AC879" s="143"/>
      <c r="AD879" s="143"/>
      <c r="AE879" s="143"/>
      <c r="AF879" s="143"/>
      <c r="AG879" s="143"/>
      <c r="AH879" s="143"/>
      <c r="AI879" s="143"/>
      <c r="AJ879" s="143"/>
      <c r="AK879" s="143"/>
      <c r="AL879" s="143"/>
      <c r="AM879" s="143"/>
      <c r="AN879" s="143"/>
    </row>
    <row r="880" ht="12.75" spans="1:40">
      <c r="A880" s="205" t="s">
        <v>937</v>
      </c>
      <c r="B880" s="154">
        <f t="shared" si="5"/>
        <v>10887</v>
      </c>
      <c r="C880" s="140"/>
      <c r="D880" s="140"/>
      <c r="E880" s="144" t="s">
        <v>10</v>
      </c>
      <c r="F880" s="144" t="s">
        <v>636</v>
      </c>
      <c r="G880" s="140">
        <v>2020</v>
      </c>
      <c r="H880" s="140" t="s">
        <v>140</v>
      </c>
      <c r="I880" s="140" t="s">
        <v>142</v>
      </c>
      <c r="J880" s="140">
        <v>302</v>
      </c>
      <c r="K880" s="143"/>
      <c r="L880" s="140" t="s">
        <v>40</v>
      </c>
      <c r="M880" s="6" t="s">
        <v>3769</v>
      </c>
      <c r="N880" s="10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  <c r="AA880" s="143"/>
      <c r="AB880" s="143"/>
      <c r="AC880" s="143"/>
      <c r="AD880" s="143"/>
      <c r="AE880" s="143"/>
      <c r="AF880" s="143"/>
      <c r="AG880" s="143"/>
      <c r="AH880" s="143"/>
      <c r="AI880" s="143"/>
      <c r="AJ880" s="143"/>
      <c r="AK880" s="143"/>
      <c r="AL880" s="143"/>
      <c r="AM880" s="143"/>
      <c r="AN880" s="143"/>
    </row>
    <row r="881" ht="12.75" spans="1:40">
      <c r="A881" s="205" t="s">
        <v>937</v>
      </c>
      <c r="B881" s="154">
        <f t="shared" si="5"/>
        <v>10888</v>
      </c>
      <c r="C881" s="140"/>
      <c r="D881" s="140"/>
      <c r="E881" s="144" t="s">
        <v>10</v>
      </c>
      <c r="F881" s="144" t="s">
        <v>637</v>
      </c>
      <c r="G881" s="140">
        <v>2020</v>
      </c>
      <c r="H881" s="140" t="s">
        <v>140</v>
      </c>
      <c r="I881" s="140" t="s">
        <v>142</v>
      </c>
      <c r="J881" s="140">
        <v>302</v>
      </c>
      <c r="K881" s="143"/>
      <c r="L881" s="140" t="s">
        <v>40</v>
      </c>
      <c r="M881" s="6" t="s">
        <v>3769</v>
      </c>
      <c r="N881" s="10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  <c r="AA881" s="143"/>
      <c r="AB881" s="143"/>
      <c r="AC881" s="143"/>
      <c r="AD881" s="143"/>
      <c r="AE881" s="143"/>
      <c r="AF881" s="143"/>
      <c r="AG881" s="143"/>
      <c r="AH881" s="143"/>
      <c r="AI881" s="143"/>
      <c r="AJ881" s="143"/>
      <c r="AK881" s="143"/>
      <c r="AL881" s="143"/>
      <c r="AM881" s="143"/>
      <c r="AN881" s="143"/>
    </row>
    <row r="882" ht="12.75" spans="1:40">
      <c r="A882" s="205" t="s">
        <v>937</v>
      </c>
      <c r="B882" s="154">
        <f t="shared" si="5"/>
        <v>10889</v>
      </c>
      <c r="C882" s="140"/>
      <c r="D882" s="140"/>
      <c r="E882" s="144" t="s">
        <v>10</v>
      </c>
      <c r="F882" s="144" t="s">
        <v>638</v>
      </c>
      <c r="G882" s="140">
        <v>2020</v>
      </c>
      <c r="H882" s="140" t="s">
        <v>140</v>
      </c>
      <c r="I882" s="140" t="s">
        <v>142</v>
      </c>
      <c r="J882" s="140">
        <v>302</v>
      </c>
      <c r="K882" s="143"/>
      <c r="L882" s="140" t="s">
        <v>40</v>
      </c>
      <c r="M882" s="6" t="s">
        <v>3769</v>
      </c>
      <c r="N882" s="10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  <c r="AA882" s="143"/>
      <c r="AB882" s="143"/>
      <c r="AC882" s="143"/>
      <c r="AD882" s="143"/>
      <c r="AE882" s="143"/>
      <c r="AF882" s="143"/>
      <c r="AG882" s="143"/>
      <c r="AH882" s="143"/>
      <c r="AI882" s="143"/>
      <c r="AJ882" s="143"/>
      <c r="AK882" s="143"/>
      <c r="AL882" s="143"/>
      <c r="AM882" s="143"/>
      <c r="AN882" s="143"/>
    </row>
    <row r="883" ht="12.75" spans="1:40">
      <c r="A883" s="205" t="s">
        <v>937</v>
      </c>
      <c r="B883" s="154">
        <f t="shared" si="5"/>
        <v>10890</v>
      </c>
      <c r="C883" s="140"/>
      <c r="D883" s="140"/>
      <c r="E883" s="144" t="s">
        <v>10</v>
      </c>
      <c r="F883" s="144" t="s">
        <v>639</v>
      </c>
      <c r="G883" s="140">
        <v>2020</v>
      </c>
      <c r="H883" s="140" t="s">
        <v>140</v>
      </c>
      <c r="I883" s="140" t="s">
        <v>142</v>
      </c>
      <c r="J883" s="140">
        <v>302</v>
      </c>
      <c r="K883" s="143"/>
      <c r="L883" s="140" t="s">
        <v>40</v>
      </c>
      <c r="M883" s="6" t="s">
        <v>3769</v>
      </c>
      <c r="N883" s="10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  <c r="AA883" s="143"/>
      <c r="AB883" s="143"/>
      <c r="AC883" s="143"/>
      <c r="AD883" s="143"/>
      <c r="AE883" s="143"/>
      <c r="AF883" s="143"/>
      <c r="AG883" s="143"/>
      <c r="AH883" s="143"/>
      <c r="AI883" s="143"/>
      <c r="AJ883" s="143"/>
      <c r="AK883" s="143"/>
      <c r="AL883" s="143"/>
      <c r="AM883" s="143"/>
      <c r="AN883" s="143"/>
    </row>
    <row r="884" ht="12.75" spans="1:40">
      <c r="A884" s="205" t="s">
        <v>937</v>
      </c>
      <c r="B884" s="154">
        <f t="shared" si="5"/>
        <v>10891</v>
      </c>
      <c r="C884" s="140"/>
      <c r="D884" s="140"/>
      <c r="E884" s="144" t="s">
        <v>10</v>
      </c>
      <c r="F884" s="144" t="s">
        <v>640</v>
      </c>
      <c r="G884" s="140">
        <v>2020</v>
      </c>
      <c r="H884" s="140" t="s">
        <v>140</v>
      </c>
      <c r="I884" s="140" t="s">
        <v>142</v>
      </c>
      <c r="J884" s="140">
        <v>302</v>
      </c>
      <c r="K884" s="143"/>
      <c r="L884" s="140" t="s">
        <v>40</v>
      </c>
      <c r="M884" s="6" t="s">
        <v>3769</v>
      </c>
      <c r="N884" s="10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  <c r="AA884" s="143"/>
      <c r="AB884" s="143"/>
      <c r="AC884" s="143"/>
      <c r="AD884" s="143"/>
      <c r="AE884" s="143"/>
      <c r="AF884" s="143"/>
      <c r="AG884" s="143"/>
      <c r="AH884" s="143"/>
      <c r="AI884" s="143"/>
      <c r="AJ884" s="143"/>
      <c r="AK884" s="143"/>
      <c r="AL884" s="143"/>
      <c r="AM884" s="143"/>
      <c r="AN884" s="143"/>
    </row>
    <row r="885" ht="12.75" spans="1:40">
      <c r="A885" s="205" t="s">
        <v>937</v>
      </c>
      <c r="B885" s="154">
        <f t="shared" si="5"/>
        <v>10892</v>
      </c>
      <c r="C885" s="140"/>
      <c r="D885" s="140"/>
      <c r="E885" s="144" t="s">
        <v>10</v>
      </c>
      <c r="F885" s="144" t="s">
        <v>641</v>
      </c>
      <c r="G885" s="140">
        <v>2020</v>
      </c>
      <c r="H885" s="140" t="s">
        <v>140</v>
      </c>
      <c r="I885" s="140" t="s">
        <v>142</v>
      </c>
      <c r="J885" s="140">
        <v>302</v>
      </c>
      <c r="K885" s="143"/>
      <c r="L885" s="140" t="s">
        <v>40</v>
      </c>
      <c r="M885" s="6" t="s">
        <v>3769</v>
      </c>
      <c r="N885" s="10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  <c r="AA885" s="143"/>
      <c r="AB885" s="143"/>
      <c r="AC885" s="143"/>
      <c r="AD885" s="143"/>
      <c r="AE885" s="143"/>
      <c r="AF885" s="143"/>
      <c r="AG885" s="143"/>
      <c r="AH885" s="143"/>
      <c r="AI885" s="143"/>
      <c r="AJ885" s="143"/>
      <c r="AK885" s="143"/>
      <c r="AL885" s="143"/>
      <c r="AM885" s="143"/>
      <c r="AN885" s="143"/>
    </row>
    <row r="886" ht="12.75" spans="1:40">
      <c r="A886" s="205" t="s">
        <v>937</v>
      </c>
      <c r="B886" s="154">
        <f t="shared" si="5"/>
        <v>10893</v>
      </c>
      <c r="C886" s="140"/>
      <c r="D886" s="140"/>
      <c r="E886" s="144" t="s">
        <v>10</v>
      </c>
      <c r="F886" s="144" t="s">
        <v>3363</v>
      </c>
      <c r="G886" s="140">
        <v>2020</v>
      </c>
      <c r="H886" s="140" t="s">
        <v>140</v>
      </c>
      <c r="I886" s="140" t="s">
        <v>142</v>
      </c>
      <c r="J886" s="140">
        <v>302</v>
      </c>
      <c r="K886" s="143"/>
      <c r="L886" s="140" t="s">
        <v>14</v>
      </c>
      <c r="M886" s="6" t="s">
        <v>3769</v>
      </c>
      <c r="N886" s="10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  <c r="AA886" s="143"/>
      <c r="AB886" s="143"/>
      <c r="AC886" s="143"/>
      <c r="AD886" s="143"/>
      <c r="AE886" s="143"/>
      <c r="AF886" s="143"/>
      <c r="AG886" s="143"/>
      <c r="AH886" s="143"/>
      <c r="AI886" s="143"/>
      <c r="AJ886" s="143"/>
      <c r="AK886" s="143"/>
      <c r="AL886" s="143"/>
      <c r="AM886" s="143"/>
      <c r="AN886" s="143"/>
    </row>
    <row r="887" ht="12.75" spans="1:40">
      <c r="A887" s="205" t="s">
        <v>937</v>
      </c>
      <c r="B887" s="154">
        <f t="shared" si="5"/>
        <v>10894</v>
      </c>
      <c r="C887" s="140"/>
      <c r="D887" s="140"/>
      <c r="E887" s="144" t="s">
        <v>10</v>
      </c>
      <c r="F887" s="144" t="s">
        <v>3364</v>
      </c>
      <c r="G887" s="140">
        <v>2020</v>
      </c>
      <c r="H887" s="140" t="s">
        <v>140</v>
      </c>
      <c r="I887" s="140" t="s">
        <v>142</v>
      </c>
      <c r="J887" s="140">
        <v>302</v>
      </c>
      <c r="K887" s="143"/>
      <c r="L887" s="140" t="s">
        <v>14</v>
      </c>
      <c r="M887" s="6" t="s">
        <v>3769</v>
      </c>
      <c r="N887" s="10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  <c r="AA887" s="143"/>
      <c r="AB887" s="143"/>
      <c r="AC887" s="143"/>
      <c r="AD887" s="143"/>
      <c r="AE887" s="143"/>
      <c r="AF887" s="143"/>
      <c r="AG887" s="143"/>
      <c r="AH887" s="143"/>
      <c r="AI887" s="143"/>
      <c r="AJ887" s="143"/>
      <c r="AK887" s="143"/>
      <c r="AL887" s="143"/>
      <c r="AM887" s="143"/>
      <c r="AN887" s="143"/>
    </row>
    <row r="888" ht="12.75" spans="1:40">
      <c r="A888" s="205" t="s">
        <v>937</v>
      </c>
      <c r="B888" s="154">
        <f t="shared" si="5"/>
        <v>10895</v>
      </c>
      <c r="C888" s="140"/>
      <c r="D888" s="140"/>
      <c r="E888" s="144" t="s">
        <v>10</v>
      </c>
      <c r="F888" s="144" t="s">
        <v>3365</v>
      </c>
      <c r="G888" s="140">
        <v>2020</v>
      </c>
      <c r="H888" s="140" t="s">
        <v>140</v>
      </c>
      <c r="I888" s="140" t="s">
        <v>142</v>
      </c>
      <c r="J888" s="140">
        <v>302</v>
      </c>
      <c r="K888" s="143"/>
      <c r="L888" s="140" t="s">
        <v>14</v>
      </c>
      <c r="M888" s="6" t="s">
        <v>3769</v>
      </c>
      <c r="N888" s="10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  <c r="AA888" s="143"/>
      <c r="AB888" s="143"/>
      <c r="AC888" s="143"/>
      <c r="AD888" s="143"/>
      <c r="AE888" s="143"/>
      <c r="AF888" s="143"/>
      <c r="AG888" s="143"/>
      <c r="AH888" s="143"/>
      <c r="AI888" s="143"/>
      <c r="AJ888" s="143"/>
      <c r="AK888" s="143"/>
      <c r="AL888" s="143"/>
      <c r="AM888" s="143"/>
      <c r="AN888" s="143"/>
    </row>
    <row r="889" ht="12.75" spans="1:40">
      <c r="A889" s="205" t="s">
        <v>937</v>
      </c>
      <c r="B889" s="154">
        <f t="shared" si="5"/>
        <v>10896</v>
      </c>
      <c r="C889" s="140"/>
      <c r="D889" s="140"/>
      <c r="E889" s="144" t="s">
        <v>10</v>
      </c>
      <c r="F889" s="144" t="s">
        <v>3366</v>
      </c>
      <c r="G889" s="140">
        <v>2020</v>
      </c>
      <c r="H889" s="140" t="s">
        <v>140</v>
      </c>
      <c r="I889" s="140" t="s">
        <v>142</v>
      </c>
      <c r="J889" s="140">
        <v>302</v>
      </c>
      <c r="K889" s="143"/>
      <c r="L889" s="140" t="s">
        <v>14</v>
      </c>
      <c r="M889" s="6" t="s">
        <v>3769</v>
      </c>
      <c r="N889" s="10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  <c r="AA889" s="143"/>
      <c r="AB889" s="143"/>
      <c r="AC889" s="143"/>
      <c r="AD889" s="143"/>
      <c r="AE889" s="143"/>
      <c r="AF889" s="143"/>
      <c r="AG889" s="143"/>
      <c r="AH889" s="143"/>
      <c r="AI889" s="143"/>
      <c r="AJ889" s="143"/>
      <c r="AK889" s="143"/>
      <c r="AL889" s="143"/>
      <c r="AM889" s="143"/>
      <c r="AN889" s="143"/>
    </row>
    <row r="890" ht="12.75" spans="1:40">
      <c r="A890" s="205" t="s">
        <v>937</v>
      </c>
      <c r="B890" s="154">
        <f t="shared" si="5"/>
        <v>10897</v>
      </c>
      <c r="C890" s="140"/>
      <c r="D890" s="140"/>
      <c r="E890" s="144" t="s">
        <v>10</v>
      </c>
      <c r="F890" s="144" t="s">
        <v>3367</v>
      </c>
      <c r="G890" s="140">
        <v>2020</v>
      </c>
      <c r="H890" s="140" t="s">
        <v>140</v>
      </c>
      <c r="I890" s="140" t="s">
        <v>142</v>
      </c>
      <c r="J890" s="140">
        <v>302</v>
      </c>
      <c r="K890" s="143"/>
      <c r="L890" s="140" t="s">
        <v>14</v>
      </c>
      <c r="M890" s="6" t="s">
        <v>3769</v>
      </c>
      <c r="N890" s="10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  <c r="AA890" s="143"/>
      <c r="AB890" s="143"/>
      <c r="AC890" s="143"/>
      <c r="AD890" s="143"/>
      <c r="AE890" s="143"/>
      <c r="AF890" s="143"/>
      <c r="AG890" s="143"/>
      <c r="AH890" s="143"/>
      <c r="AI890" s="143"/>
      <c r="AJ890" s="143"/>
      <c r="AK890" s="143"/>
      <c r="AL890" s="143"/>
      <c r="AM890" s="143"/>
      <c r="AN890" s="143"/>
    </row>
    <row r="891" ht="12.75" spans="1:40">
      <c r="A891" s="205" t="s">
        <v>937</v>
      </c>
      <c r="B891" s="154">
        <f t="shared" si="5"/>
        <v>10898</v>
      </c>
      <c r="C891" s="140"/>
      <c r="D891" s="140"/>
      <c r="E891" s="144" t="s">
        <v>10</v>
      </c>
      <c r="F891" s="144" t="s">
        <v>3368</v>
      </c>
      <c r="G891" s="140">
        <v>2020</v>
      </c>
      <c r="H891" s="140" t="s">
        <v>140</v>
      </c>
      <c r="I891" s="140" t="s">
        <v>142</v>
      </c>
      <c r="J891" s="140">
        <v>302</v>
      </c>
      <c r="K891" s="143"/>
      <c r="L891" s="140" t="s">
        <v>14</v>
      </c>
      <c r="M891" s="6" t="s">
        <v>3769</v>
      </c>
      <c r="N891" s="10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  <c r="AA891" s="143"/>
      <c r="AB891" s="143"/>
      <c r="AC891" s="143"/>
      <c r="AD891" s="143"/>
      <c r="AE891" s="143"/>
      <c r="AF891" s="143"/>
      <c r="AG891" s="143"/>
      <c r="AH891" s="143"/>
      <c r="AI891" s="143"/>
      <c r="AJ891" s="143"/>
      <c r="AK891" s="143"/>
      <c r="AL891" s="143"/>
      <c r="AM891" s="143"/>
      <c r="AN891" s="143"/>
    </row>
    <row r="892" ht="12.75" spans="1:40">
      <c r="A892" s="205" t="s">
        <v>937</v>
      </c>
      <c r="B892" s="154">
        <f t="shared" si="5"/>
        <v>10899</v>
      </c>
      <c r="C892" s="140"/>
      <c r="D892" s="140"/>
      <c r="E892" s="144" t="s">
        <v>10</v>
      </c>
      <c r="F892" s="144" t="s">
        <v>3369</v>
      </c>
      <c r="G892" s="140">
        <v>2020</v>
      </c>
      <c r="H892" s="140" t="s">
        <v>140</v>
      </c>
      <c r="I892" s="140" t="s">
        <v>142</v>
      </c>
      <c r="J892" s="140">
        <v>302</v>
      </c>
      <c r="K892" s="143"/>
      <c r="L892" s="140" t="s">
        <v>14</v>
      </c>
      <c r="M892" s="6" t="s">
        <v>3769</v>
      </c>
      <c r="N892" s="10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  <c r="AA892" s="143"/>
      <c r="AB892" s="143"/>
      <c r="AC892" s="143"/>
      <c r="AD892" s="143"/>
      <c r="AE892" s="143"/>
      <c r="AF892" s="143"/>
      <c r="AG892" s="143"/>
      <c r="AH892" s="143"/>
      <c r="AI892" s="143"/>
      <c r="AJ892" s="143"/>
      <c r="AK892" s="143"/>
      <c r="AL892" s="143"/>
      <c r="AM892" s="143"/>
      <c r="AN892" s="143"/>
    </row>
    <row r="893" ht="12.75" spans="1:40">
      <c r="A893" s="205" t="s">
        <v>937</v>
      </c>
      <c r="B893" s="154">
        <f t="shared" si="5"/>
        <v>10900</v>
      </c>
      <c r="C893" s="140"/>
      <c r="D893" s="140"/>
      <c r="E893" s="144" t="s">
        <v>10</v>
      </c>
      <c r="F893" s="144" t="s">
        <v>3370</v>
      </c>
      <c r="G893" s="140">
        <v>2020</v>
      </c>
      <c r="H893" s="140" t="s">
        <v>140</v>
      </c>
      <c r="I893" s="140" t="s">
        <v>142</v>
      </c>
      <c r="J893" s="140">
        <v>302</v>
      </c>
      <c r="K893" s="143"/>
      <c r="L893" s="140" t="s">
        <v>14</v>
      </c>
      <c r="M893" s="6" t="s">
        <v>3769</v>
      </c>
      <c r="N893" s="10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  <c r="AA893" s="143"/>
      <c r="AB893" s="143"/>
      <c r="AC893" s="143"/>
      <c r="AD893" s="143"/>
      <c r="AE893" s="143"/>
      <c r="AF893" s="143"/>
      <c r="AG893" s="143"/>
      <c r="AH893" s="143"/>
      <c r="AI893" s="143"/>
      <c r="AJ893" s="143"/>
      <c r="AK893" s="143"/>
      <c r="AL893" s="143"/>
      <c r="AM893" s="143"/>
      <c r="AN893" s="143"/>
    </row>
    <row r="894" ht="12.75" spans="1:40">
      <c r="A894" s="205" t="s">
        <v>937</v>
      </c>
      <c r="B894" s="154">
        <f t="shared" si="5"/>
        <v>10901</v>
      </c>
      <c r="C894" s="140"/>
      <c r="D894" s="140"/>
      <c r="E894" s="144" t="s">
        <v>10</v>
      </c>
      <c r="F894" s="144" t="s">
        <v>3371</v>
      </c>
      <c r="G894" s="140">
        <v>2020</v>
      </c>
      <c r="H894" s="140" t="s">
        <v>140</v>
      </c>
      <c r="I894" s="140" t="s">
        <v>142</v>
      </c>
      <c r="J894" s="140">
        <v>302</v>
      </c>
      <c r="K894" s="143"/>
      <c r="L894" s="140" t="s">
        <v>14</v>
      </c>
      <c r="M894" s="6" t="s">
        <v>3769</v>
      </c>
      <c r="N894" s="10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  <c r="AA894" s="143"/>
      <c r="AB894" s="143"/>
      <c r="AC894" s="143"/>
      <c r="AD894" s="143"/>
      <c r="AE894" s="143"/>
      <c r="AF894" s="143"/>
      <c r="AG894" s="143"/>
      <c r="AH894" s="143"/>
      <c r="AI894" s="143"/>
      <c r="AJ894" s="143"/>
      <c r="AK894" s="143"/>
      <c r="AL894" s="143"/>
      <c r="AM894" s="143"/>
      <c r="AN894" s="143"/>
    </row>
    <row r="895" ht="12.75" spans="1:40">
      <c r="A895" s="205" t="s">
        <v>937</v>
      </c>
      <c r="B895" s="154">
        <f t="shared" si="5"/>
        <v>10902</v>
      </c>
      <c r="C895" s="140"/>
      <c r="D895" s="140"/>
      <c r="E895" s="144" t="s">
        <v>10</v>
      </c>
      <c r="F895" s="144" t="s">
        <v>3372</v>
      </c>
      <c r="G895" s="140">
        <v>2020</v>
      </c>
      <c r="H895" s="140" t="s">
        <v>140</v>
      </c>
      <c r="I895" s="140" t="s">
        <v>142</v>
      </c>
      <c r="J895" s="140">
        <v>302</v>
      </c>
      <c r="K895" s="143"/>
      <c r="L895" s="140" t="s">
        <v>27</v>
      </c>
      <c r="M895" s="6" t="s">
        <v>3769</v>
      </c>
      <c r="N895" s="10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  <c r="AA895" s="143"/>
      <c r="AB895" s="143"/>
      <c r="AC895" s="143"/>
      <c r="AD895" s="143"/>
      <c r="AE895" s="143"/>
      <c r="AF895" s="143"/>
      <c r="AG895" s="143"/>
      <c r="AH895" s="143"/>
      <c r="AI895" s="143"/>
      <c r="AJ895" s="143"/>
      <c r="AK895" s="143"/>
      <c r="AL895" s="143"/>
      <c r="AM895" s="143"/>
      <c r="AN895" s="143"/>
    </row>
    <row r="896" ht="12.75" spans="1:40">
      <c r="A896" s="205" t="s">
        <v>937</v>
      </c>
      <c r="B896" s="154">
        <f t="shared" si="5"/>
        <v>10903</v>
      </c>
      <c r="C896" s="140"/>
      <c r="D896" s="140"/>
      <c r="E896" s="209" t="s">
        <v>10</v>
      </c>
      <c r="F896" s="209" t="s">
        <v>3373</v>
      </c>
      <c r="G896" s="210">
        <v>2020</v>
      </c>
      <c r="H896" s="211" t="s">
        <v>140</v>
      </c>
      <c r="I896" s="211" t="s">
        <v>142</v>
      </c>
      <c r="J896" s="210">
        <v>302</v>
      </c>
      <c r="K896" s="211"/>
      <c r="L896" s="211" t="s">
        <v>14</v>
      </c>
      <c r="M896" s="6" t="s">
        <v>3769</v>
      </c>
      <c r="N896" s="10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  <c r="AA896" s="143"/>
      <c r="AB896" s="143"/>
      <c r="AC896" s="143"/>
      <c r="AD896" s="143"/>
      <c r="AE896" s="143"/>
      <c r="AF896" s="143"/>
      <c r="AG896" s="143"/>
      <c r="AH896" s="143"/>
      <c r="AI896" s="143"/>
      <c r="AJ896" s="143"/>
      <c r="AK896" s="143"/>
      <c r="AL896" s="143"/>
      <c r="AM896" s="143"/>
      <c r="AN896" s="143"/>
    </row>
    <row r="897" ht="12.75" spans="1:40">
      <c r="A897" s="205" t="s">
        <v>937</v>
      </c>
      <c r="B897" s="154">
        <f t="shared" si="5"/>
        <v>10904</v>
      </c>
      <c r="C897" s="140"/>
      <c r="D897" s="140"/>
      <c r="E897" s="209" t="s">
        <v>10</v>
      </c>
      <c r="F897" s="209" t="s">
        <v>144</v>
      </c>
      <c r="G897" s="210">
        <v>2020</v>
      </c>
      <c r="H897" s="211" t="s">
        <v>140</v>
      </c>
      <c r="I897" s="211" t="s">
        <v>142</v>
      </c>
      <c r="J897" s="210">
        <v>302</v>
      </c>
      <c r="K897" s="211" t="s">
        <v>145</v>
      </c>
      <c r="L897" s="211" t="s">
        <v>14</v>
      </c>
      <c r="M897" s="6" t="s">
        <v>3769</v>
      </c>
      <c r="N897" s="10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  <c r="AA897" s="143"/>
      <c r="AB897" s="143"/>
      <c r="AC897" s="143"/>
      <c r="AD897" s="143"/>
      <c r="AE897" s="143"/>
      <c r="AF897" s="143"/>
      <c r="AG897" s="143"/>
      <c r="AH897" s="143"/>
      <c r="AI897" s="143"/>
      <c r="AJ897" s="143"/>
      <c r="AK897" s="143"/>
      <c r="AL897" s="143"/>
      <c r="AM897" s="143"/>
      <c r="AN897" s="143"/>
    </row>
    <row r="898" ht="12.75" spans="1:40">
      <c r="A898" s="205" t="s">
        <v>937</v>
      </c>
      <c r="B898" s="154">
        <f t="shared" si="5"/>
        <v>10905</v>
      </c>
      <c r="C898" s="140"/>
      <c r="D898" s="140"/>
      <c r="E898" s="144" t="s">
        <v>10</v>
      </c>
      <c r="F898" s="144" t="s">
        <v>2563</v>
      </c>
      <c r="G898" s="140">
        <v>2003</v>
      </c>
      <c r="H898" s="140" t="s">
        <v>2564</v>
      </c>
      <c r="I898" s="140" t="s">
        <v>2264</v>
      </c>
      <c r="J898" s="140">
        <v>264</v>
      </c>
      <c r="K898" s="143"/>
      <c r="L898" s="140" t="s">
        <v>14</v>
      </c>
      <c r="M898" s="6" t="s">
        <v>4834</v>
      </c>
      <c r="N898" s="162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  <c r="AA898" s="143"/>
      <c r="AB898" s="143"/>
      <c r="AC898" s="143"/>
      <c r="AD898" s="143"/>
      <c r="AE898" s="143"/>
      <c r="AF898" s="143"/>
      <c r="AG898" s="143"/>
      <c r="AH898" s="143"/>
      <c r="AI898" s="143"/>
      <c r="AJ898" s="143"/>
      <c r="AK898" s="143"/>
      <c r="AL898" s="143"/>
      <c r="AM898" s="143"/>
      <c r="AN898" s="143"/>
    </row>
    <row r="899" ht="12.75" spans="1:40">
      <c r="A899" s="205" t="s">
        <v>937</v>
      </c>
      <c r="B899" s="154">
        <f t="shared" si="5"/>
        <v>10906</v>
      </c>
      <c r="C899" s="140"/>
      <c r="D899" s="140"/>
      <c r="E899" s="144" t="s">
        <v>10</v>
      </c>
      <c r="F899" s="144" t="s">
        <v>2565</v>
      </c>
      <c r="G899" s="140">
        <v>2003</v>
      </c>
      <c r="H899" s="140" t="s">
        <v>2564</v>
      </c>
      <c r="I899" s="140" t="s">
        <v>2264</v>
      </c>
      <c r="J899" s="140">
        <v>264</v>
      </c>
      <c r="K899" s="143"/>
      <c r="L899" s="140" t="s">
        <v>14</v>
      </c>
      <c r="M899" s="6" t="s">
        <v>4834</v>
      </c>
      <c r="N899" s="162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  <c r="AA899" s="143"/>
      <c r="AB899" s="143"/>
      <c r="AC899" s="143"/>
      <c r="AD899" s="143"/>
      <c r="AE899" s="143"/>
      <c r="AF899" s="143"/>
      <c r="AG899" s="143"/>
      <c r="AH899" s="143"/>
      <c r="AI899" s="143"/>
      <c r="AJ899" s="143"/>
      <c r="AK899" s="143"/>
      <c r="AL899" s="143"/>
      <c r="AM899" s="143"/>
      <c r="AN899" s="143"/>
    </row>
    <row r="900" ht="12.75" spans="1:40">
      <c r="A900" s="205" t="s">
        <v>937</v>
      </c>
      <c r="B900" s="154">
        <f t="shared" si="5"/>
        <v>10907</v>
      </c>
      <c r="C900" s="140"/>
      <c r="D900" s="140"/>
      <c r="E900" s="144" t="s">
        <v>10</v>
      </c>
      <c r="F900" s="144" t="s">
        <v>2566</v>
      </c>
      <c r="G900" s="140">
        <v>2003</v>
      </c>
      <c r="H900" s="140" t="s">
        <v>2564</v>
      </c>
      <c r="I900" s="140" t="s">
        <v>2264</v>
      </c>
      <c r="J900" s="140">
        <v>264</v>
      </c>
      <c r="K900" s="143"/>
      <c r="L900" s="140" t="s">
        <v>14</v>
      </c>
      <c r="M900" s="6" t="s">
        <v>4834</v>
      </c>
      <c r="N900" s="162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  <c r="AA900" s="143"/>
      <c r="AB900" s="143"/>
      <c r="AC900" s="143"/>
      <c r="AD900" s="143"/>
      <c r="AE900" s="143"/>
      <c r="AF900" s="143"/>
      <c r="AG900" s="143"/>
      <c r="AH900" s="143"/>
      <c r="AI900" s="143"/>
      <c r="AJ900" s="143"/>
      <c r="AK900" s="143"/>
      <c r="AL900" s="143"/>
      <c r="AM900" s="143"/>
      <c r="AN900" s="143"/>
    </row>
    <row r="901" ht="12.75" spans="1:40">
      <c r="A901" s="205" t="s">
        <v>937</v>
      </c>
      <c r="B901" s="154">
        <f t="shared" si="5"/>
        <v>10908</v>
      </c>
      <c r="C901" s="140"/>
      <c r="D901" s="140"/>
      <c r="E901" s="144" t="s">
        <v>10</v>
      </c>
      <c r="F901" s="144" t="s">
        <v>2567</v>
      </c>
      <c r="G901" s="140">
        <v>2003</v>
      </c>
      <c r="H901" s="140" t="s">
        <v>2564</v>
      </c>
      <c r="I901" s="140" t="s">
        <v>2264</v>
      </c>
      <c r="J901" s="140">
        <v>264</v>
      </c>
      <c r="K901" s="143"/>
      <c r="L901" s="140" t="s">
        <v>14</v>
      </c>
      <c r="M901" s="6" t="s">
        <v>4834</v>
      </c>
      <c r="N901" s="162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  <c r="AA901" s="143"/>
      <c r="AB901" s="143"/>
      <c r="AC901" s="143"/>
      <c r="AD901" s="143"/>
      <c r="AE901" s="143"/>
      <c r="AF901" s="143"/>
      <c r="AG901" s="143"/>
      <c r="AH901" s="143"/>
      <c r="AI901" s="143"/>
      <c r="AJ901" s="143"/>
      <c r="AK901" s="143"/>
      <c r="AL901" s="143"/>
      <c r="AM901" s="143"/>
      <c r="AN901" s="143"/>
    </row>
    <row r="902" ht="12.75" spans="1:40">
      <c r="A902" s="205" t="s">
        <v>937</v>
      </c>
      <c r="B902" s="154">
        <f t="shared" si="5"/>
        <v>10909</v>
      </c>
      <c r="C902" s="140"/>
      <c r="D902" s="140"/>
      <c r="E902" s="144" t="s">
        <v>10</v>
      </c>
      <c r="F902" s="144" t="s">
        <v>875</v>
      </c>
      <c r="G902" s="140">
        <v>2020</v>
      </c>
      <c r="H902" s="140" t="s">
        <v>140</v>
      </c>
      <c r="I902" s="140" t="s">
        <v>83</v>
      </c>
      <c r="J902" s="140">
        <v>301</v>
      </c>
      <c r="K902" s="143"/>
      <c r="L902" s="140" t="s">
        <v>40</v>
      </c>
      <c r="M902" s="6" t="s">
        <v>3769</v>
      </c>
      <c r="N902" s="10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  <c r="AA902" s="143"/>
      <c r="AB902" s="143"/>
      <c r="AC902" s="143"/>
      <c r="AD902" s="143"/>
      <c r="AE902" s="143"/>
      <c r="AF902" s="143"/>
      <c r="AG902" s="143"/>
      <c r="AH902" s="143"/>
      <c r="AI902" s="143"/>
      <c r="AJ902" s="143"/>
      <c r="AK902" s="143"/>
      <c r="AL902" s="143"/>
      <c r="AM902" s="143"/>
      <c r="AN902" s="143"/>
    </row>
    <row r="903" ht="12.75" spans="1:40">
      <c r="A903" s="205" t="s">
        <v>937</v>
      </c>
      <c r="B903" s="154">
        <f t="shared" si="5"/>
        <v>10910</v>
      </c>
      <c r="C903" s="140"/>
      <c r="D903" s="140"/>
      <c r="E903" s="144" t="s">
        <v>10</v>
      </c>
      <c r="F903" s="144" t="s">
        <v>876</v>
      </c>
      <c r="G903" s="140">
        <v>2020</v>
      </c>
      <c r="H903" s="140" t="s">
        <v>140</v>
      </c>
      <c r="I903" s="140" t="s">
        <v>83</v>
      </c>
      <c r="J903" s="140">
        <v>301</v>
      </c>
      <c r="K903" s="143"/>
      <c r="L903" s="140" t="s">
        <v>40</v>
      </c>
      <c r="M903" s="6" t="s">
        <v>3769</v>
      </c>
      <c r="N903" s="10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  <c r="AA903" s="143"/>
      <c r="AB903" s="143"/>
      <c r="AC903" s="143"/>
      <c r="AD903" s="143"/>
      <c r="AE903" s="143"/>
      <c r="AF903" s="143"/>
      <c r="AG903" s="143"/>
      <c r="AH903" s="143"/>
      <c r="AI903" s="143"/>
      <c r="AJ903" s="143"/>
      <c r="AK903" s="143"/>
      <c r="AL903" s="143"/>
      <c r="AM903" s="143"/>
      <c r="AN903" s="143"/>
    </row>
    <row r="904" ht="12.75" spans="1:40">
      <c r="A904" s="205" t="s">
        <v>937</v>
      </c>
      <c r="B904" s="154">
        <f t="shared" si="5"/>
        <v>10911</v>
      </c>
      <c r="C904" s="140"/>
      <c r="D904" s="140"/>
      <c r="E904" s="144" t="s">
        <v>10</v>
      </c>
      <c r="F904" s="144" t="s">
        <v>877</v>
      </c>
      <c r="G904" s="140">
        <v>2020</v>
      </c>
      <c r="H904" s="140" t="s">
        <v>140</v>
      </c>
      <c r="I904" s="140" t="s">
        <v>83</v>
      </c>
      <c r="J904" s="140">
        <v>301</v>
      </c>
      <c r="K904" s="143"/>
      <c r="L904" s="140" t="s">
        <v>40</v>
      </c>
      <c r="M904" s="6" t="s">
        <v>3769</v>
      </c>
      <c r="N904" s="10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  <c r="AA904" s="143"/>
      <c r="AB904" s="143"/>
      <c r="AC904" s="143"/>
      <c r="AD904" s="143"/>
      <c r="AE904" s="143"/>
      <c r="AF904" s="143"/>
      <c r="AG904" s="143"/>
      <c r="AH904" s="143"/>
      <c r="AI904" s="143"/>
      <c r="AJ904" s="143"/>
      <c r="AK904" s="143"/>
      <c r="AL904" s="143"/>
      <c r="AM904" s="143"/>
      <c r="AN904" s="143"/>
    </row>
    <row r="905" ht="12.75" spans="1:40">
      <c r="A905" s="205" t="s">
        <v>937</v>
      </c>
      <c r="B905" s="154">
        <f t="shared" si="5"/>
        <v>10912</v>
      </c>
      <c r="C905" s="140"/>
      <c r="D905" s="140"/>
      <c r="E905" s="144" t="s">
        <v>10</v>
      </c>
      <c r="F905" s="144" t="s">
        <v>878</v>
      </c>
      <c r="G905" s="140">
        <v>2020</v>
      </c>
      <c r="H905" s="140" t="s">
        <v>140</v>
      </c>
      <c r="I905" s="140" t="s">
        <v>83</v>
      </c>
      <c r="J905" s="140">
        <v>301</v>
      </c>
      <c r="K905" s="143"/>
      <c r="L905" s="140" t="s">
        <v>40</v>
      </c>
      <c r="M905" s="6" t="s">
        <v>3769</v>
      </c>
      <c r="N905" s="10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  <c r="AA905" s="143"/>
      <c r="AB905" s="143"/>
      <c r="AC905" s="143"/>
      <c r="AD905" s="143"/>
      <c r="AE905" s="143"/>
      <c r="AF905" s="143"/>
      <c r="AG905" s="143"/>
      <c r="AH905" s="143"/>
      <c r="AI905" s="143"/>
      <c r="AJ905" s="143"/>
      <c r="AK905" s="143"/>
      <c r="AL905" s="143"/>
      <c r="AM905" s="143"/>
      <c r="AN905" s="143"/>
    </row>
    <row r="906" ht="12.75" spans="1:40">
      <c r="A906" s="205" t="s">
        <v>937</v>
      </c>
      <c r="B906" s="154">
        <f t="shared" si="5"/>
        <v>10913</v>
      </c>
      <c r="C906" s="140"/>
      <c r="D906" s="140"/>
      <c r="E906" s="144" t="s">
        <v>10</v>
      </c>
      <c r="F906" s="144" t="s">
        <v>879</v>
      </c>
      <c r="G906" s="140">
        <v>2020</v>
      </c>
      <c r="H906" s="140" t="s">
        <v>140</v>
      </c>
      <c r="I906" s="140" t="s">
        <v>83</v>
      </c>
      <c r="J906" s="140">
        <v>301</v>
      </c>
      <c r="K906" s="143"/>
      <c r="L906" s="140" t="s">
        <v>40</v>
      </c>
      <c r="M906" s="6" t="s">
        <v>3769</v>
      </c>
      <c r="N906" s="10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  <c r="AA906" s="143"/>
      <c r="AB906" s="143"/>
      <c r="AC906" s="143"/>
      <c r="AD906" s="143"/>
      <c r="AE906" s="143"/>
      <c r="AF906" s="143"/>
      <c r="AG906" s="143"/>
      <c r="AH906" s="143"/>
      <c r="AI906" s="143"/>
      <c r="AJ906" s="143"/>
      <c r="AK906" s="143"/>
      <c r="AL906" s="143"/>
      <c r="AM906" s="143"/>
      <c r="AN906" s="143"/>
    </row>
    <row r="907" ht="12.75" spans="1:40">
      <c r="A907" s="205" t="s">
        <v>937</v>
      </c>
      <c r="B907" s="154">
        <f t="shared" si="5"/>
        <v>10914</v>
      </c>
      <c r="C907" s="140"/>
      <c r="D907" s="140"/>
      <c r="E907" s="144" t="s">
        <v>66</v>
      </c>
      <c r="F907" s="144" t="s">
        <v>2653</v>
      </c>
      <c r="G907" s="140">
        <v>2013</v>
      </c>
      <c r="H907" s="140" t="s">
        <v>2654</v>
      </c>
      <c r="I907" s="140" t="s">
        <v>2480</v>
      </c>
      <c r="J907" s="140" t="s">
        <v>2655</v>
      </c>
      <c r="K907" s="140" t="s">
        <v>1136</v>
      </c>
      <c r="L907" s="140" t="s">
        <v>2656</v>
      </c>
      <c r="M907" s="6" t="s">
        <v>4834</v>
      </c>
      <c r="N907" s="162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  <c r="AA907" s="143"/>
      <c r="AB907" s="143"/>
      <c r="AC907" s="143"/>
      <c r="AD907" s="143"/>
      <c r="AE907" s="143"/>
      <c r="AF907" s="143"/>
      <c r="AG907" s="143"/>
      <c r="AH907" s="143"/>
      <c r="AI907" s="143"/>
      <c r="AJ907" s="143"/>
      <c r="AK907" s="143"/>
      <c r="AL907" s="143"/>
      <c r="AM907" s="143"/>
      <c r="AN907" s="143"/>
    </row>
    <row r="908" ht="12.75" spans="1:40">
      <c r="A908" s="205" t="s">
        <v>937</v>
      </c>
      <c r="B908" s="154">
        <f t="shared" si="5"/>
        <v>10915</v>
      </c>
      <c r="C908" s="140"/>
      <c r="D908" s="140"/>
      <c r="E908" s="144" t="s">
        <v>10</v>
      </c>
      <c r="F908" s="144" t="s">
        <v>3374</v>
      </c>
      <c r="G908" s="140">
        <v>2020</v>
      </c>
      <c r="H908" s="140" t="s">
        <v>365</v>
      </c>
      <c r="I908" s="140" t="s">
        <v>83</v>
      </c>
      <c r="J908" s="140">
        <v>201</v>
      </c>
      <c r="K908" s="140" t="s">
        <v>3375</v>
      </c>
      <c r="L908" s="140" t="s">
        <v>40</v>
      </c>
      <c r="M908" s="6" t="s">
        <v>3769</v>
      </c>
      <c r="N908" s="10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  <c r="AA908" s="143"/>
      <c r="AB908" s="143"/>
      <c r="AC908" s="143"/>
      <c r="AD908" s="143"/>
      <c r="AE908" s="143"/>
      <c r="AF908" s="143"/>
      <c r="AG908" s="143"/>
      <c r="AH908" s="143"/>
      <c r="AI908" s="143"/>
      <c r="AJ908" s="143"/>
      <c r="AK908" s="143"/>
      <c r="AL908" s="143"/>
      <c r="AM908" s="143"/>
      <c r="AN908" s="143"/>
    </row>
    <row r="909" ht="12.75" spans="1:40">
      <c r="A909" s="205" t="s">
        <v>937</v>
      </c>
      <c r="B909" s="154">
        <f t="shared" si="5"/>
        <v>10916</v>
      </c>
      <c r="C909" s="140"/>
      <c r="D909" s="140"/>
      <c r="E909" s="144" t="s">
        <v>10</v>
      </c>
      <c r="F909" s="144" t="s">
        <v>299</v>
      </c>
      <c r="G909" s="140">
        <v>2020</v>
      </c>
      <c r="H909" s="140" t="s">
        <v>140</v>
      </c>
      <c r="I909" s="140" t="s">
        <v>42</v>
      </c>
      <c r="J909" s="140">
        <v>313</v>
      </c>
      <c r="K909" s="140" t="s">
        <v>300</v>
      </c>
      <c r="L909" s="140" t="s">
        <v>14</v>
      </c>
      <c r="M909" s="6" t="s">
        <v>3769</v>
      </c>
      <c r="N909" s="10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  <c r="AA909" s="143"/>
      <c r="AB909" s="143"/>
      <c r="AC909" s="143"/>
      <c r="AD909" s="143"/>
      <c r="AE909" s="143"/>
      <c r="AF909" s="143"/>
      <c r="AG909" s="143"/>
      <c r="AH909" s="143"/>
      <c r="AI909" s="143"/>
      <c r="AJ909" s="143"/>
      <c r="AK909" s="143"/>
      <c r="AL909" s="143"/>
      <c r="AM909" s="143"/>
      <c r="AN909" s="143"/>
    </row>
    <row r="910" ht="12.75" spans="1:40">
      <c r="A910" s="205" t="s">
        <v>937</v>
      </c>
      <c r="B910" s="154">
        <f t="shared" si="5"/>
        <v>10917</v>
      </c>
      <c r="C910" s="140"/>
      <c r="D910" s="140"/>
      <c r="E910" s="144" t="s">
        <v>10</v>
      </c>
      <c r="F910" s="144" t="s">
        <v>772</v>
      </c>
      <c r="G910" s="140">
        <v>2020</v>
      </c>
      <c r="H910" s="140" t="s">
        <v>140</v>
      </c>
      <c r="I910" s="140" t="s">
        <v>42</v>
      </c>
      <c r="J910" s="140">
        <v>313</v>
      </c>
      <c r="K910" s="140" t="s">
        <v>300</v>
      </c>
      <c r="L910" s="140" t="s">
        <v>40</v>
      </c>
      <c r="M910" s="6" t="s">
        <v>3769</v>
      </c>
      <c r="N910" s="10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  <c r="AA910" s="143"/>
      <c r="AB910" s="143"/>
      <c r="AC910" s="143"/>
      <c r="AD910" s="143"/>
      <c r="AE910" s="143"/>
      <c r="AF910" s="143"/>
      <c r="AG910" s="143"/>
      <c r="AH910" s="143"/>
      <c r="AI910" s="143"/>
      <c r="AJ910" s="143"/>
      <c r="AK910" s="143"/>
      <c r="AL910" s="143"/>
      <c r="AM910" s="143"/>
      <c r="AN910" s="143"/>
    </row>
    <row r="911" ht="12.75" spans="1:40">
      <c r="A911" s="205" t="s">
        <v>937</v>
      </c>
      <c r="B911" s="154">
        <f t="shared" si="5"/>
        <v>10918</v>
      </c>
      <c r="C911" s="140"/>
      <c r="D911" s="140"/>
      <c r="E911" s="144" t="s">
        <v>10</v>
      </c>
      <c r="F911" s="144" t="s">
        <v>880</v>
      </c>
      <c r="G911" s="140">
        <v>2020</v>
      </c>
      <c r="H911" s="140" t="s">
        <v>140</v>
      </c>
      <c r="I911" s="140" t="s">
        <v>42</v>
      </c>
      <c r="J911" s="140">
        <v>313</v>
      </c>
      <c r="K911" s="140" t="s">
        <v>881</v>
      </c>
      <c r="L911" s="140" t="s">
        <v>27</v>
      </c>
      <c r="M911" s="6" t="s">
        <v>3769</v>
      </c>
      <c r="N911" s="10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  <c r="AA911" s="143"/>
      <c r="AB911" s="143"/>
      <c r="AC911" s="143"/>
      <c r="AD911" s="143"/>
      <c r="AE911" s="143"/>
      <c r="AF911" s="143"/>
      <c r="AG911" s="143"/>
      <c r="AH911" s="143"/>
      <c r="AI911" s="143"/>
      <c r="AJ911" s="143"/>
      <c r="AK911" s="143"/>
      <c r="AL911" s="143"/>
      <c r="AM911" s="143"/>
      <c r="AN911" s="143"/>
    </row>
    <row r="912" ht="12.75" spans="1:40">
      <c r="A912" s="205" t="s">
        <v>937</v>
      </c>
      <c r="B912" s="154">
        <f t="shared" si="5"/>
        <v>10919</v>
      </c>
      <c r="C912" s="140"/>
      <c r="D912" s="140"/>
      <c r="E912" s="144" t="s">
        <v>10</v>
      </c>
      <c r="F912" s="144" t="s">
        <v>807</v>
      </c>
      <c r="G912" s="140">
        <v>2020</v>
      </c>
      <c r="H912" s="140" t="s">
        <v>140</v>
      </c>
      <c r="I912" s="140" t="s">
        <v>42</v>
      </c>
      <c r="J912" s="140">
        <v>313</v>
      </c>
      <c r="K912" s="140" t="s">
        <v>808</v>
      </c>
      <c r="L912" s="140" t="s">
        <v>14</v>
      </c>
      <c r="M912" s="6" t="s">
        <v>3769</v>
      </c>
      <c r="N912" s="10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  <c r="AA912" s="143"/>
      <c r="AB912" s="143"/>
      <c r="AC912" s="143"/>
      <c r="AD912" s="143"/>
      <c r="AE912" s="143"/>
      <c r="AF912" s="143"/>
      <c r="AG912" s="143"/>
      <c r="AH912" s="143"/>
      <c r="AI912" s="143"/>
      <c r="AJ912" s="143"/>
      <c r="AK912" s="143"/>
      <c r="AL912" s="143"/>
      <c r="AM912" s="143"/>
      <c r="AN912" s="143"/>
    </row>
    <row r="913" ht="12.75" spans="1:40">
      <c r="A913" s="205" t="s">
        <v>937</v>
      </c>
      <c r="B913" s="154">
        <f t="shared" si="5"/>
        <v>10920</v>
      </c>
      <c r="C913" s="140"/>
      <c r="D913" s="140"/>
      <c r="E913" s="144" t="s">
        <v>10</v>
      </c>
      <c r="F913" s="144" t="s">
        <v>1039</v>
      </c>
      <c r="G913" s="140">
        <v>2020</v>
      </c>
      <c r="H913" s="140" t="s">
        <v>140</v>
      </c>
      <c r="I913" s="140" t="s">
        <v>1003</v>
      </c>
      <c r="J913" s="140">
        <v>264</v>
      </c>
      <c r="K913" s="143"/>
      <c r="L913" s="140" t="s">
        <v>40</v>
      </c>
      <c r="M913" s="3" t="s">
        <v>4769</v>
      </c>
      <c r="N913" s="162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  <c r="AA913" s="143"/>
      <c r="AB913" s="143"/>
      <c r="AC913" s="143"/>
      <c r="AD913" s="143"/>
      <c r="AE913" s="143"/>
      <c r="AF913" s="143"/>
      <c r="AG913" s="143"/>
      <c r="AH913" s="143"/>
      <c r="AI913" s="143"/>
      <c r="AJ913" s="143"/>
      <c r="AK913" s="143"/>
      <c r="AL913" s="143"/>
      <c r="AM913" s="143"/>
      <c r="AN913" s="143"/>
    </row>
    <row r="914" ht="12.75" spans="1:40">
      <c r="A914" s="182" t="s">
        <v>937</v>
      </c>
      <c r="B914" s="182">
        <f t="shared" si="5"/>
        <v>10921</v>
      </c>
      <c r="C914" s="135"/>
      <c r="D914" s="135"/>
      <c r="E914" s="184" t="s">
        <v>10</v>
      </c>
      <c r="F914" s="184" t="s">
        <v>4835</v>
      </c>
      <c r="G914" s="135">
        <v>2017</v>
      </c>
      <c r="H914" s="135" t="s">
        <v>865</v>
      </c>
      <c r="I914" s="135" t="s">
        <v>2518</v>
      </c>
      <c r="J914" s="135" t="s">
        <v>4836</v>
      </c>
      <c r="K914" s="135" t="s">
        <v>4837</v>
      </c>
      <c r="L914" s="135" t="s">
        <v>14</v>
      </c>
      <c r="M914" s="183" t="s">
        <v>4834</v>
      </c>
      <c r="N914" s="10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  <c r="Z914" s="183"/>
      <c r="AA914" s="183"/>
      <c r="AB914" s="183"/>
      <c r="AC914" s="183"/>
      <c r="AD914" s="183"/>
      <c r="AE914" s="183"/>
      <c r="AF914" s="183"/>
      <c r="AG914" s="183"/>
      <c r="AH914" s="183"/>
      <c r="AI914" s="183"/>
      <c r="AJ914" s="183"/>
      <c r="AK914" s="183"/>
      <c r="AL914" s="183"/>
      <c r="AM914" s="183"/>
      <c r="AN914" s="183"/>
    </row>
    <row r="915" ht="12.75" spans="1:40">
      <c r="A915" s="206" t="s">
        <v>937</v>
      </c>
      <c r="B915" s="206">
        <f t="shared" si="5"/>
        <v>10922</v>
      </c>
      <c r="C915" s="207"/>
      <c r="D915" s="207"/>
      <c r="E915" s="208"/>
      <c r="F915" s="208"/>
      <c r="G915" s="207"/>
      <c r="H915" s="207"/>
      <c r="I915" s="207"/>
      <c r="J915" s="207"/>
      <c r="K915" s="212"/>
      <c r="L915" s="207"/>
      <c r="M915" s="212"/>
      <c r="N915" s="162"/>
      <c r="O915" s="212"/>
      <c r="P915" s="212"/>
      <c r="Q915" s="212"/>
      <c r="R915" s="212"/>
      <c r="S915" s="212"/>
      <c r="T915" s="212"/>
      <c r="U915" s="212"/>
      <c r="V915" s="212"/>
      <c r="W915" s="212"/>
      <c r="X915" s="212"/>
      <c r="Y915" s="212"/>
      <c r="Z915" s="212"/>
      <c r="AA915" s="212"/>
      <c r="AB915" s="212"/>
      <c r="AC915" s="212"/>
      <c r="AD915" s="212"/>
      <c r="AE915" s="212"/>
      <c r="AF915" s="212"/>
      <c r="AG915" s="212"/>
      <c r="AH915" s="212"/>
      <c r="AI915" s="212"/>
      <c r="AJ915" s="212"/>
      <c r="AK915" s="212"/>
      <c r="AL915" s="212"/>
      <c r="AM915" s="212"/>
      <c r="AN915" s="212"/>
    </row>
    <row r="916" ht="12.75" spans="1:40">
      <c r="A916" s="205" t="s">
        <v>937</v>
      </c>
      <c r="B916" s="154">
        <f t="shared" si="5"/>
        <v>10923</v>
      </c>
      <c r="C916" s="140"/>
      <c r="D916" s="140"/>
      <c r="E916" s="144" t="s">
        <v>10</v>
      </c>
      <c r="F916" s="144" t="s">
        <v>3533</v>
      </c>
      <c r="G916" s="140">
        <v>2020</v>
      </c>
      <c r="H916" s="140" t="s">
        <v>1016</v>
      </c>
      <c r="I916" s="140" t="s">
        <v>1003</v>
      </c>
      <c r="J916" s="140">
        <v>18</v>
      </c>
      <c r="K916" s="143"/>
      <c r="L916" s="140" t="s">
        <v>40</v>
      </c>
      <c r="M916" s="6" t="s">
        <v>4769</v>
      </c>
      <c r="N916" s="162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  <c r="AA916" s="143"/>
      <c r="AB916" s="143"/>
      <c r="AC916" s="143"/>
      <c r="AD916" s="143"/>
      <c r="AE916" s="143"/>
      <c r="AF916" s="143"/>
      <c r="AG916" s="143"/>
      <c r="AH916" s="143"/>
      <c r="AI916" s="143"/>
      <c r="AJ916" s="143"/>
      <c r="AK916" s="143"/>
      <c r="AL916" s="143"/>
      <c r="AM916" s="143"/>
      <c r="AN916" s="143"/>
    </row>
    <row r="917" ht="12.75" spans="1:40">
      <c r="A917" s="205" t="s">
        <v>937</v>
      </c>
      <c r="B917" s="154">
        <f t="shared" si="5"/>
        <v>10924</v>
      </c>
      <c r="C917" s="140"/>
      <c r="D917" s="140"/>
      <c r="E917" s="144" t="s">
        <v>10</v>
      </c>
      <c r="F917" s="144" t="s">
        <v>3534</v>
      </c>
      <c r="G917" s="140">
        <v>2020</v>
      </c>
      <c r="H917" s="140" t="s">
        <v>1016</v>
      </c>
      <c r="I917" s="140" t="s">
        <v>1003</v>
      </c>
      <c r="J917" s="140">
        <v>18</v>
      </c>
      <c r="K917" s="143"/>
      <c r="L917" s="140" t="s">
        <v>40</v>
      </c>
      <c r="M917" s="6" t="s">
        <v>4769</v>
      </c>
      <c r="N917" s="162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  <c r="AA917" s="143"/>
      <c r="AB917" s="143"/>
      <c r="AC917" s="143"/>
      <c r="AD917" s="143"/>
      <c r="AE917" s="143"/>
      <c r="AF917" s="143"/>
      <c r="AG917" s="143"/>
      <c r="AH917" s="143"/>
      <c r="AI917" s="143"/>
      <c r="AJ917" s="143"/>
      <c r="AK917" s="143"/>
      <c r="AL917" s="143"/>
      <c r="AM917" s="143"/>
      <c r="AN917" s="143"/>
    </row>
    <row r="918" ht="12.75" spans="1:40">
      <c r="A918" s="205" t="s">
        <v>937</v>
      </c>
      <c r="B918" s="154">
        <f t="shared" si="5"/>
        <v>10925</v>
      </c>
      <c r="C918" s="140"/>
      <c r="D918" s="140"/>
      <c r="E918" s="144" t="s">
        <v>10</v>
      </c>
      <c r="F918" s="144" t="s">
        <v>3535</v>
      </c>
      <c r="G918" s="140">
        <v>2020</v>
      </c>
      <c r="H918" s="140" t="s">
        <v>1016</v>
      </c>
      <c r="I918" s="140" t="s">
        <v>1003</v>
      </c>
      <c r="J918" s="140">
        <v>18</v>
      </c>
      <c r="K918" s="143"/>
      <c r="L918" s="140" t="s">
        <v>40</v>
      </c>
      <c r="M918" s="6" t="s">
        <v>4769</v>
      </c>
      <c r="N918" s="162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  <c r="AA918" s="143"/>
      <c r="AB918" s="143"/>
      <c r="AC918" s="143"/>
      <c r="AD918" s="143"/>
      <c r="AE918" s="143"/>
      <c r="AF918" s="143"/>
      <c r="AG918" s="143"/>
      <c r="AH918" s="143"/>
      <c r="AI918" s="143"/>
      <c r="AJ918" s="143"/>
      <c r="AK918" s="143"/>
      <c r="AL918" s="143"/>
      <c r="AM918" s="143"/>
      <c r="AN918" s="143"/>
    </row>
    <row r="919" ht="12.75" spans="1:40">
      <c r="A919" s="205" t="s">
        <v>937</v>
      </c>
      <c r="B919" s="154">
        <f t="shared" si="5"/>
        <v>10926</v>
      </c>
      <c r="C919" s="140"/>
      <c r="D919" s="140"/>
      <c r="E919" s="144" t="s">
        <v>10</v>
      </c>
      <c r="F919" s="144" t="s">
        <v>3536</v>
      </c>
      <c r="G919" s="140">
        <v>2020</v>
      </c>
      <c r="H919" s="140" t="s">
        <v>1016</v>
      </c>
      <c r="I919" s="140" t="s">
        <v>1003</v>
      </c>
      <c r="J919" s="140">
        <v>18</v>
      </c>
      <c r="K919" s="143"/>
      <c r="L919" s="140" t="s">
        <v>40</v>
      </c>
      <c r="M919" s="6" t="s">
        <v>4769</v>
      </c>
      <c r="N919" s="162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  <c r="AA919" s="143"/>
      <c r="AB919" s="143"/>
      <c r="AC919" s="143"/>
      <c r="AD919" s="143"/>
      <c r="AE919" s="143"/>
      <c r="AF919" s="143"/>
      <c r="AG919" s="143"/>
      <c r="AH919" s="143"/>
      <c r="AI919" s="143"/>
      <c r="AJ919" s="143"/>
      <c r="AK919" s="143"/>
      <c r="AL919" s="143"/>
      <c r="AM919" s="143"/>
      <c r="AN919" s="143"/>
    </row>
    <row r="920" ht="12.75" spans="1:40">
      <c r="A920" s="205" t="s">
        <v>937</v>
      </c>
      <c r="B920" s="154">
        <f t="shared" si="5"/>
        <v>10927</v>
      </c>
      <c r="C920" s="140"/>
      <c r="D920" s="140"/>
      <c r="E920" s="144" t="s">
        <v>10</v>
      </c>
      <c r="F920" s="144" t="s">
        <v>3537</v>
      </c>
      <c r="G920" s="140">
        <v>2020</v>
      </c>
      <c r="H920" s="140" t="s">
        <v>1016</v>
      </c>
      <c r="I920" s="140" t="s">
        <v>1003</v>
      </c>
      <c r="J920" s="140">
        <v>18</v>
      </c>
      <c r="K920" s="143"/>
      <c r="L920" s="140" t="s">
        <v>40</v>
      </c>
      <c r="M920" s="6" t="s">
        <v>4769</v>
      </c>
      <c r="N920" s="162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  <c r="AA920" s="143"/>
      <c r="AB920" s="143"/>
      <c r="AC920" s="143"/>
      <c r="AD920" s="143"/>
      <c r="AE920" s="143"/>
      <c r="AF920" s="143"/>
      <c r="AG920" s="143"/>
      <c r="AH920" s="143"/>
      <c r="AI920" s="143"/>
      <c r="AJ920" s="143"/>
      <c r="AK920" s="143"/>
      <c r="AL920" s="143"/>
      <c r="AM920" s="143"/>
      <c r="AN920" s="143"/>
    </row>
    <row r="921" ht="12.75" spans="1:40">
      <c r="A921" s="205" t="s">
        <v>937</v>
      </c>
      <c r="B921" s="154">
        <f t="shared" si="5"/>
        <v>10928</v>
      </c>
      <c r="C921" s="140"/>
      <c r="D921" s="140"/>
      <c r="E921" s="144" t="s">
        <v>10</v>
      </c>
      <c r="F921" s="144" t="s">
        <v>3538</v>
      </c>
      <c r="G921" s="140">
        <v>2020</v>
      </c>
      <c r="H921" s="140" t="s">
        <v>1016</v>
      </c>
      <c r="I921" s="140" t="s">
        <v>1003</v>
      </c>
      <c r="J921" s="140">
        <v>18</v>
      </c>
      <c r="K921" s="143"/>
      <c r="L921" s="140" t="s">
        <v>40</v>
      </c>
      <c r="M921" s="6" t="s">
        <v>4769</v>
      </c>
      <c r="N921" s="162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  <c r="AA921" s="143"/>
      <c r="AB921" s="143"/>
      <c r="AC921" s="143"/>
      <c r="AD921" s="143"/>
      <c r="AE921" s="143"/>
      <c r="AF921" s="143"/>
      <c r="AG921" s="143"/>
      <c r="AH921" s="143"/>
      <c r="AI921" s="143"/>
      <c r="AJ921" s="143"/>
      <c r="AK921" s="143"/>
      <c r="AL921" s="143"/>
      <c r="AM921" s="143"/>
      <c r="AN921" s="143"/>
    </row>
    <row r="922" ht="12.75" spans="1:40">
      <c r="A922" s="205" t="s">
        <v>937</v>
      </c>
      <c r="B922" s="154">
        <f t="shared" si="5"/>
        <v>10929</v>
      </c>
      <c r="C922" s="140"/>
      <c r="D922" s="140"/>
      <c r="E922" s="144" t="s">
        <v>10</v>
      </c>
      <c r="F922" s="144" t="s">
        <v>3539</v>
      </c>
      <c r="G922" s="140">
        <v>2020</v>
      </c>
      <c r="H922" s="140" t="s">
        <v>1016</v>
      </c>
      <c r="I922" s="140" t="s">
        <v>1003</v>
      </c>
      <c r="J922" s="140">
        <v>18</v>
      </c>
      <c r="K922" s="143"/>
      <c r="L922" s="140" t="s">
        <v>40</v>
      </c>
      <c r="M922" s="6" t="s">
        <v>4769</v>
      </c>
      <c r="N922" s="162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  <c r="AA922" s="143"/>
      <c r="AB922" s="143"/>
      <c r="AC922" s="143"/>
      <c r="AD922" s="143"/>
      <c r="AE922" s="143"/>
      <c r="AF922" s="143"/>
      <c r="AG922" s="143"/>
      <c r="AH922" s="143"/>
      <c r="AI922" s="143"/>
      <c r="AJ922" s="143"/>
      <c r="AK922" s="143"/>
      <c r="AL922" s="143"/>
      <c r="AM922" s="143"/>
      <c r="AN922" s="143"/>
    </row>
    <row r="923" ht="12.75" spans="1:40">
      <c r="A923" s="205" t="s">
        <v>937</v>
      </c>
      <c r="B923" s="154">
        <f t="shared" si="5"/>
        <v>10930</v>
      </c>
      <c r="C923" s="140"/>
      <c r="D923" s="140"/>
      <c r="E923" s="144" t="s">
        <v>10</v>
      </c>
      <c r="F923" s="144" t="s">
        <v>3540</v>
      </c>
      <c r="G923" s="140">
        <v>2020</v>
      </c>
      <c r="H923" s="140" t="s">
        <v>1016</v>
      </c>
      <c r="I923" s="140" t="s">
        <v>1003</v>
      </c>
      <c r="J923" s="140">
        <v>18</v>
      </c>
      <c r="K923" s="143"/>
      <c r="L923" s="140" t="s">
        <v>40</v>
      </c>
      <c r="M923" s="6" t="s">
        <v>4769</v>
      </c>
      <c r="N923" s="162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  <c r="AA923" s="143"/>
      <c r="AB923" s="143"/>
      <c r="AC923" s="143"/>
      <c r="AD923" s="143"/>
      <c r="AE923" s="143"/>
      <c r="AF923" s="143"/>
      <c r="AG923" s="143"/>
      <c r="AH923" s="143"/>
      <c r="AI923" s="143"/>
      <c r="AJ923" s="143"/>
      <c r="AK923" s="143"/>
      <c r="AL923" s="143"/>
      <c r="AM923" s="143"/>
      <c r="AN923" s="143"/>
    </row>
    <row r="924" ht="12.75" spans="1:40">
      <c r="A924" s="205" t="s">
        <v>937</v>
      </c>
      <c r="B924" s="154">
        <f t="shared" si="5"/>
        <v>10931</v>
      </c>
      <c r="C924" s="140"/>
      <c r="D924" s="140"/>
      <c r="E924" s="144" t="s">
        <v>10</v>
      </c>
      <c r="F924" s="144" t="s">
        <v>3541</v>
      </c>
      <c r="G924" s="140">
        <v>2020</v>
      </c>
      <c r="H924" s="140" t="s">
        <v>1016</v>
      </c>
      <c r="I924" s="140" t="s">
        <v>1003</v>
      </c>
      <c r="J924" s="140">
        <v>18</v>
      </c>
      <c r="K924" s="143"/>
      <c r="L924" s="140" t="s">
        <v>40</v>
      </c>
      <c r="M924" s="6" t="s">
        <v>4769</v>
      </c>
      <c r="N924" s="162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  <c r="AA924" s="143"/>
      <c r="AB924" s="143"/>
      <c r="AC924" s="143"/>
      <c r="AD924" s="143"/>
      <c r="AE924" s="143"/>
      <c r="AF924" s="143"/>
      <c r="AG924" s="143"/>
      <c r="AH924" s="143"/>
      <c r="AI924" s="143"/>
      <c r="AJ924" s="143"/>
      <c r="AK924" s="143"/>
      <c r="AL924" s="143"/>
      <c r="AM924" s="143"/>
      <c r="AN924" s="143"/>
    </row>
    <row r="925" ht="12.75" spans="1:40">
      <c r="A925" s="205" t="s">
        <v>937</v>
      </c>
      <c r="B925" s="154">
        <f t="shared" si="5"/>
        <v>10932</v>
      </c>
      <c r="C925" s="140"/>
      <c r="D925" s="140"/>
      <c r="E925" s="144" t="s">
        <v>10</v>
      </c>
      <c r="F925" s="144" t="s">
        <v>3542</v>
      </c>
      <c r="G925" s="140">
        <v>2020</v>
      </c>
      <c r="H925" s="140" t="s">
        <v>1016</v>
      </c>
      <c r="I925" s="140" t="s">
        <v>1003</v>
      </c>
      <c r="J925" s="140">
        <v>18</v>
      </c>
      <c r="K925" s="143"/>
      <c r="L925" s="140" t="s">
        <v>40</v>
      </c>
      <c r="M925" s="6" t="s">
        <v>4769</v>
      </c>
      <c r="N925" s="162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  <c r="AA925" s="143"/>
      <c r="AB925" s="143"/>
      <c r="AC925" s="143"/>
      <c r="AD925" s="143"/>
      <c r="AE925" s="143"/>
      <c r="AF925" s="143"/>
      <c r="AG925" s="143"/>
      <c r="AH925" s="143"/>
      <c r="AI925" s="143"/>
      <c r="AJ925" s="143"/>
      <c r="AK925" s="143"/>
      <c r="AL925" s="143"/>
      <c r="AM925" s="143"/>
      <c r="AN925" s="143"/>
    </row>
    <row r="926" ht="12.75" spans="1:40">
      <c r="A926" s="205" t="s">
        <v>937</v>
      </c>
      <c r="B926" s="154">
        <f t="shared" si="5"/>
        <v>10933</v>
      </c>
      <c r="C926" s="140"/>
      <c r="D926" s="140"/>
      <c r="E926" s="144" t="s">
        <v>10</v>
      </c>
      <c r="F926" s="144" t="s">
        <v>3543</v>
      </c>
      <c r="G926" s="140">
        <v>2020</v>
      </c>
      <c r="H926" s="140" t="s">
        <v>1016</v>
      </c>
      <c r="I926" s="140" t="s">
        <v>1003</v>
      </c>
      <c r="J926" s="140">
        <v>18</v>
      </c>
      <c r="K926" s="143"/>
      <c r="L926" s="140" t="s">
        <v>40</v>
      </c>
      <c r="M926" s="6" t="s">
        <v>4769</v>
      </c>
      <c r="N926" s="162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  <c r="AA926" s="143"/>
      <c r="AB926" s="143"/>
      <c r="AC926" s="143"/>
      <c r="AD926" s="143"/>
      <c r="AE926" s="143"/>
      <c r="AF926" s="143"/>
      <c r="AG926" s="143"/>
      <c r="AH926" s="143"/>
      <c r="AI926" s="143"/>
      <c r="AJ926" s="143"/>
      <c r="AK926" s="143"/>
      <c r="AL926" s="143"/>
      <c r="AM926" s="143"/>
      <c r="AN926" s="143"/>
    </row>
    <row r="927" ht="12.75" spans="1:40">
      <c r="A927" s="205" t="s">
        <v>937</v>
      </c>
      <c r="B927" s="154">
        <f t="shared" si="5"/>
        <v>10934</v>
      </c>
      <c r="C927" s="140"/>
      <c r="D927" s="140"/>
      <c r="E927" s="144" t="s">
        <v>10</v>
      </c>
      <c r="F927" s="3">
        <v>51717228</v>
      </c>
      <c r="G927" s="140">
        <v>2020</v>
      </c>
      <c r="H927" s="140" t="s">
        <v>1016</v>
      </c>
      <c r="I927" s="140" t="s">
        <v>1003</v>
      </c>
      <c r="J927" s="140">
        <v>18</v>
      </c>
      <c r="K927" s="143"/>
      <c r="L927" s="140" t="s">
        <v>40</v>
      </c>
      <c r="M927" s="6" t="s">
        <v>4769</v>
      </c>
      <c r="N927" s="162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  <c r="AA927" s="143"/>
      <c r="AB927" s="143"/>
      <c r="AC927" s="143"/>
      <c r="AD927" s="143"/>
      <c r="AE927" s="143"/>
      <c r="AF927" s="143"/>
      <c r="AG927" s="143"/>
      <c r="AH927" s="143"/>
      <c r="AI927" s="143"/>
      <c r="AJ927" s="143"/>
      <c r="AK927" s="143"/>
      <c r="AL927" s="143"/>
      <c r="AM927" s="143"/>
      <c r="AN927" s="143"/>
    </row>
    <row r="928" ht="12.75" spans="1:40">
      <c r="A928" s="205" t="s">
        <v>937</v>
      </c>
      <c r="B928" s="154">
        <f t="shared" si="5"/>
        <v>10935</v>
      </c>
      <c r="C928" s="140"/>
      <c r="D928" s="140"/>
      <c r="E928" s="144" t="s">
        <v>10</v>
      </c>
      <c r="F928" s="144" t="s">
        <v>3544</v>
      </c>
      <c r="G928" s="140">
        <v>2020</v>
      </c>
      <c r="H928" s="140" t="s">
        <v>1016</v>
      </c>
      <c r="I928" s="140" t="s">
        <v>1003</v>
      </c>
      <c r="J928" s="140">
        <v>18</v>
      </c>
      <c r="K928" s="143"/>
      <c r="L928" s="140" t="s">
        <v>40</v>
      </c>
      <c r="M928" s="6" t="s">
        <v>4769</v>
      </c>
      <c r="N928" s="162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  <c r="AA928" s="143"/>
      <c r="AB928" s="143"/>
      <c r="AC928" s="143"/>
      <c r="AD928" s="143"/>
      <c r="AE928" s="143"/>
      <c r="AF928" s="143"/>
      <c r="AG928" s="143"/>
      <c r="AH928" s="143"/>
      <c r="AI928" s="143"/>
      <c r="AJ928" s="143"/>
      <c r="AK928" s="143"/>
      <c r="AL928" s="143"/>
      <c r="AM928" s="143"/>
      <c r="AN928" s="143"/>
    </row>
    <row r="929" ht="12.75" spans="1:40">
      <c r="A929" s="205" t="s">
        <v>937</v>
      </c>
      <c r="B929" s="154">
        <f t="shared" si="5"/>
        <v>10936</v>
      </c>
      <c r="C929" s="140"/>
      <c r="D929" s="140"/>
      <c r="E929" s="144" t="s">
        <v>10</v>
      </c>
      <c r="F929" s="144" t="s">
        <v>3545</v>
      </c>
      <c r="G929" s="140">
        <v>2020</v>
      </c>
      <c r="H929" s="140" t="s">
        <v>1016</v>
      </c>
      <c r="I929" s="140" t="s">
        <v>1003</v>
      </c>
      <c r="J929" s="140">
        <v>18</v>
      </c>
      <c r="K929" s="143"/>
      <c r="L929" s="140" t="s">
        <v>40</v>
      </c>
      <c r="M929" s="6" t="s">
        <v>4769</v>
      </c>
      <c r="N929" s="162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  <c r="AA929" s="143"/>
      <c r="AB929" s="143"/>
      <c r="AC929" s="143"/>
      <c r="AD929" s="143"/>
      <c r="AE929" s="143"/>
      <c r="AF929" s="143"/>
      <c r="AG929" s="143"/>
      <c r="AH929" s="143"/>
      <c r="AI929" s="143"/>
      <c r="AJ929" s="143"/>
      <c r="AK929" s="143"/>
      <c r="AL929" s="143"/>
      <c r="AM929" s="143"/>
      <c r="AN929" s="143"/>
    </row>
    <row r="930" ht="12.75" spans="1:40">
      <c r="A930" s="205" t="s">
        <v>937</v>
      </c>
      <c r="B930" s="154">
        <f t="shared" si="5"/>
        <v>10937</v>
      </c>
      <c r="C930" s="140"/>
      <c r="D930" s="140"/>
      <c r="E930" s="144" t="s">
        <v>10</v>
      </c>
      <c r="F930" s="144" t="s">
        <v>3546</v>
      </c>
      <c r="G930" s="140">
        <v>2020</v>
      </c>
      <c r="H930" s="140" t="s">
        <v>1016</v>
      </c>
      <c r="I930" s="140" t="s">
        <v>1003</v>
      </c>
      <c r="J930" s="140">
        <v>18</v>
      </c>
      <c r="K930" s="143"/>
      <c r="L930" s="140" t="s">
        <v>14</v>
      </c>
      <c r="M930" s="6" t="s">
        <v>4769</v>
      </c>
      <c r="N930" s="162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  <c r="AA930" s="143"/>
      <c r="AB930" s="143"/>
      <c r="AC930" s="143"/>
      <c r="AD930" s="143"/>
      <c r="AE930" s="143"/>
      <c r="AF930" s="143"/>
      <c r="AG930" s="143"/>
      <c r="AH930" s="143"/>
      <c r="AI930" s="143"/>
      <c r="AJ930" s="143"/>
      <c r="AK930" s="143"/>
      <c r="AL930" s="143"/>
      <c r="AM930" s="143"/>
      <c r="AN930" s="143"/>
    </row>
    <row r="931" ht="12.75" spans="1:40">
      <c r="A931" s="205" t="s">
        <v>937</v>
      </c>
      <c r="B931" s="154">
        <f t="shared" si="5"/>
        <v>10938</v>
      </c>
      <c r="C931" s="140"/>
      <c r="D931" s="140"/>
      <c r="E931" s="144" t="s">
        <v>10</v>
      </c>
      <c r="F931" s="144" t="s">
        <v>3547</v>
      </c>
      <c r="G931" s="140">
        <v>2020</v>
      </c>
      <c r="H931" s="140" t="s">
        <v>1016</v>
      </c>
      <c r="I931" s="140" t="s">
        <v>1003</v>
      </c>
      <c r="J931" s="140">
        <v>18</v>
      </c>
      <c r="K931" s="143"/>
      <c r="L931" s="140" t="s">
        <v>14</v>
      </c>
      <c r="M931" s="6" t="s">
        <v>4769</v>
      </c>
      <c r="N931" s="162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  <c r="AA931" s="143"/>
      <c r="AB931" s="143"/>
      <c r="AC931" s="143"/>
      <c r="AD931" s="143"/>
      <c r="AE931" s="143"/>
      <c r="AF931" s="143"/>
      <c r="AG931" s="143"/>
      <c r="AH931" s="143"/>
      <c r="AI931" s="143"/>
      <c r="AJ931" s="143"/>
      <c r="AK931" s="143"/>
      <c r="AL931" s="143"/>
      <c r="AM931" s="143"/>
      <c r="AN931" s="143"/>
    </row>
    <row r="932" ht="12.75" spans="1:40">
      <c r="A932" s="205" t="s">
        <v>937</v>
      </c>
      <c r="B932" s="154">
        <f t="shared" si="5"/>
        <v>10939</v>
      </c>
      <c r="C932" s="140"/>
      <c r="D932" s="140"/>
      <c r="E932" s="144" t="s">
        <v>10</v>
      </c>
      <c r="F932" s="144" t="s">
        <v>3548</v>
      </c>
      <c r="G932" s="140">
        <v>2020</v>
      </c>
      <c r="H932" s="140" t="s">
        <v>1016</v>
      </c>
      <c r="I932" s="140" t="s">
        <v>1003</v>
      </c>
      <c r="J932" s="140">
        <v>18</v>
      </c>
      <c r="K932" s="143"/>
      <c r="L932" s="140" t="s">
        <v>14</v>
      </c>
      <c r="M932" s="6" t="s">
        <v>4769</v>
      </c>
      <c r="N932" s="162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  <c r="AA932" s="143"/>
      <c r="AB932" s="143"/>
      <c r="AC932" s="143"/>
      <c r="AD932" s="143"/>
      <c r="AE932" s="143"/>
      <c r="AF932" s="143"/>
      <c r="AG932" s="143"/>
      <c r="AH932" s="143"/>
      <c r="AI932" s="143"/>
      <c r="AJ932" s="143"/>
      <c r="AK932" s="143"/>
      <c r="AL932" s="143"/>
      <c r="AM932" s="143"/>
      <c r="AN932" s="143"/>
    </row>
    <row r="933" ht="12.75" spans="1:40">
      <c r="A933" s="205" t="s">
        <v>937</v>
      </c>
      <c r="B933" s="154">
        <f t="shared" si="5"/>
        <v>10940</v>
      </c>
      <c r="C933" s="140"/>
      <c r="D933" s="140"/>
      <c r="E933" s="144" t="s">
        <v>10</v>
      </c>
      <c r="F933" s="144" t="s">
        <v>3549</v>
      </c>
      <c r="G933" s="140">
        <v>2020</v>
      </c>
      <c r="H933" s="140" t="s">
        <v>1016</v>
      </c>
      <c r="I933" s="140" t="s">
        <v>1003</v>
      </c>
      <c r="J933" s="140">
        <v>18</v>
      </c>
      <c r="K933" s="143"/>
      <c r="L933" s="140" t="s">
        <v>14</v>
      </c>
      <c r="M933" s="6" t="s">
        <v>4769</v>
      </c>
      <c r="N933" s="162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  <c r="AA933" s="143"/>
      <c r="AB933" s="143"/>
      <c r="AC933" s="143"/>
      <c r="AD933" s="143"/>
      <c r="AE933" s="143"/>
      <c r="AF933" s="143"/>
      <c r="AG933" s="143"/>
      <c r="AH933" s="143"/>
      <c r="AI933" s="143"/>
      <c r="AJ933" s="143"/>
      <c r="AK933" s="143"/>
      <c r="AL933" s="143"/>
      <c r="AM933" s="143"/>
      <c r="AN933" s="143"/>
    </row>
    <row r="934" ht="12.75" spans="1:40">
      <c r="A934" s="205" t="s">
        <v>937</v>
      </c>
      <c r="B934" s="154">
        <f t="shared" si="5"/>
        <v>10941</v>
      </c>
      <c r="C934" s="140"/>
      <c r="D934" s="140"/>
      <c r="E934" s="144" t="s">
        <v>10</v>
      </c>
      <c r="F934" s="144" t="s">
        <v>3550</v>
      </c>
      <c r="G934" s="140">
        <v>2020</v>
      </c>
      <c r="H934" s="140" t="s">
        <v>1016</v>
      </c>
      <c r="I934" s="140" t="s">
        <v>1003</v>
      </c>
      <c r="J934" s="140">
        <v>18</v>
      </c>
      <c r="K934" s="143"/>
      <c r="L934" s="140" t="s">
        <v>14</v>
      </c>
      <c r="M934" s="6" t="s">
        <v>4769</v>
      </c>
      <c r="N934" s="162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  <c r="AA934" s="143"/>
      <c r="AB934" s="143"/>
      <c r="AC934" s="143"/>
      <c r="AD934" s="143"/>
      <c r="AE934" s="143"/>
      <c r="AF934" s="143"/>
      <c r="AG934" s="143"/>
      <c r="AH934" s="143"/>
      <c r="AI934" s="143"/>
      <c r="AJ934" s="143"/>
      <c r="AK934" s="143"/>
      <c r="AL934" s="143"/>
      <c r="AM934" s="143"/>
      <c r="AN934" s="143"/>
    </row>
    <row r="935" ht="12.75" spans="1:40">
      <c r="A935" s="205" t="s">
        <v>937</v>
      </c>
      <c r="B935" s="154">
        <f t="shared" si="5"/>
        <v>10942</v>
      </c>
      <c r="C935" s="140"/>
      <c r="D935" s="140"/>
      <c r="E935" s="144" t="s">
        <v>10</v>
      </c>
      <c r="F935" s="144" t="s">
        <v>3551</v>
      </c>
      <c r="G935" s="140">
        <v>2020</v>
      </c>
      <c r="H935" s="140" t="s">
        <v>1016</v>
      </c>
      <c r="I935" s="140" t="s">
        <v>1003</v>
      </c>
      <c r="J935" s="140">
        <v>18</v>
      </c>
      <c r="K935" s="143"/>
      <c r="L935" s="140" t="s">
        <v>14</v>
      </c>
      <c r="M935" s="6" t="s">
        <v>4769</v>
      </c>
      <c r="N935" s="162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  <c r="AA935" s="143"/>
      <c r="AB935" s="143"/>
      <c r="AC935" s="143"/>
      <c r="AD935" s="143"/>
      <c r="AE935" s="143"/>
      <c r="AF935" s="143"/>
      <c r="AG935" s="143"/>
      <c r="AH935" s="143"/>
      <c r="AI935" s="143"/>
      <c r="AJ935" s="143"/>
      <c r="AK935" s="143"/>
      <c r="AL935" s="143"/>
      <c r="AM935" s="143"/>
      <c r="AN935" s="143"/>
    </row>
    <row r="936" ht="12.75" spans="1:40">
      <c r="A936" s="205" t="s">
        <v>937</v>
      </c>
      <c r="B936" s="154">
        <f t="shared" si="5"/>
        <v>10943</v>
      </c>
      <c r="C936" s="140"/>
      <c r="D936" s="140"/>
      <c r="E936" s="144" t="s">
        <v>10</v>
      </c>
      <c r="F936" s="144" t="s">
        <v>3552</v>
      </c>
      <c r="G936" s="140">
        <v>2020</v>
      </c>
      <c r="H936" s="140" t="s">
        <v>1016</v>
      </c>
      <c r="I936" s="140" t="s">
        <v>1003</v>
      </c>
      <c r="J936" s="140">
        <v>18</v>
      </c>
      <c r="K936" s="143"/>
      <c r="L936" s="140" t="s">
        <v>14</v>
      </c>
      <c r="M936" s="6" t="s">
        <v>4769</v>
      </c>
      <c r="N936" s="162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  <c r="AA936" s="143"/>
      <c r="AB936" s="143"/>
      <c r="AC936" s="143"/>
      <c r="AD936" s="143"/>
      <c r="AE936" s="143"/>
      <c r="AF936" s="143"/>
      <c r="AG936" s="143"/>
      <c r="AH936" s="143"/>
      <c r="AI936" s="143"/>
      <c r="AJ936" s="143"/>
      <c r="AK936" s="143"/>
      <c r="AL936" s="143"/>
      <c r="AM936" s="143"/>
      <c r="AN936" s="143"/>
    </row>
    <row r="937" ht="12.75" spans="1:40">
      <c r="A937" s="205" t="s">
        <v>937</v>
      </c>
      <c r="B937" s="154">
        <f t="shared" si="5"/>
        <v>10944</v>
      </c>
      <c r="C937" s="140"/>
      <c r="D937" s="140"/>
      <c r="E937" s="144" t="s">
        <v>10</v>
      </c>
      <c r="F937" s="144" t="s">
        <v>3553</v>
      </c>
      <c r="G937" s="140">
        <v>2020</v>
      </c>
      <c r="H937" s="140" t="s">
        <v>1016</v>
      </c>
      <c r="I937" s="140" t="s">
        <v>1003</v>
      </c>
      <c r="J937" s="140">
        <v>18</v>
      </c>
      <c r="K937" s="143"/>
      <c r="L937" s="140" t="s">
        <v>14</v>
      </c>
      <c r="M937" s="6" t="s">
        <v>4769</v>
      </c>
      <c r="N937" s="162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  <c r="AA937" s="143"/>
      <c r="AB937" s="143"/>
      <c r="AC937" s="143"/>
      <c r="AD937" s="143"/>
      <c r="AE937" s="143"/>
      <c r="AF937" s="143"/>
      <c r="AG937" s="143"/>
      <c r="AH937" s="143"/>
      <c r="AI937" s="143"/>
      <c r="AJ937" s="143"/>
      <c r="AK937" s="143"/>
      <c r="AL937" s="143"/>
      <c r="AM937" s="143"/>
      <c r="AN937" s="143"/>
    </row>
    <row r="938" ht="12.75" spans="1:40">
      <c r="A938" s="205" t="s">
        <v>937</v>
      </c>
      <c r="B938" s="154">
        <f t="shared" si="5"/>
        <v>10945</v>
      </c>
      <c r="C938" s="140"/>
      <c r="D938" s="140"/>
      <c r="E938" s="144" t="s">
        <v>10</v>
      </c>
      <c r="F938" s="144" t="s">
        <v>3554</v>
      </c>
      <c r="G938" s="140">
        <v>2020</v>
      </c>
      <c r="H938" s="140" t="s">
        <v>1016</v>
      </c>
      <c r="I938" s="140" t="s">
        <v>1003</v>
      </c>
      <c r="J938" s="140">
        <v>18</v>
      </c>
      <c r="K938" s="143"/>
      <c r="L938" s="140" t="s">
        <v>14</v>
      </c>
      <c r="M938" s="6" t="s">
        <v>4769</v>
      </c>
      <c r="N938" s="162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  <c r="AA938" s="143"/>
      <c r="AB938" s="143"/>
      <c r="AC938" s="143"/>
      <c r="AD938" s="143"/>
      <c r="AE938" s="143"/>
      <c r="AF938" s="143"/>
      <c r="AG938" s="143"/>
      <c r="AH938" s="143"/>
      <c r="AI938" s="143"/>
      <c r="AJ938" s="143"/>
      <c r="AK938" s="143"/>
      <c r="AL938" s="143"/>
      <c r="AM938" s="143"/>
      <c r="AN938" s="143"/>
    </row>
    <row r="939" ht="12.75" spans="1:40">
      <c r="A939" s="205" t="s">
        <v>937</v>
      </c>
      <c r="B939" s="154">
        <f t="shared" si="5"/>
        <v>10946</v>
      </c>
      <c r="C939" s="140"/>
      <c r="D939" s="140"/>
      <c r="E939" s="144" t="s">
        <v>10</v>
      </c>
      <c r="F939" s="144" t="s">
        <v>3555</v>
      </c>
      <c r="G939" s="140">
        <v>2020</v>
      </c>
      <c r="H939" s="140" t="s">
        <v>1016</v>
      </c>
      <c r="I939" s="140" t="s">
        <v>1003</v>
      </c>
      <c r="J939" s="140">
        <v>18</v>
      </c>
      <c r="K939" s="143"/>
      <c r="L939" s="140" t="s">
        <v>14</v>
      </c>
      <c r="M939" s="6" t="s">
        <v>4769</v>
      </c>
      <c r="N939" s="162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  <c r="AA939" s="143"/>
      <c r="AB939" s="143"/>
      <c r="AC939" s="143"/>
      <c r="AD939" s="143"/>
      <c r="AE939" s="143"/>
      <c r="AF939" s="143"/>
      <c r="AG939" s="143"/>
      <c r="AH939" s="143"/>
      <c r="AI939" s="143"/>
      <c r="AJ939" s="143"/>
      <c r="AK939" s="143"/>
      <c r="AL939" s="143"/>
      <c r="AM939" s="143"/>
      <c r="AN939" s="143"/>
    </row>
    <row r="940" ht="12.75" spans="1:40">
      <c r="A940" s="205" t="s">
        <v>937</v>
      </c>
      <c r="B940" s="154">
        <f t="shared" si="5"/>
        <v>10947</v>
      </c>
      <c r="C940" s="140"/>
      <c r="D940" s="140"/>
      <c r="E940" s="144" t="s">
        <v>10</v>
      </c>
      <c r="F940" s="144" t="s">
        <v>3556</v>
      </c>
      <c r="G940" s="140">
        <v>2020</v>
      </c>
      <c r="H940" s="140" t="s">
        <v>1016</v>
      </c>
      <c r="I940" s="140" t="s">
        <v>1003</v>
      </c>
      <c r="J940" s="140">
        <v>18</v>
      </c>
      <c r="K940" s="143"/>
      <c r="L940" s="140" t="s">
        <v>14</v>
      </c>
      <c r="M940" s="6" t="s">
        <v>4769</v>
      </c>
      <c r="N940" s="162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  <c r="AA940" s="143"/>
      <c r="AB940" s="143"/>
      <c r="AC940" s="143"/>
      <c r="AD940" s="143"/>
      <c r="AE940" s="143"/>
      <c r="AF940" s="143"/>
      <c r="AG940" s="143"/>
      <c r="AH940" s="143"/>
      <c r="AI940" s="143"/>
      <c r="AJ940" s="143"/>
      <c r="AK940" s="143"/>
      <c r="AL940" s="143"/>
      <c r="AM940" s="143"/>
      <c r="AN940" s="143"/>
    </row>
    <row r="941" ht="12.75" spans="1:40">
      <c r="A941" s="205" t="s">
        <v>937</v>
      </c>
      <c r="B941" s="154">
        <f t="shared" si="5"/>
        <v>10948</v>
      </c>
      <c r="C941" s="140"/>
      <c r="D941" s="140"/>
      <c r="E941" s="144" t="s">
        <v>10</v>
      </c>
      <c r="F941" s="144" t="s">
        <v>3557</v>
      </c>
      <c r="G941" s="140">
        <v>2020</v>
      </c>
      <c r="H941" s="140" t="s">
        <v>1016</v>
      </c>
      <c r="I941" s="140" t="s">
        <v>1003</v>
      </c>
      <c r="J941" s="140">
        <v>18</v>
      </c>
      <c r="K941" s="143"/>
      <c r="L941" s="140" t="s">
        <v>14</v>
      </c>
      <c r="M941" s="6" t="s">
        <v>4769</v>
      </c>
      <c r="N941" s="162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  <c r="AA941" s="143"/>
      <c r="AB941" s="143"/>
      <c r="AC941" s="143"/>
      <c r="AD941" s="143"/>
      <c r="AE941" s="143"/>
      <c r="AF941" s="143"/>
      <c r="AG941" s="143"/>
      <c r="AH941" s="143"/>
      <c r="AI941" s="143"/>
      <c r="AJ941" s="143"/>
      <c r="AK941" s="143"/>
      <c r="AL941" s="143"/>
      <c r="AM941" s="143"/>
      <c r="AN941" s="143"/>
    </row>
    <row r="942" ht="12.75" spans="1:40">
      <c r="A942" s="205" t="s">
        <v>937</v>
      </c>
      <c r="B942" s="154">
        <f t="shared" si="5"/>
        <v>10949</v>
      </c>
      <c r="C942" s="140"/>
      <c r="D942" s="140"/>
      <c r="E942" s="144" t="s">
        <v>10</v>
      </c>
      <c r="F942" s="144" t="s">
        <v>3558</v>
      </c>
      <c r="G942" s="140">
        <v>2020</v>
      </c>
      <c r="H942" s="140" t="s">
        <v>1016</v>
      </c>
      <c r="I942" s="140" t="s">
        <v>1003</v>
      </c>
      <c r="J942" s="140">
        <v>18</v>
      </c>
      <c r="K942" s="143"/>
      <c r="L942" s="140" t="s">
        <v>170</v>
      </c>
      <c r="M942" s="6" t="s">
        <v>4769</v>
      </c>
      <c r="N942" s="162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  <c r="AA942" s="143"/>
      <c r="AB942" s="143"/>
      <c r="AC942" s="143"/>
      <c r="AD942" s="143"/>
      <c r="AE942" s="143"/>
      <c r="AF942" s="143"/>
      <c r="AG942" s="143"/>
      <c r="AH942" s="143"/>
      <c r="AI942" s="143"/>
      <c r="AJ942" s="143"/>
      <c r="AK942" s="143"/>
      <c r="AL942" s="143"/>
      <c r="AM942" s="143"/>
      <c r="AN942" s="143"/>
    </row>
    <row r="943" ht="12.75" spans="1:40">
      <c r="A943" s="205" t="s">
        <v>937</v>
      </c>
      <c r="B943" s="154">
        <f t="shared" si="5"/>
        <v>10950</v>
      </c>
      <c r="C943" s="140"/>
      <c r="D943" s="140"/>
      <c r="E943" s="144" t="s">
        <v>10</v>
      </c>
      <c r="F943" s="144" t="s">
        <v>3559</v>
      </c>
      <c r="G943" s="140">
        <v>2020</v>
      </c>
      <c r="H943" s="140" t="s">
        <v>1016</v>
      </c>
      <c r="I943" s="140" t="s">
        <v>1003</v>
      </c>
      <c r="J943" s="140">
        <v>18</v>
      </c>
      <c r="K943" s="143"/>
      <c r="L943" s="140" t="s">
        <v>342</v>
      </c>
      <c r="M943" s="6" t="s">
        <v>4769</v>
      </c>
      <c r="N943" s="162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  <c r="AA943" s="143"/>
      <c r="AB943" s="143"/>
      <c r="AC943" s="143"/>
      <c r="AD943" s="143"/>
      <c r="AE943" s="143"/>
      <c r="AF943" s="143"/>
      <c r="AG943" s="143"/>
      <c r="AH943" s="143"/>
      <c r="AI943" s="143"/>
      <c r="AJ943" s="143"/>
      <c r="AK943" s="143"/>
      <c r="AL943" s="143"/>
      <c r="AM943" s="143"/>
      <c r="AN943" s="143"/>
    </row>
    <row r="944" ht="12.75" spans="1:14">
      <c r="A944" s="154" t="s">
        <v>992</v>
      </c>
      <c r="B944" s="154">
        <f t="shared" si="5"/>
        <v>10951</v>
      </c>
      <c r="C944" s="3"/>
      <c r="D944" s="3"/>
      <c r="E944" s="91" t="s">
        <v>10</v>
      </c>
      <c r="F944" s="91" t="s">
        <v>2509</v>
      </c>
      <c r="G944" s="3">
        <v>2016</v>
      </c>
      <c r="H944" s="3" t="s">
        <v>93</v>
      </c>
      <c r="I944" s="3" t="s">
        <v>2450</v>
      </c>
      <c r="J944" s="3">
        <v>6</v>
      </c>
      <c r="L944" s="3" t="s">
        <v>40</v>
      </c>
      <c r="M944" s="6" t="s">
        <v>4834</v>
      </c>
      <c r="N944" s="162"/>
    </row>
    <row r="945" ht="12.75" spans="1:40">
      <c r="A945" s="205" t="s">
        <v>937</v>
      </c>
      <c r="B945" s="154">
        <f t="shared" si="5"/>
        <v>10952</v>
      </c>
      <c r="C945" s="140"/>
      <c r="D945" s="140"/>
      <c r="E945" s="144" t="s">
        <v>10</v>
      </c>
      <c r="F945" s="144" t="s">
        <v>2657</v>
      </c>
      <c r="G945" s="140">
        <v>2016</v>
      </c>
      <c r="H945" s="140" t="s">
        <v>2658</v>
      </c>
      <c r="I945" s="140" t="s">
        <v>1787</v>
      </c>
      <c r="J945" s="140">
        <v>1</v>
      </c>
      <c r="K945" s="140" t="s">
        <v>2659</v>
      </c>
      <c r="L945" s="140" t="s">
        <v>27</v>
      </c>
      <c r="M945" s="6" t="s">
        <v>4834</v>
      </c>
      <c r="N945" s="10"/>
      <c r="O945" s="146"/>
      <c r="P945" s="146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  <c r="AA945" s="143"/>
      <c r="AB945" s="143"/>
      <c r="AC945" s="143"/>
      <c r="AD945" s="143"/>
      <c r="AE945" s="143"/>
      <c r="AF945" s="143"/>
      <c r="AG945" s="143"/>
      <c r="AH945" s="143"/>
      <c r="AI945" s="143"/>
      <c r="AJ945" s="143"/>
      <c r="AK945" s="143"/>
      <c r="AL945" s="143"/>
      <c r="AM945" s="143"/>
      <c r="AN945" s="143"/>
    </row>
    <row r="946" ht="12.75" spans="1:40">
      <c r="A946" s="205" t="s">
        <v>937</v>
      </c>
      <c r="B946" s="154">
        <f t="shared" si="5"/>
        <v>10953</v>
      </c>
      <c r="C946" s="140"/>
      <c r="D946" s="140"/>
      <c r="E946" s="144" t="s">
        <v>10</v>
      </c>
      <c r="F946" s="144" t="s">
        <v>917</v>
      </c>
      <c r="G946" s="140">
        <v>2021</v>
      </c>
      <c r="H946" s="140" t="s">
        <v>918</v>
      </c>
      <c r="I946" s="140" t="s">
        <v>29</v>
      </c>
      <c r="J946" s="140" t="s">
        <v>919</v>
      </c>
      <c r="K946" s="140" t="s">
        <v>920</v>
      </c>
      <c r="L946" s="140" t="s">
        <v>27</v>
      </c>
      <c r="M946" s="6" t="s">
        <v>3769</v>
      </c>
      <c r="N946" s="10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  <c r="AA946" s="143"/>
      <c r="AB946" s="143"/>
      <c r="AC946" s="143"/>
      <c r="AD946" s="143"/>
      <c r="AE946" s="143"/>
      <c r="AF946" s="143"/>
      <c r="AG946" s="143"/>
      <c r="AH946" s="143"/>
      <c r="AI946" s="143"/>
      <c r="AJ946" s="143"/>
      <c r="AK946" s="143"/>
      <c r="AL946" s="143"/>
      <c r="AM946" s="143"/>
      <c r="AN946" s="143"/>
    </row>
    <row r="947" ht="12.75" spans="1:14">
      <c r="A947" s="154" t="s">
        <v>4838</v>
      </c>
      <c r="B947" s="154">
        <f t="shared" si="5"/>
        <v>10954</v>
      </c>
      <c r="C947" s="3"/>
      <c r="D947" s="3"/>
      <c r="E947" s="91" t="s">
        <v>66</v>
      </c>
      <c r="F947" s="3">
        <v>4113785</v>
      </c>
      <c r="G947" s="3">
        <v>2020</v>
      </c>
      <c r="H947" s="3" t="s">
        <v>131</v>
      </c>
      <c r="I947" s="3" t="s">
        <v>115</v>
      </c>
      <c r="L947" s="3" t="s">
        <v>146</v>
      </c>
      <c r="M947" s="6" t="s">
        <v>3769</v>
      </c>
      <c r="N947" s="10"/>
    </row>
    <row r="948" ht="12.75" spans="1:14">
      <c r="A948" s="154" t="s">
        <v>4838</v>
      </c>
      <c r="B948" s="154">
        <f t="shared" si="5"/>
        <v>10955</v>
      </c>
      <c r="C948" s="3"/>
      <c r="D948" s="3"/>
      <c r="E948" s="91" t="s">
        <v>66</v>
      </c>
      <c r="F948" s="3">
        <v>7035334</v>
      </c>
      <c r="G948" s="3">
        <v>2020</v>
      </c>
      <c r="H948" s="3" t="s">
        <v>131</v>
      </c>
      <c r="I948" s="3" t="s">
        <v>115</v>
      </c>
      <c r="L948" s="3" t="s">
        <v>156</v>
      </c>
      <c r="M948" s="6" t="s">
        <v>3769</v>
      </c>
      <c r="N948" s="10"/>
    </row>
    <row r="949" ht="12.75" spans="1:14">
      <c r="A949" s="154" t="s">
        <v>4838</v>
      </c>
      <c r="B949" s="154">
        <f t="shared" si="5"/>
        <v>10956</v>
      </c>
      <c r="C949" s="3"/>
      <c r="D949" s="3"/>
      <c r="E949" s="91" t="s">
        <v>66</v>
      </c>
      <c r="F949" s="3">
        <v>1102118</v>
      </c>
      <c r="G949" s="3">
        <v>2020</v>
      </c>
      <c r="H949" s="3" t="s">
        <v>131</v>
      </c>
      <c r="I949" s="3" t="s">
        <v>115</v>
      </c>
      <c r="L949" s="3" t="s">
        <v>156</v>
      </c>
      <c r="M949" s="6" t="s">
        <v>3769</v>
      </c>
      <c r="N949" s="10"/>
    </row>
    <row r="950" ht="12.75" spans="1:14">
      <c r="A950" s="154" t="s">
        <v>4838</v>
      </c>
      <c r="B950" s="154">
        <f t="shared" si="5"/>
        <v>10957</v>
      </c>
      <c r="C950" s="3"/>
      <c r="D950" s="3"/>
      <c r="E950" s="91" t="s">
        <v>66</v>
      </c>
      <c r="F950" s="3">
        <v>3067481</v>
      </c>
      <c r="G950" s="3">
        <v>2020</v>
      </c>
      <c r="H950" s="3" t="s">
        <v>131</v>
      </c>
      <c r="I950" s="3" t="s">
        <v>115</v>
      </c>
      <c r="K950" s="3" t="s">
        <v>145</v>
      </c>
      <c r="L950" s="3" t="s">
        <v>156</v>
      </c>
      <c r="M950" s="6" t="s">
        <v>3769</v>
      </c>
      <c r="N950" s="10"/>
    </row>
    <row r="951" ht="12.75" spans="1:14">
      <c r="A951" s="154" t="s">
        <v>4838</v>
      </c>
      <c r="B951" s="154">
        <f t="shared" si="5"/>
        <v>10958</v>
      </c>
      <c r="C951" s="3"/>
      <c r="D951" s="3"/>
      <c r="E951" s="91" t="s">
        <v>66</v>
      </c>
      <c r="F951" s="3">
        <v>2727328</v>
      </c>
      <c r="G951" s="3">
        <v>2020</v>
      </c>
      <c r="H951" s="3" t="s">
        <v>72</v>
      </c>
      <c r="I951" s="3" t="s">
        <v>1787</v>
      </c>
      <c r="K951" s="3" t="s">
        <v>74</v>
      </c>
      <c r="L951" s="3" t="s">
        <v>146</v>
      </c>
      <c r="M951" s="6" t="s">
        <v>4834</v>
      </c>
      <c r="N951" s="10"/>
    </row>
    <row r="952" ht="12.75" spans="1:14">
      <c r="A952" s="154" t="s">
        <v>4838</v>
      </c>
      <c r="B952" s="154">
        <f t="shared" si="5"/>
        <v>10959</v>
      </c>
      <c r="C952" s="3"/>
      <c r="D952" s="3"/>
      <c r="E952" s="91" t="s">
        <v>66</v>
      </c>
      <c r="F952" s="3">
        <v>4644226</v>
      </c>
      <c r="G952" s="3">
        <v>2020</v>
      </c>
      <c r="H952" s="3" t="s">
        <v>72</v>
      </c>
      <c r="I952" s="3" t="s">
        <v>2251</v>
      </c>
      <c r="K952" s="3" t="s">
        <v>2252</v>
      </c>
      <c r="L952" s="3" t="s">
        <v>146</v>
      </c>
      <c r="M952" s="6" t="s">
        <v>4834</v>
      </c>
      <c r="N952" s="10"/>
    </row>
    <row r="953" ht="12.75" spans="1:14">
      <c r="A953" s="154" t="s">
        <v>4838</v>
      </c>
      <c r="B953" s="154">
        <f t="shared" si="5"/>
        <v>10960</v>
      </c>
      <c r="C953" s="3"/>
      <c r="D953" s="3"/>
      <c r="E953" s="91" t="s">
        <v>66</v>
      </c>
      <c r="F953" s="3">
        <v>1627568</v>
      </c>
      <c r="G953" s="3">
        <v>2020</v>
      </c>
      <c r="H953" s="3" t="s">
        <v>72</v>
      </c>
      <c r="I953" s="3" t="s">
        <v>2746</v>
      </c>
      <c r="L953" s="3" t="s">
        <v>146</v>
      </c>
      <c r="M953" s="6" t="s">
        <v>4834</v>
      </c>
      <c r="N953" s="10"/>
    </row>
    <row r="954" ht="12.75" spans="1:14">
      <c r="A954" s="154" t="s">
        <v>4838</v>
      </c>
      <c r="B954" s="154">
        <f t="shared" si="5"/>
        <v>10961</v>
      </c>
      <c r="C954" s="3"/>
      <c r="D954" s="3"/>
      <c r="E954" s="91" t="s">
        <v>66</v>
      </c>
      <c r="F954" s="3">
        <v>3176700</v>
      </c>
      <c r="G954" s="3">
        <v>2020</v>
      </c>
      <c r="H954" s="3" t="s">
        <v>131</v>
      </c>
      <c r="I954" s="3" t="s">
        <v>115</v>
      </c>
      <c r="L954" s="3" t="s">
        <v>146</v>
      </c>
      <c r="M954" s="6" t="s">
        <v>3769</v>
      </c>
      <c r="N954" s="10"/>
    </row>
    <row r="955" ht="12.75" spans="1:14">
      <c r="A955" s="154" t="s">
        <v>4838</v>
      </c>
      <c r="B955" s="154">
        <f t="shared" si="5"/>
        <v>10962</v>
      </c>
      <c r="C955" s="3"/>
      <c r="D955" s="3"/>
      <c r="E955" s="91" t="s">
        <v>66</v>
      </c>
      <c r="F955" s="3">
        <v>1554233</v>
      </c>
      <c r="G955" s="3">
        <v>2020</v>
      </c>
      <c r="H955" s="3" t="s">
        <v>148</v>
      </c>
      <c r="I955" s="3" t="s">
        <v>83</v>
      </c>
      <c r="K955" s="3" t="s">
        <v>642</v>
      </c>
      <c r="L955" s="3" t="s">
        <v>156</v>
      </c>
      <c r="M955" s="6" t="s">
        <v>3769</v>
      </c>
      <c r="N955" s="10"/>
    </row>
    <row r="956" ht="12.75" spans="1:14">
      <c r="A956" s="154" t="s">
        <v>4838</v>
      </c>
      <c r="B956" s="154">
        <f t="shared" si="5"/>
        <v>10963</v>
      </c>
      <c r="C956" s="3"/>
      <c r="D956" s="3"/>
      <c r="E956" s="91" t="s">
        <v>66</v>
      </c>
      <c r="F956" s="3">
        <v>4853033</v>
      </c>
      <c r="G956" s="3">
        <v>2020</v>
      </c>
      <c r="H956" s="3" t="s">
        <v>131</v>
      </c>
      <c r="I956" s="3" t="s">
        <v>115</v>
      </c>
      <c r="L956" s="3" t="s">
        <v>281</v>
      </c>
      <c r="M956" s="6" t="s">
        <v>3769</v>
      </c>
      <c r="N956" s="10"/>
    </row>
    <row r="957" ht="12.75" spans="1:14">
      <c r="A957" s="154" t="s">
        <v>4838</v>
      </c>
      <c r="B957" s="154">
        <f t="shared" si="5"/>
        <v>10964</v>
      </c>
      <c r="C957" s="3"/>
      <c r="D957" s="3"/>
      <c r="E957" s="91" t="s">
        <v>66</v>
      </c>
      <c r="F957" s="3">
        <v>6081851</v>
      </c>
      <c r="G957" s="3">
        <v>2020</v>
      </c>
      <c r="H957" s="3" t="s">
        <v>72</v>
      </c>
      <c r="I957" s="3" t="s">
        <v>1809</v>
      </c>
      <c r="L957" s="3" t="s">
        <v>281</v>
      </c>
      <c r="M957" s="6" t="s">
        <v>4834</v>
      </c>
      <c r="N957" s="10"/>
    </row>
    <row r="958" ht="12.75" spans="1:14">
      <c r="A958" s="154" t="s">
        <v>4838</v>
      </c>
      <c r="B958" s="154">
        <f t="shared" si="5"/>
        <v>10965</v>
      </c>
      <c r="C958" s="3"/>
      <c r="D958" s="3"/>
      <c r="E958" s="91" t="s">
        <v>66</v>
      </c>
      <c r="F958" s="3">
        <v>6163036</v>
      </c>
      <c r="G958" s="3">
        <v>2020</v>
      </c>
      <c r="H958" s="3" t="s">
        <v>72</v>
      </c>
      <c r="I958" s="3" t="s">
        <v>2251</v>
      </c>
      <c r="K958" s="3" t="s">
        <v>2252</v>
      </c>
      <c r="L958" s="3" t="s">
        <v>281</v>
      </c>
      <c r="M958" s="6" t="s">
        <v>4834</v>
      </c>
      <c r="N958" s="10"/>
    </row>
    <row r="959" ht="12.75" spans="1:14">
      <c r="A959" s="154" t="s">
        <v>4838</v>
      </c>
      <c r="B959" s="154">
        <f t="shared" si="5"/>
        <v>10966</v>
      </c>
      <c r="C959" s="3"/>
      <c r="D959" s="3"/>
      <c r="E959" s="91" t="s">
        <v>66</v>
      </c>
      <c r="F959" s="3">
        <v>2030574</v>
      </c>
      <c r="G959" s="3">
        <v>2020</v>
      </c>
      <c r="H959" s="3" t="s">
        <v>72</v>
      </c>
      <c r="I959" s="3" t="s">
        <v>2251</v>
      </c>
      <c r="K959" s="3" t="s">
        <v>2252</v>
      </c>
      <c r="L959" s="3" t="s">
        <v>281</v>
      </c>
      <c r="M959" s="6" t="s">
        <v>4834</v>
      </c>
      <c r="N959" s="10"/>
    </row>
    <row r="960" ht="12.75" spans="1:14">
      <c r="A960" s="154" t="s">
        <v>4838</v>
      </c>
      <c r="B960" s="154">
        <f t="shared" si="5"/>
        <v>10967</v>
      </c>
      <c r="C960" s="3"/>
      <c r="D960" s="3"/>
      <c r="E960" s="91" t="s">
        <v>66</v>
      </c>
      <c r="F960" s="3">
        <v>1753153</v>
      </c>
      <c r="G960" s="3">
        <v>2020</v>
      </c>
      <c r="H960" s="3" t="s">
        <v>131</v>
      </c>
      <c r="I960" s="3" t="s">
        <v>115</v>
      </c>
      <c r="L960" s="3" t="s">
        <v>156</v>
      </c>
      <c r="M960" s="6" t="s">
        <v>3769</v>
      </c>
      <c r="N960" s="10"/>
    </row>
    <row r="961" ht="12.75" spans="1:14">
      <c r="A961" s="154" t="s">
        <v>4838</v>
      </c>
      <c r="B961" s="154">
        <f t="shared" si="5"/>
        <v>10968</v>
      </c>
      <c r="C961" s="3"/>
      <c r="D961" s="3"/>
      <c r="E961" s="91" t="s">
        <v>66</v>
      </c>
      <c r="F961" s="3">
        <v>3178186</v>
      </c>
      <c r="G961" s="3">
        <v>2020</v>
      </c>
      <c r="H961" s="3" t="s">
        <v>131</v>
      </c>
      <c r="I961" s="3" t="s">
        <v>115</v>
      </c>
      <c r="L961" s="3" t="s">
        <v>147</v>
      </c>
      <c r="M961" s="6" t="s">
        <v>3769</v>
      </c>
      <c r="N961" s="10"/>
    </row>
    <row r="962" ht="12.75" spans="1:14">
      <c r="A962" s="154" t="s">
        <v>4838</v>
      </c>
      <c r="B962" s="154">
        <f t="shared" si="5"/>
        <v>10969</v>
      </c>
      <c r="C962" s="3"/>
      <c r="D962" s="3"/>
      <c r="E962" s="91" t="s">
        <v>66</v>
      </c>
      <c r="F962" s="3">
        <v>3238557</v>
      </c>
      <c r="G962" s="3">
        <v>2020</v>
      </c>
      <c r="H962" s="3" t="s">
        <v>131</v>
      </c>
      <c r="I962" s="3" t="s">
        <v>115</v>
      </c>
      <c r="L962" s="3" t="s">
        <v>184</v>
      </c>
      <c r="M962" s="6" t="s">
        <v>3769</v>
      </c>
      <c r="N962" s="10"/>
    </row>
    <row r="963" ht="12.75" spans="1:14">
      <c r="A963" s="154" t="s">
        <v>4838</v>
      </c>
      <c r="B963" s="154">
        <f t="shared" si="5"/>
        <v>10970</v>
      </c>
      <c r="C963" s="3"/>
      <c r="D963" s="3"/>
      <c r="E963" s="91" t="s">
        <v>66</v>
      </c>
      <c r="F963" s="3">
        <v>2862361</v>
      </c>
      <c r="G963" s="3">
        <v>2020</v>
      </c>
      <c r="H963" s="3" t="s">
        <v>861</v>
      </c>
      <c r="I963" s="3" t="s">
        <v>1040</v>
      </c>
      <c r="L963" s="3" t="s">
        <v>146</v>
      </c>
      <c r="M963" s="6" t="s">
        <v>3770</v>
      </c>
      <c r="N963" s="10"/>
    </row>
    <row r="964" ht="12.75" spans="1:14">
      <c r="A964" s="154" t="s">
        <v>4838</v>
      </c>
      <c r="B964" s="154">
        <f t="shared" si="5"/>
        <v>10971</v>
      </c>
      <c r="C964" s="3"/>
      <c r="D964" s="3"/>
      <c r="E964" s="91" t="s">
        <v>66</v>
      </c>
      <c r="F964" s="3">
        <v>5847147</v>
      </c>
      <c r="G964" s="3">
        <v>2016</v>
      </c>
      <c r="H964" s="3" t="s">
        <v>3831</v>
      </c>
      <c r="I964" s="3" t="s">
        <v>3832</v>
      </c>
      <c r="L964" s="3" t="s">
        <v>146</v>
      </c>
      <c r="M964" s="6" t="s">
        <v>3833</v>
      </c>
      <c r="N964" s="10"/>
    </row>
    <row r="965" ht="12.75" spans="1:14">
      <c r="A965" s="154" t="s">
        <v>4838</v>
      </c>
      <c r="B965" s="154">
        <f t="shared" si="5"/>
        <v>10972</v>
      </c>
      <c r="C965" s="3"/>
      <c r="D965" s="3"/>
      <c r="E965" s="91" t="s">
        <v>66</v>
      </c>
      <c r="F965" s="3">
        <v>3025370</v>
      </c>
      <c r="G965" s="3">
        <v>2020</v>
      </c>
      <c r="H965" s="3" t="s">
        <v>429</v>
      </c>
      <c r="I965" s="3" t="s">
        <v>83</v>
      </c>
      <c r="L965" s="3" t="s">
        <v>156</v>
      </c>
      <c r="M965" s="6" t="s">
        <v>3769</v>
      </c>
      <c r="N965" s="10"/>
    </row>
    <row r="966" ht="12.75" spans="1:14">
      <c r="A966" s="154" t="s">
        <v>4838</v>
      </c>
      <c r="B966" s="154">
        <f t="shared" si="5"/>
        <v>10973</v>
      </c>
      <c r="C966" s="3"/>
      <c r="D966" s="3"/>
      <c r="E966" s="91" t="s">
        <v>66</v>
      </c>
      <c r="F966" s="3">
        <v>1812715</v>
      </c>
      <c r="G966" s="3">
        <v>2021</v>
      </c>
      <c r="H966" s="3" t="s">
        <v>1840</v>
      </c>
      <c r="I966" s="3" t="s">
        <v>609</v>
      </c>
      <c r="L966" s="3" t="s">
        <v>281</v>
      </c>
      <c r="M966" s="6" t="s">
        <v>3769</v>
      </c>
      <c r="N966" s="10"/>
    </row>
    <row r="967" ht="12.75" spans="1:14">
      <c r="A967" s="154" t="s">
        <v>4838</v>
      </c>
      <c r="B967" s="154">
        <f t="shared" si="5"/>
        <v>10974</v>
      </c>
      <c r="C967" s="3"/>
      <c r="D967" s="3"/>
      <c r="E967" s="91" t="s">
        <v>66</v>
      </c>
      <c r="F967" s="3">
        <v>6236866</v>
      </c>
      <c r="G967" s="3">
        <v>2020</v>
      </c>
      <c r="H967" s="3" t="s">
        <v>861</v>
      </c>
      <c r="I967" s="3" t="s">
        <v>1040</v>
      </c>
      <c r="L967" s="3" t="s">
        <v>281</v>
      </c>
      <c r="M967" s="6" t="s">
        <v>3770</v>
      </c>
      <c r="N967" s="10"/>
    </row>
    <row r="968" ht="12.75" spans="1:14">
      <c r="A968" s="154" t="s">
        <v>4838</v>
      </c>
      <c r="B968" s="154">
        <f t="shared" si="5"/>
        <v>10975</v>
      </c>
      <c r="C968" s="3"/>
      <c r="D968" s="3"/>
      <c r="E968" s="91" t="s">
        <v>66</v>
      </c>
      <c r="F968" s="3">
        <v>3787486</v>
      </c>
      <c r="G968" s="3">
        <v>2020</v>
      </c>
      <c r="H968" s="3" t="s">
        <v>72</v>
      </c>
      <c r="I968" s="3" t="s">
        <v>386</v>
      </c>
      <c r="K968" s="3" t="s">
        <v>559</v>
      </c>
      <c r="L968" s="3" t="s">
        <v>146</v>
      </c>
      <c r="M968" s="6" t="s">
        <v>3769</v>
      </c>
      <c r="N968" s="10"/>
    </row>
    <row r="969" ht="12.75" spans="1:14">
      <c r="A969" s="154" t="s">
        <v>4838</v>
      </c>
      <c r="B969" s="154">
        <f t="shared" si="5"/>
        <v>10976</v>
      </c>
      <c r="C969" s="3"/>
      <c r="D969" s="3"/>
      <c r="E969" s="91" t="s">
        <v>66</v>
      </c>
      <c r="F969" s="3">
        <v>2800785</v>
      </c>
      <c r="G969" s="3">
        <v>2020</v>
      </c>
      <c r="H969" s="3" t="s">
        <v>303</v>
      </c>
      <c r="I969" s="3" t="s">
        <v>263</v>
      </c>
      <c r="K969" s="3" t="s">
        <v>430</v>
      </c>
      <c r="L969" s="3" t="s">
        <v>281</v>
      </c>
      <c r="M969" s="6" t="s">
        <v>3769</v>
      </c>
      <c r="N969" s="10"/>
    </row>
    <row r="970" ht="12.75" spans="1:14">
      <c r="A970" s="154" t="s">
        <v>4838</v>
      </c>
      <c r="B970" s="154">
        <f t="shared" si="5"/>
        <v>10977</v>
      </c>
      <c r="C970" s="3"/>
      <c r="D970" s="3"/>
      <c r="E970" s="91" t="s">
        <v>66</v>
      </c>
      <c r="F970" s="3">
        <v>6835843</v>
      </c>
      <c r="G970" s="3">
        <v>2020</v>
      </c>
      <c r="H970" s="3" t="s">
        <v>148</v>
      </c>
      <c r="I970" s="3" t="s">
        <v>36</v>
      </c>
      <c r="K970" s="3" t="s">
        <v>149</v>
      </c>
      <c r="L970" s="3" t="s">
        <v>146</v>
      </c>
      <c r="M970" s="6" t="s">
        <v>3769</v>
      </c>
      <c r="N970" s="10"/>
    </row>
    <row r="971" ht="12.75" spans="1:14">
      <c r="A971" s="154" t="s">
        <v>4838</v>
      </c>
      <c r="B971" s="154">
        <f t="shared" si="5"/>
        <v>10978</v>
      </c>
      <c r="C971" s="3"/>
      <c r="D971" s="3"/>
      <c r="E971" s="91" t="s">
        <v>66</v>
      </c>
      <c r="F971" s="91" t="s">
        <v>385</v>
      </c>
      <c r="G971" s="3">
        <v>2020</v>
      </c>
      <c r="H971" s="3" t="s">
        <v>150</v>
      </c>
      <c r="I971" s="3" t="s">
        <v>386</v>
      </c>
      <c r="K971" s="3" t="s">
        <v>387</v>
      </c>
      <c r="L971" s="3" t="s">
        <v>281</v>
      </c>
      <c r="M971" s="6" t="s">
        <v>3769</v>
      </c>
      <c r="N971" s="10"/>
    </row>
    <row r="972" ht="12.75" spans="1:14">
      <c r="A972" s="154" t="s">
        <v>4838</v>
      </c>
      <c r="B972" s="154">
        <f t="shared" si="5"/>
        <v>10979</v>
      </c>
      <c r="C972" s="3"/>
      <c r="D972" s="3"/>
      <c r="E972" s="91" t="s">
        <v>66</v>
      </c>
      <c r="F972" s="3">
        <v>2642318</v>
      </c>
      <c r="G972" s="3">
        <v>2020</v>
      </c>
      <c r="H972" s="3" t="s">
        <v>150</v>
      </c>
      <c r="I972" s="3" t="s">
        <v>63</v>
      </c>
      <c r="K972" s="3" t="s">
        <v>151</v>
      </c>
      <c r="L972" s="3" t="s">
        <v>146</v>
      </c>
      <c r="M972" s="6" t="s">
        <v>3769</v>
      </c>
      <c r="N972" s="10"/>
    </row>
    <row r="973" ht="12.75" spans="1:14">
      <c r="A973" s="154" t="s">
        <v>4838</v>
      </c>
      <c r="B973" s="154">
        <f t="shared" si="5"/>
        <v>10980</v>
      </c>
      <c r="C973" s="3"/>
      <c r="D973" s="3"/>
      <c r="E973" s="91" t="s">
        <v>66</v>
      </c>
      <c r="F973" s="3">
        <v>6723351</v>
      </c>
      <c r="G973" s="3">
        <v>2020</v>
      </c>
      <c r="H973" s="3" t="s">
        <v>150</v>
      </c>
      <c r="I973" s="3" t="s">
        <v>159</v>
      </c>
      <c r="K973" s="3" t="s">
        <v>387</v>
      </c>
      <c r="L973" s="3" t="s">
        <v>146</v>
      </c>
      <c r="M973" s="6" t="s">
        <v>3769</v>
      </c>
      <c r="N973" s="10"/>
    </row>
    <row r="974" ht="12.75" spans="1:14">
      <c r="A974" s="154" t="s">
        <v>4838</v>
      </c>
      <c r="B974" s="154">
        <f t="shared" si="5"/>
        <v>10981</v>
      </c>
      <c r="C974" s="3"/>
      <c r="D974" s="3"/>
      <c r="E974" s="91" t="s">
        <v>66</v>
      </c>
      <c r="F974" s="3">
        <v>1364528</v>
      </c>
      <c r="G974" s="3">
        <v>2020</v>
      </c>
      <c r="H974" s="3" t="s">
        <v>148</v>
      </c>
      <c r="I974" s="3" t="s">
        <v>83</v>
      </c>
      <c r="L974" s="3" t="s">
        <v>281</v>
      </c>
      <c r="M974" s="6" t="s">
        <v>3769</v>
      </c>
      <c r="N974" s="10"/>
    </row>
    <row r="975" ht="12.75" spans="1:14">
      <c r="A975" s="154" t="s">
        <v>4838</v>
      </c>
      <c r="B975" s="154">
        <f t="shared" si="5"/>
        <v>10982</v>
      </c>
      <c r="C975" s="3"/>
      <c r="D975" s="3"/>
      <c r="E975" s="91" t="s">
        <v>66</v>
      </c>
      <c r="F975" s="91" t="s">
        <v>301</v>
      </c>
      <c r="G975" s="3">
        <v>2020</v>
      </c>
      <c r="H975" s="3" t="s">
        <v>150</v>
      </c>
      <c r="I975" s="3" t="s">
        <v>83</v>
      </c>
      <c r="K975" s="3" t="s">
        <v>302</v>
      </c>
      <c r="L975" s="3" t="s">
        <v>147</v>
      </c>
      <c r="M975" s="6" t="s">
        <v>3769</v>
      </c>
      <c r="N975" s="10"/>
    </row>
    <row r="976" ht="12.75" spans="1:14">
      <c r="A976" s="154" t="s">
        <v>4838</v>
      </c>
      <c r="B976" s="154">
        <f t="shared" si="5"/>
        <v>10983</v>
      </c>
      <c r="C976" s="3"/>
      <c r="D976" s="3"/>
      <c r="E976" s="91" t="s">
        <v>66</v>
      </c>
      <c r="F976" s="3">
        <v>3752423</v>
      </c>
      <c r="G976" s="3">
        <v>2020</v>
      </c>
      <c r="H976" s="3" t="s">
        <v>150</v>
      </c>
      <c r="I976" s="3" t="s">
        <v>63</v>
      </c>
      <c r="K976" s="3" t="s">
        <v>302</v>
      </c>
      <c r="L976" s="3" t="s">
        <v>146</v>
      </c>
      <c r="M976" s="6" t="s">
        <v>3769</v>
      </c>
      <c r="N976" s="10"/>
    </row>
    <row r="977" ht="12.75" spans="1:14">
      <c r="A977" s="154" t="s">
        <v>4838</v>
      </c>
      <c r="B977" s="154">
        <f t="shared" si="5"/>
        <v>10984</v>
      </c>
      <c r="C977" s="3"/>
      <c r="D977" s="3"/>
      <c r="E977" s="91" t="s">
        <v>66</v>
      </c>
      <c r="F977" s="3">
        <v>6873658</v>
      </c>
      <c r="G977" s="3">
        <v>2020</v>
      </c>
      <c r="H977" s="3" t="s">
        <v>148</v>
      </c>
      <c r="I977" s="3" t="s">
        <v>63</v>
      </c>
      <c r="L977" s="3" t="s">
        <v>281</v>
      </c>
      <c r="M977" s="6" t="s">
        <v>3769</v>
      </c>
      <c r="N977" s="10"/>
    </row>
    <row r="978" ht="12.75" spans="1:14">
      <c r="A978" s="154" t="s">
        <v>4838</v>
      </c>
      <c r="B978" s="154">
        <f t="shared" si="5"/>
        <v>10985</v>
      </c>
      <c r="C978" s="3"/>
      <c r="D978" s="3"/>
      <c r="E978" s="91" t="s">
        <v>66</v>
      </c>
      <c r="F978" s="3">
        <v>7822840</v>
      </c>
      <c r="G978" s="3">
        <v>2020</v>
      </c>
      <c r="H978" s="3" t="s">
        <v>131</v>
      </c>
      <c r="I978" s="3" t="s">
        <v>83</v>
      </c>
      <c r="L978" s="3" t="s">
        <v>152</v>
      </c>
      <c r="M978" s="6" t="s">
        <v>3769</v>
      </c>
      <c r="N978" s="10"/>
    </row>
    <row r="979" ht="12.75" spans="1:40">
      <c r="A979" s="206" t="s">
        <v>4838</v>
      </c>
      <c r="B979" s="206">
        <f t="shared" si="5"/>
        <v>10986</v>
      </c>
      <c r="C979" s="207"/>
      <c r="D979" s="207"/>
      <c r="E979" s="208"/>
      <c r="F979" s="207"/>
      <c r="G979" s="207"/>
      <c r="H979" s="207"/>
      <c r="I979" s="207"/>
      <c r="J979" s="212"/>
      <c r="K979" s="212"/>
      <c r="L979" s="207"/>
      <c r="M979" s="212"/>
      <c r="N979" s="10"/>
      <c r="O979" s="212"/>
      <c r="P979" s="212"/>
      <c r="Q979" s="212"/>
      <c r="R979" s="212"/>
      <c r="S979" s="212"/>
      <c r="T979" s="212"/>
      <c r="U979" s="212"/>
      <c r="V979" s="212"/>
      <c r="W979" s="212"/>
      <c r="X979" s="212"/>
      <c r="Y979" s="212"/>
      <c r="Z979" s="212"/>
      <c r="AA979" s="212"/>
      <c r="AB979" s="212"/>
      <c r="AC979" s="212"/>
      <c r="AD979" s="212"/>
      <c r="AE979" s="212"/>
      <c r="AF979" s="212"/>
      <c r="AG979" s="212"/>
      <c r="AH979" s="212"/>
      <c r="AI979" s="212"/>
      <c r="AJ979" s="212"/>
      <c r="AK979" s="212"/>
      <c r="AL979" s="212"/>
      <c r="AM979" s="212"/>
      <c r="AN979" s="212"/>
    </row>
    <row r="980" ht="12.75" spans="1:14">
      <c r="A980" s="154" t="s">
        <v>4838</v>
      </c>
      <c r="B980" s="154">
        <f t="shared" si="5"/>
        <v>10987</v>
      </c>
      <c r="C980" s="3"/>
      <c r="D980" s="3"/>
      <c r="E980" s="91" t="s">
        <v>66</v>
      </c>
      <c r="F980" s="3">
        <v>6183454</v>
      </c>
      <c r="G980" s="3">
        <v>2020</v>
      </c>
      <c r="H980" s="3" t="s">
        <v>148</v>
      </c>
      <c r="I980" s="3" t="s">
        <v>261</v>
      </c>
      <c r="K980" s="3" t="s">
        <v>149</v>
      </c>
      <c r="L980" s="3" t="s">
        <v>146</v>
      </c>
      <c r="M980" s="6" t="s">
        <v>3769</v>
      </c>
      <c r="N980" s="10"/>
    </row>
    <row r="981" ht="12.75" spans="1:14">
      <c r="A981" s="154" t="s">
        <v>4838</v>
      </c>
      <c r="B981" s="154">
        <v>10989</v>
      </c>
      <c r="C981" s="3"/>
      <c r="D981" s="3"/>
      <c r="E981" s="91" t="s">
        <v>66</v>
      </c>
      <c r="F981" s="3">
        <v>1604736</v>
      </c>
      <c r="G981" s="3">
        <v>2020</v>
      </c>
      <c r="H981" s="3" t="s">
        <v>148</v>
      </c>
      <c r="I981" s="3" t="s">
        <v>63</v>
      </c>
      <c r="K981" s="3" t="s">
        <v>643</v>
      </c>
      <c r="L981" s="3" t="s">
        <v>146</v>
      </c>
      <c r="M981" s="6" t="s">
        <v>3769</v>
      </c>
      <c r="N981" s="10"/>
    </row>
    <row r="982" ht="12.75" spans="1:14">
      <c r="A982" s="154" t="s">
        <v>4838</v>
      </c>
      <c r="B982" s="154">
        <f t="shared" ref="B982:B1339" si="6">B981+1</f>
        <v>10990</v>
      </c>
      <c r="C982" s="3"/>
      <c r="D982" s="3"/>
      <c r="E982" s="91" t="s">
        <v>66</v>
      </c>
      <c r="F982" s="3">
        <v>2788441</v>
      </c>
      <c r="G982" s="3">
        <v>2020</v>
      </c>
      <c r="H982" s="3" t="s">
        <v>148</v>
      </c>
      <c r="I982" s="3" t="s">
        <v>63</v>
      </c>
      <c r="K982" s="3" t="s">
        <v>86</v>
      </c>
      <c r="L982" s="3" t="s">
        <v>146</v>
      </c>
      <c r="M982" s="6" t="s">
        <v>3769</v>
      </c>
      <c r="N982" s="10"/>
    </row>
    <row r="983" ht="12.75" spans="1:14">
      <c r="A983" s="154" t="s">
        <v>4838</v>
      </c>
      <c r="B983" s="154">
        <f t="shared" si="6"/>
        <v>10991</v>
      </c>
      <c r="C983" s="3"/>
      <c r="D983" s="3"/>
      <c r="E983" s="91" t="s">
        <v>66</v>
      </c>
      <c r="F983" s="3">
        <v>8581208</v>
      </c>
      <c r="G983" s="3">
        <v>2020</v>
      </c>
      <c r="H983" s="3" t="s">
        <v>150</v>
      </c>
      <c r="I983" s="3" t="s">
        <v>63</v>
      </c>
      <c r="K983" s="3" t="s">
        <v>574</v>
      </c>
      <c r="L983" s="3" t="s">
        <v>156</v>
      </c>
      <c r="M983" s="6" t="s">
        <v>3769</v>
      </c>
      <c r="N983" s="10"/>
    </row>
    <row r="984" ht="12.75" spans="1:14">
      <c r="A984" s="154" t="s">
        <v>4838</v>
      </c>
      <c r="B984" s="154">
        <f t="shared" si="6"/>
        <v>10992</v>
      </c>
      <c r="C984" s="3"/>
      <c r="D984" s="3"/>
      <c r="E984" s="91" t="s">
        <v>66</v>
      </c>
      <c r="F984" s="3">
        <v>8860160</v>
      </c>
      <c r="G984" s="3">
        <v>2020</v>
      </c>
      <c r="H984" s="3" t="s">
        <v>303</v>
      </c>
      <c r="I984" s="3" t="s">
        <v>304</v>
      </c>
      <c r="K984" s="3" t="s">
        <v>305</v>
      </c>
      <c r="L984" s="3" t="s">
        <v>281</v>
      </c>
      <c r="M984" s="6" t="s">
        <v>3769</v>
      </c>
      <c r="N984" s="10"/>
    </row>
    <row r="985" ht="12.75" spans="1:14">
      <c r="A985" s="154" t="s">
        <v>4838</v>
      </c>
      <c r="B985" s="154">
        <f t="shared" si="6"/>
        <v>10993</v>
      </c>
      <c r="C985" s="3"/>
      <c r="D985" s="3"/>
      <c r="E985" s="91" t="s">
        <v>66</v>
      </c>
      <c r="F985" s="3">
        <v>4778300</v>
      </c>
      <c r="G985" s="63">
        <v>2020</v>
      </c>
      <c r="H985" s="3" t="s">
        <v>303</v>
      </c>
      <c r="I985" s="3" t="s">
        <v>83</v>
      </c>
      <c r="L985" s="3" t="s">
        <v>281</v>
      </c>
      <c r="M985" s="6" t="s">
        <v>3769</v>
      </c>
      <c r="N985" s="10"/>
    </row>
    <row r="986" ht="12.75" spans="1:14">
      <c r="A986" s="154" t="s">
        <v>4838</v>
      </c>
      <c r="B986" s="154">
        <f t="shared" si="6"/>
        <v>10994</v>
      </c>
      <c r="C986" s="3"/>
      <c r="D986" s="3"/>
      <c r="E986" s="91" t="s">
        <v>66</v>
      </c>
      <c r="F986" s="3">
        <v>2358667</v>
      </c>
      <c r="G986" s="3">
        <v>2020</v>
      </c>
      <c r="H986" s="3" t="s">
        <v>148</v>
      </c>
      <c r="I986" s="3" t="s">
        <v>25</v>
      </c>
      <c r="L986" s="3" t="s">
        <v>156</v>
      </c>
      <c r="M986" s="6" t="s">
        <v>3769</v>
      </c>
      <c r="N986" s="10"/>
    </row>
    <row r="987" ht="12.75" spans="1:14">
      <c r="A987" s="154" t="s">
        <v>4838</v>
      </c>
      <c r="B987" s="154">
        <f t="shared" si="6"/>
        <v>10995</v>
      </c>
      <c r="E987" s="91" t="s">
        <v>66</v>
      </c>
      <c r="F987" s="3">
        <v>1442604</v>
      </c>
      <c r="G987" s="3">
        <v>2020</v>
      </c>
      <c r="H987" s="3" t="s">
        <v>148</v>
      </c>
      <c r="I987" s="3" t="s">
        <v>63</v>
      </c>
      <c r="K987" s="3" t="s">
        <v>149</v>
      </c>
      <c r="L987" s="3" t="s">
        <v>146</v>
      </c>
      <c r="M987" s="6" t="s">
        <v>3769</v>
      </c>
      <c r="N987" s="10"/>
    </row>
    <row r="988" ht="12.75" spans="1:14">
      <c r="A988" s="154" t="s">
        <v>4838</v>
      </c>
      <c r="B988" s="154">
        <f t="shared" si="6"/>
        <v>10996</v>
      </c>
      <c r="E988" s="91" t="s">
        <v>66</v>
      </c>
      <c r="F988" s="3">
        <v>8706313</v>
      </c>
      <c r="G988" s="3">
        <v>2020</v>
      </c>
      <c r="H988" s="3" t="s">
        <v>148</v>
      </c>
      <c r="I988" s="3" t="s">
        <v>261</v>
      </c>
      <c r="K988" s="3" t="s">
        <v>644</v>
      </c>
      <c r="L988" s="3" t="s">
        <v>146</v>
      </c>
      <c r="M988" s="6" t="s">
        <v>3769</v>
      </c>
      <c r="N988" s="10"/>
    </row>
    <row r="989" ht="12.75" spans="1:14">
      <c r="A989" s="154" t="s">
        <v>4838</v>
      </c>
      <c r="B989" s="154">
        <f t="shared" si="6"/>
        <v>10997</v>
      </c>
      <c r="E989" s="91" t="s">
        <v>66</v>
      </c>
      <c r="F989" s="3">
        <v>7204357</v>
      </c>
      <c r="G989" s="3">
        <v>2020</v>
      </c>
      <c r="H989" s="3" t="s">
        <v>645</v>
      </c>
      <c r="I989" s="3" t="s">
        <v>304</v>
      </c>
      <c r="K989" s="3" t="s">
        <v>646</v>
      </c>
      <c r="L989" s="3" t="s">
        <v>146</v>
      </c>
      <c r="M989" s="6" t="s">
        <v>3769</v>
      </c>
      <c r="N989" s="10"/>
    </row>
    <row r="990" ht="12.75" spans="1:14">
      <c r="A990" s="154" t="s">
        <v>4838</v>
      </c>
      <c r="B990" s="154">
        <f t="shared" si="6"/>
        <v>10998</v>
      </c>
      <c r="E990" s="91" t="s">
        <v>66</v>
      </c>
      <c r="F990" s="3">
        <v>7324124</v>
      </c>
      <c r="G990" s="3">
        <v>2020</v>
      </c>
      <c r="H990" s="3" t="s">
        <v>72</v>
      </c>
      <c r="I990" s="3" t="s">
        <v>115</v>
      </c>
      <c r="K990" s="3" t="s">
        <v>89</v>
      </c>
      <c r="L990" s="3" t="s">
        <v>281</v>
      </c>
      <c r="M990" s="6" t="s">
        <v>3769</v>
      </c>
      <c r="N990" s="10"/>
    </row>
    <row r="991" ht="12.75" spans="1:14">
      <c r="A991" s="154" t="s">
        <v>4838</v>
      </c>
      <c r="B991" s="154">
        <f t="shared" si="6"/>
        <v>10999</v>
      </c>
      <c r="E991" s="91" t="s">
        <v>66</v>
      </c>
      <c r="F991" s="3">
        <v>4612102</v>
      </c>
      <c r="G991" s="3">
        <v>2020</v>
      </c>
      <c r="H991" s="3" t="s">
        <v>429</v>
      </c>
      <c r="I991" s="3" t="s">
        <v>36</v>
      </c>
      <c r="K991" s="3" t="s">
        <v>52</v>
      </c>
      <c r="L991" s="3" t="s">
        <v>146</v>
      </c>
      <c r="M991" s="6" t="s">
        <v>3769</v>
      </c>
      <c r="N991" s="10"/>
    </row>
    <row r="992" ht="12.75" spans="1:14">
      <c r="A992" s="154" t="s">
        <v>4838</v>
      </c>
      <c r="B992" s="154">
        <f t="shared" si="6"/>
        <v>11000</v>
      </c>
      <c r="E992" s="91" t="s">
        <v>66</v>
      </c>
      <c r="F992" s="3">
        <v>6802143</v>
      </c>
      <c r="G992" s="3">
        <v>2020</v>
      </c>
      <c r="H992" s="3" t="s">
        <v>148</v>
      </c>
      <c r="I992" s="3" t="s">
        <v>36</v>
      </c>
      <c r="L992" s="3" t="s">
        <v>146</v>
      </c>
      <c r="M992" s="6" t="s">
        <v>3769</v>
      </c>
      <c r="N992" s="10"/>
    </row>
    <row r="993" ht="12.75" spans="1:14">
      <c r="A993" s="154" t="s">
        <v>4838</v>
      </c>
      <c r="B993" s="154">
        <f t="shared" si="6"/>
        <v>11001</v>
      </c>
      <c r="E993" s="91" t="s">
        <v>66</v>
      </c>
      <c r="F993" s="3">
        <v>4574480</v>
      </c>
      <c r="G993" s="3">
        <v>2020</v>
      </c>
      <c r="H993" s="3" t="s">
        <v>72</v>
      </c>
      <c r="I993" s="3" t="s">
        <v>2447</v>
      </c>
      <c r="K993" s="3" t="s">
        <v>2448</v>
      </c>
      <c r="L993" s="3" t="s">
        <v>281</v>
      </c>
      <c r="M993" s="6" t="s">
        <v>4834</v>
      </c>
      <c r="N993" s="10"/>
    </row>
    <row r="994" ht="12.75" spans="1:14">
      <c r="A994" s="154" t="s">
        <v>4838</v>
      </c>
      <c r="B994" s="154">
        <f t="shared" si="6"/>
        <v>11002</v>
      </c>
      <c r="E994" s="91" t="s">
        <v>66</v>
      </c>
      <c r="F994" s="3">
        <v>2768316</v>
      </c>
      <c r="G994" s="3">
        <v>2020</v>
      </c>
      <c r="H994" s="3" t="s">
        <v>72</v>
      </c>
      <c r="I994" s="3" t="s">
        <v>1837</v>
      </c>
      <c r="K994" s="3" t="s">
        <v>1838</v>
      </c>
      <c r="L994" s="3" t="s">
        <v>281</v>
      </c>
      <c r="M994" s="6" t="s">
        <v>4834</v>
      </c>
      <c r="N994" s="10"/>
    </row>
    <row r="995" ht="12.75" spans="1:14">
      <c r="A995" s="154" t="s">
        <v>4838</v>
      </c>
      <c r="B995" s="154">
        <f t="shared" si="6"/>
        <v>11003</v>
      </c>
      <c r="E995" s="91" t="s">
        <v>66</v>
      </c>
      <c r="F995" s="3">
        <v>7880445</v>
      </c>
      <c r="G995" s="3">
        <v>2020</v>
      </c>
      <c r="H995" s="3" t="s">
        <v>72</v>
      </c>
      <c r="I995" s="3" t="s">
        <v>2202</v>
      </c>
      <c r="K995" s="3" t="s">
        <v>89</v>
      </c>
      <c r="L995" s="3" t="s">
        <v>281</v>
      </c>
      <c r="M995" s="6" t="s">
        <v>4834</v>
      </c>
      <c r="N995" s="10"/>
    </row>
    <row r="996" ht="12.75" spans="1:14">
      <c r="A996" s="154" t="s">
        <v>4838</v>
      </c>
      <c r="B996" s="154">
        <f t="shared" si="6"/>
        <v>11004</v>
      </c>
      <c r="E996" s="91" t="s">
        <v>66</v>
      </c>
      <c r="F996" s="3">
        <v>6111814</v>
      </c>
      <c r="G996" s="3">
        <v>2020</v>
      </c>
      <c r="H996" s="3" t="s">
        <v>148</v>
      </c>
      <c r="I996" s="3" t="s">
        <v>63</v>
      </c>
      <c r="L996" s="3" t="s">
        <v>281</v>
      </c>
      <c r="M996" s="6" t="s">
        <v>3769</v>
      </c>
      <c r="N996" s="10"/>
    </row>
    <row r="997" ht="12.75" spans="1:14">
      <c r="A997" s="154" t="s">
        <v>4838</v>
      </c>
      <c r="B997" s="154">
        <f t="shared" si="6"/>
        <v>11005</v>
      </c>
      <c r="E997" s="91" t="s">
        <v>66</v>
      </c>
      <c r="F997" s="3">
        <v>5625713</v>
      </c>
      <c r="G997" s="3">
        <v>2020</v>
      </c>
      <c r="H997" s="3" t="s">
        <v>68</v>
      </c>
      <c r="I997" s="3" t="s">
        <v>115</v>
      </c>
      <c r="L997" s="3" t="s">
        <v>146</v>
      </c>
      <c r="M997" s="6" t="s">
        <v>3769</v>
      </c>
      <c r="N997" s="10"/>
    </row>
    <row r="998" ht="12.75" spans="1:14">
      <c r="A998" s="154" t="s">
        <v>4838</v>
      </c>
      <c r="B998" s="154">
        <f t="shared" si="6"/>
        <v>11006</v>
      </c>
      <c r="E998" s="91" t="s">
        <v>66</v>
      </c>
      <c r="F998" s="91" t="s">
        <v>306</v>
      </c>
      <c r="G998" s="3">
        <v>2020</v>
      </c>
      <c r="H998" s="3" t="s">
        <v>148</v>
      </c>
      <c r="I998" s="3" t="s">
        <v>63</v>
      </c>
      <c r="L998" s="3" t="s">
        <v>146</v>
      </c>
      <c r="M998" s="6" t="s">
        <v>3769</v>
      </c>
      <c r="N998" s="10"/>
    </row>
    <row r="999" ht="12.75" spans="1:14">
      <c r="A999" s="154" t="s">
        <v>4838</v>
      </c>
      <c r="B999" s="154">
        <f t="shared" si="6"/>
        <v>11007</v>
      </c>
      <c r="E999" s="91" t="s">
        <v>66</v>
      </c>
      <c r="F999" s="3">
        <v>7884516</v>
      </c>
      <c r="G999" s="3">
        <v>2020</v>
      </c>
      <c r="H999" s="3" t="s">
        <v>148</v>
      </c>
      <c r="I999" s="3" t="s">
        <v>63</v>
      </c>
      <c r="L999" s="3" t="s">
        <v>156</v>
      </c>
      <c r="M999" s="6" t="s">
        <v>3769</v>
      </c>
      <c r="N999" s="10"/>
    </row>
    <row r="1000" ht="12.75" spans="1:14">
      <c r="A1000" s="154" t="s">
        <v>4838</v>
      </c>
      <c r="B1000" s="154">
        <f t="shared" si="6"/>
        <v>11008</v>
      </c>
      <c r="E1000" s="91" t="s">
        <v>66</v>
      </c>
      <c r="F1000" s="3">
        <v>4256037</v>
      </c>
      <c r="G1000" s="3">
        <v>2020</v>
      </c>
      <c r="H1000" s="3" t="s">
        <v>148</v>
      </c>
      <c r="I1000" s="3" t="s">
        <v>29</v>
      </c>
      <c r="K1000" s="3" t="s">
        <v>149</v>
      </c>
      <c r="L1000" s="3" t="s">
        <v>156</v>
      </c>
      <c r="M1000" s="6" t="s">
        <v>3769</v>
      </c>
      <c r="N1000" s="10"/>
    </row>
    <row r="1001" ht="12.75" spans="1:14">
      <c r="A1001" s="154" t="s">
        <v>4838</v>
      </c>
      <c r="B1001" s="154">
        <f t="shared" si="6"/>
        <v>11009</v>
      </c>
      <c r="E1001" s="91" t="s">
        <v>66</v>
      </c>
      <c r="F1001" s="3">
        <v>2135284</v>
      </c>
      <c r="G1001" s="3">
        <v>2011</v>
      </c>
      <c r="H1001" s="3" t="s">
        <v>3833</v>
      </c>
      <c r="I1001" s="3" t="s">
        <v>3834</v>
      </c>
      <c r="K1001" s="3" t="s">
        <v>3835</v>
      </c>
      <c r="L1001" s="3" t="s">
        <v>3836</v>
      </c>
      <c r="M1001" s="6" t="s">
        <v>3833</v>
      </c>
      <c r="N1001" s="10"/>
    </row>
    <row r="1002" ht="12.75" spans="1:14">
      <c r="A1002" s="154" t="s">
        <v>4838</v>
      </c>
      <c r="B1002" s="154">
        <f t="shared" si="6"/>
        <v>11010</v>
      </c>
      <c r="E1002" s="91" t="s">
        <v>66</v>
      </c>
      <c r="F1002" s="3">
        <v>3702730</v>
      </c>
      <c r="G1002" s="3">
        <v>2020</v>
      </c>
      <c r="H1002" s="3" t="s">
        <v>72</v>
      </c>
      <c r="I1002" s="3" t="s">
        <v>2746</v>
      </c>
      <c r="K1002" s="3" t="s">
        <v>2080</v>
      </c>
      <c r="L1002" s="3" t="s">
        <v>281</v>
      </c>
      <c r="M1002" s="6" t="s">
        <v>4834</v>
      </c>
      <c r="N1002" s="10"/>
    </row>
    <row r="1003" ht="12.75" spans="1:14">
      <c r="A1003" s="154" t="s">
        <v>4838</v>
      </c>
      <c r="B1003" s="154">
        <f t="shared" si="6"/>
        <v>11011</v>
      </c>
      <c r="E1003" s="91" t="s">
        <v>66</v>
      </c>
      <c r="F1003" s="3">
        <v>7588020</v>
      </c>
      <c r="G1003" s="3">
        <v>2020</v>
      </c>
      <c r="H1003" s="3" t="s">
        <v>153</v>
      </c>
      <c r="I1003" s="3" t="s">
        <v>154</v>
      </c>
      <c r="K1003" s="3" t="s">
        <v>155</v>
      </c>
      <c r="L1003" s="3" t="s">
        <v>156</v>
      </c>
      <c r="M1003" s="6" t="s">
        <v>3769</v>
      </c>
      <c r="N1003" s="10"/>
    </row>
    <row r="1004" ht="12.75" spans="1:14">
      <c r="A1004" s="154" t="s">
        <v>4838</v>
      </c>
      <c r="B1004" s="154">
        <f t="shared" si="6"/>
        <v>11012</v>
      </c>
      <c r="E1004" s="91" t="s">
        <v>66</v>
      </c>
      <c r="F1004" s="3">
        <v>1326603</v>
      </c>
      <c r="G1004" s="3">
        <v>2020</v>
      </c>
      <c r="H1004" s="3" t="s">
        <v>150</v>
      </c>
      <c r="I1004" s="3" t="s">
        <v>63</v>
      </c>
      <c r="K1004" s="3" t="s">
        <v>86</v>
      </c>
      <c r="L1004" s="3" t="s">
        <v>281</v>
      </c>
      <c r="M1004" s="6" t="s">
        <v>3769</v>
      </c>
      <c r="N1004" s="10"/>
    </row>
    <row r="1005" ht="12.75" spans="1:14">
      <c r="A1005" s="154" t="s">
        <v>4838</v>
      </c>
      <c r="B1005" s="154">
        <f t="shared" si="6"/>
        <v>11013</v>
      </c>
      <c r="E1005" s="91" t="s">
        <v>66</v>
      </c>
      <c r="F1005" s="3">
        <v>5730365</v>
      </c>
      <c r="G1005" s="3">
        <v>2020</v>
      </c>
      <c r="H1005" s="3" t="s">
        <v>72</v>
      </c>
      <c r="I1005" s="3" t="s">
        <v>2480</v>
      </c>
      <c r="K1005" s="3" t="s">
        <v>74</v>
      </c>
      <c r="L1005" s="3" t="s">
        <v>147</v>
      </c>
      <c r="M1005" s="6" t="s">
        <v>4834</v>
      </c>
      <c r="N1005" s="10"/>
    </row>
    <row r="1006" ht="12.75" spans="1:14">
      <c r="A1006" s="154" t="s">
        <v>4838</v>
      </c>
      <c r="B1006" s="154">
        <f t="shared" si="6"/>
        <v>11014</v>
      </c>
      <c r="E1006" s="91" t="s">
        <v>66</v>
      </c>
      <c r="F1006" s="3">
        <v>7386806</v>
      </c>
      <c r="G1006" s="3">
        <v>2020</v>
      </c>
      <c r="H1006" s="3" t="s">
        <v>148</v>
      </c>
      <c r="I1006" s="3" t="s">
        <v>29</v>
      </c>
      <c r="K1006" s="3" t="s">
        <v>149</v>
      </c>
      <c r="L1006" s="3" t="s">
        <v>281</v>
      </c>
      <c r="M1006" s="6" t="s">
        <v>3769</v>
      </c>
      <c r="N1006" s="10"/>
    </row>
    <row r="1007" ht="12.75" spans="1:14">
      <c r="A1007" s="154" t="s">
        <v>4838</v>
      </c>
      <c r="B1007" s="154">
        <f t="shared" si="6"/>
        <v>11015</v>
      </c>
      <c r="E1007" s="91" t="s">
        <v>66</v>
      </c>
      <c r="F1007" s="91" t="s">
        <v>560</v>
      </c>
      <c r="G1007" s="3">
        <v>2020</v>
      </c>
      <c r="H1007" s="3" t="s">
        <v>148</v>
      </c>
      <c r="I1007" s="3" t="s">
        <v>63</v>
      </c>
      <c r="L1007" s="3" t="s">
        <v>281</v>
      </c>
      <c r="M1007" s="6" t="s">
        <v>3769</v>
      </c>
      <c r="N1007" s="10"/>
    </row>
    <row r="1008" ht="12.75" spans="1:14">
      <c r="A1008" s="154" t="s">
        <v>4838</v>
      </c>
      <c r="B1008" s="154">
        <f t="shared" si="6"/>
        <v>11016</v>
      </c>
      <c r="E1008" s="91" t="s">
        <v>66</v>
      </c>
      <c r="F1008" s="3">
        <v>3488376</v>
      </c>
      <c r="G1008" s="3">
        <v>2020</v>
      </c>
      <c r="H1008" s="3" t="s">
        <v>148</v>
      </c>
      <c r="I1008" s="3" t="s">
        <v>36</v>
      </c>
      <c r="K1008" s="3" t="s">
        <v>644</v>
      </c>
      <c r="L1008" s="3" t="s">
        <v>146</v>
      </c>
      <c r="M1008" s="6" t="s">
        <v>3769</v>
      </c>
      <c r="N1008" s="10"/>
    </row>
    <row r="1009" ht="12.75" spans="1:14">
      <c r="A1009" s="154" t="s">
        <v>4838</v>
      </c>
      <c r="B1009" s="154">
        <f t="shared" si="6"/>
        <v>11017</v>
      </c>
      <c r="E1009" s="91" t="s">
        <v>66</v>
      </c>
      <c r="F1009" s="3">
        <v>1487601</v>
      </c>
      <c r="G1009" s="3">
        <v>2020</v>
      </c>
      <c r="H1009" s="3" t="s">
        <v>391</v>
      </c>
      <c r="I1009" s="3" t="s">
        <v>647</v>
      </c>
      <c r="K1009" s="3" t="s">
        <v>648</v>
      </c>
      <c r="L1009" s="3" t="s">
        <v>156</v>
      </c>
      <c r="M1009" s="6" t="s">
        <v>3769</v>
      </c>
      <c r="N1009" s="10"/>
    </row>
    <row r="1010" ht="12.75" spans="1:14">
      <c r="A1010" s="154" t="s">
        <v>4838</v>
      </c>
      <c r="B1010" s="154">
        <f t="shared" si="6"/>
        <v>11018</v>
      </c>
      <c r="E1010" s="91" t="s">
        <v>66</v>
      </c>
      <c r="F1010" s="3">
        <v>8262732</v>
      </c>
      <c r="G1010" s="3">
        <v>2019</v>
      </c>
      <c r="H1010" s="3" t="s">
        <v>72</v>
      </c>
      <c r="I1010" s="3" t="s">
        <v>1042</v>
      </c>
      <c r="K1010" s="3" t="s">
        <v>1733</v>
      </c>
      <c r="L1010" s="3" t="s">
        <v>146</v>
      </c>
      <c r="M1010" s="6" t="s">
        <v>3770</v>
      </c>
      <c r="N1010" s="10"/>
    </row>
    <row r="1011" ht="12.75" spans="1:14">
      <c r="A1011" s="154" t="s">
        <v>4838</v>
      </c>
      <c r="B1011" s="154">
        <f t="shared" si="6"/>
        <v>11019</v>
      </c>
      <c r="E1011" s="91" t="s">
        <v>66</v>
      </c>
      <c r="F1011" s="3">
        <v>7407521</v>
      </c>
      <c r="G1011" s="3">
        <v>2020</v>
      </c>
      <c r="H1011" s="3" t="s">
        <v>148</v>
      </c>
      <c r="I1011" s="3" t="s">
        <v>83</v>
      </c>
      <c r="K1011" s="3" t="s">
        <v>642</v>
      </c>
      <c r="L1011" s="3" t="s">
        <v>156</v>
      </c>
      <c r="M1011" s="6" t="s">
        <v>3769</v>
      </c>
      <c r="N1011" s="10"/>
    </row>
    <row r="1012" ht="12.75" spans="1:14">
      <c r="A1012" s="154" t="s">
        <v>4838</v>
      </c>
      <c r="B1012" s="154">
        <f t="shared" si="6"/>
        <v>11020</v>
      </c>
      <c r="E1012" s="91" t="s">
        <v>66</v>
      </c>
      <c r="F1012" s="3">
        <v>6724406</v>
      </c>
      <c r="G1012" s="3">
        <v>2010</v>
      </c>
      <c r="H1012" s="3" t="s">
        <v>3833</v>
      </c>
      <c r="I1012" s="3" t="s">
        <v>3837</v>
      </c>
      <c r="L1012" s="3" t="s">
        <v>3838</v>
      </c>
      <c r="M1012" s="6" t="s">
        <v>3833</v>
      </c>
      <c r="N1012" s="10"/>
    </row>
    <row r="1013" ht="12.75" spans="1:14">
      <c r="A1013" s="154" t="s">
        <v>4838</v>
      </c>
      <c r="B1013" s="154">
        <f t="shared" si="6"/>
        <v>11021</v>
      </c>
      <c r="E1013" s="91" t="s">
        <v>66</v>
      </c>
      <c r="F1013" s="3">
        <v>5544810</v>
      </c>
      <c r="G1013" s="3">
        <v>2020</v>
      </c>
      <c r="H1013" s="3" t="s">
        <v>148</v>
      </c>
      <c r="I1013" s="3" t="s">
        <v>63</v>
      </c>
      <c r="K1013" s="3" t="s">
        <v>149</v>
      </c>
      <c r="L1013" s="3" t="s">
        <v>281</v>
      </c>
      <c r="M1013" s="6" t="s">
        <v>3769</v>
      </c>
      <c r="N1013" s="10"/>
    </row>
    <row r="1014" ht="12.75" spans="1:14">
      <c r="A1014" s="154" t="s">
        <v>937</v>
      </c>
      <c r="B1014" s="154">
        <f t="shared" si="6"/>
        <v>11022</v>
      </c>
      <c r="E1014" s="91" t="s">
        <v>66</v>
      </c>
      <c r="F1014" s="140">
        <v>7830717</v>
      </c>
      <c r="G1014" s="140">
        <v>2020</v>
      </c>
      <c r="H1014" s="140" t="s">
        <v>131</v>
      </c>
      <c r="I1014" s="140" t="s">
        <v>115</v>
      </c>
      <c r="J1014" s="140">
        <v>317</v>
      </c>
      <c r="K1014" s="143"/>
      <c r="L1014" s="140" t="s">
        <v>277</v>
      </c>
      <c r="M1014" s="6" t="s">
        <v>3769</v>
      </c>
      <c r="N1014" s="10"/>
    </row>
    <row r="1015" ht="12.75" spans="1:14">
      <c r="A1015" s="154" t="s">
        <v>937</v>
      </c>
      <c r="B1015" s="154">
        <f t="shared" si="6"/>
        <v>11023</v>
      </c>
      <c r="E1015" s="91" t="s">
        <v>66</v>
      </c>
      <c r="F1015" s="140">
        <v>2206836</v>
      </c>
      <c r="G1015" s="140">
        <v>2020</v>
      </c>
      <c r="H1015" s="140" t="s">
        <v>131</v>
      </c>
      <c r="I1015" s="140" t="s">
        <v>115</v>
      </c>
      <c r="J1015" s="140">
        <v>317</v>
      </c>
      <c r="K1015" s="143"/>
      <c r="L1015" s="140" t="s">
        <v>277</v>
      </c>
      <c r="M1015" s="6" t="s">
        <v>3769</v>
      </c>
      <c r="N1015" s="10"/>
    </row>
    <row r="1016" ht="12.75" spans="1:14">
      <c r="A1016" s="154" t="s">
        <v>937</v>
      </c>
      <c r="B1016" s="154">
        <f t="shared" si="6"/>
        <v>11024</v>
      </c>
      <c r="E1016" s="91" t="s">
        <v>66</v>
      </c>
      <c r="F1016" s="144" t="s">
        <v>157</v>
      </c>
      <c r="G1016" s="140">
        <v>2020</v>
      </c>
      <c r="H1016" s="140" t="s">
        <v>131</v>
      </c>
      <c r="I1016" s="140" t="s">
        <v>115</v>
      </c>
      <c r="J1016" s="140">
        <v>317</v>
      </c>
      <c r="K1016" s="143"/>
      <c r="L1016" s="140" t="s">
        <v>146</v>
      </c>
      <c r="M1016" s="6" t="s">
        <v>3769</v>
      </c>
      <c r="N1016" s="10"/>
    </row>
    <row r="1017" ht="12.75" spans="1:14">
      <c r="A1017" s="154" t="s">
        <v>937</v>
      </c>
      <c r="B1017" s="154">
        <f t="shared" si="6"/>
        <v>11025</v>
      </c>
      <c r="E1017" s="91" t="s">
        <v>66</v>
      </c>
      <c r="F1017" s="140">
        <v>4218615</v>
      </c>
      <c r="G1017" s="140">
        <v>2020</v>
      </c>
      <c r="H1017" s="140" t="s">
        <v>131</v>
      </c>
      <c r="I1017" s="140" t="s">
        <v>115</v>
      </c>
      <c r="J1017" s="140">
        <v>317</v>
      </c>
      <c r="K1017" s="143"/>
      <c r="L1017" s="140" t="s">
        <v>277</v>
      </c>
      <c r="M1017" s="6" t="s">
        <v>3769</v>
      </c>
      <c r="N1017" s="10"/>
    </row>
    <row r="1018" ht="12.75" spans="1:14">
      <c r="A1018" s="154" t="s">
        <v>937</v>
      </c>
      <c r="B1018" s="154">
        <f t="shared" si="6"/>
        <v>11026</v>
      </c>
      <c r="E1018" s="91" t="s">
        <v>66</v>
      </c>
      <c r="F1018" s="140">
        <v>2730863</v>
      </c>
      <c r="G1018" s="140">
        <v>2020</v>
      </c>
      <c r="H1018" s="140" t="s">
        <v>131</v>
      </c>
      <c r="I1018" s="140" t="s">
        <v>115</v>
      </c>
      <c r="J1018" s="140">
        <v>317</v>
      </c>
      <c r="K1018" s="143"/>
      <c r="L1018" s="140" t="s">
        <v>146</v>
      </c>
      <c r="M1018" s="6" t="s">
        <v>3769</v>
      </c>
      <c r="N1018" s="10"/>
    </row>
    <row r="1019" ht="12.75" spans="1:14">
      <c r="A1019" s="154" t="s">
        <v>937</v>
      </c>
      <c r="B1019" s="154">
        <f t="shared" si="6"/>
        <v>11027</v>
      </c>
      <c r="E1019" s="91" t="s">
        <v>66</v>
      </c>
      <c r="F1019" s="140">
        <v>2411526</v>
      </c>
      <c r="G1019" s="140">
        <v>2020</v>
      </c>
      <c r="H1019" s="140" t="s">
        <v>131</v>
      </c>
      <c r="I1019" s="140" t="s">
        <v>115</v>
      </c>
      <c r="J1019" s="140">
        <v>317</v>
      </c>
      <c r="K1019" s="143"/>
      <c r="L1019" s="140" t="s">
        <v>146</v>
      </c>
      <c r="M1019" s="6" t="s">
        <v>3769</v>
      </c>
      <c r="N1019" s="10"/>
    </row>
    <row r="1020" ht="12.75" spans="1:14">
      <c r="A1020" s="154" t="s">
        <v>937</v>
      </c>
      <c r="B1020" s="154">
        <f t="shared" si="6"/>
        <v>11028</v>
      </c>
      <c r="E1020" s="91" t="s">
        <v>66</v>
      </c>
      <c r="F1020" s="140">
        <v>7026036</v>
      </c>
      <c r="G1020" s="140">
        <v>2020</v>
      </c>
      <c r="H1020" s="140" t="s">
        <v>131</v>
      </c>
      <c r="I1020" s="140" t="s">
        <v>115</v>
      </c>
      <c r="J1020" s="140">
        <v>317</v>
      </c>
      <c r="K1020" s="143"/>
      <c r="L1020" s="140" t="s">
        <v>277</v>
      </c>
      <c r="M1020" s="6" t="s">
        <v>3769</v>
      </c>
      <c r="N1020" s="10"/>
    </row>
    <row r="1021" ht="12.75" spans="1:14">
      <c r="A1021" s="154" t="s">
        <v>937</v>
      </c>
      <c r="B1021" s="154">
        <f t="shared" si="6"/>
        <v>11029</v>
      </c>
      <c r="E1021" s="91" t="s">
        <v>66</v>
      </c>
      <c r="F1021" s="140">
        <v>8866107</v>
      </c>
      <c r="G1021" s="140">
        <v>2019</v>
      </c>
      <c r="H1021" s="140" t="s">
        <v>72</v>
      </c>
      <c r="I1021" s="140" t="s">
        <v>2442</v>
      </c>
      <c r="J1021" s="140">
        <v>2</v>
      </c>
      <c r="K1021" s="140" t="s">
        <v>2080</v>
      </c>
      <c r="L1021" s="140" t="s">
        <v>277</v>
      </c>
      <c r="M1021" s="6" t="s">
        <v>4834</v>
      </c>
      <c r="N1021" s="10"/>
    </row>
    <row r="1022" ht="12.75" spans="1:14">
      <c r="A1022" s="154" t="s">
        <v>937</v>
      </c>
      <c r="B1022" s="154">
        <f t="shared" si="6"/>
        <v>11030</v>
      </c>
      <c r="E1022" s="91" t="s">
        <v>66</v>
      </c>
      <c r="F1022" s="140">
        <v>7866832</v>
      </c>
      <c r="G1022" s="140">
        <v>2020</v>
      </c>
      <c r="H1022" s="140" t="s">
        <v>131</v>
      </c>
      <c r="I1022" s="140" t="s">
        <v>115</v>
      </c>
      <c r="J1022" s="140">
        <v>317</v>
      </c>
      <c r="K1022" s="143"/>
      <c r="L1022" s="140" t="s">
        <v>277</v>
      </c>
      <c r="M1022" s="6" t="s">
        <v>3769</v>
      </c>
      <c r="N1022" s="10"/>
    </row>
    <row r="1023" ht="12.75" spans="1:14">
      <c r="A1023" s="154" t="s">
        <v>937</v>
      </c>
      <c r="B1023" s="154">
        <f t="shared" si="6"/>
        <v>11031</v>
      </c>
      <c r="E1023" s="91" t="s">
        <v>66</v>
      </c>
      <c r="F1023" s="140">
        <v>1435556</v>
      </c>
      <c r="G1023" s="140">
        <v>2020</v>
      </c>
      <c r="H1023" s="140" t="s">
        <v>131</v>
      </c>
      <c r="I1023" s="140" t="s">
        <v>115</v>
      </c>
      <c r="J1023" s="140">
        <v>317</v>
      </c>
      <c r="K1023" s="143"/>
      <c r="L1023" s="140" t="s">
        <v>277</v>
      </c>
      <c r="M1023" s="6" t="s">
        <v>3769</v>
      </c>
      <c r="N1023" s="10"/>
    </row>
    <row r="1024" ht="12.75" spans="1:14">
      <c r="A1024" s="154" t="s">
        <v>937</v>
      </c>
      <c r="B1024" s="154">
        <f t="shared" si="6"/>
        <v>11032</v>
      </c>
      <c r="E1024" s="91" t="s">
        <v>66</v>
      </c>
      <c r="F1024" s="140">
        <v>4132124</v>
      </c>
      <c r="G1024" s="140">
        <v>2020</v>
      </c>
      <c r="H1024" s="140" t="s">
        <v>131</v>
      </c>
      <c r="I1024" s="140" t="s">
        <v>115</v>
      </c>
      <c r="J1024" s="140">
        <v>317</v>
      </c>
      <c r="K1024" s="143"/>
      <c r="L1024" s="140" t="s">
        <v>147</v>
      </c>
      <c r="M1024" s="6" t="s">
        <v>3769</v>
      </c>
      <c r="N1024" s="10"/>
    </row>
    <row r="1025" ht="12.75" spans="1:14">
      <c r="A1025" s="154" t="s">
        <v>937</v>
      </c>
      <c r="B1025" s="154">
        <f t="shared" si="6"/>
        <v>11033</v>
      </c>
      <c r="E1025" s="91" t="s">
        <v>66</v>
      </c>
      <c r="F1025" s="144" t="s">
        <v>388</v>
      </c>
      <c r="G1025" s="140">
        <v>2020</v>
      </c>
      <c r="H1025" s="140" t="s">
        <v>131</v>
      </c>
      <c r="I1025" s="140" t="s">
        <v>115</v>
      </c>
      <c r="J1025" s="140">
        <v>317</v>
      </c>
      <c r="K1025" s="143"/>
      <c r="L1025" s="140" t="s">
        <v>277</v>
      </c>
      <c r="M1025" s="6" t="s">
        <v>3769</v>
      </c>
      <c r="N1025" s="10"/>
    </row>
    <row r="1026" ht="12.75" spans="1:14">
      <c r="A1026" s="154" t="s">
        <v>937</v>
      </c>
      <c r="B1026" s="154">
        <f t="shared" si="6"/>
        <v>11034</v>
      </c>
      <c r="E1026" s="91" t="s">
        <v>66</v>
      </c>
      <c r="F1026" s="140">
        <v>7072113</v>
      </c>
      <c r="G1026" s="140">
        <v>2019</v>
      </c>
      <c r="H1026" s="140" t="s">
        <v>398</v>
      </c>
      <c r="I1026" s="140" t="s">
        <v>2716</v>
      </c>
      <c r="J1026" s="140">
        <v>180</v>
      </c>
      <c r="K1026" s="140" t="s">
        <v>2470</v>
      </c>
      <c r="L1026" s="140" t="s">
        <v>277</v>
      </c>
      <c r="M1026" s="6" t="s">
        <v>4834</v>
      </c>
      <c r="N1026" s="10"/>
    </row>
    <row r="1027" ht="12.75" spans="1:14">
      <c r="A1027" s="154" t="s">
        <v>937</v>
      </c>
      <c r="B1027" s="154">
        <f t="shared" si="6"/>
        <v>11035</v>
      </c>
      <c r="E1027" s="91" t="s">
        <v>66</v>
      </c>
      <c r="F1027" s="140">
        <v>4713532</v>
      </c>
      <c r="G1027" s="140">
        <v>2020</v>
      </c>
      <c r="H1027" s="140" t="s">
        <v>131</v>
      </c>
      <c r="I1027" s="140" t="s">
        <v>115</v>
      </c>
      <c r="J1027" s="140">
        <v>317</v>
      </c>
      <c r="K1027" s="143"/>
      <c r="L1027" s="140" t="s">
        <v>277</v>
      </c>
      <c r="M1027" s="6" t="s">
        <v>3769</v>
      </c>
      <c r="N1027" s="10"/>
    </row>
    <row r="1028" ht="12.75" spans="1:14">
      <c r="A1028" s="154" t="s">
        <v>937</v>
      </c>
      <c r="B1028" s="154">
        <f t="shared" si="6"/>
        <v>11036</v>
      </c>
      <c r="E1028" s="91" t="s">
        <v>66</v>
      </c>
      <c r="F1028" s="140">
        <v>7828245</v>
      </c>
      <c r="G1028" s="140">
        <v>2020</v>
      </c>
      <c r="H1028" s="140" t="s">
        <v>131</v>
      </c>
      <c r="I1028" s="140" t="s">
        <v>115</v>
      </c>
      <c r="J1028" s="140">
        <v>317</v>
      </c>
      <c r="K1028" s="143"/>
      <c r="L1028" s="140" t="s">
        <v>281</v>
      </c>
      <c r="M1028" s="6" t="s">
        <v>3769</v>
      </c>
      <c r="N1028" s="10"/>
    </row>
    <row r="1029" ht="12.75" spans="1:14">
      <c r="A1029" s="154" t="s">
        <v>937</v>
      </c>
      <c r="B1029" s="154">
        <f t="shared" si="6"/>
        <v>11037</v>
      </c>
      <c r="E1029" s="91" t="s">
        <v>66</v>
      </c>
      <c r="F1029" s="140">
        <v>3422447</v>
      </c>
      <c r="G1029" s="140">
        <v>2020</v>
      </c>
      <c r="H1029" s="140" t="s">
        <v>131</v>
      </c>
      <c r="I1029" s="140" t="s">
        <v>115</v>
      </c>
      <c r="J1029" s="140">
        <v>317</v>
      </c>
      <c r="K1029" s="143"/>
      <c r="L1029" s="140" t="s">
        <v>147</v>
      </c>
      <c r="M1029" s="6" t="s">
        <v>3769</v>
      </c>
      <c r="N1029" s="10"/>
    </row>
    <row r="1030" ht="12.75" spans="1:14">
      <c r="A1030" s="154" t="s">
        <v>937</v>
      </c>
      <c r="B1030" s="154">
        <f t="shared" si="6"/>
        <v>11038</v>
      </c>
      <c r="E1030" s="91" t="s">
        <v>66</v>
      </c>
      <c r="F1030" s="140">
        <v>1274585</v>
      </c>
      <c r="G1030" s="140">
        <v>2020</v>
      </c>
      <c r="H1030" s="140" t="s">
        <v>131</v>
      </c>
      <c r="I1030" s="140" t="s">
        <v>115</v>
      </c>
      <c r="J1030" s="140">
        <v>317</v>
      </c>
      <c r="K1030" s="143"/>
      <c r="L1030" s="140" t="s">
        <v>277</v>
      </c>
      <c r="M1030" s="6" t="s">
        <v>3769</v>
      </c>
      <c r="N1030" s="10"/>
    </row>
    <row r="1031" ht="12.75" spans="1:14">
      <c r="A1031" s="154" t="s">
        <v>937</v>
      </c>
      <c r="B1031" s="154">
        <f t="shared" si="6"/>
        <v>11039</v>
      </c>
      <c r="E1031" s="91" t="s">
        <v>66</v>
      </c>
      <c r="F1031" s="140">
        <v>3076354</v>
      </c>
      <c r="G1031" s="140">
        <v>2020</v>
      </c>
      <c r="H1031" s="140" t="s">
        <v>131</v>
      </c>
      <c r="I1031" s="140" t="s">
        <v>115</v>
      </c>
      <c r="J1031" s="140">
        <v>317</v>
      </c>
      <c r="K1031" s="143"/>
      <c r="L1031" s="140" t="s">
        <v>146</v>
      </c>
      <c r="M1031" s="6" t="s">
        <v>3769</v>
      </c>
      <c r="N1031" s="10"/>
    </row>
    <row r="1032" ht="12.75" spans="1:14">
      <c r="A1032" s="154" t="s">
        <v>937</v>
      </c>
      <c r="B1032" s="154">
        <f t="shared" si="6"/>
        <v>11040</v>
      </c>
      <c r="E1032" s="91" t="s">
        <v>66</v>
      </c>
      <c r="F1032" s="140">
        <v>3621585</v>
      </c>
      <c r="G1032" s="140">
        <v>2020</v>
      </c>
      <c r="H1032" s="140" t="s">
        <v>68</v>
      </c>
      <c r="I1032" s="140" t="s">
        <v>83</v>
      </c>
      <c r="J1032" s="140">
        <v>261</v>
      </c>
      <c r="K1032" s="140" t="s">
        <v>431</v>
      </c>
      <c r="L1032" s="140" t="s">
        <v>277</v>
      </c>
      <c r="M1032" s="6" t="s">
        <v>3769</v>
      </c>
      <c r="N1032" s="10"/>
    </row>
    <row r="1033" ht="12.75" spans="1:14">
      <c r="A1033" s="154" t="s">
        <v>937</v>
      </c>
      <c r="B1033" s="154">
        <f t="shared" si="6"/>
        <v>11041</v>
      </c>
      <c r="E1033" s="91" t="s">
        <v>66</v>
      </c>
      <c r="F1033" s="144" t="s">
        <v>649</v>
      </c>
      <c r="G1033" s="140">
        <v>2020</v>
      </c>
      <c r="H1033" s="140" t="s">
        <v>131</v>
      </c>
      <c r="I1033" s="140" t="s">
        <v>115</v>
      </c>
      <c r="J1033" s="144" t="s">
        <v>650</v>
      </c>
      <c r="K1033" s="143"/>
      <c r="L1033" s="140" t="s">
        <v>281</v>
      </c>
      <c r="M1033" s="6" t="s">
        <v>3769</v>
      </c>
      <c r="N1033" s="10"/>
    </row>
    <row r="1034" ht="12.75" spans="1:14">
      <c r="A1034" s="154" t="s">
        <v>937</v>
      </c>
      <c r="B1034" s="154">
        <f t="shared" si="6"/>
        <v>11042</v>
      </c>
      <c r="E1034" s="91" t="s">
        <v>66</v>
      </c>
      <c r="F1034" s="140">
        <v>3424880</v>
      </c>
      <c r="G1034" s="140">
        <v>2020</v>
      </c>
      <c r="H1034" s="140" t="s">
        <v>131</v>
      </c>
      <c r="I1034" s="140" t="s">
        <v>115</v>
      </c>
      <c r="J1034" s="140">
        <v>317</v>
      </c>
      <c r="K1034" s="143"/>
      <c r="L1034" s="140" t="s">
        <v>281</v>
      </c>
      <c r="M1034" s="6" t="s">
        <v>3769</v>
      </c>
      <c r="N1034" s="10"/>
    </row>
    <row r="1035" ht="12.75" spans="1:14">
      <c r="A1035" s="154" t="s">
        <v>937</v>
      </c>
      <c r="B1035" s="154">
        <f t="shared" si="6"/>
        <v>11043</v>
      </c>
      <c r="E1035" s="91" t="s">
        <v>66</v>
      </c>
      <c r="F1035" s="140">
        <v>6183512</v>
      </c>
      <c r="G1035" s="140">
        <v>2020</v>
      </c>
      <c r="H1035" s="140" t="s">
        <v>68</v>
      </c>
      <c r="I1035" s="140" t="s">
        <v>83</v>
      </c>
      <c r="J1035" s="140">
        <v>261</v>
      </c>
      <c r="K1035" s="140" t="s">
        <v>431</v>
      </c>
      <c r="L1035" s="140" t="s">
        <v>281</v>
      </c>
      <c r="M1035" s="6" t="s">
        <v>3769</v>
      </c>
      <c r="N1035" s="10"/>
    </row>
    <row r="1036" ht="12.75" spans="1:14">
      <c r="A1036" s="154" t="s">
        <v>937</v>
      </c>
      <c r="B1036" s="154">
        <f t="shared" si="6"/>
        <v>11044</v>
      </c>
      <c r="E1036" s="91" t="s">
        <v>66</v>
      </c>
      <c r="F1036" s="140">
        <v>2548861</v>
      </c>
      <c r="G1036" s="140">
        <v>2020</v>
      </c>
      <c r="H1036" s="140" t="s">
        <v>131</v>
      </c>
      <c r="I1036" s="140" t="s">
        <v>83</v>
      </c>
      <c r="J1036" s="140">
        <v>301</v>
      </c>
      <c r="K1036" s="143"/>
      <c r="L1036" s="140" t="s">
        <v>277</v>
      </c>
      <c r="M1036" s="6" t="s">
        <v>3769</v>
      </c>
      <c r="N1036" s="10"/>
    </row>
    <row r="1037" ht="12.75" spans="1:14">
      <c r="A1037" s="154" t="s">
        <v>937</v>
      </c>
      <c r="B1037" s="154">
        <f t="shared" si="6"/>
        <v>11045</v>
      </c>
      <c r="E1037" s="91" t="s">
        <v>66</v>
      </c>
      <c r="F1037" s="140">
        <v>4510232</v>
      </c>
      <c r="G1037" s="140">
        <v>2019</v>
      </c>
      <c r="H1037" s="140" t="s">
        <v>72</v>
      </c>
      <c r="I1037" s="140" t="s">
        <v>658</v>
      </c>
      <c r="J1037" s="140">
        <v>259</v>
      </c>
      <c r="K1037" s="143"/>
      <c r="L1037" s="140" t="s">
        <v>146</v>
      </c>
      <c r="M1037" s="6" t="s">
        <v>4834</v>
      </c>
      <c r="N1037" s="10"/>
    </row>
    <row r="1038" ht="12.75" spans="1:14">
      <c r="A1038" s="154" t="s">
        <v>937</v>
      </c>
      <c r="B1038" s="154">
        <f t="shared" si="6"/>
        <v>11046</v>
      </c>
      <c r="E1038" s="91" t="s">
        <v>66</v>
      </c>
      <c r="F1038" s="140">
        <v>2553151</v>
      </c>
      <c r="G1038" s="140">
        <v>2019</v>
      </c>
      <c r="H1038" s="140" t="s">
        <v>398</v>
      </c>
      <c r="I1038" s="140" t="s">
        <v>2716</v>
      </c>
      <c r="J1038" s="140">
        <v>180</v>
      </c>
      <c r="K1038" s="140" t="s">
        <v>2470</v>
      </c>
      <c r="L1038" s="140" t="s">
        <v>146</v>
      </c>
      <c r="M1038" s="6" t="s">
        <v>4834</v>
      </c>
      <c r="N1038" s="10"/>
    </row>
    <row r="1039" ht="12.75" spans="1:14">
      <c r="A1039" s="154" t="s">
        <v>937</v>
      </c>
      <c r="B1039" s="154">
        <f t="shared" si="6"/>
        <v>11047</v>
      </c>
      <c r="E1039" s="91" t="s">
        <v>66</v>
      </c>
      <c r="F1039" s="140">
        <v>2446126</v>
      </c>
      <c r="G1039" s="140">
        <v>2019</v>
      </c>
      <c r="H1039" s="140" t="s">
        <v>398</v>
      </c>
      <c r="I1039" s="140" t="s">
        <v>2716</v>
      </c>
      <c r="J1039" s="140">
        <v>180</v>
      </c>
      <c r="K1039" s="140" t="s">
        <v>2470</v>
      </c>
      <c r="L1039" s="140" t="s">
        <v>277</v>
      </c>
      <c r="M1039" s="6" t="s">
        <v>4834</v>
      </c>
      <c r="N1039" s="10"/>
    </row>
    <row r="1040" ht="12.75" spans="1:14">
      <c r="A1040" s="154" t="s">
        <v>937</v>
      </c>
      <c r="B1040" s="154">
        <f t="shared" si="6"/>
        <v>11048</v>
      </c>
      <c r="E1040" s="91" t="s">
        <v>66</v>
      </c>
      <c r="F1040" s="140">
        <v>4817323</v>
      </c>
      <c r="G1040" s="140">
        <v>2019</v>
      </c>
      <c r="H1040" s="140" t="s">
        <v>398</v>
      </c>
      <c r="I1040" s="140" t="s">
        <v>2716</v>
      </c>
      <c r="J1040" s="140">
        <v>180</v>
      </c>
      <c r="K1040" s="140" t="s">
        <v>2470</v>
      </c>
      <c r="L1040" s="140" t="s">
        <v>146</v>
      </c>
      <c r="M1040" s="6" t="s">
        <v>4834</v>
      </c>
      <c r="N1040" s="10"/>
    </row>
    <row r="1041" ht="12.75" spans="1:14">
      <c r="A1041" s="154" t="s">
        <v>937</v>
      </c>
      <c r="B1041" s="154">
        <f t="shared" si="6"/>
        <v>11049</v>
      </c>
      <c r="E1041" s="91" t="s">
        <v>66</v>
      </c>
      <c r="F1041" s="140">
        <v>4335313</v>
      </c>
      <c r="G1041" s="140">
        <v>2012</v>
      </c>
      <c r="H1041" s="140" t="s">
        <v>72</v>
      </c>
      <c r="I1041" s="140" t="s">
        <v>1986</v>
      </c>
      <c r="J1041" s="140">
        <v>181</v>
      </c>
      <c r="K1041" s="143"/>
      <c r="L1041" s="140" t="s">
        <v>146</v>
      </c>
      <c r="M1041" s="6" t="s">
        <v>4834</v>
      </c>
      <c r="N1041" s="10"/>
    </row>
    <row r="1042" ht="12.75" spans="1:14">
      <c r="A1042" s="154" t="s">
        <v>937</v>
      </c>
      <c r="B1042" s="154">
        <f t="shared" si="6"/>
        <v>11050</v>
      </c>
      <c r="E1042" s="91" t="s">
        <v>66</v>
      </c>
      <c r="F1042" s="140">
        <v>4655418</v>
      </c>
      <c r="G1042" s="140">
        <v>2019</v>
      </c>
      <c r="H1042" s="140" t="s">
        <v>72</v>
      </c>
      <c r="I1042" s="140" t="s">
        <v>2442</v>
      </c>
      <c r="J1042" s="140">
        <v>248</v>
      </c>
      <c r="K1042" s="143"/>
      <c r="L1042" s="140" t="s">
        <v>277</v>
      </c>
      <c r="M1042" s="6" t="s">
        <v>4834</v>
      </c>
      <c r="N1042" s="10"/>
    </row>
    <row r="1043" ht="12.75" spans="1:14">
      <c r="A1043" s="154" t="s">
        <v>937</v>
      </c>
      <c r="B1043" s="154">
        <f t="shared" si="6"/>
        <v>11051</v>
      </c>
      <c r="E1043" s="91" t="s">
        <v>66</v>
      </c>
      <c r="F1043" s="140">
        <v>7454586</v>
      </c>
      <c r="G1043" s="140">
        <v>2019</v>
      </c>
      <c r="H1043" s="140" t="s">
        <v>72</v>
      </c>
      <c r="I1043" s="140" t="s">
        <v>2442</v>
      </c>
      <c r="J1043" s="140">
        <v>248</v>
      </c>
      <c r="K1043" s="143"/>
      <c r="L1043" s="140" t="s">
        <v>281</v>
      </c>
      <c r="M1043" s="6" t="s">
        <v>4834</v>
      </c>
      <c r="N1043" s="10"/>
    </row>
    <row r="1044" ht="12.75" spans="1:14">
      <c r="A1044" s="154" t="s">
        <v>937</v>
      </c>
      <c r="B1044" s="154">
        <f t="shared" si="6"/>
        <v>11052</v>
      </c>
      <c r="E1044" s="91" t="s">
        <v>66</v>
      </c>
      <c r="F1044" s="140">
        <v>6588720</v>
      </c>
      <c r="G1044" s="140">
        <v>2019</v>
      </c>
      <c r="H1044" s="140" t="s">
        <v>72</v>
      </c>
      <c r="I1044" s="140" t="s">
        <v>2442</v>
      </c>
      <c r="J1044" s="140">
        <v>248</v>
      </c>
      <c r="K1044" s="143"/>
      <c r="L1044" s="140" t="s">
        <v>277</v>
      </c>
      <c r="M1044" s="6" t="s">
        <v>4834</v>
      </c>
      <c r="N1044" s="10"/>
    </row>
    <row r="1045" ht="12.75" spans="1:39">
      <c r="A1045" s="154" t="s">
        <v>937</v>
      </c>
      <c r="B1045" s="154">
        <f t="shared" si="6"/>
        <v>11053</v>
      </c>
      <c r="E1045" s="91" t="s">
        <v>10</v>
      </c>
      <c r="F1045" s="210">
        <v>46499385</v>
      </c>
      <c r="G1045" s="210">
        <v>2019</v>
      </c>
      <c r="H1045" s="211" t="s">
        <v>72</v>
      </c>
      <c r="I1045" s="211" t="s">
        <v>2442</v>
      </c>
      <c r="J1045" s="211">
        <v>248</v>
      </c>
      <c r="K1045" s="143"/>
      <c r="L1045" s="211" t="s">
        <v>14</v>
      </c>
      <c r="M1045" s="6" t="s">
        <v>4834</v>
      </c>
      <c r="N1045" s="213"/>
      <c r="O1045" s="45"/>
      <c r="P1045" s="45"/>
      <c r="Q1045" s="45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5"/>
      <c r="AC1045" s="45"/>
      <c r="AD1045" s="45"/>
      <c r="AE1045" s="45"/>
      <c r="AF1045" s="45"/>
      <c r="AG1045" s="45"/>
      <c r="AH1045" s="45"/>
      <c r="AI1045" s="45"/>
      <c r="AJ1045" s="45"/>
      <c r="AK1045" s="45"/>
      <c r="AL1045" s="45"/>
      <c r="AM1045" s="45"/>
    </row>
    <row r="1046" ht="12.75" spans="1:14">
      <c r="A1046" s="154" t="s">
        <v>992</v>
      </c>
      <c r="B1046" s="154">
        <f t="shared" si="6"/>
        <v>11054</v>
      </c>
      <c r="E1046" s="91" t="s">
        <v>10</v>
      </c>
      <c r="F1046" s="91" t="s">
        <v>2404</v>
      </c>
      <c r="G1046" s="3">
        <v>2020</v>
      </c>
      <c r="H1046" s="3" t="s">
        <v>1840</v>
      </c>
      <c r="I1046" s="3" t="s">
        <v>1971</v>
      </c>
      <c r="J1046" s="3">
        <v>43</v>
      </c>
      <c r="K1046" s="3" t="s">
        <v>74</v>
      </c>
      <c r="L1046" s="3" t="s">
        <v>40</v>
      </c>
      <c r="M1046" s="6" t="s">
        <v>4834</v>
      </c>
      <c r="N1046" s="10"/>
    </row>
    <row r="1047" ht="12.75" spans="1:14">
      <c r="A1047" s="154" t="s">
        <v>992</v>
      </c>
      <c r="B1047" s="154">
        <f t="shared" si="6"/>
        <v>11055</v>
      </c>
      <c r="E1047" s="91" t="s">
        <v>10</v>
      </c>
      <c r="F1047" s="91" t="s">
        <v>2253</v>
      </c>
      <c r="G1047" s="3">
        <v>2020</v>
      </c>
      <c r="H1047" s="3" t="s">
        <v>1840</v>
      </c>
      <c r="I1047" s="3" t="s">
        <v>1971</v>
      </c>
      <c r="J1047" s="3">
        <v>43</v>
      </c>
      <c r="K1047" s="3" t="s">
        <v>2254</v>
      </c>
      <c r="L1047" s="3" t="s">
        <v>40</v>
      </c>
      <c r="M1047" s="6" t="s">
        <v>4834</v>
      </c>
      <c r="N1047" s="10"/>
    </row>
    <row r="1048" ht="12.75" spans="1:14">
      <c r="A1048" s="154" t="s">
        <v>992</v>
      </c>
      <c r="B1048" s="154">
        <f t="shared" si="6"/>
        <v>11056</v>
      </c>
      <c r="E1048" s="91" t="s">
        <v>10</v>
      </c>
      <c r="F1048" s="91" t="s">
        <v>1970</v>
      </c>
      <c r="G1048" s="3">
        <v>2020</v>
      </c>
      <c r="H1048" s="3" t="s">
        <v>1840</v>
      </c>
      <c r="I1048" s="3" t="s">
        <v>1971</v>
      </c>
      <c r="J1048" s="3">
        <v>3</v>
      </c>
      <c r="L1048" s="3" t="s">
        <v>14</v>
      </c>
      <c r="M1048" s="6" t="s">
        <v>4834</v>
      </c>
      <c r="N1048" s="10"/>
    </row>
    <row r="1049" ht="12.75" spans="1:14">
      <c r="A1049" s="154" t="s">
        <v>992</v>
      </c>
      <c r="B1049" s="154">
        <f t="shared" si="6"/>
        <v>11057</v>
      </c>
      <c r="E1049" s="91" t="s">
        <v>10</v>
      </c>
      <c r="F1049" s="91" t="s">
        <v>2947</v>
      </c>
      <c r="G1049" s="3">
        <v>2019</v>
      </c>
      <c r="H1049" s="3" t="s">
        <v>1845</v>
      </c>
      <c r="I1049" s="3" t="s">
        <v>2813</v>
      </c>
      <c r="J1049" s="3">
        <v>201</v>
      </c>
      <c r="K1049" s="3" t="s">
        <v>2249</v>
      </c>
      <c r="L1049" s="3" t="s">
        <v>14</v>
      </c>
      <c r="M1049" s="6" t="s">
        <v>4834</v>
      </c>
      <c r="N1049" s="10"/>
    </row>
    <row r="1050" ht="12.75" spans="1:14">
      <c r="A1050" s="154" t="s">
        <v>992</v>
      </c>
      <c r="B1050" s="154">
        <f t="shared" si="6"/>
        <v>11058</v>
      </c>
      <c r="E1050" s="91" t="s">
        <v>10</v>
      </c>
      <c r="F1050" s="91" t="s">
        <v>2811</v>
      </c>
      <c r="G1050" s="3">
        <v>2019</v>
      </c>
      <c r="H1050" s="3" t="s">
        <v>2812</v>
      </c>
      <c r="I1050" s="3" t="s">
        <v>2813</v>
      </c>
      <c r="J1050" s="3">
        <v>3</v>
      </c>
      <c r="K1050" s="3" t="s">
        <v>584</v>
      </c>
      <c r="L1050" s="3" t="s">
        <v>14</v>
      </c>
      <c r="M1050" s="6" t="s">
        <v>4834</v>
      </c>
      <c r="N1050" s="10"/>
    </row>
    <row r="1051" ht="12.75" spans="1:14">
      <c r="A1051" s="154" t="s">
        <v>992</v>
      </c>
      <c r="B1051" s="154">
        <f t="shared" si="6"/>
        <v>11059</v>
      </c>
      <c r="E1051" s="91" t="s">
        <v>10</v>
      </c>
      <c r="F1051" s="91" t="s">
        <v>2443</v>
      </c>
      <c r="G1051" s="3">
        <v>2019</v>
      </c>
      <c r="H1051" s="3" t="s">
        <v>1840</v>
      </c>
      <c r="I1051" s="3" t="s">
        <v>1841</v>
      </c>
      <c r="J1051" s="3">
        <v>11</v>
      </c>
      <c r="K1051" s="3" t="s">
        <v>2444</v>
      </c>
      <c r="L1051" s="3" t="s">
        <v>40</v>
      </c>
      <c r="M1051" s="6" t="s">
        <v>4834</v>
      </c>
      <c r="N1051" s="10"/>
    </row>
    <row r="1052" ht="12.75" spans="1:14">
      <c r="A1052" s="154" t="s">
        <v>992</v>
      </c>
      <c r="B1052" s="154">
        <f t="shared" si="6"/>
        <v>11060</v>
      </c>
      <c r="E1052" s="91" t="s">
        <v>10</v>
      </c>
      <c r="F1052" s="91" t="s">
        <v>1839</v>
      </c>
      <c r="G1052" s="3">
        <v>2019</v>
      </c>
      <c r="H1052" s="3" t="s">
        <v>1840</v>
      </c>
      <c r="I1052" s="3" t="s">
        <v>1841</v>
      </c>
      <c r="J1052" s="3">
        <v>2</v>
      </c>
      <c r="L1052" s="3" t="s">
        <v>14</v>
      </c>
      <c r="M1052" s="6" t="s">
        <v>4834</v>
      </c>
      <c r="N1052" s="10"/>
    </row>
    <row r="1053" ht="12.75" spans="1:14">
      <c r="A1053" s="154" t="s">
        <v>992</v>
      </c>
      <c r="B1053" s="154">
        <f t="shared" si="6"/>
        <v>11061</v>
      </c>
      <c r="E1053" s="91" t="s">
        <v>10</v>
      </c>
      <c r="F1053" s="91" t="s">
        <v>2948</v>
      </c>
      <c r="G1053" s="3">
        <v>2019</v>
      </c>
      <c r="H1053" s="3" t="s">
        <v>1845</v>
      </c>
      <c r="I1053" s="3" t="s">
        <v>1778</v>
      </c>
      <c r="J1053" s="3">
        <v>296</v>
      </c>
      <c r="K1053" s="3" t="s">
        <v>944</v>
      </c>
      <c r="L1053" s="3" t="s">
        <v>14</v>
      </c>
      <c r="M1053" s="6" t="s">
        <v>4834</v>
      </c>
      <c r="N1053" s="10"/>
    </row>
    <row r="1054" ht="12.75" spans="1:14">
      <c r="A1054" s="154" t="s">
        <v>992</v>
      </c>
      <c r="B1054" s="154">
        <f t="shared" si="6"/>
        <v>11062</v>
      </c>
      <c r="E1054" s="91" t="s">
        <v>10</v>
      </c>
      <c r="F1054" s="91" t="s">
        <v>1842</v>
      </c>
      <c r="G1054" s="3">
        <v>2019</v>
      </c>
      <c r="H1054" s="3" t="s">
        <v>68</v>
      </c>
      <c r="I1054" s="3" t="s">
        <v>1778</v>
      </c>
      <c r="J1054" s="3">
        <v>269</v>
      </c>
      <c r="K1054" s="3" t="s">
        <v>1843</v>
      </c>
      <c r="L1054" s="3" t="s">
        <v>14</v>
      </c>
      <c r="M1054" s="6" t="s">
        <v>4834</v>
      </c>
      <c r="N1054" s="10"/>
    </row>
    <row r="1055" ht="12.75" spans="1:14">
      <c r="A1055" s="154" t="s">
        <v>992</v>
      </c>
      <c r="B1055" s="154">
        <f t="shared" si="6"/>
        <v>11063</v>
      </c>
      <c r="E1055" s="91" t="s">
        <v>10</v>
      </c>
      <c r="F1055" s="91" t="s">
        <v>2949</v>
      </c>
      <c r="G1055" s="3">
        <v>2019</v>
      </c>
      <c r="H1055" s="3" t="s">
        <v>131</v>
      </c>
      <c r="I1055" s="3" t="s">
        <v>1778</v>
      </c>
      <c r="J1055" s="3">
        <v>201</v>
      </c>
      <c r="L1055" s="3" t="s">
        <v>14</v>
      </c>
      <c r="M1055" s="6" t="s">
        <v>4834</v>
      </c>
      <c r="N1055" s="10"/>
    </row>
    <row r="1056" ht="12.75" spans="1:14">
      <c r="A1056" s="154" t="s">
        <v>992</v>
      </c>
      <c r="B1056" s="154">
        <f t="shared" si="6"/>
        <v>11064</v>
      </c>
      <c r="E1056" s="91" t="s">
        <v>10</v>
      </c>
      <c r="F1056" s="91" t="s">
        <v>2950</v>
      </c>
      <c r="G1056" s="3">
        <v>2020</v>
      </c>
      <c r="H1056" s="3" t="s">
        <v>1840</v>
      </c>
      <c r="I1056" s="3" t="s">
        <v>1837</v>
      </c>
      <c r="J1056" s="3">
        <v>42</v>
      </c>
      <c r="K1056" s="3" t="s">
        <v>944</v>
      </c>
      <c r="L1056" s="3" t="s">
        <v>14</v>
      </c>
      <c r="M1056" s="6" t="s">
        <v>4834</v>
      </c>
      <c r="N1056" s="10"/>
    </row>
    <row r="1057" ht="12.75" spans="1:14">
      <c r="A1057" s="154" t="s">
        <v>992</v>
      </c>
      <c r="B1057" s="154">
        <f t="shared" si="6"/>
        <v>11065</v>
      </c>
      <c r="E1057" s="91" t="s">
        <v>10</v>
      </c>
      <c r="F1057" s="91" t="s">
        <v>1844</v>
      </c>
      <c r="G1057" s="3">
        <v>2019</v>
      </c>
      <c r="H1057" s="3" t="s">
        <v>1845</v>
      </c>
      <c r="I1057" s="3" t="s">
        <v>1778</v>
      </c>
      <c r="J1057" s="3">
        <v>296</v>
      </c>
      <c r="K1057" s="3" t="s">
        <v>944</v>
      </c>
      <c r="L1057" s="3" t="s">
        <v>14</v>
      </c>
      <c r="M1057" s="6" t="s">
        <v>4834</v>
      </c>
      <c r="N1057" s="10"/>
    </row>
    <row r="1058" ht="12.75" spans="1:14">
      <c r="A1058" s="154" t="s">
        <v>992</v>
      </c>
      <c r="B1058" s="154">
        <f t="shared" si="6"/>
        <v>11066</v>
      </c>
      <c r="E1058" s="91" t="s">
        <v>10</v>
      </c>
      <c r="F1058" s="91" t="s">
        <v>1846</v>
      </c>
      <c r="G1058" s="3">
        <v>2019</v>
      </c>
      <c r="H1058" s="3" t="s">
        <v>68</v>
      </c>
      <c r="I1058" s="3" t="s">
        <v>1778</v>
      </c>
      <c r="J1058" s="3">
        <v>269</v>
      </c>
      <c r="K1058" s="3" t="s">
        <v>1843</v>
      </c>
      <c r="L1058" s="3" t="s">
        <v>14</v>
      </c>
      <c r="M1058" s="6" t="s">
        <v>4834</v>
      </c>
      <c r="N1058" s="10"/>
    </row>
    <row r="1059" ht="12.75" spans="1:14">
      <c r="A1059" s="154" t="s">
        <v>992</v>
      </c>
      <c r="B1059" s="154">
        <f t="shared" si="6"/>
        <v>11067</v>
      </c>
      <c r="E1059" s="91" t="s">
        <v>10</v>
      </c>
      <c r="F1059" s="91" t="s">
        <v>882</v>
      </c>
      <c r="G1059" s="3">
        <v>2020</v>
      </c>
      <c r="H1059" s="3" t="s">
        <v>394</v>
      </c>
      <c r="I1059" s="3" t="s">
        <v>80</v>
      </c>
      <c r="J1059" s="3" t="s">
        <v>883</v>
      </c>
      <c r="K1059" s="3" t="s">
        <v>884</v>
      </c>
      <c r="L1059" s="3" t="s">
        <v>14</v>
      </c>
      <c r="M1059" s="6" t="s">
        <v>3769</v>
      </c>
      <c r="N1059" s="10"/>
    </row>
    <row r="1060" ht="12.75" spans="1:14">
      <c r="A1060" s="154" t="s">
        <v>992</v>
      </c>
      <c r="B1060" s="154">
        <f t="shared" si="6"/>
        <v>11068</v>
      </c>
      <c r="E1060" s="91" t="s">
        <v>10</v>
      </c>
      <c r="F1060" s="91" t="s">
        <v>3376</v>
      </c>
      <c r="G1060" s="3">
        <v>2020</v>
      </c>
      <c r="H1060" s="3" t="s">
        <v>68</v>
      </c>
      <c r="I1060" s="3" t="s">
        <v>313</v>
      </c>
      <c r="J1060" s="3">
        <v>220</v>
      </c>
      <c r="K1060" s="3" t="s">
        <v>3377</v>
      </c>
      <c r="L1060" s="3" t="s">
        <v>14</v>
      </c>
      <c r="M1060" s="6" t="s">
        <v>3769</v>
      </c>
      <c r="N1060" s="10"/>
    </row>
    <row r="1061" ht="12.75" spans="1:14">
      <c r="A1061" s="154" t="s">
        <v>992</v>
      </c>
      <c r="B1061" s="154">
        <f t="shared" si="6"/>
        <v>11069</v>
      </c>
      <c r="E1061" s="91" t="s">
        <v>10</v>
      </c>
      <c r="F1061" s="91" t="s">
        <v>3378</v>
      </c>
      <c r="G1061" s="3">
        <v>2020</v>
      </c>
      <c r="H1061" s="3" t="s">
        <v>68</v>
      </c>
      <c r="I1061" s="3" t="s">
        <v>91</v>
      </c>
      <c r="J1061" s="3">
        <v>212</v>
      </c>
      <c r="K1061" s="3" t="s">
        <v>33</v>
      </c>
      <c r="L1061" s="3" t="s">
        <v>14</v>
      </c>
      <c r="M1061" s="6" t="s">
        <v>3769</v>
      </c>
      <c r="N1061" s="10"/>
    </row>
    <row r="1062" ht="12.75" spans="1:14">
      <c r="A1062" s="154" t="s">
        <v>992</v>
      </c>
      <c r="B1062" s="154">
        <f t="shared" si="6"/>
        <v>11070</v>
      </c>
      <c r="E1062" s="91" t="s">
        <v>10</v>
      </c>
      <c r="F1062" s="91" t="s">
        <v>809</v>
      </c>
      <c r="G1062" s="3">
        <v>2020</v>
      </c>
      <c r="H1062" s="3" t="s">
        <v>303</v>
      </c>
      <c r="I1062" s="3" t="s">
        <v>63</v>
      </c>
      <c r="J1062" s="3">
        <v>7</v>
      </c>
      <c r="K1062" s="3" t="s">
        <v>810</v>
      </c>
      <c r="L1062" s="3" t="s">
        <v>40</v>
      </c>
      <c r="M1062" s="6" t="s">
        <v>3769</v>
      </c>
      <c r="N1062" s="10"/>
    </row>
    <row r="1063" ht="12.75" spans="1:14">
      <c r="A1063" s="154" t="s">
        <v>992</v>
      </c>
      <c r="B1063" s="154">
        <f t="shared" si="6"/>
        <v>11071</v>
      </c>
      <c r="E1063" s="91" t="s">
        <v>10</v>
      </c>
      <c r="F1063" s="91" t="s">
        <v>389</v>
      </c>
      <c r="G1063" s="3">
        <v>2020</v>
      </c>
      <c r="H1063" s="3" t="s">
        <v>390</v>
      </c>
      <c r="I1063" s="3" t="s">
        <v>63</v>
      </c>
      <c r="J1063" s="3">
        <v>4</v>
      </c>
      <c r="K1063" s="5" t="s">
        <v>391</v>
      </c>
      <c r="L1063" s="3" t="s">
        <v>14</v>
      </c>
      <c r="M1063" s="6" t="s">
        <v>3769</v>
      </c>
      <c r="N1063" s="10"/>
    </row>
    <row r="1064" ht="12.75" spans="1:14">
      <c r="A1064" s="154" t="s">
        <v>992</v>
      </c>
      <c r="B1064" s="154">
        <f t="shared" si="6"/>
        <v>11072</v>
      </c>
      <c r="E1064" s="91" t="s">
        <v>10</v>
      </c>
      <c r="F1064" s="91" t="s">
        <v>392</v>
      </c>
      <c r="G1064" s="3">
        <v>2020</v>
      </c>
      <c r="H1064" s="3" t="s">
        <v>68</v>
      </c>
      <c r="I1064" s="3" t="s">
        <v>63</v>
      </c>
      <c r="J1064" s="3">
        <v>204</v>
      </c>
      <c r="K1064" s="5"/>
      <c r="L1064" s="3" t="s">
        <v>14</v>
      </c>
      <c r="M1064" s="6" t="s">
        <v>3769</v>
      </c>
      <c r="N1064" s="10"/>
    </row>
    <row r="1065" ht="12.75" spans="1:14">
      <c r="A1065" s="154" t="s">
        <v>992</v>
      </c>
      <c r="B1065" s="154">
        <f t="shared" si="6"/>
        <v>11073</v>
      </c>
      <c r="E1065" s="91" t="s">
        <v>10</v>
      </c>
      <c r="F1065" s="91" t="s">
        <v>307</v>
      </c>
      <c r="G1065" s="3">
        <v>2020</v>
      </c>
      <c r="H1065" s="3" t="s">
        <v>68</v>
      </c>
      <c r="I1065" s="3" t="s">
        <v>36</v>
      </c>
      <c r="J1065" s="3">
        <v>265</v>
      </c>
      <c r="K1065" s="3" t="s">
        <v>308</v>
      </c>
      <c r="L1065" s="3" t="s">
        <v>14</v>
      </c>
      <c r="M1065" s="6" t="s">
        <v>3769</v>
      </c>
      <c r="N1065" s="10"/>
    </row>
    <row r="1066" ht="12.75" spans="1:14">
      <c r="A1066" s="154" t="s">
        <v>992</v>
      </c>
      <c r="B1066" s="154">
        <f t="shared" si="6"/>
        <v>11074</v>
      </c>
      <c r="E1066" s="91" t="s">
        <v>10</v>
      </c>
      <c r="F1066" s="91" t="s">
        <v>3379</v>
      </c>
      <c r="G1066" s="3">
        <v>2020</v>
      </c>
      <c r="H1066" s="3" t="s">
        <v>68</v>
      </c>
      <c r="I1066" s="3" t="s">
        <v>247</v>
      </c>
      <c r="J1066" s="3">
        <v>268</v>
      </c>
      <c r="K1066" s="3" t="s">
        <v>3380</v>
      </c>
      <c r="L1066" s="3" t="s">
        <v>14</v>
      </c>
      <c r="M1066" s="6" t="s">
        <v>3769</v>
      </c>
      <c r="N1066" s="10"/>
    </row>
    <row r="1067" ht="12.75" spans="1:14">
      <c r="A1067" s="154" t="s">
        <v>992</v>
      </c>
      <c r="B1067" s="154">
        <f t="shared" si="6"/>
        <v>11075</v>
      </c>
      <c r="E1067" s="91" t="s">
        <v>10</v>
      </c>
      <c r="F1067" s="91" t="s">
        <v>3381</v>
      </c>
      <c r="G1067" s="3">
        <v>2020</v>
      </c>
      <c r="H1067" s="3" t="s">
        <v>68</v>
      </c>
      <c r="I1067" s="3" t="s">
        <v>247</v>
      </c>
      <c r="J1067" s="3">
        <v>207</v>
      </c>
      <c r="K1067" s="3" t="s">
        <v>3382</v>
      </c>
      <c r="L1067" s="3" t="s">
        <v>14</v>
      </c>
      <c r="M1067" s="6" t="s">
        <v>3769</v>
      </c>
      <c r="N1067" s="10"/>
    </row>
    <row r="1068" ht="12.75" spans="1:14">
      <c r="A1068" s="154" t="s">
        <v>992</v>
      </c>
      <c r="B1068" s="154">
        <f t="shared" si="6"/>
        <v>11076</v>
      </c>
      <c r="E1068" s="91" t="s">
        <v>10</v>
      </c>
      <c r="F1068" s="91" t="s">
        <v>3383</v>
      </c>
      <c r="G1068" s="3">
        <v>2020</v>
      </c>
      <c r="H1068" s="3" t="s">
        <v>68</v>
      </c>
      <c r="I1068" s="3" t="s">
        <v>247</v>
      </c>
      <c r="J1068" s="3">
        <v>268</v>
      </c>
      <c r="K1068" s="3" t="s">
        <v>3377</v>
      </c>
      <c r="L1068" s="3" t="s">
        <v>14</v>
      </c>
      <c r="M1068" s="6" t="s">
        <v>3769</v>
      </c>
      <c r="N1068" s="10"/>
    </row>
    <row r="1069" ht="12.75" spans="1:14">
      <c r="A1069" s="154" t="s">
        <v>992</v>
      </c>
      <c r="B1069" s="154">
        <f t="shared" si="6"/>
        <v>11077</v>
      </c>
      <c r="E1069" s="91" t="s">
        <v>10</v>
      </c>
      <c r="F1069" s="91" t="s">
        <v>3384</v>
      </c>
      <c r="G1069" s="3">
        <v>2020</v>
      </c>
      <c r="H1069" s="3" t="s">
        <v>68</v>
      </c>
      <c r="I1069" s="3" t="s">
        <v>247</v>
      </c>
      <c r="J1069" s="3">
        <v>268</v>
      </c>
      <c r="K1069" s="3" t="s">
        <v>3385</v>
      </c>
      <c r="L1069" s="3" t="s">
        <v>14</v>
      </c>
      <c r="M1069" s="6" t="s">
        <v>3769</v>
      </c>
      <c r="N1069" s="10"/>
    </row>
    <row r="1070" ht="12.75" spans="1:14">
      <c r="A1070" s="154" t="s">
        <v>992</v>
      </c>
      <c r="B1070" s="154">
        <f t="shared" si="6"/>
        <v>11078</v>
      </c>
      <c r="E1070" s="91" t="s">
        <v>10</v>
      </c>
      <c r="F1070" s="91" t="s">
        <v>651</v>
      </c>
      <c r="G1070" s="3">
        <v>2020</v>
      </c>
      <c r="H1070" s="3" t="s">
        <v>652</v>
      </c>
      <c r="I1070" s="3" t="s">
        <v>247</v>
      </c>
      <c r="J1070" s="3">
        <v>105</v>
      </c>
      <c r="K1070" s="3" t="s">
        <v>653</v>
      </c>
      <c r="L1070" s="3" t="s">
        <v>14</v>
      </c>
      <c r="M1070" s="6" t="s">
        <v>3769</v>
      </c>
      <c r="N1070" s="10"/>
    </row>
    <row r="1071" ht="12.75" spans="1:14">
      <c r="A1071" s="154" t="s">
        <v>992</v>
      </c>
      <c r="B1071" s="154">
        <f t="shared" si="6"/>
        <v>11079</v>
      </c>
      <c r="E1071" s="91" t="s">
        <v>10</v>
      </c>
      <c r="F1071" s="91" t="s">
        <v>654</v>
      </c>
      <c r="G1071" s="3">
        <v>2020</v>
      </c>
      <c r="H1071" s="3" t="s">
        <v>394</v>
      </c>
      <c r="I1071" s="3" t="s">
        <v>247</v>
      </c>
      <c r="J1071" s="3" t="s">
        <v>655</v>
      </c>
      <c r="K1071" s="3" t="s">
        <v>396</v>
      </c>
      <c r="L1071" s="3" t="s">
        <v>14</v>
      </c>
      <c r="M1071" s="6" t="s">
        <v>3769</v>
      </c>
      <c r="N1071" s="10"/>
    </row>
    <row r="1072" ht="12.75" spans="1:14">
      <c r="A1072" s="154" t="s">
        <v>992</v>
      </c>
      <c r="B1072" s="154">
        <f t="shared" si="6"/>
        <v>11080</v>
      </c>
      <c r="E1072" s="91" t="s">
        <v>10</v>
      </c>
      <c r="F1072" s="91" t="s">
        <v>656</v>
      </c>
      <c r="G1072" s="3">
        <v>2020</v>
      </c>
      <c r="H1072" s="3" t="s">
        <v>394</v>
      </c>
      <c r="I1072" s="3" t="s">
        <v>247</v>
      </c>
      <c r="J1072" s="3" t="s">
        <v>655</v>
      </c>
      <c r="K1072" s="3" t="s">
        <v>396</v>
      </c>
      <c r="L1072" s="3" t="s">
        <v>14</v>
      </c>
      <c r="M1072" s="6" t="s">
        <v>3769</v>
      </c>
      <c r="N1072" s="10"/>
    </row>
    <row r="1073" ht="12.75" spans="1:14">
      <c r="A1073" s="154" t="s">
        <v>992</v>
      </c>
      <c r="B1073" s="154">
        <f t="shared" si="6"/>
        <v>11081</v>
      </c>
      <c r="E1073" s="91" t="s">
        <v>10</v>
      </c>
      <c r="F1073" s="91" t="s">
        <v>3386</v>
      </c>
      <c r="G1073" s="3">
        <v>2020</v>
      </c>
      <c r="H1073" s="3" t="s">
        <v>68</v>
      </c>
      <c r="I1073" s="3" t="s">
        <v>159</v>
      </c>
      <c r="J1073" s="3">
        <v>202</v>
      </c>
      <c r="K1073" s="3" t="s">
        <v>3382</v>
      </c>
      <c r="L1073" s="3" t="s">
        <v>14</v>
      </c>
      <c r="M1073" s="6" t="s">
        <v>3769</v>
      </c>
      <c r="N1073" s="10"/>
    </row>
    <row r="1074" ht="12.75" spans="1:14">
      <c r="A1074" s="154" t="s">
        <v>992</v>
      </c>
      <c r="B1074" s="154">
        <f t="shared" si="6"/>
        <v>11082</v>
      </c>
      <c r="E1074" s="91" t="s">
        <v>10</v>
      </c>
      <c r="F1074" s="91" t="s">
        <v>3387</v>
      </c>
      <c r="G1074" s="3">
        <v>2020</v>
      </c>
      <c r="H1074" s="3" t="s">
        <v>68</v>
      </c>
      <c r="I1074" s="3" t="s">
        <v>159</v>
      </c>
      <c r="J1074" s="3">
        <v>202</v>
      </c>
      <c r="K1074" s="3" t="s">
        <v>70</v>
      </c>
      <c r="L1074" s="3" t="s">
        <v>14</v>
      </c>
      <c r="M1074" s="6" t="s">
        <v>3769</v>
      </c>
      <c r="N1074" s="10"/>
    </row>
    <row r="1075" ht="12.75" spans="1:14">
      <c r="A1075" s="154" t="s">
        <v>992</v>
      </c>
      <c r="B1075" s="154">
        <f t="shared" si="6"/>
        <v>11083</v>
      </c>
      <c r="E1075" s="91" t="s">
        <v>10</v>
      </c>
      <c r="F1075" s="91" t="s">
        <v>158</v>
      </c>
      <c r="G1075" s="3">
        <v>2020</v>
      </c>
      <c r="H1075" s="3" t="s">
        <v>68</v>
      </c>
      <c r="I1075" s="3" t="s">
        <v>159</v>
      </c>
      <c r="J1075" s="3">
        <v>202</v>
      </c>
      <c r="K1075" s="3" t="s">
        <v>160</v>
      </c>
      <c r="L1075" s="3" t="s">
        <v>14</v>
      </c>
      <c r="M1075" s="6" t="s">
        <v>3769</v>
      </c>
      <c r="N1075" s="10"/>
    </row>
    <row r="1076" ht="12.75" spans="1:14">
      <c r="A1076" s="154" t="s">
        <v>992</v>
      </c>
      <c r="B1076" s="154">
        <f t="shared" si="6"/>
        <v>11084</v>
      </c>
      <c r="E1076" s="91" t="s">
        <v>10</v>
      </c>
      <c r="F1076" s="91" t="s">
        <v>3388</v>
      </c>
      <c r="G1076" s="3">
        <v>2020</v>
      </c>
      <c r="H1076" s="3" t="s">
        <v>68</v>
      </c>
      <c r="I1076" s="3" t="s">
        <v>159</v>
      </c>
      <c r="J1076" s="3">
        <v>272</v>
      </c>
      <c r="K1076" s="3" t="s">
        <v>3385</v>
      </c>
      <c r="L1076" s="3" t="s">
        <v>14</v>
      </c>
      <c r="M1076" s="6" t="s">
        <v>3769</v>
      </c>
      <c r="N1076" s="10"/>
    </row>
    <row r="1077" ht="12.75" spans="1:14">
      <c r="A1077" s="154" t="s">
        <v>992</v>
      </c>
      <c r="B1077" s="154">
        <f t="shared" si="6"/>
        <v>11085</v>
      </c>
      <c r="E1077" s="91" t="s">
        <v>10</v>
      </c>
      <c r="F1077" s="91" t="s">
        <v>393</v>
      </c>
      <c r="G1077" s="3">
        <v>2020</v>
      </c>
      <c r="H1077" s="3" t="s">
        <v>394</v>
      </c>
      <c r="I1077" s="3" t="s">
        <v>159</v>
      </c>
      <c r="J1077" s="3" t="s">
        <v>395</v>
      </c>
      <c r="K1077" s="3" t="s">
        <v>396</v>
      </c>
      <c r="L1077" s="3" t="s">
        <v>14</v>
      </c>
      <c r="M1077" s="6" t="s">
        <v>3769</v>
      </c>
      <c r="N1077" s="10"/>
    </row>
    <row r="1078" ht="12.75" spans="1:14">
      <c r="A1078" s="154" t="s">
        <v>992</v>
      </c>
      <c r="B1078" s="154">
        <f t="shared" si="6"/>
        <v>11086</v>
      </c>
      <c r="E1078" s="91" t="s">
        <v>10</v>
      </c>
      <c r="F1078" s="91" t="s">
        <v>432</v>
      </c>
      <c r="G1078" s="3">
        <v>2020</v>
      </c>
      <c r="H1078" s="3" t="s">
        <v>68</v>
      </c>
      <c r="I1078" s="3" t="s">
        <v>63</v>
      </c>
      <c r="J1078" s="3">
        <v>204</v>
      </c>
      <c r="K1078" s="3"/>
      <c r="L1078" s="3" t="s">
        <v>14</v>
      </c>
      <c r="M1078" s="6" t="s">
        <v>3769</v>
      </c>
      <c r="N1078" s="10"/>
    </row>
    <row r="1079" ht="12.75" spans="1:40">
      <c r="A1079" s="205" t="s">
        <v>937</v>
      </c>
      <c r="B1079" s="154">
        <f t="shared" si="6"/>
        <v>11087</v>
      </c>
      <c r="C1079" s="143"/>
      <c r="D1079" s="143"/>
      <c r="E1079" s="144" t="s">
        <v>10</v>
      </c>
      <c r="F1079" s="144" t="s">
        <v>1261</v>
      </c>
      <c r="G1079" s="210">
        <v>2020</v>
      </c>
      <c r="H1079" s="211" t="s">
        <v>398</v>
      </c>
      <c r="I1079" s="211" t="s">
        <v>1003</v>
      </c>
      <c r="J1079" s="211">
        <v>62</v>
      </c>
      <c r="K1079" s="210"/>
      <c r="L1079" s="140" t="s">
        <v>40</v>
      </c>
      <c r="M1079" s="6" t="s">
        <v>3770</v>
      </c>
      <c r="N1079" s="10"/>
      <c r="O1079" s="143"/>
      <c r="P1079" s="143"/>
      <c r="Q1079" s="143"/>
      <c r="R1079" s="143"/>
      <c r="S1079" s="143"/>
      <c r="T1079" s="143"/>
      <c r="U1079" s="143"/>
      <c r="V1079" s="143"/>
      <c r="W1079" s="143"/>
      <c r="X1079" s="143"/>
      <c r="Y1079" s="143"/>
      <c r="Z1079" s="143"/>
      <c r="AA1079" s="143"/>
      <c r="AB1079" s="143"/>
      <c r="AC1079" s="143"/>
      <c r="AD1079" s="143"/>
      <c r="AE1079" s="143"/>
      <c r="AF1079" s="143"/>
      <c r="AG1079" s="143"/>
      <c r="AH1079" s="143"/>
      <c r="AI1079" s="143"/>
      <c r="AJ1079" s="143"/>
      <c r="AK1079" s="143"/>
      <c r="AL1079" s="143"/>
      <c r="AM1079" s="143"/>
      <c r="AN1079" s="143"/>
    </row>
    <row r="1080" ht="12.75" spans="1:40">
      <c r="A1080" s="205" t="s">
        <v>937</v>
      </c>
      <c r="B1080" s="154">
        <f t="shared" si="6"/>
        <v>11088</v>
      </c>
      <c r="C1080" s="143"/>
      <c r="D1080" s="143"/>
      <c r="E1080" s="144" t="s">
        <v>10</v>
      </c>
      <c r="F1080" s="144" t="s">
        <v>1644</v>
      </c>
      <c r="G1080" s="140">
        <v>2020</v>
      </c>
      <c r="H1080" s="140" t="s">
        <v>970</v>
      </c>
      <c r="I1080" s="140" t="s">
        <v>1645</v>
      </c>
      <c r="J1080" s="140" t="s">
        <v>1646</v>
      </c>
      <c r="K1080" s="140" t="s">
        <v>1647</v>
      </c>
      <c r="L1080" s="140" t="s">
        <v>40</v>
      </c>
      <c r="M1080" s="6" t="s">
        <v>3770</v>
      </c>
      <c r="N1080" s="10"/>
      <c r="O1080" s="143"/>
      <c r="P1080" s="143"/>
      <c r="Q1080" s="143"/>
      <c r="R1080" s="143"/>
      <c r="S1080" s="143"/>
      <c r="T1080" s="143"/>
      <c r="U1080" s="143"/>
      <c r="V1080" s="143"/>
      <c r="W1080" s="143"/>
      <c r="X1080" s="143"/>
      <c r="Y1080" s="143"/>
      <c r="Z1080" s="143"/>
      <c r="AA1080" s="143"/>
      <c r="AB1080" s="143"/>
      <c r="AC1080" s="143"/>
      <c r="AD1080" s="143"/>
      <c r="AE1080" s="143"/>
      <c r="AF1080" s="143"/>
      <c r="AG1080" s="143"/>
      <c r="AH1080" s="143"/>
      <c r="AI1080" s="143"/>
      <c r="AJ1080" s="143"/>
      <c r="AK1080" s="143"/>
      <c r="AL1080" s="143"/>
      <c r="AM1080" s="143"/>
      <c r="AN1080" s="143"/>
    </row>
    <row r="1081" ht="12.75" spans="1:40">
      <c r="A1081" s="205" t="s">
        <v>937</v>
      </c>
      <c r="B1081" s="154">
        <f t="shared" si="6"/>
        <v>11089</v>
      </c>
      <c r="C1081" s="143"/>
      <c r="D1081" s="143"/>
      <c r="E1081" s="144" t="s">
        <v>10</v>
      </c>
      <c r="F1081" s="144" t="s">
        <v>2405</v>
      </c>
      <c r="G1081" s="140">
        <v>2018</v>
      </c>
      <c r="H1081" s="140" t="s">
        <v>398</v>
      </c>
      <c r="I1081" s="140" t="s">
        <v>2061</v>
      </c>
      <c r="J1081" s="140">
        <v>182</v>
      </c>
      <c r="K1081" s="140" t="s">
        <v>1803</v>
      </c>
      <c r="L1081" s="140" t="s">
        <v>40</v>
      </c>
      <c r="M1081" s="6" t="s">
        <v>4834</v>
      </c>
      <c r="N1081" s="10"/>
      <c r="O1081" s="143"/>
      <c r="P1081" s="143"/>
      <c r="Q1081" s="143"/>
      <c r="R1081" s="143"/>
      <c r="S1081" s="143"/>
      <c r="T1081" s="143"/>
      <c r="U1081" s="143"/>
      <c r="V1081" s="143"/>
      <c r="W1081" s="143"/>
      <c r="X1081" s="143"/>
      <c r="Y1081" s="143"/>
      <c r="Z1081" s="143"/>
      <c r="AA1081" s="143"/>
      <c r="AB1081" s="143"/>
      <c r="AC1081" s="143"/>
      <c r="AD1081" s="143"/>
      <c r="AE1081" s="143"/>
      <c r="AF1081" s="143"/>
      <c r="AG1081" s="143"/>
      <c r="AH1081" s="143"/>
      <c r="AI1081" s="143"/>
      <c r="AJ1081" s="143"/>
      <c r="AK1081" s="143"/>
      <c r="AL1081" s="143"/>
      <c r="AM1081" s="143"/>
      <c r="AN1081" s="143"/>
    </row>
    <row r="1082" ht="12.75" spans="1:40">
      <c r="A1082" s="205" t="s">
        <v>937</v>
      </c>
      <c r="B1082" s="154">
        <f t="shared" si="6"/>
        <v>11090</v>
      </c>
      <c r="C1082" s="143"/>
      <c r="D1082" s="143"/>
      <c r="E1082" s="144" t="s">
        <v>10</v>
      </c>
      <c r="F1082" s="144" t="s">
        <v>2445</v>
      </c>
      <c r="G1082" s="140">
        <v>2018</v>
      </c>
      <c r="H1082" s="140" t="s">
        <v>72</v>
      </c>
      <c r="I1082" s="140" t="s">
        <v>1969</v>
      </c>
      <c r="J1082" s="140">
        <v>78</v>
      </c>
      <c r="K1082" s="140" t="s">
        <v>273</v>
      </c>
      <c r="L1082" s="140" t="s">
        <v>14</v>
      </c>
      <c r="M1082" s="6" t="s">
        <v>4834</v>
      </c>
      <c r="N1082" s="10"/>
      <c r="O1082" s="143"/>
      <c r="P1082" s="143"/>
      <c r="Q1082" s="143"/>
      <c r="R1082" s="143"/>
      <c r="S1082" s="143"/>
      <c r="T1082" s="143"/>
      <c r="U1082" s="143"/>
      <c r="V1082" s="143"/>
      <c r="W1082" s="143"/>
      <c r="X1082" s="143"/>
      <c r="Y1082" s="143"/>
      <c r="Z1082" s="143"/>
      <c r="AA1082" s="143"/>
      <c r="AB1082" s="143"/>
      <c r="AC1082" s="143"/>
      <c r="AD1082" s="143"/>
      <c r="AE1082" s="143"/>
      <c r="AF1082" s="143"/>
      <c r="AG1082" s="143"/>
      <c r="AH1082" s="143"/>
      <c r="AI1082" s="143"/>
      <c r="AJ1082" s="143"/>
      <c r="AK1082" s="143"/>
      <c r="AL1082" s="143"/>
      <c r="AM1082" s="143"/>
      <c r="AN1082" s="143"/>
    </row>
    <row r="1083" ht="12.75" spans="1:40">
      <c r="A1083" s="205" t="s">
        <v>937</v>
      </c>
      <c r="B1083" s="154">
        <f t="shared" si="6"/>
        <v>11091</v>
      </c>
      <c r="C1083" s="143"/>
      <c r="D1083" s="143"/>
      <c r="E1083" s="144" t="s">
        <v>10</v>
      </c>
      <c r="F1083" s="144" t="s">
        <v>1972</v>
      </c>
      <c r="G1083" s="140">
        <v>2018</v>
      </c>
      <c r="H1083" s="140" t="s">
        <v>131</v>
      </c>
      <c r="I1083" s="140" t="s">
        <v>1969</v>
      </c>
      <c r="J1083" s="140">
        <v>198</v>
      </c>
      <c r="K1083" s="143"/>
      <c r="L1083" s="140" t="s">
        <v>14</v>
      </c>
      <c r="M1083" s="6" t="s">
        <v>4834</v>
      </c>
      <c r="N1083" s="10"/>
      <c r="O1083" s="143"/>
      <c r="P1083" s="143"/>
      <c r="Q1083" s="143"/>
      <c r="R1083" s="143"/>
      <c r="S1083" s="143"/>
      <c r="T1083" s="143"/>
      <c r="U1083" s="143"/>
      <c r="V1083" s="143"/>
      <c r="W1083" s="143"/>
      <c r="X1083" s="143"/>
      <c r="Y1083" s="143"/>
      <c r="Z1083" s="143"/>
      <c r="AA1083" s="143"/>
      <c r="AB1083" s="143"/>
      <c r="AC1083" s="143"/>
      <c r="AD1083" s="143"/>
      <c r="AE1083" s="143"/>
      <c r="AF1083" s="143"/>
      <c r="AG1083" s="143"/>
      <c r="AH1083" s="143"/>
      <c r="AI1083" s="143"/>
      <c r="AJ1083" s="143"/>
      <c r="AK1083" s="143"/>
      <c r="AL1083" s="143"/>
      <c r="AM1083" s="143"/>
      <c r="AN1083" s="143"/>
    </row>
    <row r="1084" ht="12.75" spans="1:40">
      <c r="A1084" s="205" t="s">
        <v>937</v>
      </c>
      <c r="B1084" s="154">
        <f t="shared" si="6"/>
        <v>11092</v>
      </c>
      <c r="C1084" s="143"/>
      <c r="D1084" s="143"/>
      <c r="E1084" s="144" t="s">
        <v>10</v>
      </c>
      <c r="F1084" s="144" t="s">
        <v>2255</v>
      </c>
      <c r="G1084" s="140">
        <v>2019</v>
      </c>
      <c r="H1084" s="140" t="s">
        <v>398</v>
      </c>
      <c r="I1084" s="140" t="s">
        <v>658</v>
      </c>
      <c r="J1084" s="140">
        <v>172</v>
      </c>
      <c r="K1084" s="140" t="s">
        <v>1974</v>
      </c>
      <c r="L1084" s="140" t="s">
        <v>40</v>
      </c>
      <c r="M1084" s="6" t="s">
        <v>4834</v>
      </c>
      <c r="N1084" s="10"/>
      <c r="O1084" s="143"/>
      <c r="P1084" s="143"/>
      <c r="Q1084" s="143"/>
      <c r="R1084" s="143"/>
      <c r="S1084" s="143"/>
      <c r="T1084" s="143"/>
      <c r="U1084" s="143"/>
      <c r="V1084" s="143"/>
      <c r="W1084" s="143"/>
      <c r="X1084" s="143"/>
      <c r="Y1084" s="143"/>
      <c r="Z1084" s="143"/>
      <c r="AA1084" s="143"/>
      <c r="AB1084" s="143"/>
      <c r="AC1084" s="143"/>
      <c r="AD1084" s="143"/>
      <c r="AE1084" s="143"/>
      <c r="AF1084" s="143"/>
      <c r="AG1084" s="143"/>
      <c r="AH1084" s="143"/>
      <c r="AI1084" s="143"/>
      <c r="AJ1084" s="143"/>
      <c r="AK1084" s="143"/>
      <c r="AL1084" s="143"/>
      <c r="AM1084" s="143"/>
      <c r="AN1084" s="143"/>
    </row>
    <row r="1085" ht="12.75" spans="1:40">
      <c r="A1085" s="205" t="s">
        <v>937</v>
      </c>
      <c r="B1085" s="154">
        <f t="shared" si="6"/>
        <v>11093</v>
      </c>
      <c r="C1085" s="143"/>
      <c r="D1085" s="143"/>
      <c r="E1085" s="144" t="s">
        <v>10</v>
      </c>
      <c r="F1085" s="144" t="s">
        <v>2256</v>
      </c>
      <c r="G1085" s="140">
        <v>2019</v>
      </c>
      <c r="H1085" s="140" t="s">
        <v>398</v>
      </c>
      <c r="I1085" s="140" t="s">
        <v>658</v>
      </c>
      <c r="J1085" s="140">
        <v>172</v>
      </c>
      <c r="K1085" s="140" t="s">
        <v>1974</v>
      </c>
      <c r="L1085" s="140" t="s">
        <v>40</v>
      </c>
      <c r="M1085" s="6" t="s">
        <v>4834</v>
      </c>
      <c r="N1085" s="10"/>
      <c r="O1085" s="143"/>
      <c r="P1085" s="143"/>
      <c r="Q1085" s="143"/>
      <c r="R1085" s="143"/>
      <c r="S1085" s="143"/>
      <c r="T1085" s="143"/>
      <c r="U1085" s="143"/>
      <c r="V1085" s="143"/>
      <c r="W1085" s="143"/>
      <c r="X1085" s="143"/>
      <c r="Y1085" s="143"/>
      <c r="Z1085" s="143"/>
      <c r="AA1085" s="143"/>
      <c r="AB1085" s="143"/>
      <c r="AC1085" s="143"/>
      <c r="AD1085" s="143"/>
      <c r="AE1085" s="143"/>
      <c r="AF1085" s="143"/>
      <c r="AG1085" s="143"/>
      <c r="AH1085" s="143"/>
      <c r="AI1085" s="143"/>
      <c r="AJ1085" s="143"/>
      <c r="AK1085" s="143"/>
      <c r="AL1085" s="143"/>
      <c r="AM1085" s="143"/>
      <c r="AN1085" s="143"/>
    </row>
    <row r="1086" ht="12.75" spans="1:40">
      <c r="A1086" s="205" t="s">
        <v>937</v>
      </c>
      <c r="B1086" s="154">
        <f t="shared" si="6"/>
        <v>11094</v>
      </c>
      <c r="C1086" s="143"/>
      <c r="D1086" s="143"/>
      <c r="E1086" s="144" t="s">
        <v>10</v>
      </c>
      <c r="F1086" s="144" t="s">
        <v>2257</v>
      </c>
      <c r="G1086" s="140">
        <v>2019</v>
      </c>
      <c r="H1086" s="140" t="s">
        <v>398</v>
      </c>
      <c r="I1086" s="140" t="s">
        <v>658</v>
      </c>
      <c r="J1086" s="140">
        <v>172</v>
      </c>
      <c r="K1086" s="140" t="s">
        <v>1974</v>
      </c>
      <c r="L1086" s="140" t="s">
        <v>40</v>
      </c>
      <c r="M1086" s="6" t="s">
        <v>4834</v>
      </c>
      <c r="N1086" s="10"/>
      <c r="O1086" s="143"/>
      <c r="P1086" s="143"/>
      <c r="Q1086" s="143"/>
      <c r="R1086" s="143"/>
      <c r="S1086" s="143"/>
      <c r="T1086" s="143"/>
      <c r="U1086" s="143"/>
      <c r="V1086" s="143"/>
      <c r="W1086" s="143"/>
      <c r="X1086" s="143"/>
      <c r="Y1086" s="143"/>
      <c r="Z1086" s="143"/>
      <c r="AA1086" s="143"/>
      <c r="AB1086" s="143"/>
      <c r="AC1086" s="143"/>
      <c r="AD1086" s="143"/>
      <c r="AE1086" s="143"/>
      <c r="AF1086" s="143"/>
      <c r="AG1086" s="143"/>
      <c r="AH1086" s="143"/>
      <c r="AI1086" s="143"/>
      <c r="AJ1086" s="143"/>
      <c r="AK1086" s="143"/>
      <c r="AL1086" s="143"/>
      <c r="AM1086" s="143"/>
      <c r="AN1086" s="143"/>
    </row>
    <row r="1087" ht="12.75" spans="1:40">
      <c r="A1087" s="205" t="s">
        <v>937</v>
      </c>
      <c r="B1087" s="154">
        <f t="shared" si="6"/>
        <v>11095</v>
      </c>
      <c r="C1087" s="143"/>
      <c r="D1087" s="143"/>
      <c r="E1087" s="144" t="s">
        <v>10</v>
      </c>
      <c r="F1087" s="144" t="s">
        <v>2258</v>
      </c>
      <c r="G1087" s="140">
        <v>2019</v>
      </c>
      <c r="H1087" s="140" t="s">
        <v>398</v>
      </c>
      <c r="I1087" s="140" t="s">
        <v>658</v>
      </c>
      <c r="J1087" s="140">
        <v>172</v>
      </c>
      <c r="K1087" s="140" t="s">
        <v>1974</v>
      </c>
      <c r="L1087" s="140" t="s">
        <v>40</v>
      </c>
      <c r="M1087" s="6" t="s">
        <v>4834</v>
      </c>
      <c r="N1087" s="10"/>
      <c r="O1087" s="143"/>
      <c r="P1087" s="143"/>
      <c r="Q1087" s="143"/>
      <c r="R1087" s="143"/>
      <c r="S1087" s="143"/>
      <c r="T1087" s="143"/>
      <c r="U1087" s="143"/>
      <c r="V1087" s="143"/>
      <c r="W1087" s="143"/>
      <c r="X1087" s="143"/>
      <c r="Y1087" s="143"/>
      <c r="Z1087" s="143"/>
      <c r="AA1087" s="143"/>
      <c r="AB1087" s="143"/>
      <c r="AC1087" s="143"/>
      <c r="AD1087" s="143"/>
      <c r="AE1087" s="143"/>
      <c r="AF1087" s="143"/>
      <c r="AG1087" s="143"/>
      <c r="AH1087" s="143"/>
      <c r="AI1087" s="143"/>
      <c r="AJ1087" s="143"/>
      <c r="AK1087" s="143"/>
      <c r="AL1087" s="143"/>
      <c r="AM1087" s="143"/>
      <c r="AN1087" s="143"/>
    </row>
    <row r="1088" ht="12.75" spans="1:40">
      <c r="A1088" s="205" t="s">
        <v>937</v>
      </c>
      <c r="B1088" s="154">
        <f t="shared" si="6"/>
        <v>11096</v>
      </c>
      <c r="C1088" s="143"/>
      <c r="D1088" s="143"/>
      <c r="E1088" s="144" t="s">
        <v>10</v>
      </c>
      <c r="F1088" s="144" t="s">
        <v>1973</v>
      </c>
      <c r="G1088" s="140">
        <v>2019</v>
      </c>
      <c r="H1088" s="140" t="s">
        <v>398</v>
      </c>
      <c r="I1088" s="140" t="s">
        <v>658</v>
      </c>
      <c r="J1088" s="140">
        <v>172</v>
      </c>
      <c r="K1088" s="140" t="s">
        <v>1974</v>
      </c>
      <c r="L1088" s="140" t="s">
        <v>14</v>
      </c>
      <c r="M1088" s="6" t="s">
        <v>4834</v>
      </c>
      <c r="N1088" s="10"/>
      <c r="O1088" s="143"/>
      <c r="P1088" s="143"/>
      <c r="Q1088" s="143"/>
      <c r="R1088" s="143"/>
      <c r="S1088" s="143"/>
      <c r="T1088" s="143"/>
      <c r="U1088" s="143"/>
      <c r="V1088" s="143"/>
      <c r="W1088" s="143"/>
      <c r="X1088" s="143"/>
      <c r="Y1088" s="143"/>
      <c r="Z1088" s="143"/>
      <c r="AA1088" s="143"/>
      <c r="AB1088" s="143"/>
      <c r="AC1088" s="143"/>
      <c r="AD1088" s="143"/>
      <c r="AE1088" s="143"/>
      <c r="AF1088" s="143"/>
      <c r="AG1088" s="143"/>
      <c r="AH1088" s="143"/>
      <c r="AI1088" s="143"/>
      <c r="AJ1088" s="143"/>
      <c r="AK1088" s="143"/>
      <c r="AL1088" s="143"/>
      <c r="AM1088" s="143"/>
      <c r="AN1088" s="143"/>
    </row>
    <row r="1089" ht="12.75" spans="1:40">
      <c r="A1089" s="205" t="s">
        <v>937</v>
      </c>
      <c r="B1089" s="154">
        <f t="shared" si="6"/>
        <v>11097</v>
      </c>
      <c r="C1089" s="143"/>
      <c r="D1089" s="143"/>
      <c r="E1089" s="144" t="s">
        <v>10</v>
      </c>
      <c r="F1089" s="144" t="s">
        <v>2615</v>
      </c>
      <c r="G1089" s="140">
        <v>2020</v>
      </c>
      <c r="H1089" s="140" t="s">
        <v>72</v>
      </c>
      <c r="I1089" s="140" t="s">
        <v>2202</v>
      </c>
      <c r="J1089" s="140">
        <v>278</v>
      </c>
      <c r="K1089" s="140" t="s">
        <v>86</v>
      </c>
      <c r="L1089" s="140" t="s">
        <v>14</v>
      </c>
      <c r="M1089" s="6" t="s">
        <v>4834</v>
      </c>
      <c r="N1089" s="10"/>
      <c r="O1089" s="143"/>
      <c r="P1089" s="143"/>
      <c r="Q1089" s="143"/>
      <c r="R1089" s="143"/>
      <c r="S1089" s="143"/>
      <c r="T1089" s="143"/>
      <c r="U1089" s="143"/>
      <c r="V1089" s="143"/>
      <c r="W1089" s="143"/>
      <c r="X1089" s="143"/>
      <c r="Y1089" s="143"/>
      <c r="Z1089" s="143"/>
      <c r="AA1089" s="143"/>
      <c r="AB1089" s="143"/>
      <c r="AC1089" s="143"/>
      <c r="AD1089" s="143"/>
      <c r="AE1089" s="143"/>
      <c r="AF1089" s="143"/>
      <c r="AG1089" s="143"/>
      <c r="AH1089" s="143"/>
      <c r="AI1089" s="143"/>
      <c r="AJ1089" s="143"/>
      <c r="AK1089" s="143"/>
      <c r="AL1089" s="143"/>
      <c r="AM1089" s="143"/>
      <c r="AN1089" s="143"/>
    </row>
    <row r="1090" ht="12.75" spans="1:40">
      <c r="A1090" s="205" t="s">
        <v>937</v>
      </c>
      <c r="B1090" s="154">
        <f t="shared" si="6"/>
        <v>11098</v>
      </c>
      <c r="C1090" s="143"/>
      <c r="D1090" s="143"/>
      <c r="E1090" s="144" t="s">
        <v>10</v>
      </c>
      <c r="F1090" s="144" t="s">
        <v>2625</v>
      </c>
      <c r="G1090" s="140">
        <v>2020</v>
      </c>
      <c r="H1090" s="140" t="s">
        <v>72</v>
      </c>
      <c r="I1090" s="140" t="s">
        <v>2202</v>
      </c>
      <c r="J1090" s="140">
        <v>278</v>
      </c>
      <c r="K1090" s="140" t="s">
        <v>2626</v>
      </c>
      <c r="L1090" s="140" t="s">
        <v>14</v>
      </c>
      <c r="M1090" s="6" t="s">
        <v>4834</v>
      </c>
      <c r="N1090" s="10"/>
      <c r="O1090" s="143"/>
      <c r="P1090" s="143"/>
      <c r="Q1090" s="143"/>
      <c r="R1090" s="143"/>
      <c r="S1090" s="143"/>
      <c r="T1090" s="143"/>
      <c r="U1090" s="143"/>
      <c r="V1090" s="143"/>
      <c r="W1090" s="143"/>
      <c r="X1090" s="143"/>
      <c r="Y1090" s="143"/>
      <c r="Z1090" s="143"/>
      <c r="AA1090" s="143"/>
      <c r="AB1090" s="143"/>
      <c r="AC1090" s="143"/>
      <c r="AD1090" s="143"/>
      <c r="AE1090" s="143"/>
      <c r="AF1090" s="143"/>
      <c r="AG1090" s="143"/>
      <c r="AH1090" s="143"/>
      <c r="AI1090" s="143"/>
      <c r="AJ1090" s="143"/>
      <c r="AK1090" s="143"/>
      <c r="AL1090" s="143"/>
      <c r="AM1090" s="143"/>
      <c r="AN1090" s="143"/>
    </row>
    <row r="1091" ht="12.75" spans="1:40">
      <c r="A1091" s="205" t="s">
        <v>937</v>
      </c>
      <c r="B1091" s="154">
        <f t="shared" si="6"/>
        <v>11099</v>
      </c>
      <c r="C1091" s="143"/>
      <c r="D1091" s="143"/>
      <c r="E1091" s="144" t="s">
        <v>10</v>
      </c>
      <c r="F1091" s="144" t="s">
        <v>2259</v>
      </c>
      <c r="G1091" s="140">
        <v>2019</v>
      </c>
      <c r="H1091" s="140" t="s">
        <v>398</v>
      </c>
      <c r="I1091" s="140" t="s">
        <v>658</v>
      </c>
      <c r="J1091" s="140">
        <v>172</v>
      </c>
      <c r="K1091" s="140" t="s">
        <v>1974</v>
      </c>
      <c r="L1091" s="140" t="s">
        <v>40</v>
      </c>
      <c r="M1091" s="6" t="s">
        <v>4834</v>
      </c>
      <c r="N1091" s="10"/>
      <c r="O1091" s="143"/>
      <c r="P1091" s="143"/>
      <c r="Q1091" s="143"/>
      <c r="R1091" s="143"/>
      <c r="S1091" s="143"/>
      <c r="T1091" s="143"/>
      <c r="U1091" s="143"/>
      <c r="V1091" s="143"/>
      <c r="W1091" s="143"/>
      <c r="X1091" s="143"/>
      <c r="Y1091" s="143"/>
      <c r="Z1091" s="143"/>
      <c r="AA1091" s="143"/>
      <c r="AB1091" s="143"/>
      <c r="AC1091" s="143"/>
      <c r="AD1091" s="143"/>
      <c r="AE1091" s="143"/>
      <c r="AF1091" s="143"/>
      <c r="AG1091" s="143"/>
      <c r="AH1091" s="143"/>
      <c r="AI1091" s="143"/>
      <c r="AJ1091" s="143"/>
      <c r="AK1091" s="143"/>
      <c r="AL1091" s="143"/>
      <c r="AM1091" s="143"/>
      <c r="AN1091" s="143"/>
    </row>
    <row r="1092" ht="12.75" spans="1:40">
      <c r="A1092" s="205" t="s">
        <v>937</v>
      </c>
      <c r="B1092" s="154">
        <f t="shared" si="6"/>
        <v>11100</v>
      </c>
      <c r="C1092" s="143"/>
      <c r="D1092" s="143"/>
      <c r="E1092" s="144" t="s">
        <v>10</v>
      </c>
      <c r="F1092" s="144" t="s">
        <v>1975</v>
      </c>
      <c r="G1092" s="140">
        <v>2019</v>
      </c>
      <c r="H1092" s="140" t="s">
        <v>1840</v>
      </c>
      <c r="I1092" s="140" t="s">
        <v>1841</v>
      </c>
      <c r="J1092" s="140">
        <v>65</v>
      </c>
      <c r="K1092" s="140"/>
      <c r="L1092" s="140" t="s">
        <v>14</v>
      </c>
      <c r="M1092" s="6" t="s">
        <v>4834</v>
      </c>
      <c r="N1092" s="10"/>
      <c r="O1092" s="143"/>
      <c r="P1092" s="143"/>
      <c r="Q1092" s="143"/>
      <c r="R1092" s="143"/>
      <c r="S1092" s="143"/>
      <c r="T1092" s="143"/>
      <c r="U1092" s="143"/>
      <c r="V1092" s="143"/>
      <c r="W1092" s="143"/>
      <c r="X1092" s="143"/>
      <c r="Y1092" s="143"/>
      <c r="Z1092" s="143"/>
      <c r="AA1092" s="143"/>
      <c r="AB1092" s="143"/>
      <c r="AC1092" s="143"/>
      <c r="AD1092" s="143"/>
      <c r="AE1092" s="143"/>
      <c r="AF1092" s="143"/>
      <c r="AG1092" s="143"/>
      <c r="AH1092" s="143"/>
      <c r="AI1092" s="143"/>
      <c r="AJ1092" s="143"/>
      <c r="AK1092" s="143"/>
      <c r="AL1092" s="143"/>
      <c r="AM1092" s="143"/>
      <c r="AN1092" s="143"/>
    </row>
    <row r="1093" ht="12.75" spans="1:40">
      <c r="A1093" s="205" t="s">
        <v>937</v>
      </c>
      <c r="B1093" s="154">
        <f t="shared" si="6"/>
        <v>11101</v>
      </c>
      <c r="C1093" s="143"/>
      <c r="D1093" s="143"/>
      <c r="E1093" s="144" t="s">
        <v>10</v>
      </c>
      <c r="F1093" s="144" t="s">
        <v>1976</v>
      </c>
      <c r="G1093" s="140">
        <v>2019</v>
      </c>
      <c r="H1093" s="140" t="s">
        <v>1840</v>
      </c>
      <c r="I1093" s="140" t="s">
        <v>1841</v>
      </c>
      <c r="J1093" s="140">
        <v>2</v>
      </c>
      <c r="K1093" s="140"/>
      <c r="L1093" s="140" t="s">
        <v>14</v>
      </c>
      <c r="M1093" s="6" t="s">
        <v>4834</v>
      </c>
      <c r="N1093" s="10"/>
      <c r="O1093" s="143"/>
      <c r="P1093" s="143"/>
      <c r="Q1093" s="143"/>
      <c r="R1093" s="143"/>
      <c r="S1093" s="143"/>
      <c r="T1093" s="143"/>
      <c r="U1093" s="143"/>
      <c r="V1093" s="143"/>
      <c r="W1093" s="143"/>
      <c r="X1093" s="143"/>
      <c r="Y1093" s="143"/>
      <c r="Z1093" s="143"/>
      <c r="AA1093" s="143"/>
      <c r="AB1093" s="143"/>
      <c r="AC1093" s="143"/>
      <c r="AD1093" s="143"/>
      <c r="AE1093" s="143"/>
      <c r="AF1093" s="143"/>
      <c r="AG1093" s="143"/>
      <c r="AH1093" s="143"/>
      <c r="AI1093" s="143"/>
      <c r="AJ1093" s="143"/>
      <c r="AK1093" s="143"/>
      <c r="AL1093" s="143"/>
      <c r="AM1093" s="143"/>
      <c r="AN1093" s="143"/>
    </row>
    <row r="1094" ht="12.75" spans="1:40">
      <c r="A1094" s="205" t="s">
        <v>937</v>
      </c>
      <c r="B1094" s="154">
        <f t="shared" si="6"/>
        <v>11102</v>
      </c>
      <c r="C1094" s="143"/>
      <c r="D1094" s="143"/>
      <c r="E1094" s="144" t="s">
        <v>10</v>
      </c>
      <c r="F1094" s="144" t="s">
        <v>2951</v>
      </c>
      <c r="G1094" s="140">
        <v>2019</v>
      </c>
      <c r="H1094" s="140" t="s">
        <v>1840</v>
      </c>
      <c r="I1094" s="140" t="s">
        <v>1841</v>
      </c>
      <c r="J1094" s="140">
        <v>2</v>
      </c>
      <c r="K1094" s="140"/>
      <c r="L1094" s="140" t="s">
        <v>170</v>
      </c>
      <c r="M1094" s="6" t="s">
        <v>4834</v>
      </c>
      <c r="N1094" s="10"/>
      <c r="O1094" s="143"/>
      <c r="P1094" s="143"/>
      <c r="Q1094" s="143"/>
      <c r="R1094" s="143"/>
      <c r="S1094" s="143"/>
      <c r="T1094" s="143"/>
      <c r="U1094" s="143"/>
      <c r="V1094" s="143"/>
      <c r="W1094" s="143"/>
      <c r="X1094" s="143"/>
      <c r="Y1094" s="143"/>
      <c r="Z1094" s="143"/>
      <c r="AA1094" s="143"/>
      <c r="AB1094" s="143"/>
      <c r="AC1094" s="143"/>
      <c r="AD1094" s="143"/>
      <c r="AE1094" s="143"/>
      <c r="AF1094" s="143"/>
      <c r="AG1094" s="143"/>
      <c r="AH1094" s="143"/>
      <c r="AI1094" s="143"/>
      <c r="AJ1094" s="143"/>
      <c r="AK1094" s="143"/>
      <c r="AL1094" s="143"/>
      <c r="AM1094" s="143"/>
      <c r="AN1094" s="143"/>
    </row>
    <row r="1095" ht="12.75" spans="1:40">
      <c r="A1095" s="206" t="s">
        <v>937</v>
      </c>
      <c r="B1095" s="206">
        <f t="shared" si="6"/>
        <v>11103</v>
      </c>
      <c r="C1095" s="212"/>
      <c r="D1095" s="212"/>
      <c r="E1095" s="208"/>
      <c r="F1095" s="208"/>
      <c r="G1095" s="207"/>
      <c r="H1095" s="207"/>
      <c r="I1095" s="207"/>
      <c r="J1095" s="207"/>
      <c r="K1095" s="207"/>
      <c r="L1095" s="207"/>
      <c r="M1095" s="212"/>
      <c r="N1095" s="10"/>
      <c r="O1095" s="212"/>
      <c r="P1095" s="212"/>
      <c r="Q1095" s="212"/>
      <c r="R1095" s="212"/>
      <c r="S1095" s="212"/>
      <c r="T1095" s="212"/>
      <c r="U1095" s="212"/>
      <c r="V1095" s="212"/>
      <c r="W1095" s="212"/>
      <c r="X1095" s="212"/>
      <c r="Y1095" s="212"/>
      <c r="Z1095" s="212"/>
      <c r="AA1095" s="212"/>
      <c r="AB1095" s="212"/>
      <c r="AC1095" s="212"/>
      <c r="AD1095" s="212"/>
      <c r="AE1095" s="212"/>
      <c r="AF1095" s="212"/>
      <c r="AG1095" s="212"/>
      <c r="AH1095" s="212"/>
      <c r="AI1095" s="212"/>
      <c r="AJ1095" s="212"/>
      <c r="AK1095" s="212"/>
      <c r="AL1095" s="212"/>
      <c r="AM1095" s="212"/>
      <c r="AN1095" s="212"/>
    </row>
    <row r="1096" ht="12.75" spans="1:40">
      <c r="A1096" s="205" t="s">
        <v>937</v>
      </c>
      <c r="B1096" s="154">
        <f t="shared" si="6"/>
        <v>11104</v>
      </c>
      <c r="C1096" s="143"/>
      <c r="D1096" s="143"/>
      <c r="E1096" s="144" t="s">
        <v>10</v>
      </c>
      <c r="F1096" s="144" t="s">
        <v>2074</v>
      </c>
      <c r="G1096" s="140">
        <v>2019</v>
      </c>
      <c r="H1096" s="140" t="s">
        <v>303</v>
      </c>
      <c r="I1096" s="140" t="s">
        <v>1841</v>
      </c>
      <c r="J1096" s="140">
        <v>161</v>
      </c>
      <c r="K1096" s="140"/>
      <c r="L1096" s="140" t="s">
        <v>14</v>
      </c>
      <c r="M1096" s="6" t="s">
        <v>4834</v>
      </c>
      <c r="N1096" s="10"/>
      <c r="O1096" s="143"/>
      <c r="P1096" s="143"/>
      <c r="Q1096" s="143"/>
      <c r="R1096" s="143"/>
      <c r="S1096" s="143"/>
      <c r="T1096" s="143"/>
      <c r="U1096" s="143"/>
      <c r="V1096" s="143"/>
      <c r="W1096" s="143"/>
      <c r="X1096" s="143"/>
      <c r="Y1096" s="143"/>
      <c r="Z1096" s="143"/>
      <c r="AA1096" s="143"/>
      <c r="AB1096" s="143"/>
      <c r="AC1096" s="143"/>
      <c r="AD1096" s="143"/>
      <c r="AE1096" s="143"/>
      <c r="AF1096" s="143"/>
      <c r="AG1096" s="143"/>
      <c r="AH1096" s="143"/>
      <c r="AI1096" s="143"/>
      <c r="AJ1096" s="143"/>
      <c r="AK1096" s="143"/>
      <c r="AL1096" s="143"/>
      <c r="AM1096" s="143"/>
      <c r="AN1096" s="143"/>
    </row>
    <row r="1097" ht="12.75" spans="1:40">
      <c r="A1097" s="205" t="s">
        <v>937</v>
      </c>
      <c r="B1097" s="154">
        <f t="shared" si="6"/>
        <v>11105</v>
      </c>
      <c r="C1097" s="143"/>
      <c r="D1097" s="143"/>
      <c r="E1097" s="144" t="s">
        <v>10</v>
      </c>
      <c r="F1097" s="144" t="s">
        <v>2075</v>
      </c>
      <c r="G1097" s="140">
        <v>2019</v>
      </c>
      <c r="H1097" s="140" t="s">
        <v>303</v>
      </c>
      <c r="I1097" s="140" t="s">
        <v>1841</v>
      </c>
      <c r="J1097" s="140">
        <v>161</v>
      </c>
      <c r="K1097" s="140"/>
      <c r="L1097" s="140" t="s">
        <v>14</v>
      </c>
      <c r="M1097" s="6" t="s">
        <v>4834</v>
      </c>
      <c r="N1097" s="10"/>
      <c r="O1097" s="143"/>
      <c r="P1097" s="143"/>
      <c r="Q1097" s="143"/>
      <c r="R1097" s="143"/>
      <c r="S1097" s="143"/>
      <c r="T1097" s="143"/>
      <c r="U1097" s="143"/>
      <c r="V1097" s="143"/>
      <c r="W1097" s="143"/>
      <c r="X1097" s="143"/>
      <c r="Y1097" s="143"/>
      <c r="Z1097" s="143"/>
      <c r="AA1097" s="143"/>
      <c r="AB1097" s="143"/>
      <c r="AC1097" s="143"/>
      <c r="AD1097" s="143"/>
      <c r="AE1097" s="143"/>
      <c r="AF1097" s="143"/>
      <c r="AG1097" s="143"/>
      <c r="AH1097" s="143"/>
      <c r="AI1097" s="143"/>
      <c r="AJ1097" s="143"/>
      <c r="AK1097" s="143"/>
      <c r="AL1097" s="143"/>
      <c r="AM1097" s="143"/>
      <c r="AN1097" s="143"/>
    </row>
    <row r="1098" ht="12.75" spans="1:40">
      <c r="A1098" s="205" t="s">
        <v>937</v>
      </c>
      <c r="B1098" s="154">
        <f t="shared" si="6"/>
        <v>11106</v>
      </c>
      <c r="C1098" s="143"/>
      <c r="D1098" s="143"/>
      <c r="E1098" s="144" t="s">
        <v>10</v>
      </c>
      <c r="F1098" s="144" t="s">
        <v>2474</v>
      </c>
      <c r="G1098" s="140">
        <v>2019</v>
      </c>
      <c r="H1098" s="140" t="s">
        <v>303</v>
      </c>
      <c r="I1098" s="140" t="s">
        <v>1841</v>
      </c>
      <c r="J1098" s="140">
        <v>161</v>
      </c>
      <c r="K1098" s="140"/>
      <c r="L1098" s="140" t="s">
        <v>40</v>
      </c>
      <c r="M1098" s="6" t="s">
        <v>4834</v>
      </c>
      <c r="N1098" s="10"/>
      <c r="O1098" s="143"/>
      <c r="P1098" s="143"/>
      <c r="Q1098" s="143"/>
      <c r="R1098" s="143"/>
      <c r="S1098" s="143"/>
      <c r="T1098" s="143"/>
      <c r="U1098" s="143"/>
      <c r="V1098" s="143"/>
      <c r="W1098" s="143"/>
      <c r="X1098" s="143"/>
      <c r="Y1098" s="143"/>
      <c r="Z1098" s="143"/>
      <c r="AA1098" s="143"/>
      <c r="AB1098" s="143"/>
      <c r="AC1098" s="143"/>
      <c r="AD1098" s="143"/>
      <c r="AE1098" s="143"/>
      <c r="AF1098" s="143"/>
      <c r="AG1098" s="143"/>
      <c r="AH1098" s="143"/>
      <c r="AI1098" s="143"/>
      <c r="AJ1098" s="143"/>
      <c r="AK1098" s="143"/>
      <c r="AL1098" s="143"/>
      <c r="AM1098" s="143"/>
      <c r="AN1098" s="143"/>
    </row>
    <row r="1099" ht="12.75" spans="1:40">
      <c r="A1099" s="205" t="s">
        <v>937</v>
      </c>
      <c r="B1099" s="154">
        <f t="shared" si="6"/>
        <v>11107</v>
      </c>
      <c r="C1099" s="143"/>
      <c r="D1099" s="143"/>
      <c r="E1099" s="144" t="s">
        <v>10</v>
      </c>
      <c r="F1099" s="144" t="s">
        <v>2076</v>
      </c>
      <c r="G1099" s="140">
        <v>2019</v>
      </c>
      <c r="H1099" s="140" t="s">
        <v>398</v>
      </c>
      <c r="I1099" s="140" t="s">
        <v>658</v>
      </c>
      <c r="J1099" s="140">
        <v>172</v>
      </c>
      <c r="K1099" s="140"/>
      <c r="L1099" s="140" t="s">
        <v>40</v>
      </c>
      <c r="M1099" s="6" t="s">
        <v>4834</v>
      </c>
      <c r="N1099" s="10"/>
      <c r="O1099" s="143"/>
      <c r="P1099" s="143"/>
      <c r="Q1099" s="143"/>
      <c r="R1099" s="143"/>
      <c r="S1099" s="143"/>
      <c r="T1099" s="143"/>
      <c r="U1099" s="143"/>
      <c r="V1099" s="143"/>
      <c r="W1099" s="143"/>
      <c r="X1099" s="143"/>
      <c r="Y1099" s="143"/>
      <c r="Z1099" s="143"/>
      <c r="AA1099" s="143"/>
      <c r="AB1099" s="143"/>
      <c r="AC1099" s="143"/>
      <c r="AD1099" s="143"/>
      <c r="AE1099" s="143"/>
      <c r="AF1099" s="143"/>
      <c r="AG1099" s="143"/>
      <c r="AH1099" s="143"/>
      <c r="AI1099" s="143"/>
      <c r="AJ1099" s="143"/>
      <c r="AK1099" s="143"/>
      <c r="AL1099" s="143"/>
      <c r="AM1099" s="143"/>
      <c r="AN1099" s="143"/>
    </row>
    <row r="1100" ht="12.75" spans="1:40">
      <c r="A1100" s="205" t="s">
        <v>937</v>
      </c>
      <c r="B1100" s="154">
        <f t="shared" si="6"/>
        <v>11108</v>
      </c>
      <c r="C1100" s="143"/>
      <c r="D1100" s="143"/>
      <c r="E1100" s="144" t="s">
        <v>10</v>
      </c>
      <c r="F1100" s="144" t="s">
        <v>2077</v>
      </c>
      <c r="G1100" s="140">
        <v>2019</v>
      </c>
      <c r="H1100" s="140" t="s">
        <v>398</v>
      </c>
      <c r="I1100" s="140" t="s">
        <v>658</v>
      </c>
      <c r="J1100" s="140">
        <v>172</v>
      </c>
      <c r="K1100" s="140"/>
      <c r="L1100" s="140" t="s">
        <v>40</v>
      </c>
      <c r="M1100" s="6" t="s">
        <v>4834</v>
      </c>
      <c r="N1100" s="10"/>
      <c r="O1100" s="143"/>
      <c r="P1100" s="143"/>
      <c r="Q1100" s="143"/>
      <c r="R1100" s="143"/>
      <c r="S1100" s="143"/>
      <c r="T1100" s="143"/>
      <c r="U1100" s="143"/>
      <c r="V1100" s="143"/>
      <c r="W1100" s="143"/>
      <c r="X1100" s="143"/>
      <c r="Y1100" s="143"/>
      <c r="Z1100" s="143"/>
      <c r="AA1100" s="143"/>
      <c r="AB1100" s="143"/>
      <c r="AC1100" s="143"/>
      <c r="AD1100" s="143"/>
      <c r="AE1100" s="143"/>
      <c r="AF1100" s="143"/>
      <c r="AG1100" s="143"/>
      <c r="AH1100" s="143"/>
      <c r="AI1100" s="143"/>
      <c r="AJ1100" s="143"/>
      <c r="AK1100" s="143"/>
      <c r="AL1100" s="143"/>
      <c r="AM1100" s="143"/>
      <c r="AN1100" s="143"/>
    </row>
    <row r="1101" ht="12.75" spans="1:40">
      <c r="A1101" s="205" t="s">
        <v>937</v>
      </c>
      <c r="B1101" s="154">
        <f t="shared" si="6"/>
        <v>11109</v>
      </c>
      <c r="C1101" s="143"/>
      <c r="D1101" s="143"/>
      <c r="E1101" s="144" t="s">
        <v>10</v>
      </c>
      <c r="F1101" s="144" t="s">
        <v>2547</v>
      </c>
      <c r="G1101" s="140">
        <v>2018</v>
      </c>
      <c r="H1101" s="140" t="s">
        <v>72</v>
      </c>
      <c r="I1101" s="140" t="s">
        <v>1969</v>
      </c>
      <c r="J1101" s="140">
        <v>78</v>
      </c>
      <c r="K1101" s="140"/>
      <c r="L1101" s="140" t="s">
        <v>40</v>
      </c>
      <c r="M1101" s="6" t="s">
        <v>4834</v>
      </c>
      <c r="N1101" s="10"/>
      <c r="O1101" s="143"/>
      <c r="P1101" s="143"/>
      <c r="Q1101" s="143"/>
      <c r="R1101" s="143"/>
      <c r="S1101" s="143"/>
      <c r="T1101" s="143"/>
      <c r="U1101" s="143"/>
      <c r="V1101" s="143"/>
      <c r="W1101" s="143"/>
      <c r="X1101" s="143"/>
      <c r="Y1101" s="143"/>
      <c r="Z1101" s="143"/>
      <c r="AA1101" s="143"/>
      <c r="AB1101" s="143"/>
      <c r="AC1101" s="143"/>
      <c r="AD1101" s="143"/>
      <c r="AE1101" s="143"/>
      <c r="AF1101" s="143"/>
      <c r="AG1101" s="143"/>
      <c r="AH1101" s="143"/>
      <c r="AI1101" s="143"/>
      <c r="AJ1101" s="143"/>
      <c r="AK1101" s="143"/>
      <c r="AL1101" s="143"/>
      <c r="AM1101" s="143"/>
      <c r="AN1101" s="143"/>
    </row>
    <row r="1102" ht="12.75" spans="1:40">
      <c r="A1102" s="205" t="s">
        <v>937</v>
      </c>
      <c r="B1102" s="154">
        <f t="shared" si="6"/>
        <v>11110</v>
      </c>
      <c r="C1102" s="143"/>
      <c r="D1102" s="143"/>
      <c r="E1102" s="144" t="s">
        <v>10</v>
      </c>
      <c r="F1102" s="144" t="s">
        <v>2548</v>
      </c>
      <c r="G1102" s="140">
        <v>2018</v>
      </c>
      <c r="H1102" s="140" t="s">
        <v>72</v>
      </c>
      <c r="I1102" s="140" t="s">
        <v>1969</v>
      </c>
      <c r="J1102" s="140">
        <v>78</v>
      </c>
      <c r="K1102" s="140"/>
      <c r="L1102" s="140" t="s">
        <v>40</v>
      </c>
      <c r="M1102" s="6" t="s">
        <v>4834</v>
      </c>
      <c r="N1102" s="10"/>
      <c r="O1102" s="143"/>
      <c r="P1102" s="143"/>
      <c r="Q1102" s="143"/>
      <c r="R1102" s="143"/>
      <c r="S1102" s="143"/>
      <c r="T1102" s="143"/>
      <c r="U1102" s="143"/>
      <c r="V1102" s="143"/>
      <c r="W1102" s="143"/>
      <c r="X1102" s="143"/>
      <c r="Y1102" s="143"/>
      <c r="Z1102" s="143"/>
      <c r="AA1102" s="143"/>
      <c r="AB1102" s="143"/>
      <c r="AC1102" s="143"/>
      <c r="AD1102" s="143"/>
      <c r="AE1102" s="143"/>
      <c r="AF1102" s="143"/>
      <c r="AG1102" s="143"/>
      <c r="AH1102" s="143"/>
      <c r="AI1102" s="143"/>
      <c r="AJ1102" s="143"/>
      <c r="AK1102" s="143"/>
      <c r="AL1102" s="143"/>
      <c r="AM1102" s="143"/>
      <c r="AN1102" s="143"/>
    </row>
    <row r="1103" ht="12.75" spans="1:40">
      <c r="A1103" s="205" t="s">
        <v>937</v>
      </c>
      <c r="B1103" s="154">
        <f t="shared" si="6"/>
        <v>11111</v>
      </c>
      <c r="C1103" s="143"/>
      <c r="D1103" s="143"/>
      <c r="E1103" s="144" t="s">
        <v>10</v>
      </c>
      <c r="F1103" s="144" t="s">
        <v>2406</v>
      </c>
      <c r="G1103" s="140">
        <v>2019</v>
      </c>
      <c r="H1103" s="140" t="s">
        <v>72</v>
      </c>
      <c r="I1103" s="140" t="s">
        <v>1778</v>
      </c>
      <c r="J1103" s="140">
        <v>248</v>
      </c>
      <c r="K1103" s="140"/>
      <c r="L1103" s="140" t="s">
        <v>14</v>
      </c>
      <c r="M1103" s="6" t="s">
        <v>4834</v>
      </c>
      <c r="N1103" s="10"/>
      <c r="O1103" s="143"/>
      <c r="P1103" s="143"/>
      <c r="Q1103" s="143"/>
      <c r="R1103" s="143"/>
      <c r="S1103" s="143"/>
      <c r="T1103" s="143"/>
      <c r="U1103" s="143"/>
      <c r="V1103" s="143"/>
      <c r="W1103" s="143"/>
      <c r="X1103" s="143"/>
      <c r="Y1103" s="143"/>
      <c r="Z1103" s="143"/>
      <c r="AA1103" s="143"/>
      <c r="AB1103" s="143"/>
      <c r="AC1103" s="143"/>
      <c r="AD1103" s="143"/>
      <c r="AE1103" s="143"/>
      <c r="AF1103" s="143"/>
      <c r="AG1103" s="143"/>
      <c r="AH1103" s="143"/>
      <c r="AI1103" s="143"/>
      <c r="AJ1103" s="143"/>
      <c r="AK1103" s="143"/>
      <c r="AL1103" s="143"/>
      <c r="AM1103" s="143"/>
      <c r="AN1103" s="143"/>
    </row>
    <row r="1104" ht="12.75" spans="1:40">
      <c r="A1104" s="205" t="s">
        <v>937</v>
      </c>
      <c r="B1104" s="154">
        <f t="shared" si="6"/>
        <v>11112</v>
      </c>
      <c r="C1104" s="143"/>
      <c r="D1104" s="143"/>
      <c r="E1104" s="144" t="s">
        <v>10</v>
      </c>
      <c r="F1104" s="144" t="s">
        <v>2510</v>
      </c>
      <c r="G1104" s="140">
        <v>2019</v>
      </c>
      <c r="H1104" s="140" t="s">
        <v>68</v>
      </c>
      <c r="I1104" s="140" t="s">
        <v>1778</v>
      </c>
      <c r="J1104" s="140">
        <v>209</v>
      </c>
      <c r="K1104" s="140" t="s">
        <v>108</v>
      </c>
      <c r="L1104" s="140" t="s">
        <v>40</v>
      </c>
      <c r="M1104" s="6" t="s">
        <v>4834</v>
      </c>
      <c r="N1104" s="10"/>
      <c r="O1104" s="143"/>
      <c r="P1104" s="143"/>
      <c r="Q1104" s="143"/>
      <c r="R1104" s="143"/>
      <c r="S1104" s="143"/>
      <c r="T1104" s="143"/>
      <c r="U1104" s="143"/>
      <c r="V1104" s="143"/>
      <c r="W1104" s="143"/>
      <c r="X1104" s="143"/>
      <c r="Y1104" s="143"/>
      <c r="Z1104" s="143"/>
      <c r="AA1104" s="143"/>
      <c r="AB1104" s="143"/>
      <c r="AC1104" s="143"/>
      <c r="AD1104" s="143"/>
      <c r="AE1104" s="143"/>
      <c r="AF1104" s="143"/>
      <c r="AG1104" s="143"/>
      <c r="AH1104" s="143"/>
      <c r="AI1104" s="143"/>
      <c r="AJ1104" s="143"/>
      <c r="AK1104" s="143"/>
      <c r="AL1104" s="143"/>
      <c r="AM1104" s="143"/>
      <c r="AN1104" s="143"/>
    </row>
    <row r="1105" ht="12.75" spans="1:40">
      <c r="A1105" s="205" t="s">
        <v>937</v>
      </c>
      <c r="B1105" s="154">
        <f t="shared" si="6"/>
        <v>11113</v>
      </c>
      <c r="C1105" s="143"/>
      <c r="D1105" s="143"/>
      <c r="E1105" s="144" t="s">
        <v>10</v>
      </c>
      <c r="F1105" s="144" t="s">
        <v>1847</v>
      </c>
      <c r="G1105" s="140">
        <v>2019</v>
      </c>
      <c r="H1105" s="140" t="s">
        <v>398</v>
      </c>
      <c r="I1105" s="140" t="s">
        <v>658</v>
      </c>
      <c r="J1105" s="140">
        <v>172</v>
      </c>
      <c r="K1105" s="140"/>
      <c r="L1105" s="140" t="s">
        <v>14</v>
      </c>
      <c r="M1105" s="6" t="s">
        <v>4834</v>
      </c>
      <c r="N1105" s="10"/>
      <c r="O1105" s="143"/>
      <c r="P1105" s="143"/>
      <c r="Q1105" s="143"/>
      <c r="R1105" s="143"/>
      <c r="S1105" s="143"/>
      <c r="T1105" s="143"/>
      <c r="U1105" s="143"/>
      <c r="V1105" s="143"/>
      <c r="W1105" s="143"/>
      <c r="X1105" s="143"/>
      <c r="Y1105" s="143"/>
      <c r="Z1105" s="143"/>
      <c r="AA1105" s="143"/>
      <c r="AB1105" s="143"/>
      <c r="AC1105" s="143"/>
      <c r="AD1105" s="143"/>
      <c r="AE1105" s="143"/>
      <c r="AF1105" s="143"/>
      <c r="AG1105" s="143"/>
      <c r="AH1105" s="143"/>
      <c r="AI1105" s="143"/>
      <c r="AJ1105" s="143"/>
      <c r="AK1105" s="143"/>
      <c r="AL1105" s="143"/>
      <c r="AM1105" s="143"/>
      <c r="AN1105" s="143"/>
    </row>
    <row r="1106" ht="12.75" spans="1:40">
      <c r="A1106" s="205" t="s">
        <v>937</v>
      </c>
      <c r="B1106" s="154">
        <f t="shared" si="6"/>
        <v>11114</v>
      </c>
      <c r="C1106" s="143"/>
      <c r="D1106" s="143"/>
      <c r="E1106" s="144" t="s">
        <v>10</v>
      </c>
      <c r="F1106" s="144" t="s">
        <v>1848</v>
      </c>
      <c r="G1106" s="140">
        <v>2019</v>
      </c>
      <c r="H1106" s="140" t="s">
        <v>398</v>
      </c>
      <c r="I1106" s="140" t="s">
        <v>658</v>
      </c>
      <c r="J1106" s="140">
        <v>172</v>
      </c>
      <c r="K1106" s="140"/>
      <c r="L1106" s="140" t="s">
        <v>14</v>
      </c>
      <c r="M1106" s="6" t="s">
        <v>4834</v>
      </c>
      <c r="N1106" s="10"/>
      <c r="O1106" s="143"/>
      <c r="P1106" s="143"/>
      <c r="Q1106" s="143"/>
      <c r="R1106" s="143"/>
      <c r="S1106" s="143"/>
      <c r="T1106" s="143"/>
      <c r="U1106" s="143"/>
      <c r="V1106" s="143"/>
      <c r="W1106" s="143"/>
      <c r="X1106" s="143"/>
      <c r="Y1106" s="143"/>
      <c r="Z1106" s="143"/>
      <c r="AA1106" s="143"/>
      <c r="AB1106" s="143"/>
      <c r="AC1106" s="143"/>
      <c r="AD1106" s="143"/>
      <c r="AE1106" s="143"/>
      <c r="AF1106" s="143"/>
      <c r="AG1106" s="143"/>
      <c r="AH1106" s="143"/>
      <c r="AI1106" s="143"/>
      <c r="AJ1106" s="143"/>
      <c r="AK1106" s="143"/>
      <c r="AL1106" s="143"/>
      <c r="AM1106" s="143"/>
      <c r="AN1106" s="143"/>
    </row>
    <row r="1107" ht="12.75" spans="1:40">
      <c r="A1107" s="205" t="s">
        <v>937</v>
      </c>
      <c r="B1107" s="154">
        <f t="shared" si="6"/>
        <v>11115</v>
      </c>
      <c r="C1107" s="143"/>
      <c r="D1107" s="143"/>
      <c r="E1107" s="144" t="s">
        <v>10</v>
      </c>
      <c r="F1107" s="144" t="s">
        <v>2407</v>
      </c>
      <c r="G1107" s="140">
        <v>2019</v>
      </c>
      <c r="H1107" s="140" t="s">
        <v>72</v>
      </c>
      <c r="I1107" s="140" t="s">
        <v>1778</v>
      </c>
      <c r="J1107" s="140">
        <v>248</v>
      </c>
      <c r="K1107" s="140"/>
      <c r="L1107" s="140" t="s">
        <v>14</v>
      </c>
      <c r="M1107" s="6" t="s">
        <v>4834</v>
      </c>
      <c r="N1107" s="10"/>
      <c r="O1107" s="143"/>
      <c r="P1107" s="143"/>
      <c r="Q1107" s="143"/>
      <c r="R1107" s="143"/>
      <c r="S1107" s="143"/>
      <c r="T1107" s="143"/>
      <c r="U1107" s="143"/>
      <c r="V1107" s="143"/>
      <c r="W1107" s="143"/>
      <c r="X1107" s="143"/>
      <c r="Y1107" s="143"/>
      <c r="Z1107" s="143"/>
      <c r="AA1107" s="143"/>
      <c r="AB1107" s="143"/>
      <c r="AC1107" s="143"/>
      <c r="AD1107" s="143"/>
      <c r="AE1107" s="143"/>
      <c r="AF1107" s="143"/>
      <c r="AG1107" s="143"/>
      <c r="AH1107" s="143"/>
      <c r="AI1107" s="143"/>
      <c r="AJ1107" s="143"/>
      <c r="AK1107" s="143"/>
      <c r="AL1107" s="143"/>
      <c r="AM1107" s="143"/>
      <c r="AN1107" s="143"/>
    </row>
    <row r="1108" ht="12.75" spans="1:40">
      <c r="A1108" s="205" t="s">
        <v>937</v>
      </c>
      <c r="B1108" s="154">
        <f t="shared" si="6"/>
        <v>11116</v>
      </c>
      <c r="C1108" s="143"/>
      <c r="D1108" s="143"/>
      <c r="E1108" s="144" t="s">
        <v>10</v>
      </c>
      <c r="F1108" s="144" t="s">
        <v>885</v>
      </c>
      <c r="G1108" s="140">
        <v>2020</v>
      </c>
      <c r="H1108" s="140" t="s">
        <v>131</v>
      </c>
      <c r="I1108" s="140" t="s">
        <v>83</v>
      </c>
      <c r="J1108" s="140">
        <v>301</v>
      </c>
      <c r="K1108" s="140"/>
      <c r="L1108" s="140" t="s">
        <v>40</v>
      </c>
      <c r="M1108" s="6" t="s">
        <v>3769</v>
      </c>
      <c r="N1108" s="10"/>
      <c r="O1108" s="143"/>
      <c r="P1108" s="143"/>
      <c r="Q1108" s="143"/>
      <c r="R1108" s="143"/>
      <c r="S1108" s="143"/>
      <c r="T1108" s="143"/>
      <c r="U1108" s="143"/>
      <c r="V1108" s="143"/>
      <c r="W1108" s="143"/>
      <c r="X1108" s="143"/>
      <c r="Y1108" s="143"/>
      <c r="Z1108" s="143"/>
      <c r="AA1108" s="143"/>
      <c r="AB1108" s="143"/>
      <c r="AC1108" s="143"/>
      <c r="AD1108" s="143"/>
      <c r="AE1108" s="143"/>
      <c r="AF1108" s="143"/>
      <c r="AG1108" s="143"/>
      <c r="AH1108" s="143"/>
      <c r="AI1108" s="143"/>
      <c r="AJ1108" s="143"/>
      <c r="AK1108" s="143"/>
      <c r="AL1108" s="143"/>
      <c r="AM1108" s="143"/>
      <c r="AN1108" s="143"/>
    </row>
    <row r="1109" ht="12.75" spans="1:40">
      <c r="A1109" s="205" t="s">
        <v>937</v>
      </c>
      <c r="B1109" s="154">
        <f t="shared" si="6"/>
        <v>11117</v>
      </c>
      <c r="C1109" s="143"/>
      <c r="D1109" s="143"/>
      <c r="E1109" s="144" t="s">
        <v>10</v>
      </c>
      <c r="F1109" s="144" t="s">
        <v>886</v>
      </c>
      <c r="G1109" s="140">
        <v>2020</v>
      </c>
      <c r="H1109" s="140" t="s">
        <v>131</v>
      </c>
      <c r="I1109" s="140" t="s">
        <v>83</v>
      </c>
      <c r="J1109" s="140">
        <v>301</v>
      </c>
      <c r="K1109" s="140"/>
      <c r="L1109" s="140" t="s">
        <v>40</v>
      </c>
      <c r="M1109" s="6" t="s">
        <v>3769</v>
      </c>
      <c r="N1109" s="10"/>
      <c r="O1109" s="143"/>
      <c r="P1109" s="143"/>
      <c r="Q1109" s="143"/>
      <c r="R1109" s="143"/>
      <c r="S1109" s="143"/>
      <c r="T1109" s="143"/>
      <c r="U1109" s="143"/>
      <c r="V1109" s="143"/>
      <c r="W1109" s="143"/>
      <c r="X1109" s="143"/>
      <c r="Y1109" s="143"/>
      <c r="Z1109" s="143"/>
      <c r="AA1109" s="143"/>
      <c r="AB1109" s="143"/>
      <c r="AC1109" s="143"/>
      <c r="AD1109" s="143"/>
      <c r="AE1109" s="143"/>
      <c r="AF1109" s="143"/>
      <c r="AG1109" s="143"/>
      <c r="AH1109" s="143"/>
      <c r="AI1109" s="143"/>
      <c r="AJ1109" s="143"/>
      <c r="AK1109" s="143"/>
      <c r="AL1109" s="143"/>
      <c r="AM1109" s="143"/>
      <c r="AN1109" s="143"/>
    </row>
    <row r="1110" ht="12.75" spans="1:40">
      <c r="A1110" s="205" t="s">
        <v>937</v>
      </c>
      <c r="B1110" s="154">
        <f t="shared" si="6"/>
        <v>11118</v>
      </c>
      <c r="C1110" s="143"/>
      <c r="D1110" s="143"/>
      <c r="E1110" s="144" t="s">
        <v>10</v>
      </c>
      <c r="F1110" s="144" t="s">
        <v>2952</v>
      </c>
      <c r="G1110" s="140">
        <v>2019</v>
      </c>
      <c r="H1110" s="140" t="s">
        <v>150</v>
      </c>
      <c r="I1110" s="140" t="s">
        <v>1841</v>
      </c>
      <c r="J1110" s="140">
        <v>168</v>
      </c>
      <c r="K1110" s="140" t="s">
        <v>137</v>
      </c>
      <c r="L1110" s="140" t="s">
        <v>27</v>
      </c>
      <c r="M1110" s="6" t="s">
        <v>4834</v>
      </c>
      <c r="N1110" s="9"/>
      <c r="O1110" s="143"/>
      <c r="P1110" s="214"/>
      <c r="Q1110" s="143"/>
      <c r="R1110" s="143"/>
      <c r="S1110" s="143"/>
      <c r="T1110" s="143"/>
      <c r="U1110" s="143"/>
      <c r="V1110" s="143"/>
      <c r="W1110" s="143"/>
      <c r="X1110" s="143"/>
      <c r="Y1110" s="143"/>
      <c r="Z1110" s="143"/>
      <c r="AA1110" s="143"/>
      <c r="AB1110" s="143"/>
      <c r="AC1110" s="143"/>
      <c r="AD1110" s="143"/>
      <c r="AE1110" s="143"/>
      <c r="AF1110" s="143"/>
      <c r="AG1110" s="143"/>
      <c r="AH1110" s="143"/>
      <c r="AI1110" s="143"/>
      <c r="AJ1110" s="143"/>
      <c r="AK1110" s="143"/>
      <c r="AL1110" s="143"/>
      <c r="AM1110" s="143"/>
      <c r="AN1110" s="143"/>
    </row>
    <row r="1111" ht="12.75" spans="1:40">
      <c r="A1111" s="205" t="s">
        <v>937</v>
      </c>
      <c r="B1111" s="154">
        <f t="shared" si="6"/>
        <v>11119</v>
      </c>
      <c r="C1111" s="143"/>
      <c r="D1111" s="143"/>
      <c r="E1111" s="144" t="s">
        <v>10</v>
      </c>
      <c r="F1111" s="144" t="s">
        <v>2078</v>
      </c>
      <c r="G1111" s="140">
        <v>2019</v>
      </c>
      <c r="H1111" s="140" t="s">
        <v>150</v>
      </c>
      <c r="I1111" s="140" t="s">
        <v>1841</v>
      </c>
      <c r="J1111" s="140">
        <v>165</v>
      </c>
      <c r="K1111" s="140"/>
      <c r="L1111" s="140" t="s">
        <v>14</v>
      </c>
      <c r="M1111" s="6" t="s">
        <v>4834</v>
      </c>
      <c r="N1111" s="10"/>
      <c r="O1111" s="143"/>
      <c r="P1111" s="143"/>
      <c r="Q1111" s="143"/>
      <c r="R1111" s="143"/>
      <c r="S1111" s="143"/>
      <c r="T1111" s="143"/>
      <c r="U1111" s="143"/>
      <c r="V1111" s="143"/>
      <c r="W1111" s="143"/>
      <c r="X1111" s="143"/>
      <c r="Y1111" s="143"/>
      <c r="Z1111" s="143"/>
      <c r="AA1111" s="143"/>
      <c r="AB1111" s="143"/>
      <c r="AC1111" s="143"/>
      <c r="AD1111" s="143"/>
      <c r="AE1111" s="143"/>
      <c r="AF1111" s="143"/>
      <c r="AG1111" s="143"/>
      <c r="AH1111" s="143"/>
      <c r="AI1111" s="143"/>
      <c r="AJ1111" s="143"/>
      <c r="AK1111" s="143"/>
      <c r="AL1111" s="143"/>
      <c r="AM1111" s="143"/>
      <c r="AN1111" s="143"/>
    </row>
    <row r="1112" ht="12.75" spans="1:40">
      <c r="A1112" s="205" t="s">
        <v>937</v>
      </c>
      <c r="B1112" s="154">
        <f t="shared" si="6"/>
        <v>11120</v>
      </c>
      <c r="C1112" s="143"/>
      <c r="D1112" s="143"/>
      <c r="E1112" s="144" t="s">
        <v>10</v>
      </c>
      <c r="F1112" s="144" t="s">
        <v>2579</v>
      </c>
      <c r="G1112" s="140">
        <v>2019</v>
      </c>
      <c r="H1112" s="140" t="s">
        <v>150</v>
      </c>
      <c r="I1112" s="140" t="s">
        <v>1841</v>
      </c>
      <c r="J1112" s="140">
        <v>116</v>
      </c>
      <c r="K1112" s="140" t="s">
        <v>2580</v>
      </c>
      <c r="L1112" s="140" t="s">
        <v>40</v>
      </c>
      <c r="M1112" s="6" t="s">
        <v>4834</v>
      </c>
      <c r="N1112" s="10"/>
      <c r="O1112" s="143"/>
      <c r="P1112" s="143"/>
      <c r="Q1112" s="143"/>
      <c r="R1112" s="143"/>
      <c r="S1112" s="143"/>
      <c r="T1112" s="143"/>
      <c r="U1112" s="143"/>
      <c r="V1112" s="143"/>
      <c r="W1112" s="143"/>
      <c r="X1112" s="143"/>
      <c r="Y1112" s="143"/>
      <c r="Z1112" s="143"/>
      <c r="AA1112" s="143"/>
      <c r="AB1112" s="143"/>
      <c r="AC1112" s="143"/>
      <c r="AD1112" s="143"/>
      <c r="AE1112" s="143"/>
      <c r="AF1112" s="143"/>
      <c r="AG1112" s="143"/>
      <c r="AH1112" s="143"/>
      <c r="AI1112" s="143"/>
      <c r="AJ1112" s="143"/>
      <c r="AK1112" s="143"/>
      <c r="AL1112" s="143"/>
      <c r="AM1112" s="143"/>
      <c r="AN1112" s="143"/>
    </row>
    <row r="1113" ht="12.75" spans="1:40">
      <c r="A1113" s="205" t="s">
        <v>937</v>
      </c>
      <c r="B1113" s="154">
        <f t="shared" si="6"/>
        <v>11121</v>
      </c>
      <c r="C1113" s="143"/>
      <c r="D1113" s="143"/>
      <c r="E1113" s="144" t="s">
        <v>10</v>
      </c>
      <c r="F1113" s="144" t="s">
        <v>2511</v>
      </c>
      <c r="G1113" s="140">
        <v>2019</v>
      </c>
      <c r="H1113" s="140" t="s">
        <v>2512</v>
      </c>
      <c r="I1113" s="140" t="s">
        <v>1841</v>
      </c>
      <c r="J1113" s="140">
        <v>297</v>
      </c>
      <c r="K1113" s="140" t="s">
        <v>2171</v>
      </c>
      <c r="L1113" s="140" t="s">
        <v>40</v>
      </c>
      <c r="M1113" s="6" t="s">
        <v>4834</v>
      </c>
      <c r="N1113" s="10"/>
      <c r="O1113" s="143"/>
      <c r="P1113" s="143"/>
      <c r="Q1113" s="143"/>
      <c r="R1113" s="143"/>
      <c r="S1113" s="143"/>
      <c r="T1113" s="143"/>
      <c r="U1113" s="143"/>
      <c r="V1113" s="143"/>
      <c r="W1113" s="143"/>
      <c r="X1113" s="143"/>
      <c r="Y1113" s="143"/>
      <c r="Z1113" s="143"/>
      <c r="AA1113" s="143"/>
      <c r="AB1113" s="143"/>
      <c r="AC1113" s="143"/>
      <c r="AD1113" s="143"/>
      <c r="AE1113" s="143"/>
      <c r="AF1113" s="143"/>
      <c r="AG1113" s="143"/>
      <c r="AH1113" s="143"/>
      <c r="AI1113" s="143"/>
      <c r="AJ1113" s="143"/>
      <c r="AK1113" s="143"/>
      <c r="AL1113" s="143"/>
      <c r="AM1113" s="143"/>
      <c r="AN1113" s="143"/>
    </row>
    <row r="1114" ht="12.75" spans="1:40">
      <c r="A1114" s="205" t="s">
        <v>937</v>
      </c>
      <c r="B1114" s="154">
        <f t="shared" si="6"/>
        <v>11122</v>
      </c>
      <c r="C1114" s="143"/>
      <c r="D1114" s="143"/>
      <c r="E1114" s="144" t="s">
        <v>10</v>
      </c>
      <c r="F1114" s="144" t="s">
        <v>2334</v>
      </c>
      <c r="G1114" s="140">
        <v>2019</v>
      </c>
      <c r="H1114" s="140" t="s">
        <v>150</v>
      </c>
      <c r="I1114" s="140" t="s">
        <v>1841</v>
      </c>
      <c r="J1114" s="140">
        <v>580</v>
      </c>
      <c r="K1114" s="140"/>
      <c r="L1114" s="140" t="s">
        <v>40</v>
      </c>
      <c r="M1114" s="6" t="s">
        <v>4834</v>
      </c>
      <c r="N1114" s="10"/>
      <c r="O1114" s="143"/>
      <c r="P1114" s="143"/>
      <c r="Q1114" s="143"/>
      <c r="R1114" s="143"/>
      <c r="S1114" s="143"/>
      <c r="T1114" s="143"/>
      <c r="U1114" s="143"/>
      <c r="V1114" s="143"/>
      <c r="W1114" s="143"/>
      <c r="X1114" s="143"/>
      <c r="Y1114" s="143"/>
      <c r="Z1114" s="143"/>
      <c r="AA1114" s="143"/>
      <c r="AB1114" s="143"/>
      <c r="AC1114" s="143"/>
      <c r="AD1114" s="143"/>
      <c r="AE1114" s="143"/>
      <c r="AF1114" s="143"/>
      <c r="AG1114" s="143"/>
      <c r="AH1114" s="143"/>
      <c r="AI1114" s="143"/>
      <c r="AJ1114" s="143"/>
      <c r="AK1114" s="143"/>
      <c r="AL1114" s="143"/>
      <c r="AM1114" s="143"/>
      <c r="AN1114" s="143"/>
    </row>
    <row r="1115" ht="12.75" spans="1:40">
      <c r="A1115" s="205" t="s">
        <v>937</v>
      </c>
      <c r="B1115" s="154">
        <f t="shared" si="6"/>
        <v>11123</v>
      </c>
      <c r="C1115" s="143"/>
      <c r="D1115" s="143"/>
      <c r="E1115" s="144" t="s">
        <v>10</v>
      </c>
      <c r="F1115" s="144" t="s">
        <v>1977</v>
      </c>
      <c r="G1115" s="140">
        <v>2019</v>
      </c>
      <c r="H1115" s="140" t="s">
        <v>150</v>
      </c>
      <c r="I1115" s="140" t="s">
        <v>658</v>
      </c>
      <c r="J1115" s="140">
        <v>277</v>
      </c>
      <c r="K1115" s="140" t="s">
        <v>1978</v>
      </c>
      <c r="L1115" s="140" t="s">
        <v>40</v>
      </c>
      <c r="M1115" s="6" t="s">
        <v>4834</v>
      </c>
      <c r="N1115" s="10"/>
      <c r="O1115" s="143"/>
      <c r="P1115" s="143"/>
      <c r="Q1115" s="143"/>
      <c r="R1115" s="143"/>
      <c r="S1115" s="143"/>
      <c r="T1115" s="143"/>
      <c r="U1115" s="143"/>
      <c r="V1115" s="143"/>
      <c r="W1115" s="143"/>
      <c r="X1115" s="143"/>
      <c r="Y1115" s="143"/>
      <c r="Z1115" s="143"/>
      <c r="AA1115" s="143"/>
      <c r="AB1115" s="143"/>
      <c r="AC1115" s="143"/>
      <c r="AD1115" s="143"/>
      <c r="AE1115" s="143"/>
      <c r="AF1115" s="143"/>
      <c r="AG1115" s="143"/>
      <c r="AH1115" s="143"/>
      <c r="AI1115" s="143"/>
      <c r="AJ1115" s="143"/>
      <c r="AK1115" s="143"/>
      <c r="AL1115" s="143"/>
      <c r="AM1115" s="143"/>
      <c r="AN1115" s="143"/>
    </row>
    <row r="1116" ht="12.75" spans="1:40">
      <c r="A1116" s="205" t="s">
        <v>937</v>
      </c>
      <c r="B1116" s="154">
        <f t="shared" si="6"/>
        <v>11124</v>
      </c>
      <c r="C1116" s="143"/>
      <c r="D1116" s="143"/>
      <c r="E1116" s="144" t="s">
        <v>10</v>
      </c>
      <c r="F1116" s="144" t="s">
        <v>2953</v>
      </c>
      <c r="G1116" s="140">
        <v>2019</v>
      </c>
      <c r="H1116" s="140" t="s">
        <v>68</v>
      </c>
      <c r="I1116" s="140" t="s">
        <v>658</v>
      </c>
      <c r="J1116" s="140">
        <v>223</v>
      </c>
      <c r="K1116" s="140"/>
      <c r="L1116" s="140" t="s">
        <v>40</v>
      </c>
      <c r="M1116" s="6" t="s">
        <v>4834</v>
      </c>
      <c r="N1116" s="10"/>
      <c r="O1116" s="143"/>
      <c r="P1116" s="143"/>
      <c r="Q1116" s="143"/>
      <c r="R1116" s="143"/>
      <c r="S1116" s="143"/>
      <c r="T1116" s="143"/>
      <c r="U1116" s="143"/>
      <c r="V1116" s="143"/>
      <c r="W1116" s="143"/>
      <c r="X1116" s="143"/>
      <c r="Y1116" s="143"/>
      <c r="Z1116" s="143"/>
      <c r="AA1116" s="143"/>
      <c r="AB1116" s="143"/>
      <c r="AC1116" s="143"/>
      <c r="AD1116" s="143"/>
      <c r="AE1116" s="143"/>
      <c r="AF1116" s="143"/>
      <c r="AG1116" s="143"/>
      <c r="AH1116" s="143"/>
      <c r="AI1116" s="143"/>
      <c r="AJ1116" s="143"/>
      <c r="AK1116" s="143"/>
      <c r="AL1116" s="143"/>
      <c r="AM1116" s="143"/>
      <c r="AN1116" s="143"/>
    </row>
    <row r="1117" ht="12.75" spans="1:40">
      <c r="A1117" s="205" t="s">
        <v>937</v>
      </c>
      <c r="B1117" s="154">
        <f t="shared" si="6"/>
        <v>11125</v>
      </c>
      <c r="C1117" s="143"/>
      <c r="D1117" s="143"/>
      <c r="E1117" s="144" t="s">
        <v>10</v>
      </c>
      <c r="F1117" s="144" t="s">
        <v>836</v>
      </c>
      <c r="G1117" s="140">
        <v>2020</v>
      </c>
      <c r="H1117" s="140" t="s">
        <v>68</v>
      </c>
      <c r="I1117" s="140" t="s">
        <v>83</v>
      </c>
      <c r="J1117" s="140">
        <v>201</v>
      </c>
      <c r="K1117" s="140" t="s">
        <v>86</v>
      </c>
      <c r="L1117" s="140" t="s">
        <v>14</v>
      </c>
      <c r="M1117" s="6" t="s">
        <v>3769</v>
      </c>
      <c r="N1117" s="10"/>
      <c r="O1117" s="143"/>
      <c r="P1117" s="143"/>
      <c r="Q1117" s="143"/>
      <c r="R1117" s="143"/>
      <c r="S1117" s="143"/>
      <c r="T1117" s="143"/>
      <c r="U1117" s="143"/>
      <c r="V1117" s="143"/>
      <c r="W1117" s="143"/>
      <c r="X1117" s="143"/>
      <c r="Y1117" s="143"/>
      <c r="Z1117" s="143"/>
      <c r="AA1117" s="143"/>
      <c r="AB1117" s="143"/>
      <c r="AC1117" s="143"/>
      <c r="AD1117" s="143"/>
      <c r="AE1117" s="143"/>
      <c r="AF1117" s="143"/>
      <c r="AG1117" s="143"/>
      <c r="AH1117" s="143"/>
      <c r="AI1117" s="143"/>
      <c r="AJ1117" s="143"/>
      <c r="AK1117" s="143"/>
      <c r="AL1117" s="143"/>
      <c r="AM1117" s="143"/>
      <c r="AN1117" s="143"/>
    </row>
    <row r="1118" ht="12.75" spans="1:40">
      <c r="A1118" s="205" t="s">
        <v>937</v>
      </c>
      <c r="B1118" s="154">
        <f t="shared" si="6"/>
        <v>11126</v>
      </c>
      <c r="C1118" s="143"/>
      <c r="D1118" s="143"/>
      <c r="E1118" s="144" t="s">
        <v>10</v>
      </c>
      <c r="F1118" s="144" t="s">
        <v>561</v>
      </c>
      <c r="G1118" s="140">
        <v>2020</v>
      </c>
      <c r="H1118" s="140" t="s">
        <v>68</v>
      </c>
      <c r="I1118" s="140" t="s">
        <v>83</v>
      </c>
      <c r="J1118" s="140">
        <v>201</v>
      </c>
      <c r="K1118" s="140"/>
      <c r="L1118" s="140" t="s">
        <v>14</v>
      </c>
      <c r="M1118" s="6" t="s">
        <v>3769</v>
      </c>
      <c r="N1118" s="10"/>
      <c r="O1118" s="143"/>
      <c r="P1118" s="143"/>
      <c r="Q1118" s="143"/>
      <c r="R1118" s="143"/>
      <c r="S1118" s="143"/>
      <c r="T1118" s="143"/>
      <c r="U1118" s="143"/>
      <c r="V1118" s="143"/>
      <c r="W1118" s="143"/>
      <c r="X1118" s="143"/>
      <c r="Y1118" s="143"/>
      <c r="Z1118" s="143"/>
      <c r="AA1118" s="143"/>
      <c r="AB1118" s="143"/>
      <c r="AC1118" s="143"/>
      <c r="AD1118" s="143"/>
      <c r="AE1118" s="143"/>
      <c r="AF1118" s="143"/>
      <c r="AG1118" s="143"/>
      <c r="AH1118" s="143"/>
      <c r="AI1118" s="143"/>
      <c r="AJ1118" s="143"/>
      <c r="AK1118" s="143"/>
      <c r="AL1118" s="143"/>
      <c r="AM1118" s="143"/>
      <c r="AN1118" s="143"/>
    </row>
    <row r="1119" ht="12.75" spans="1:40">
      <c r="A1119" s="205" t="s">
        <v>937</v>
      </c>
      <c r="B1119" s="154">
        <f t="shared" si="6"/>
        <v>11127</v>
      </c>
      <c r="C1119" s="143"/>
      <c r="D1119" s="143"/>
      <c r="E1119" s="144" t="s">
        <v>10</v>
      </c>
      <c r="F1119" s="144" t="s">
        <v>562</v>
      </c>
      <c r="G1119" s="140">
        <v>2020</v>
      </c>
      <c r="H1119" s="140" t="s">
        <v>68</v>
      </c>
      <c r="I1119" s="140" t="s">
        <v>83</v>
      </c>
      <c r="J1119" s="140">
        <v>261</v>
      </c>
      <c r="K1119" s="140"/>
      <c r="L1119" s="140" t="s">
        <v>14</v>
      </c>
      <c r="M1119" s="6" t="s">
        <v>3769</v>
      </c>
      <c r="N1119" s="10"/>
      <c r="O1119" s="143"/>
      <c r="P1119" s="143"/>
      <c r="Q1119" s="143"/>
      <c r="R1119" s="143"/>
      <c r="S1119" s="143"/>
      <c r="T1119" s="143"/>
      <c r="U1119" s="143"/>
      <c r="V1119" s="143"/>
      <c r="W1119" s="143"/>
      <c r="X1119" s="143"/>
      <c r="Y1119" s="143"/>
      <c r="Z1119" s="143"/>
      <c r="AA1119" s="143"/>
      <c r="AB1119" s="143"/>
      <c r="AC1119" s="143"/>
      <c r="AD1119" s="143"/>
      <c r="AE1119" s="143"/>
      <c r="AF1119" s="143"/>
      <c r="AG1119" s="143"/>
      <c r="AH1119" s="143"/>
      <c r="AI1119" s="143"/>
      <c r="AJ1119" s="143"/>
      <c r="AK1119" s="143"/>
      <c r="AL1119" s="143"/>
      <c r="AM1119" s="143"/>
      <c r="AN1119" s="143"/>
    </row>
    <row r="1120" ht="12.75" spans="1:40">
      <c r="A1120" s="205" t="s">
        <v>937</v>
      </c>
      <c r="B1120" s="154">
        <f t="shared" si="6"/>
        <v>11128</v>
      </c>
      <c r="C1120" s="143"/>
      <c r="D1120" s="143"/>
      <c r="E1120" s="144" t="s">
        <v>10</v>
      </c>
      <c r="F1120" s="144" t="s">
        <v>563</v>
      </c>
      <c r="G1120" s="140">
        <v>2020</v>
      </c>
      <c r="H1120" s="140" t="s">
        <v>68</v>
      </c>
      <c r="I1120" s="140" t="s">
        <v>83</v>
      </c>
      <c r="J1120" s="140">
        <v>201</v>
      </c>
      <c r="K1120" s="140"/>
      <c r="L1120" s="140" t="s">
        <v>14</v>
      </c>
      <c r="M1120" s="6" t="s">
        <v>3769</v>
      </c>
      <c r="N1120" s="10"/>
      <c r="O1120" s="143"/>
      <c r="P1120" s="143"/>
      <c r="Q1120" s="143"/>
      <c r="R1120" s="143"/>
      <c r="S1120" s="143"/>
      <c r="T1120" s="143"/>
      <c r="U1120" s="143"/>
      <c r="V1120" s="143"/>
      <c r="W1120" s="143"/>
      <c r="X1120" s="143"/>
      <c r="Y1120" s="143"/>
      <c r="Z1120" s="143"/>
      <c r="AA1120" s="143"/>
      <c r="AB1120" s="143"/>
      <c r="AC1120" s="143"/>
      <c r="AD1120" s="143"/>
      <c r="AE1120" s="143"/>
      <c r="AF1120" s="143"/>
      <c r="AG1120" s="143"/>
      <c r="AH1120" s="143"/>
      <c r="AI1120" s="143"/>
      <c r="AJ1120" s="143"/>
      <c r="AK1120" s="143"/>
      <c r="AL1120" s="143"/>
      <c r="AM1120" s="143"/>
      <c r="AN1120" s="143"/>
    </row>
    <row r="1121" ht="12.75" spans="1:40">
      <c r="A1121" s="205" t="s">
        <v>937</v>
      </c>
      <c r="B1121" s="154">
        <f t="shared" si="6"/>
        <v>11129</v>
      </c>
      <c r="C1121" s="143"/>
      <c r="D1121" s="143"/>
      <c r="E1121" s="144" t="s">
        <v>10</v>
      </c>
      <c r="F1121" s="144" t="s">
        <v>837</v>
      </c>
      <c r="G1121" s="140">
        <v>2020</v>
      </c>
      <c r="H1121" s="140" t="s">
        <v>68</v>
      </c>
      <c r="I1121" s="140" t="s">
        <v>83</v>
      </c>
      <c r="J1121" s="140">
        <v>201</v>
      </c>
      <c r="K1121" s="140" t="s">
        <v>86</v>
      </c>
      <c r="L1121" s="140" t="s">
        <v>14</v>
      </c>
      <c r="M1121" s="6" t="s">
        <v>3769</v>
      </c>
      <c r="N1121" s="10"/>
      <c r="O1121" s="143"/>
      <c r="P1121" s="143"/>
      <c r="Q1121" s="143"/>
      <c r="R1121" s="143"/>
      <c r="S1121" s="143"/>
      <c r="T1121" s="143"/>
      <c r="U1121" s="143"/>
      <c r="V1121" s="143"/>
      <c r="W1121" s="143"/>
      <c r="X1121" s="143"/>
      <c r="Y1121" s="143"/>
      <c r="Z1121" s="143"/>
      <c r="AA1121" s="143"/>
      <c r="AB1121" s="143"/>
      <c r="AC1121" s="143"/>
      <c r="AD1121" s="143"/>
      <c r="AE1121" s="143"/>
      <c r="AF1121" s="143"/>
      <c r="AG1121" s="143"/>
      <c r="AH1121" s="143"/>
      <c r="AI1121" s="143"/>
      <c r="AJ1121" s="143"/>
      <c r="AK1121" s="143"/>
      <c r="AL1121" s="143"/>
      <c r="AM1121" s="143"/>
      <c r="AN1121" s="143"/>
    </row>
    <row r="1122" ht="12.75" spans="1:40">
      <c r="A1122" s="205" t="s">
        <v>937</v>
      </c>
      <c r="B1122" s="154">
        <f t="shared" si="6"/>
        <v>11130</v>
      </c>
      <c r="C1122" s="143"/>
      <c r="D1122" s="143"/>
      <c r="E1122" s="144" t="s">
        <v>10</v>
      </c>
      <c r="F1122" s="144" t="s">
        <v>657</v>
      </c>
      <c r="G1122" s="140">
        <v>2019</v>
      </c>
      <c r="H1122" s="140" t="s">
        <v>68</v>
      </c>
      <c r="I1122" s="140" t="s">
        <v>658</v>
      </c>
      <c r="J1122" s="140">
        <v>223</v>
      </c>
      <c r="K1122" s="140" t="s">
        <v>70</v>
      </c>
      <c r="L1122" s="140" t="s">
        <v>40</v>
      </c>
      <c r="M1122" s="6" t="s">
        <v>3769</v>
      </c>
      <c r="N1122" s="10"/>
      <c r="O1122" s="143"/>
      <c r="P1122" s="143"/>
      <c r="Q1122" s="143"/>
      <c r="R1122" s="143"/>
      <c r="S1122" s="143"/>
      <c r="T1122" s="143"/>
      <c r="U1122" s="143"/>
      <c r="V1122" s="143"/>
      <c r="W1122" s="143"/>
      <c r="X1122" s="143"/>
      <c r="Y1122" s="143"/>
      <c r="Z1122" s="143"/>
      <c r="AA1122" s="143"/>
      <c r="AB1122" s="143"/>
      <c r="AC1122" s="143"/>
      <c r="AD1122" s="143"/>
      <c r="AE1122" s="143"/>
      <c r="AF1122" s="143"/>
      <c r="AG1122" s="143"/>
      <c r="AH1122" s="143"/>
      <c r="AI1122" s="143"/>
      <c r="AJ1122" s="143"/>
      <c r="AK1122" s="143"/>
      <c r="AL1122" s="143"/>
      <c r="AM1122" s="143"/>
      <c r="AN1122" s="143"/>
    </row>
    <row r="1123" ht="12.75" spans="1:40">
      <c r="A1123" s="205" t="s">
        <v>937</v>
      </c>
      <c r="B1123" s="154">
        <f t="shared" si="6"/>
        <v>11131</v>
      </c>
      <c r="C1123" s="143"/>
      <c r="D1123" s="143"/>
      <c r="E1123" s="144" t="s">
        <v>10</v>
      </c>
      <c r="F1123" s="144" t="s">
        <v>3389</v>
      </c>
      <c r="G1123" s="140">
        <v>2020</v>
      </c>
      <c r="H1123" s="140" t="s">
        <v>68</v>
      </c>
      <c r="I1123" s="140" t="s">
        <v>142</v>
      </c>
      <c r="J1123" s="140">
        <v>203</v>
      </c>
      <c r="K1123" s="140"/>
      <c r="L1123" s="140" t="s">
        <v>27</v>
      </c>
      <c r="M1123" s="6" t="s">
        <v>3769</v>
      </c>
      <c r="N1123" s="10"/>
      <c r="O1123" s="143"/>
      <c r="P1123" s="143"/>
      <c r="Q1123" s="143"/>
      <c r="R1123" s="143"/>
      <c r="S1123" s="143"/>
      <c r="T1123" s="143"/>
      <c r="U1123" s="143"/>
      <c r="V1123" s="143"/>
      <c r="W1123" s="143"/>
      <c r="X1123" s="143"/>
      <c r="Y1123" s="143"/>
      <c r="Z1123" s="143"/>
      <c r="AA1123" s="143"/>
      <c r="AB1123" s="143"/>
      <c r="AC1123" s="143"/>
      <c r="AD1123" s="143"/>
      <c r="AE1123" s="143"/>
      <c r="AF1123" s="143"/>
      <c r="AG1123" s="143"/>
      <c r="AH1123" s="143"/>
      <c r="AI1123" s="143"/>
      <c r="AJ1123" s="143"/>
      <c r="AK1123" s="143"/>
      <c r="AL1123" s="143"/>
      <c r="AM1123" s="143"/>
      <c r="AN1123" s="143"/>
    </row>
    <row r="1124" ht="12.75" spans="1:40">
      <c r="A1124" s="205" t="s">
        <v>937</v>
      </c>
      <c r="B1124" s="154">
        <f t="shared" si="6"/>
        <v>11132</v>
      </c>
      <c r="C1124" s="143"/>
      <c r="D1124" s="143"/>
      <c r="E1124" s="144" t="s">
        <v>10</v>
      </c>
      <c r="F1124" s="144" t="s">
        <v>2408</v>
      </c>
      <c r="G1124" s="140">
        <v>2019</v>
      </c>
      <c r="H1124" s="140" t="s">
        <v>72</v>
      </c>
      <c r="I1124" s="140" t="s">
        <v>1778</v>
      </c>
      <c r="J1124" s="140">
        <v>248</v>
      </c>
      <c r="K1124" s="140"/>
      <c r="L1124" s="140" t="s">
        <v>14</v>
      </c>
      <c r="M1124" s="6" t="s">
        <v>4834</v>
      </c>
      <c r="N1124" s="10"/>
      <c r="O1124" s="143"/>
      <c r="P1124" s="143"/>
      <c r="Q1124" s="143"/>
      <c r="R1124" s="143"/>
      <c r="S1124" s="143"/>
      <c r="T1124" s="143"/>
      <c r="U1124" s="143"/>
      <c r="V1124" s="143"/>
      <c r="W1124" s="143"/>
      <c r="X1124" s="143"/>
      <c r="Y1124" s="143"/>
      <c r="Z1124" s="143"/>
      <c r="AA1124" s="143"/>
      <c r="AB1124" s="143"/>
      <c r="AC1124" s="143"/>
      <c r="AD1124" s="143"/>
      <c r="AE1124" s="143"/>
      <c r="AF1124" s="143"/>
      <c r="AG1124" s="143"/>
      <c r="AH1124" s="143"/>
      <c r="AI1124" s="143"/>
      <c r="AJ1124" s="143"/>
      <c r="AK1124" s="143"/>
      <c r="AL1124" s="143"/>
      <c r="AM1124" s="143"/>
      <c r="AN1124" s="143"/>
    </row>
    <row r="1125" ht="12.75" spans="1:40">
      <c r="A1125" s="205" t="s">
        <v>937</v>
      </c>
      <c r="B1125" s="154">
        <f t="shared" si="6"/>
        <v>11133</v>
      </c>
      <c r="C1125" s="143"/>
      <c r="D1125" s="143"/>
      <c r="E1125" s="144" t="s">
        <v>10</v>
      </c>
      <c r="F1125" s="144" t="s">
        <v>309</v>
      </c>
      <c r="G1125" s="140">
        <v>2020</v>
      </c>
      <c r="H1125" s="140" t="s">
        <v>131</v>
      </c>
      <c r="I1125" s="140" t="s">
        <v>310</v>
      </c>
      <c r="J1125" s="140">
        <v>334</v>
      </c>
      <c r="K1125" s="140" t="s">
        <v>311</v>
      </c>
      <c r="L1125" s="140" t="s">
        <v>14</v>
      </c>
      <c r="M1125" s="6" t="s">
        <v>3769</v>
      </c>
      <c r="N1125" s="10"/>
      <c r="O1125" s="143"/>
      <c r="P1125" s="143"/>
      <c r="Q1125" s="143"/>
      <c r="R1125" s="143"/>
      <c r="S1125" s="143"/>
      <c r="T1125" s="143"/>
      <c r="U1125" s="143"/>
      <c r="V1125" s="143"/>
      <c r="W1125" s="143"/>
      <c r="X1125" s="143"/>
      <c r="Y1125" s="143"/>
      <c r="Z1125" s="143"/>
      <c r="AA1125" s="143"/>
      <c r="AB1125" s="143"/>
      <c r="AC1125" s="143"/>
      <c r="AD1125" s="143"/>
      <c r="AE1125" s="143"/>
      <c r="AF1125" s="143"/>
      <c r="AG1125" s="143"/>
      <c r="AH1125" s="143"/>
      <c r="AI1125" s="143"/>
      <c r="AJ1125" s="143"/>
      <c r="AK1125" s="143"/>
      <c r="AL1125" s="143"/>
      <c r="AM1125" s="143"/>
      <c r="AN1125" s="143"/>
    </row>
    <row r="1126" ht="12.75" spans="1:40">
      <c r="A1126" s="205" t="s">
        <v>937</v>
      </c>
      <c r="B1126" s="154">
        <f t="shared" si="6"/>
        <v>11134</v>
      </c>
      <c r="C1126" s="143"/>
      <c r="D1126" s="143"/>
      <c r="E1126" s="144" t="s">
        <v>10</v>
      </c>
      <c r="F1126" s="144" t="s">
        <v>773</v>
      </c>
      <c r="G1126" s="140">
        <v>2020</v>
      </c>
      <c r="H1126" s="140" t="s">
        <v>131</v>
      </c>
      <c r="I1126" s="140" t="s">
        <v>76</v>
      </c>
      <c r="J1126" s="140" t="s">
        <v>774</v>
      </c>
      <c r="K1126" s="140" t="s">
        <v>775</v>
      </c>
      <c r="L1126" s="140" t="s">
        <v>27</v>
      </c>
      <c r="M1126" s="6" t="s">
        <v>3769</v>
      </c>
      <c r="N1126" s="10"/>
      <c r="O1126" s="143"/>
      <c r="P1126" s="143"/>
      <c r="Q1126" s="143"/>
      <c r="R1126" s="143"/>
      <c r="S1126" s="143"/>
      <c r="T1126" s="143"/>
      <c r="U1126" s="143"/>
      <c r="V1126" s="143"/>
      <c r="W1126" s="143"/>
      <c r="X1126" s="143"/>
      <c r="Y1126" s="143"/>
      <c r="Z1126" s="143"/>
      <c r="AA1126" s="143"/>
      <c r="AB1126" s="143"/>
      <c r="AC1126" s="143"/>
      <c r="AD1126" s="143"/>
      <c r="AE1126" s="143"/>
      <c r="AF1126" s="143"/>
      <c r="AG1126" s="143"/>
      <c r="AH1126" s="143"/>
      <c r="AI1126" s="143"/>
      <c r="AJ1126" s="143"/>
      <c r="AK1126" s="143"/>
      <c r="AL1126" s="143"/>
      <c r="AM1126" s="143"/>
      <c r="AN1126" s="143"/>
    </row>
    <row r="1127" ht="12.75" spans="1:40">
      <c r="A1127" s="205" t="s">
        <v>937</v>
      </c>
      <c r="B1127" s="154">
        <f t="shared" si="6"/>
        <v>11135</v>
      </c>
      <c r="C1127" s="143"/>
      <c r="D1127" s="143"/>
      <c r="E1127" s="144" t="s">
        <v>10</v>
      </c>
      <c r="F1127" s="144" t="s">
        <v>433</v>
      </c>
      <c r="G1127" s="140">
        <v>2020</v>
      </c>
      <c r="H1127" s="140" t="s">
        <v>131</v>
      </c>
      <c r="I1127" s="140" t="s">
        <v>434</v>
      </c>
      <c r="J1127" s="140">
        <v>175</v>
      </c>
      <c r="K1127" s="140" t="s">
        <v>435</v>
      </c>
      <c r="L1127" s="140" t="s">
        <v>40</v>
      </c>
      <c r="M1127" s="6" t="s">
        <v>3769</v>
      </c>
      <c r="N1127" s="10"/>
      <c r="O1127" s="143"/>
      <c r="P1127" s="143"/>
      <c r="Q1127" s="143"/>
      <c r="R1127" s="143"/>
      <c r="S1127" s="143"/>
      <c r="T1127" s="143"/>
      <c r="U1127" s="143"/>
      <c r="V1127" s="143"/>
      <c r="W1127" s="143"/>
      <c r="X1127" s="143"/>
      <c r="Y1127" s="143"/>
      <c r="Z1127" s="143"/>
      <c r="AA1127" s="143"/>
      <c r="AB1127" s="143"/>
      <c r="AC1127" s="143"/>
      <c r="AD1127" s="143"/>
      <c r="AE1127" s="143"/>
      <c r="AF1127" s="143"/>
      <c r="AG1127" s="143"/>
      <c r="AH1127" s="143"/>
      <c r="AI1127" s="143"/>
      <c r="AJ1127" s="143"/>
      <c r="AK1127" s="143"/>
      <c r="AL1127" s="143"/>
      <c r="AM1127" s="143"/>
      <c r="AN1127" s="143"/>
    </row>
    <row r="1128" ht="12.75" spans="1:40">
      <c r="A1128" s="140" t="s">
        <v>937</v>
      </c>
      <c r="B1128" s="154">
        <f t="shared" si="6"/>
        <v>11136</v>
      </c>
      <c r="C1128" s="143"/>
      <c r="D1128" s="143"/>
      <c r="E1128" s="144" t="s">
        <v>10</v>
      </c>
      <c r="F1128" s="144" t="s">
        <v>312</v>
      </c>
      <c r="G1128" s="140">
        <v>2020</v>
      </c>
      <c r="H1128" s="140" t="s">
        <v>131</v>
      </c>
      <c r="I1128" s="140" t="s">
        <v>313</v>
      </c>
      <c r="J1128" s="140">
        <v>327</v>
      </c>
      <c r="K1128" s="140" t="s">
        <v>145</v>
      </c>
      <c r="L1128" s="140" t="s">
        <v>40</v>
      </c>
      <c r="M1128" s="6" t="s">
        <v>3769</v>
      </c>
      <c r="N1128" s="10"/>
      <c r="O1128" s="143"/>
      <c r="P1128" s="143"/>
      <c r="Q1128" s="143"/>
      <c r="R1128" s="143"/>
      <c r="S1128" s="143"/>
      <c r="T1128" s="143"/>
      <c r="U1128" s="143"/>
      <c r="V1128" s="143"/>
      <c r="W1128" s="143"/>
      <c r="X1128" s="143"/>
      <c r="Y1128" s="143"/>
      <c r="Z1128" s="143"/>
      <c r="AA1128" s="143"/>
      <c r="AB1128" s="143"/>
      <c r="AC1128" s="143"/>
      <c r="AD1128" s="143"/>
      <c r="AE1128" s="143"/>
      <c r="AF1128" s="143"/>
      <c r="AG1128" s="143"/>
      <c r="AH1128" s="143"/>
      <c r="AI1128" s="143"/>
      <c r="AJ1128" s="143"/>
      <c r="AK1128" s="143"/>
      <c r="AL1128" s="143"/>
      <c r="AM1128" s="143"/>
      <c r="AN1128" s="143"/>
    </row>
    <row r="1129" ht="12.75" spans="1:40">
      <c r="A1129" s="140" t="s">
        <v>937</v>
      </c>
      <c r="B1129" s="154">
        <f t="shared" si="6"/>
        <v>11137</v>
      </c>
      <c r="C1129" s="143"/>
      <c r="D1129" s="143"/>
      <c r="E1129" s="144" t="s">
        <v>10</v>
      </c>
      <c r="F1129" s="144" t="s">
        <v>314</v>
      </c>
      <c r="G1129" s="140">
        <v>2020</v>
      </c>
      <c r="H1129" s="140" t="s">
        <v>131</v>
      </c>
      <c r="I1129" s="140" t="s">
        <v>313</v>
      </c>
      <c r="J1129" s="140">
        <v>327</v>
      </c>
      <c r="K1129" s="140" t="s">
        <v>315</v>
      </c>
      <c r="L1129" s="140" t="s">
        <v>27</v>
      </c>
      <c r="M1129" s="6" t="s">
        <v>3769</v>
      </c>
      <c r="N1129" s="10"/>
      <c r="O1129" s="143"/>
      <c r="P1129" s="143"/>
      <c r="Q1129" s="143"/>
      <c r="R1129" s="143"/>
      <c r="S1129" s="143"/>
      <c r="T1129" s="143"/>
      <c r="U1129" s="143"/>
      <c r="V1129" s="143"/>
      <c r="W1129" s="143"/>
      <c r="X1129" s="143"/>
      <c r="Y1129" s="143"/>
      <c r="Z1129" s="143"/>
      <c r="AA1129" s="143"/>
      <c r="AB1129" s="143"/>
      <c r="AC1129" s="143"/>
      <c r="AD1129" s="143"/>
      <c r="AE1129" s="143"/>
      <c r="AF1129" s="143"/>
      <c r="AG1129" s="143"/>
      <c r="AH1129" s="143"/>
      <c r="AI1129" s="143"/>
      <c r="AJ1129" s="143"/>
      <c r="AK1129" s="143"/>
      <c r="AL1129" s="143"/>
      <c r="AM1129" s="143"/>
      <c r="AN1129" s="143"/>
    </row>
    <row r="1130" ht="12.75" spans="1:40">
      <c r="A1130" s="140" t="s">
        <v>4838</v>
      </c>
      <c r="B1130" s="154">
        <f t="shared" si="6"/>
        <v>11138</v>
      </c>
      <c r="C1130" s="143"/>
      <c r="D1130" s="143"/>
      <c r="E1130" s="144" t="s">
        <v>3839</v>
      </c>
      <c r="F1130" s="144" t="s">
        <v>3840</v>
      </c>
      <c r="G1130" s="140">
        <v>1996</v>
      </c>
      <c r="H1130" s="140" t="s">
        <v>3841</v>
      </c>
      <c r="I1130" s="140" t="s">
        <v>3842</v>
      </c>
      <c r="J1130" s="140"/>
      <c r="K1130" s="140" t="s">
        <v>986</v>
      </c>
      <c r="L1130" s="140" t="s">
        <v>3843</v>
      </c>
      <c r="M1130" s="6" t="s">
        <v>3833</v>
      </c>
      <c r="N1130" s="10"/>
      <c r="O1130" s="143"/>
      <c r="P1130" s="143"/>
      <c r="Q1130" s="143"/>
      <c r="R1130" s="143"/>
      <c r="S1130" s="143"/>
      <c r="T1130" s="143"/>
      <c r="U1130" s="143"/>
      <c r="V1130" s="143"/>
      <c r="W1130" s="143"/>
      <c r="X1130" s="143"/>
      <c r="Y1130" s="143"/>
      <c r="Z1130" s="143"/>
      <c r="AA1130" s="143"/>
      <c r="AB1130" s="143"/>
      <c r="AC1130" s="143"/>
      <c r="AD1130" s="143"/>
      <c r="AE1130" s="143"/>
      <c r="AF1130" s="143"/>
      <c r="AG1130" s="143"/>
      <c r="AH1130" s="143"/>
      <c r="AI1130" s="143"/>
      <c r="AJ1130" s="143"/>
      <c r="AK1130" s="143"/>
      <c r="AL1130" s="143"/>
      <c r="AM1130" s="143"/>
      <c r="AN1130" s="143"/>
    </row>
    <row r="1131" ht="12.75" spans="1:40">
      <c r="A1131" s="140" t="s">
        <v>4838</v>
      </c>
      <c r="B1131" s="154">
        <f t="shared" si="6"/>
        <v>11139</v>
      </c>
      <c r="C1131" s="143"/>
      <c r="D1131" s="143"/>
      <c r="E1131" s="144" t="s">
        <v>10</v>
      </c>
      <c r="F1131" s="144" t="s">
        <v>3844</v>
      </c>
      <c r="G1131" s="140">
        <v>1999</v>
      </c>
      <c r="H1131" s="140" t="s">
        <v>3845</v>
      </c>
      <c r="I1131" s="140" t="s">
        <v>3846</v>
      </c>
      <c r="J1131" s="140">
        <v>60</v>
      </c>
      <c r="K1131" s="140" t="s">
        <v>3847</v>
      </c>
      <c r="L1131" s="140" t="s">
        <v>342</v>
      </c>
      <c r="M1131" s="6" t="s">
        <v>3833</v>
      </c>
      <c r="N1131" s="10"/>
      <c r="O1131" s="143"/>
      <c r="P1131" s="143"/>
      <c r="Q1131" s="143"/>
      <c r="R1131" s="143"/>
      <c r="S1131" s="143"/>
      <c r="T1131" s="143"/>
      <c r="U1131" s="143"/>
      <c r="V1131" s="143"/>
      <c r="W1131" s="143"/>
      <c r="X1131" s="143"/>
      <c r="Y1131" s="143"/>
      <c r="Z1131" s="143"/>
      <c r="AA1131" s="143"/>
      <c r="AB1131" s="143"/>
      <c r="AC1131" s="143"/>
      <c r="AD1131" s="143"/>
      <c r="AE1131" s="143"/>
      <c r="AF1131" s="143"/>
      <c r="AG1131" s="143"/>
      <c r="AH1131" s="143"/>
      <c r="AI1131" s="143"/>
      <c r="AJ1131" s="143"/>
      <c r="AK1131" s="143"/>
      <c r="AL1131" s="143"/>
      <c r="AM1131" s="143"/>
      <c r="AN1131" s="143"/>
    </row>
    <row r="1132" ht="12.75" spans="1:40">
      <c r="A1132" s="140" t="s">
        <v>4838</v>
      </c>
      <c r="B1132" s="154">
        <f t="shared" si="6"/>
        <v>11140</v>
      </c>
      <c r="C1132" s="143"/>
      <c r="D1132" s="143"/>
      <c r="E1132" s="144" t="s">
        <v>66</v>
      </c>
      <c r="F1132" s="144" t="s">
        <v>3848</v>
      </c>
      <c r="G1132" s="140">
        <v>2016</v>
      </c>
      <c r="H1132" s="140" t="s">
        <v>3831</v>
      </c>
      <c r="I1132" s="140" t="s">
        <v>3832</v>
      </c>
      <c r="J1132" s="140">
        <v>11</v>
      </c>
      <c r="K1132" s="140" t="s">
        <v>3849</v>
      </c>
      <c r="L1132" s="140" t="s">
        <v>184</v>
      </c>
      <c r="M1132" s="6" t="s">
        <v>3833</v>
      </c>
      <c r="N1132" s="10"/>
      <c r="O1132" s="143"/>
      <c r="P1132" s="143"/>
      <c r="Q1132" s="143"/>
      <c r="R1132" s="143"/>
      <c r="S1132" s="143"/>
      <c r="T1132" s="143"/>
      <c r="U1132" s="143"/>
      <c r="V1132" s="143"/>
      <c r="W1132" s="143"/>
      <c r="X1132" s="143"/>
      <c r="Y1132" s="143"/>
      <c r="Z1132" s="143"/>
      <c r="AA1132" s="143"/>
      <c r="AB1132" s="143"/>
      <c r="AC1132" s="143"/>
      <c r="AD1132" s="143"/>
      <c r="AE1132" s="143"/>
      <c r="AF1132" s="143"/>
      <c r="AG1132" s="143"/>
      <c r="AH1132" s="143"/>
      <c r="AI1132" s="143"/>
      <c r="AJ1132" s="143"/>
      <c r="AK1132" s="143"/>
      <c r="AL1132" s="143"/>
      <c r="AM1132" s="143"/>
      <c r="AN1132" s="143"/>
    </row>
    <row r="1133" ht="12.75" spans="1:40">
      <c r="A1133" s="140" t="s">
        <v>4838</v>
      </c>
      <c r="B1133" s="154">
        <f t="shared" si="6"/>
        <v>11141</v>
      </c>
      <c r="C1133" s="143"/>
      <c r="D1133" s="143"/>
      <c r="E1133" s="144" t="s">
        <v>10</v>
      </c>
      <c r="F1133" s="144" t="s">
        <v>3850</v>
      </c>
      <c r="G1133" s="140">
        <v>2016</v>
      </c>
      <c r="H1133" s="140" t="s">
        <v>3831</v>
      </c>
      <c r="I1133" s="140" t="s">
        <v>3832</v>
      </c>
      <c r="J1133" s="140">
        <v>11</v>
      </c>
      <c r="K1133" s="140" t="s">
        <v>986</v>
      </c>
      <c r="L1133" s="140" t="s">
        <v>170</v>
      </c>
      <c r="M1133" s="6" t="s">
        <v>3833</v>
      </c>
      <c r="N1133" s="10"/>
      <c r="O1133" s="143"/>
      <c r="P1133" s="143"/>
      <c r="Q1133" s="143"/>
      <c r="R1133" s="143"/>
      <c r="S1133" s="143"/>
      <c r="T1133" s="143"/>
      <c r="U1133" s="143"/>
      <c r="V1133" s="143"/>
      <c r="W1133" s="143"/>
      <c r="X1133" s="143"/>
      <c r="Y1133" s="143"/>
      <c r="Z1133" s="143"/>
      <c r="AA1133" s="143"/>
      <c r="AB1133" s="143"/>
      <c r="AC1133" s="143"/>
      <c r="AD1133" s="143"/>
      <c r="AE1133" s="143"/>
      <c r="AF1133" s="143"/>
      <c r="AG1133" s="143"/>
      <c r="AH1133" s="143"/>
      <c r="AI1133" s="143"/>
      <c r="AJ1133" s="143"/>
      <c r="AK1133" s="143"/>
      <c r="AL1133" s="143"/>
      <c r="AM1133" s="143"/>
      <c r="AN1133" s="143"/>
    </row>
    <row r="1134" ht="12.75" spans="1:40">
      <c r="A1134" s="140" t="s">
        <v>4838</v>
      </c>
      <c r="B1134" s="154">
        <f t="shared" si="6"/>
        <v>11142</v>
      </c>
      <c r="C1134" s="143"/>
      <c r="D1134" s="143"/>
      <c r="E1134" s="144" t="s">
        <v>66</v>
      </c>
      <c r="F1134" s="144" t="s">
        <v>3851</v>
      </c>
      <c r="G1134" s="140">
        <v>2016</v>
      </c>
      <c r="H1134" s="140" t="s">
        <v>3831</v>
      </c>
      <c r="I1134" s="140" t="s">
        <v>3832</v>
      </c>
      <c r="J1134" s="140">
        <v>11</v>
      </c>
      <c r="K1134" s="140" t="s">
        <v>986</v>
      </c>
      <c r="L1134" s="140" t="s">
        <v>152</v>
      </c>
      <c r="M1134" s="6" t="s">
        <v>3833</v>
      </c>
      <c r="N1134" s="10"/>
      <c r="O1134" s="143"/>
      <c r="P1134" s="143"/>
      <c r="Q1134" s="143"/>
      <c r="R1134" s="143"/>
      <c r="S1134" s="143"/>
      <c r="T1134" s="143"/>
      <c r="U1134" s="143"/>
      <c r="V1134" s="143"/>
      <c r="W1134" s="143"/>
      <c r="X1134" s="143"/>
      <c r="Y1134" s="143"/>
      <c r="Z1134" s="143"/>
      <c r="AA1134" s="143"/>
      <c r="AB1134" s="143"/>
      <c r="AC1134" s="143"/>
      <c r="AD1134" s="143"/>
      <c r="AE1134" s="143"/>
      <c r="AF1134" s="143"/>
      <c r="AG1134" s="143"/>
      <c r="AH1134" s="143"/>
      <c r="AI1134" s="143"/>
      <c r="AJ1134" s="143"/>
      <c r="AK1134" s="143"/>
      <c r="AL1134" s="143"/>
      <c r="AM1134" s="143"/>
      <c r="AN1134" s="143"/>
    </row>
    <row r="1135" ht="12.75" spans="1:40">
      <c r="A1135" s="140" t="s">
        <v>4838</v>
      </c>
      <c r="B1135" s="154">
        <f t="shared" si="6"/>
        <v>11143</v>
      </c>
      <c r="C1135" s="143"/>
      <c r="D1135" s="143"/>
      <c r="E1135" s="144" t="s">
        <v>10</v>
      </c>
      <c r="F1135" s="144" t="s">
        <v>3852</v>
      </c>
      <c r="G1135" s="140">
        <v>1999</v>
      </c>
      <c r="H1135" s="140" t="s">
        <v>3833</v>
      </c>
      <c r="I1135" s="140" t="s">
        <v>3832</v>
      </c>
      <c r="J1135" s="140">
        <v>4</v>
      </c>
      <c r="K1135" s="140" t="s">
        <v>986</v>
      </c>
      <c r="L1135" s="140" t="s">
        <v>977</v>
      </c>
      <c r="M1135" s="6" t="s">
        <v>3833</v>
      </c>
      <c r="N1135" s="10"/>
      <c r="O1135" s="143"/>
      <c r="P1135" s="143"/>
      <c r="Q1135" s="143"/>
      <c r="R1135" s="143"/>
      <c r="S1135" s="143"/>
      <c r="T1135" s="143"/>
      <c r="U1135" s="143"/>
      <c r="V1135" s="143"/>
      <c r="W1135" s="143"/>
      <c r="X1135" s="143"/>
      <c r="Y1135" s="143"/>
      <c r="Z1135" s="143"/>
      <c r="AA1135" s="143"/>
      <c r="AB1135" s="143"/>
      <c r="AC1135" s="143"/>
      <c r="AD1135" s="143"/>
      <c r="AE1135" s="143"/>
      <c r="AF1135" s="143"/>
      <c r="AG1135" s="143"/>
      <c r="AH1135" s="143"/>
      <c r="AI1135" s="143"/>
      <c r="AJ1135" s="143"/>
      <c r="AK1135" s="143"/>
      <c r="AL1135" s="143"/>
      <c r="AM1135" s="143"/>
      <c r="AN1135" s="143"/>
    </row>
    <row r="1136" ht="12.75" spans="1:40">
      <c r="A1136" s="140" t="s">
        <v>4838</v>
      </c>
      <c r="B1136" s="154">
        <f t="shared" si="6"/>
        <v>11144</v>
      </c>
      <c r="C1136" s="143"/>
      <c r="D1136" s="143"/>
      <c r="E1136" s="144" t="s">
        <v>66</v>
      </c>
      <c r="F1136" s="144" t="s">
        <v>3853</v>
      </c>
      <c r="G1136" s="140">
        <v>2016</v>
      </c>
      <c r="H1136" s="140" t="s">
        <v>3831</v>
      </c>
      <c r="I1136" s="140" t="s">
        <v>3854</v>
      </c>
      <c r="J1136" s="140">
        <v>12</v>
      </c>
      <c r="K1136" s="140" t="s">
        <v>986</v>
      </c>
      <c r="L1136" s="140" t="s">
        <v>3828</v>
      </c>
      <c r="M1136" s="6" t="s">
        <v>3833</v>
      </c>
      <c r="N1136" s="10"/>
      <c r="O1136" s="143"/>
      <c r="P1136" s="143"/>
      <c r="Q1136" s="143"/>
      <c r="R1136" s="143"/>
      <c r="S1136" s="143"/>
      <c r="T1136" s="143"/>
      <c r="U1136" s="143"/>
      <c r="V1136" s="143"/>
      <c r="W1136" s="143"/>
      <c r="X1136" s="143"/>
      <c r="Y1136" s="143"/>
      <c r="Z1136" s="143"/>
      <c r="AA1136" s="143"/>
      <c r="AB1136" s="143"/>
      <c r="AC1136" s="143"/>
      <c r="AD1136" s="143"/>
      <c r="AE1136" s="143"/>
      <c r="AF1136" s="143"/>
      <c r="AG1136" s="143"/>
      <c r="AH1136" s="143"/>
      <c r="AI1136" s="143"/>
      <c r="AJ1136" s="143"/>
      <c r="AK1136" s="143"/>
      <c r="AL1136" s="143"/>
      <c r="AM1136" s="143"/>
      <c r="AN1136" s="143"/>
    </row>
    <row r="1137" ht="12.75" spans="1:40">
      <c r="A1137" s="140" t="s">
        <v>4838</v>
      </c>
      <c r="B1137" s="154">
        <f t="shared" si="6"/>
        <v>11145</v>
      </c>
      <c r="C1137" s="143"/>
      <c r="D1137" s="143"/>
      <c r="E1137" s="144" t="s">
        <v>3839</v>
      </c>
      <c r="F1137" s="144" t="s">
        <v>3855</v>
      </c>
      <c r="G1137" s="140">
        <v>2004</v>
      </c>
      <c r="H1137" s="140" t="s">
        <v>3856</v>
      </c>
      <c r="I1137" s="140" t="s">
        <v>3857</v>
      </c>
      <c r="J1137" s="140" t="s">
        <v>3858</v>
      </c>
      <c r="K1137" s="140" t="s">
        <v>3859</v>
      </c>
      <c r="L1137" s="140" t="s">
        <v>3860</v>
      </c>
      <c r="M1137" s="6" t="s">
        <v>3833</v>
      </c>
      <c r="N1137" s="10"/>
      <c r="O1137" s="143"/>
      <c r="P1137" s="143"/>
      <c r="Q1137" s="143"/>
      <c r="R1137" s="143"/>
      <c r="S1137" s="143"/>
      <c r="T1137" s="143"/>
      <c r="U1137" s="143"/>
      <c r="V1137" s="143"/>
      <c r="W1137" s="143"/>
      <c r="X1137" s="143"/>
      <c r="Y1137" s="143"/>
      <c r="Z1137" s="143"/>
      <c r="AA1137" s="143"/>
      <c r="AB1137" s="143"/>
      <c r="AC1137" s="143"/>
      <c r="AD1137" s="143"/>
      <c r="AE1137" s="143"/>
      <c r="AF1137" s="143"/>
      <c r="AG1137" s="143"/>
      <c r="AH1137" s="143"/>
      <c r="AI1137" s="143"/>
      <c r="AJ1137" s="143"/>
      <c r="AK1137" s="143"/>
      <c r="AL1137" s="143"/>
      <c r="AM1137" s="143"/>
      <c r="AN1137" s="143"/>
    </row>
    <row r="1138" ht="12.75" spans="1:40">
      <c r="A1138" s="140" t="s">
        <v>4838</v>
      </c>
      <c r="B1138" s="154">
        <f t="shared" si="6"/>
        <v>11146</v>
      </c>
      <c r="C1138" s="143"/>
      <c r="D1138" s="143"/>
      <c r="E1138" s="144" t="s">
        <v>3839</v>
      </c>
      <c r="F1138" s="144" t="s">
        <v>3861</v>
      </c>
      <c r="G1138" s="140">
        <v>2004</v>
      </c>
      <c r="H1138" s="140" t="s">
        <v>3833</v>
      </c>
      <c r="I1138" s="140" t="s">
        <v>3857</v>
      </c>
      <c r="J1138" s="140" t="s">
        <v>3858</v>
      </c>
      <c r="K1138" s="140" t="s">
        <v>3859</v>
      </c>
      <c r="L1138" s="140" t="s">
        <v>3860</v>
      </c>
      <c r="M1138" s="6" t="s">
        <v>3833</v>
      </c>
      <c r="N1138" s="10"/>
      <c r="O1138" s="143"/>
      <c r="P1138" s="143"/>
      <c r="Q1138" s="143"/>
      <c r="R1138" s="143"/>
      <c r="S1138" s="143"/>
      <c r="T1138" s="143"/>
      <c r="U1138" s="143"/>
      <c r="V1138" s="143"/>
      <c r="W1138" s="143"/>
      <c r="X1138" s="143"/>
      <c r="Y1138" s="143"/>
      <c r="Z1138" s="143"/>
      <c r="AA1138" s="143"/>
      <c r="AB1138" s="143"/>
      <c r="AC1138" s="143"/>
      <c r="AD1138" s="143"/>
      <c r="AE1138" s="143"/>
      <c r="AF1138" s="143"/>
      <c r="AG1138" s="143"/>
      <c r="AH1138" s="143"/>
      <c r="AI1138" s="143"/>
      <c r="AJ1138" s="143"/>
      <c r="AK1138" s="143"/>
      <c r="AL1138" s="143"/>
      <c r="AM1138" s="143"/>
      <c r="AN1138" s="143"/>
    </row>
    <row r="1139" ht="12.75" spans="1:40">
      <c r="A1139" s="140" t="s">
        <v>4838</v>
      </c>
      <c r="B1139" s="154">
        <f t="shared" si="6"/>
        <v>11147</v>
      </c>
      <c r="C1139" s="143"/>
      <c r="D1139" s="143"/>
      <c r="E1139" s="144" t="s">
        <v>66</v>
      </c>
      <c r="F1139" s="144" t="s">
        <v>3862</v>
      </c>
      <c r="G1139" s="140">
        <v>2016</v>
      </c>
      <c r="H1139" s="140" t="s">
        <v>3831</v>
      </c>
      <c r="I1139" s="140" t="s">
        <v>3832</v>
      </c>
      <c r="J1139" s="140">
        <v>11</v>
      </c>
      <c r="K1139" s="140" t="s">
        <v>3849</v>
      </c>
      <c r="L1139" s="140" t="s">
        <v>184</v>
      </c>
      <c r="M1139" s="6" t="s">
        <v>3833</v>
      </c>
      <c r="N1139" s="10"/>
      <c r="O1139" s="143"/>
      <c r="P1139" s="143"/>
      <c r="Q1139" s="143"/>
      <c r="R1139" s="143"/>
      <c r="S1139" s="143"/>
      <c r="T1139" s="143"/>
      <c r="U1139" s="143"/>
      <c r="V1139" s="143"/>
      <c r="W1139" s="143"/>
      <c r="X1139" s="143"/>
      <c r="Y1139" s="143"/>
      <c r="Z1139" s="143"/>
      <c r="AA1139" s="143"/>
      <c r="AB1139" s="143"/>
      <c r="AC1139" s="143"/>
      <c r="AD1139" s="143"/>
      <c r="AE1139" s="143"/>
      <c r="AF1139" s="143"/>
      <c r="AG1139" s="143"/>
      <c r="AH1139" s="143"/>
      <c r="AI1139" s="143"/>
      <c r="AJ1139" s="143"/>
      <c r="AK1139" s="143"/>
      <c r="AL1139" s="143"/>
      <c r="AM1139" s="143"/>
      <c r="AN1139" s="143"/>
    </row>
    <row r="1140" ht="12.75" spans="1:40">
      <c r="A1140" s="140" t="s">
        <v>4838</v>
      </c>
      <c r="B1140" s="154">
        <f t="shared" si="6"/>
        <v>11148</v>
      </c>
      <c r="C1140" s="143"/>
      <c r="D1140" s="143"/>
      <c r="E1140" s="144" t="s">
        <v>3839</v>
      </c>
      <c r="F1140" s="144" t="s">
        <v>3863</v>
      </c>
      <c r="G1140" s="140">
        <v>2016</v>
      </c>
      <c r="H1140" s="140" t="s">
        <v>3831</v>
      </c>
      <c r="I1140" s="140" t="s">
        <v>3864</v>
      </c>
      <c r="J1140" s="140" t="s">
        <v>3865</v>
      </c>
      <c r="K1140" s="140"/>
      <c r="L1140" s="140" t="s">
        <v>3860</v>
      </c>
      <c r="M1140" s="6" t="s">
        <v>3833</v>
      </c>
      <c r="N1140" s="10"/>
      <c r="O1140" s="143"/>
      <c r="P1140" s="143"/>
      <c r="Q1140" s="143"/>
      <c r="R1140" s="143"/>
      <c r="S1140" s="143"/>
      <c r="T1140" s="143"/>
      <c r="U1140" s="143"/>
      <c r="V1140" s="143"/>
      <c r="W1140" s="143"/>
      <c r="X1140" s="143"/>
      <c r="Y1140" s="143"/>
      <c r="Z1140" s="143"/>
      <c r="AA1140" s="143"/>
      <c r="AB1140" s="143"/>
      <c r="AC1140" s="143"/>
      <c r="AD1140" s="143"/>
      <c r="AE1140" s="143"/>
      <c r="AF1140" s="143"/>
      <c r="AG1140" s="143"/>
      <c r="AH1140" s="143"/>
      <c r="AI1140" s="143"/>
      <c r="AJ1140" s="143"/>
      <c r="AK1140" s="143"/>
      <c r="AL1140" s="143"/>
      <c r="AM1140" s="143"/>
      <c r="AN1140" s="143"/>
    </row>
    <row r="1141" ht="12.75" spans="1:40">
      <c r="A1141" s="140" t="s">
        <v>937</v>
      </c>
      <c r="B1141" s="154">
        <f t="shared" si="6"/>
        <v>11149</v>
      </c>
      <c r="C1141" s="143"/>
      <c r="D1141" s="143"/>
      <c r="E1141" s="144" t="s">
        <v>10</v>
      </c>
      <c r="F1141" s="144" t="s">
        <v>2079</v>
      </c>
      <c r="G1141" s="140">
        <v>2019</v>
      </c>
      <c r="H1141" s="140" t="s">
        <v>72</v>
      </c>
      <c r="I1141" s="140" t="s">
        <v>1778</v>
      </c>
      <c r="J1141" s="140">
        <v>2</v>
      </c>
      <c r="K1141" s="140" t="s">
        <v>2080</v>
      </c>
      <c r="L1141" s="140" t="s">
        <v>40</v>
      </c>
      <c r="M1141" s="6" t="s">
        <v>4834</v>
      </c>
      <c r="N1141" s="10"/>
      <c r="O1141" s="143"/>
      <c r="P1141" s="143"/>
      <c r="Q1141" s="143"/>
      <c r="R1141" s="143"/>
      <c r="S1141" s="143"/>
      <c r="T1141" s="143"/>
      <c r="U1141" s="143"/>
      <c r="V1141" s="143"/>
      <c r="W1141" s="143"/>
      <c r="X1141" s="143"/>
      <c r="Y1141" s="143"/>
      <c r="Z1141" s="143"/>
      <c r="AA1141" s="143"/>
      <c r="AB1141" s="143"/>
      <c r="AC1141" s="143"/>
      <c r="AD1141" s="143"/>
      <c r="AE1141" s="143"/>
      <c r="AF1141" s="143"/>
      <c r="AG1141" s="143"/>
      <c r="AH1141" s="143"/>
      <c r="AI1141" s="143"/>
      <c r="AJ1141" s="143"/>
      <c r="AK1141" s="143"/>
      <c r="AL1141" s="143"/>
      <c r="AM1141" s="143"/>
      <c r="AN1141" s="143"/>
    </row>
    <row r="1142" ht="12.75" spans="1:40">
      <c r="A1142" s="140" t="s">
        <v>937</v>
      </c>
      <c r="B1142" s="154">
        <f t="shared" si="6"/>
        <v>11150</v>
      </c>
      <c r="C1142" s="143"/>
      <c r="D1142" s="143"/>
      <c r="E1142" s="144" t="s">
        <v>545</v>
      </c>
      <c r="F1142" s="144" t="s">
        <v>2449</v>
      </c>
      <c r="G1142" s="140">
        <v>2016</v>
      </c>
      <c r="H1142" s="140" t="s">
        <v>72</v>
      </c>
      <c r="I1142" s="140" t="s">
        <v>2450</v>
      </c>
      <c r="J1142" s="140">
        <v>1</v>
      </c>
      <c r="K1142" s="140"/>
      <c r="L1142" s="140" t="s">
        <v>548</v>
      </c>
      <c r="M1142" s="6" t="s">
        <v>4834</v>
      </c>
      <c r="N1142" s="10"/>
      <c r="O1142" s="143"/>
      <c r="P1142" s="143"/>
      <c r="Q1142" s="143"/>
      <c r="R1142" s="143"/>
      <c r="S1142" s="143"/>
      <c r="T1142" s="143"/>
      <c r="U1142" s="143"/>
      <c r="V1142" s="143"/>
      <c r="W1142" s="143"/>
      <c r="X1142" s="143"/>
      <c r="Y1142" s="143"/>
      <c r="Z1142" s="143"/>
      <c r="AA1142" s="143"/>
      <c r="AB1142" s="143"/>
      <c r="AC1142" s="143"/>
      <c r="AD1142" s="143"/>
      <c r="AE1142" s="143"/>
      <c r="AF1142" s="143"/>
      <c r="AG1142" s="143"/>
      <c r="AH1142" s="143"/>
      <c r="AI1142" s="143"/>
      <c r="AJ1142" s="143"/>
      <c r="AK1142" s="143"/>
      <c r="AL1142" s="143"/>
      <c r="AM1142" s="143"/>
      <c r="AN1142" s="143"/>
    </row>
    <row r="1143" ht="12.75" spans="1:40">
      <c r="A1143" s="140" t="s">
        <v>4839</v>
      </c>
      <c r="B1143" s="154">
        <f t="shared" si="6"/>
        <v>11151</v>
      </c>
      <c r="C1143" s="143"/>
      <c r="D1143" s="143"/>
      <c r="E1143" s="144" t="s">
        <v>10</v>
      </c>
      <c r="F1143" s="144" t="s">
        <v>3866</v>
      </c>
      <c r="G1143" s="65">
        <v>1998</v>
      </c>
      <c r="H1143" s="45" t="s">
        <v>3867</v>
      </c>
      <c r="I1143" s="45" t="s">
        <v>3868</v>
      </c>
      <c r="J1143" s="3">
        <v>9</v>
      </c>
      <c r="K1143" s="45" t="s">
        <v>3869</v>
      </c>
      <c r="L1143" s="65" t="s">
        <v>40</v>
      </c>
      <c r="M1143" s="6" t="s">
        <v>3833</v>
      </c>
      <c r="N1143" s="213"/>
      <c r="O1143" s="45"/>
      <c r="P1143" s="45"/>
      <c r="Q1143" s="45"/>
      <c r="R1143" s="45"/>
      <c r="S1143" s="45"/>
      <c r="T1143" s="45"/>
      <c r="U1143" s="45"/>
      <c r="V1143" s="45"/>
      <c r="W1143" s="45"/>
      <c r="X1143" s="45"/>
      <c r="Y1143" s="45"/>
      <c r="Z1143" s="45"/>
      <c r="AA1143" s="45"/>
      <c r="AB1143" s="45"/>
      <c r="AC1143" s="45"/>
      <c r="AD1143" s="45"/>
      <c r="AE1143" s="45"/>
      <c r="AF1143" s="45"/>
      <c r="AG1143" s="45"/>
      <c r="AH1143" s="143"/>
      <c r="AI1143" s="143"/>
      <c r="AJ1143" s="143"/>
      <c r="AK1143" s="143"/>
      <c r="AL1143" s="143"/>
      <c r="AM1143" s="143"/>
      <c r="AN1143" s="143"/>
    </row>
    <row r="1144" ht="12.75" spans="1:33">
      <c r="A1144" s="140" t="s">
        <v>4839</v>
      </c>
      <c r="B1144" s="154">
        <f t="shared" si="6"/>
        <v>11152</v>
      </c>
      <c r="E1144" s="144" t="s">
        <v>10</v>
      </c>
      <c r="F1144" s="91" t="s">
        <v>3870</v>
      </c>
      <c r="G1144" s="65">
        <v>1999</v>
      </c>
      <c r="H1144" s="45" t="s">
        <v>3871</v>
      </c>
      <c r="I1144" s="45" t="s">
        <v>3872</v>
      </c>
      <c r="J1144" s="45">
        <v>6</v>
      </c>
      <c r="K1144" s="65"/>
      <c r="L1144" s="65" t="s">
        <v>170</v>
      </c>
      <c r="M1144" s="6" t="s">
        <v>3833</v>
      </c>
      <c r="N1144" s="213"/>
      <c r="O1144" s="45"/>
      <c r="P1144" s="45"/>
      <c r="Q1144" s="45"/>
      <c r="R1144" s="45"/>
      <c r="S1144" s="45"/>
      <c r="T1144" s="45"/>
      <c r="U1144" s="45"/>
      <c r="V1144" s="45"/>
      <c r="W1144" s="45"/>
      <c r="X1144" s="45"/>
      <c r="Y1144" s="45"/>
      <c r="Z1144" s="45"/>
      <c r="AA1144" s="45"/>
      <c r="AB1144" s="45"/>
      <c r="AC1144" s="45"/>
      <c r="AD1144" s="45"/>
      <c r="AE1144" s="45"/>
      <c r="AF1144" s="45"/>
      <c r="AG1144" s="45"/>
    </row>
    <row r="1145" ht="12.75" spans="1:33">
      <c r="A1145" s="140" t="s">
        <v>4839</v>
      </c>
      <c r="B1145" s="154">
        <f t="shared" si="6"/>
        <v>11153</v>
      </c>
      <c r="E1145" s="144" t="s">
        <v>10</v>
      </c>
      <c r="F1145" s="91" t="s">
        <v>3873</v>
      </c>
      <c r="G1145" s="9">
        <v>1999</v>
      </c>
      <c r="H1145" s="9" t="s">
        <v>3871</v>
      </c>
      <c r="I1145" s="9" t="s">
        <v>3874</v>
      </c>
      <c r="J1145" s="3">
        <v>4</v>
      </c>
      <c r="K1145" s="9" t="s">
        <v>3875</v>
      </c>
      <c r="L1145" s="9" t="s">
        <v>170</v>
      </c>
      <c r="M1145" s="6" t="s">
        <v>3833</v>
      </c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</row>
    <row r="1146" ht="12.75" spans="1:33">
      <c r="A1146" s="140" t="s">
        <v>4839</v>
      </c>
      <c r="B1146" s="154">
        <f t="shared" si="6"/>
        <v>11154</v>
      </c>
      <c r="E1146" s="144" t="s">
        <v>10</v>
      </c>
      <c r="F1146" s="91" t="s">
        <v>3876</v>
      </c>
      <c r="G1146" s="65">
        <v>1999</v>
      </c>
      <c r="H1146" s="45" t="s">
        <v>3871</v>
      </c>
      <c r="I1146" s="45" t="s">
        <v>3874</v>
      </c>
      <c r="J1146" s="3">
        <v>4</v>
      </c>
      <c r="K1146" s="45" t="s">
        <v>3875</v>
      </c>
      <c r="L1146" s="65" t="s">
        <v>170</v>
      </c>
      <c r="M1146" s="6" t="s">
        <v>3833</v>
      </c>
      <c r="N1146" s="213"/>
      <c r="O1146" s="45"/>
      <c r="P1146" s="45"/>
      <c r="Q1146" s="45"/>
      <c r="R1146" s="45"/>
      <c r="S1146" s="45"/>
      <c r="T1146" s="45"/>
      <c r="U1146" s="45"/>
      <c r="V1146" s="45"/>
      <c r="W1146" s="45"/>
      <c r="X1146" s="45"/>
      <c r="Y1146" s="45"/>
      <c r="Z1146" s="45"/>
      <c r="AA1146" s="45"/>
      <c r="AB1146" s="45"/>
      <c r="AC1146" s="45"/>
      <c r="AD1146" s="45"/>
      <c r="AE1146" s="45"/>
      <c r="AF1146" s="45"/>
      <c r="AG1146" s="45"/>
    </row>
    <row r="1147" ht="12.75" spans="1:33">
      <c r="A1147" s="140" t="s">
        <v>4839</v>
      </c>
      <c r="B1147" s="154">
        <f t="shared" si="6"/>
        <v>11155</v>
      </c>
      <c r="E1147" s="144" t="s">
        <v>10</v>
      </c>
      <c r="F1147" s="91" t="s">
        <v>3877</v>
      </c>
      <c r="G1147" s="65">
        <v>1998</v>
      </c>
      <c r="H1147" s="45" t="s">
        <v>3867</v>
      </c>
      <c r="I1147" s="45" t="s">
        <v>3878</v>
      </c>
      <c r="J1147" s="3">
        <v>143</v>
      </c>
      <c r="K1147" s="45" t="s">
        <v>3869</v>
      </c>
      <c r="L1147" s="65" t="s">
        <v>14</v>
      </c>
      <c r="M1147" s="6" t="s">
        <v>3833</v>
      </c>
      <c r="N1147" s="213"/>
      <c r="O1147" s="45"/>
      <c r="P1147" s="45"/>
      <c r="Q1147" s="45"/>
      <c r="R1147" s="45"/>
      <c r="S1147" s="45"/>
      <c r="T1147" s="45"/>
      <c r="U1147" s="45"/>
      <c r="V1147" s="45"/>
      <c r="W1147" s="45"/>
      <c r="X1147" s="45"/>
      <c r="Y1147" s="45"/>
      <c r="Z1147" s="45"/>
      <c r="AA1147" s="45"/>
      <c r="AB1147" s="45"/>
      <c r="AC1147" s="45"/>
      <c r="AD1147" s="45"/>
      <c r="AE1147" s="45"/>
      <c r="AF1147" s="45"/>
      <c r="AG1147" s="45"/>
    </row>
    <row r="1148" ht="12.75" spans="1:33">
      <c r="A1148" s="140" t="s">
        <v>4839</v>
      </c>
      <c r="B1148" s="154">
        <f t="shared" si="6"/>
        <v>11156</v>
      </c>
      <c r="E1148" s="144" t="s">
        <v>10</v>
      </c>
      <c r="F1148" s="91" t="s">
        <v>3879</v>
      </c>
      <c r="G1148" s="65">
        <v>1999</v>
      </c>
      <c r="H1148" s="45" t="s">
        <v>3880</v>
      </c>
      <c r="I1148" s="45" t="s">
        <v>3881</v>
      </c>
      <c r="J1148" s="3">
        <v>3</v>
      </c>
      <c r="K1148" s="3" t="s">
        <v>3875</v>
      </c>
      <c r="L1148" s="65" t="s">
        <v>170</v>
      </c>
      <c r="M1148" s="6" t="s">
        <v>3833</v>
      </c>
      <c r="N1148" s="213"/>
      <c r="O1148" s="45"/>
      <c r="P1148" s="45"/>
      <c r="Q1148" s="45"/>
      <c r="R1148" s="45"/>
      <c r="S1148" s="45"/>
      <c r="T1148" s="45"/>
      <c r="U1148" s="45"/>
      <c r="V1148" s="45"/>
      <c r="W1148" s="45"/>
      <c r="X1148" s="45"/>
      <c r="Y1148" s="45"/>
      <c r="Z1148" s="45"/>
      <c r="AA1148" s="45"/>
      <c r="AB1148" s="45"/>
      <c r="AC1148" s="45"/>
      <c r="AD1148" s="45"/>
      <c r="AE1148" s="45"/>
      <c r="AF1148" s="45"/>
      <c r="AG1148" s="45"/>
    </row>
    <row r="1149" ht="12.75" spans="1:14">
      <c r="A1149" s="140" t="s">
        <v>4839</v>
      </c>
      <c r="B1149" s="154">
        <f t="shared" si="6"/>
        <v>11157</v>
      </c>
      <c r="E1149" s="144" t="s">
        <v>10</v>
      </c>
      <c r="F1149" s="91" t="s">
        <v>3882</v>
      </c>
      <c r="G1149" s="3">
        <v>1999</v>
      </c>
      <c r="H1149" s="3" t="s">
        <v>3845</v>
      </c>
      <c r="I1149" s="3" t="s">
        <v>3883</v>
      </c>
      <c r="J1149" s="3">
        <v>9</v>
      </c>
      <c r="K1149" s="3" t="s">
        <v>3875</v>
      </c>
      <c r="L1149" s="3" t="s">
        <v>977</v>
      </c>
      <c r="M1149" s="6" t="s">
        <v>3833</v>
      </c>
      <c r="N1149" s="10"/>
    </row>
    <row r="1150" ht="12.75" spans="1:33">
      <c r="A1150" s="140" t="s">
        <v>4839</v>
      </c>
      <c r="B1150" s="154">
        <f t="shared" si="6"/>
        <v>11158</v>
      </c>
      <c r="E1150" s="144" t="s">
        <v>10</v>
      </c>
      <c r="F1150" s="91" t="s">
        <v>3884</v>
      </c>
      <c r="G1150" s="9">
        <v>1999</v>
      </c>
      <c r="H1150" s="9" t="s">
        <v>3845</v>
      </c>
      <c r="I1150" s="9" t="s">
        <v>3885</v>
      </c>
      <c r="J1150" s="3">
        <v>6</v>
      </c>
      <c r="K1150" s="9" t="s">
        <v>3875</v>
      </c>
      <c r="L1150" s="9" t="s">
        <v>27</v>
      </c>
      <c r="M1150" s="6" t="s">
        <v>3833</v>
      </c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</row>
    <row r="1151" ht="12.75" spans="1:33">
      <c r="A1151" s="140" t="s">
        <v>4839</v>
      </c>
      <c r="B1151" s="154">
        <f t="shared" si="6"/>
        <v>11159</v>
      </c>
      <c r="E1151" s="144" t="s">
        <v>10</v>
      </c>
      <c r="F1151" s="91" t="s">
        <v>3886</v>
      </c>
      <c r="G1151" s="9">
        <v>1999</v>
      </c>
      <c r="H1151" s="9" t="s">
        <v>3871</v>
      </c>
      <c r="I1151" s="9" t="s">
        <v>3881</v>
      </c>
      <c r="J1151" s="9">
        <v>3</v>
      </c>
      <c r="K1151" s="9" t="s">
        <v>3875</v>
      </c>
      <c r="L1151" s="9" t="s">
        <v>170</v>
      </c>
      <c r="M1151" s="6" t="s">
        <v>3833</v>
      </c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</row>
    <row r="1152" ht="12.75" spans="1:33">
      <c r="A1152" s="140" t="s">
        <v>4839</v>
      </c>
      <c r="B1152" s="154">
        <f t="shared" si="6"/>
        <v>11160</v>
      </c>
      <c r="E1152" s="144" t="s">
        <v>10</v>
      </c>
      <c r="F1152" s="91" t="s">
        <v>3887</v>
      </c>
      <c r="G1152" s="65">
        <v>1999</v>
      </c>
      <c r="H1152" s="45" t="s">
        <v>3871</v>
      </c>
      <c r="I1152" s="45" t="s">
        <v>3888</v>
      </c>
      <c r="J1152" s="3">
        <v>12</v>
      </c>
      <c r="K1152" s="45" t="s">
        <v>3875</v>
      </c>
      <c r="L1152" s="65" t="s">
        <v>14</v>
      </c>
      <c r="M1152" s="6" t="s">
        <v>3833</v>
      </c>
      <c r="N1152" s="213"/>
      <c r="O1152" s="45"/>
      <c r="P1152" s="45"/>
      <c r="Q1152" s="45"/>
      <c r="R1152" s="45"/>
      <c r="S1152" s="45"/>
      <c r="T1152" s="45"/>
      <c r="U1152" s="45"/>
      <c r="V1152" s="45"/>
      <c r="W1152" s="45"/>
      <c r="X1152" s="45"/>
      <c r="Y1152" s="45"/>
      <c r="Z1152" s="45"/>
      <c r="AA1152" s="45"/>
      <c r="AB1152" s="45"/>
      <c r="AC1152" s="45"/>
      <c r="AD1152" s="45"/>
      <c r="AE1152" s="45"/>
      <c r="AF1152" s="45"/>
      <c r="AG1152" s="45"/>
    </row>
    <row r="1153" ht="12.75" spans="1:33">
      <c r="A1153" s="140" t="s">
        <v>4839</v>
      </c>
      <c r="B1153" s="154">
        <f t="shared" si="6"/>
        <v>11161</v>
      </c>
      <c r="E1153" s="144" t="s">
        <v>10</v>
      </c>
      <c r="F1153" s="91" t="s">
        <v>3889</v>
      </c>
      <c r="G1153" s="65">
        <v>1999</v>
      </c>
      <c r="H1153" s="45" t="s">
        <v>3845</v>
      </c>
      <c r="I1153" s="45" t="s">
        <v>3890</v>
      </c>
      <c r="J1153" s="3">
        <v>7</v>
      </c>
      <c r="K1153" s="45" t="s">
        <v>3875</v>
      </c>
      <c r="L1153" s="65" t="s">
        <v>27</v>
      </c>
      <c r="M1153" s="6" t="s">
        <v>3833</v>
      </c>
      <c r="N1153" s="213"/>
      <c r="O1153" s="45"/>
      <c r="P1153" s="45"/>
      <c r="Q1153" s="45"/>
      <c r="R1153" s="45"/>
      <c r="S1153" s="45"/>
      <c r="T1153" s="45"/>
      <c r="U1153" s="45"/>
      <c r="V1153" s="45"/>
      <c r="W1153" s="45"/>
      <c r="X1153" s="45"/>
      <c r="Y1153" s="45"/>
      <c r="Z1153" s="45"/>
      <c r="AA1153" s="45"/>
      <c r="AB1153" s="45"/>
      <c r="AC1153" s="45"/>
      <c r="AD1153" s="45"/>
      <c r="AE1153" s="45"/>
      <c r="AF1153" s="45"/>
      <c r="AG1153" s="45"/>
    </row>
    <row r="1154" ht="12.75" spans="1:33">
      <c r="A1154" s="140" t="s">
        <v>4839</v>
      </c>
      <c r="B1154" s="154">
        <f t="shared" si="6"/>
        <v>11162</v>
      </c>
      <c r="E1154" s="144" t="s">
        <v>10</v>
      </c>
      <c r="F1154" s="91" t="s">
        <v>3891</v>
      </c>
      <c r="G1154" s="65">
        <v>1999</v>
      </c>
      <c r="H1154" s="45" t="s">
        <v>3833</v>
      </c>
      <c r="I1154" s="45" t="s">
        <v>3892</v>
      </c>
      <c r="J1154" s="45">
        <v>3</v>
      </c>
      <c r="K1154" s="65" t="s">
        <v>986</v>
      </c>
      <c r="L1154" s="65" t="s">
        <v>27</v>
      </c>
      <c r="M1154" s="6" t="s">
        <v>3833</v>
      </c>
      <c r="N1154" s="213"/>
      <c r="O1154" s="45"/>
      <c r="P1154" s="45"/>
      <c r="Q1154" s="45"/>
      <c r="R1154" s="45"/>
      <c r="S1154" s="45"/>
      <c r="T1154" s="45"/>
      <c r="U1154" s="45"/>
      <c r="V1154" s="45"/>
      <c r="W1154" s="45"/>
      <c r="X1154" s="45"/>
      <c r="Y1154" s="45"/>
      <c r="Z1154" s="45"/>
      <c r="AA1154" s="45"/>
      <c r="AB1154" s="45"/>
      <c r="AC1154" s="45"/>
      <c r="AD1154" s="45"/>
      <c r="AE1154" s="45"/>
      <c r="AF1154" s="45"/>
      <c r="AG1154" s="45"/>
    </row>
    <row r="1155" ht="12.75" spans="1:33">
      <c r="A1155" s="140" t="s">
        <v>4839</v>
      </c>
      <c r="B1155" s="154">
        <f t="shared" si="6"/>
        <v>11163</v>
      </c>
      <c r="E1155" s="144" t="s">
        <v>10</v>
      </c>
      <c r="F1155" s="91" t="s">
        <v>3893</v>
      </c>
      <c r="G1155" s="65">
        <v>1999</v>
      </c>
      <c r="H1155" s="45" t="s">
        <v>3833</v>
      </c>
      <c r="I1155" s="45" t="s">
        <v>3868</v>
      </c>
      <c r="J1155" s="45">
        <v>2</v>
      </c>
      <c r="K1155" s="65" t="s">
        <v>986</v>
      </c>
      <c r="L1155" s="65" t="s">
        <v>170</v>
      </c>
      <c r="M1155" s="6" t="s">
        <v>3833</v>
      </c>
      <c r="N1155" s="213"/>
      <c r="O1155" s="45"/>
      <c r="P1155" s="45"/>
      <c r="Q1155" s="45"/>
      <c r="R1155" s="45"/>
      <c r="S1155" s="45"/>
      <c r="T1155" s="45"/>
      <c r="U1155" s="45"/>
      <c r="V1155" s="45"/>
      <c r="W1155" s="45"/>
      <c r="X1155" s="45"/>
      <c r="Y1155" s="45"/>
      <c r="Z1155" s="45"/>
      <c r="AA1155" s="45"/>
      <c r="AB1155" s="45"/>
      <c r="AC1155" s="45"/>
      <c r="AD1155" s="45"/>
      <c r="AE1155" s="45"/>
      <c r="AF1155" s="45"/>
      <c r="AG1155" s="45"/>
    </row>
    <row r="1156" ht="12.75" spans="1:33">
      <c r="A1156" s="140" t="s">
        <v>4839</v>
      </c>
      <c r="B1156" s="154">
        <f t="shared" si="6"/>
        <v>11164</v>
      </c>
      <c r="E1156" s="144" t="s">
        <v>10</v>
      </c>
      <c r="F1156" s="91" t="s">
        <v>3894</v>
      </c>
      <c r="G1156" s="65">
        <v>1999</v>
      </c>
      <c r="H1156" s="45" t="s">
        <v>3833</v>
      </c>
      <c r="I1156" s="45" t="s">
        <v>3895</v>
      </c>
      <c r="J1156" s="45">
        <v>5</v>
      </c>
      <c r="K1156" s="65" t="s">
        <v>986</v>
      </c>
      <c r="L1156" s="65" t="s">
        <v>27</v>
      </c>
      <c r="M1156" s="6" t="s">
        <v>3833</v>
      </c>
      <c r="N1156" s="213"/>
      <c r="O1156" s="45"/>
      <c r="P1156" s="45"/>
      <c r="Q1156" s="45"/>
      <c r="R1156" s="45"/>
      <c r="S1156" s="45"/>
      <c r="T1156" s="45"/>
      <c r="U1156" s="45"/>
      <c r="V1156" s="45"/>
      <c r="W1156" s="45"/>
      <c r="X1156" s="45"/>
      <c r="Y1156" s="45"/>
      <c r="Z1156" s="45"/>
      <c r="AA1156" s="45"/>
      <c r="AB1156" s="45"/>
      <c r="AC1156" s="45"/>
      <c r="AD1156" s="45"/>
      <c r="AE1156" s="45"/>
      <c r="AF1156" s="45"/>
      <c r="AG1156" s="45"/>
    </row>
    <row r="1157" ht="12.75" spans="1:33">
      <c r="A1157" s="140" t="s">
        <v>4839</v>
      </c>
      <c r="B1157" s="154">
        <f t="shared" si="6"/>
        <v>11165</v>
      </c>
      <c r="E1157" s="144" t="s">
        <v>10</v>
      </c>
      <c r="F1157" s="91" t="s">
        <v>3896</v>
      </c>
      <c r="G1157" s="65">
        <v>1999</v>
      </c>
      <c r="H1157" s="45" t="s">
        <v>3833</v>
      </c>
      <c r="I1157" s="45" t="s">
        <v>3897</v>
      </c>
      <c r="J1157" s="3">
        <v>8</v>
      </c>
      <c r="K1157" s="45" t="s">
        <v>3875</v>
      </c>
      <c r="L1157" s="65" t="s">
        <v>170</v>
      </c>
      <c r="M1157" s="6" t="s">
        <v>3833</v>
      </c>
      <c r="N1157" s="213"/>
      <c r="O1157" s="45"/>
      <c r="P1157" s="45"/>
      <c r="Q1157" s="45"/>
      <c r="R1157" s="45"/>
      <c r="S1157" s="45"/>
      <c r="T1157" s="45"/>
      <c r="U1157" s="45"/>
      <c r="V1157" s="45"/>
      <c r="W1157" s="45"/>
      <c r="X1157" s="45"/>
      <c r="Y1157" s="45"/>
      <c r="Z1157" s="45"/>
      <c r="AA1157" s="45"/>
      <c r="AB1157" s="45"/>
      <c r="AC1157" s="45"/>
      <c r="AD1157" s="45"/>
      <c r="AE1157" s="45"/>
      <c r="AF1157" s="45"/>
      <c r="AG1157" s="45"/>
    </row>
    <row r="1158" ht="12.75" spans="1:33">
      <c r="A1158" s="140" t="s">
        <v>4839</v>
      </c>
      <c r="B1158" s="154">
        <f t="shared" si="6"/>
        <v>11166</v>
      </c>
      <c r="E1158" s="144" t="s">
        <v>10</v>
      </c>
      <c r="F1158" s="91" t="s">
        <v>3898</v>
      </c>
      <c r="G1158" s="65">
        <v>2000</v>
      </c>
      <c r="H1158" s="45" t="s">
        <v>3899</v>
      </c>
      <c r="I1158" s="45" t="s">
        <v>3900</v>
      </c>
      <c r="J1158" s="3">
        <v>10</v>
      </c>
      <c r="K1158" s="45" t="s">
        <v>3901</v>
      </c>
      <c r="L1158" s="65" t="s">
        <v>977</v>
      </c>
      <c r="M1158" s="6" t="s">
        <v>3833</v>
      </c>
      <c r="N1158" s="213"/>
      <c r="O1158" s="45"/>
      <c r="P1158" s="45"/>
      <c r="Q1158" s="45"/>
      <c r="R1158" s="45"/>
      <c r="S1158" s="45"/>
      <c r="T1158" s="45"/>
      <c r="U1158" s="45"/>
      <c r="V1158" s="45"/>
      <c r="W1158" s="45"/>
      <c r="X1158" s="45"/>
      <c r="Y1158" s="45"/>
      <c r="Z1158" s="45"/>
      <c r="AA1158" s="45"/>
      <c r="AB1158" s="45"/>
      <c r="AC1158" s="45"/>
      <c r="AD1158" s="45"/>
      <c r="AE1158" s="45"/>
      <c r="AF1158" s="45"/>
      <c r="AG1158" s="45"/>
    </row>
    <row r="1159" ht="12.75" spans="1:33">
      <c r="A1159" s="140" t="s">
        <v>4839</v>
      </c>
      <c r="B1159" s="154">
        <f t="shared" si="6"/>
        <v>11167</v>
      </c>
      <c r="E1159" s="144" t="s">
        <v>10</v>
      </c>
      <c r="F1159" s="91" t="s">
        <v>2581</v>
      </c>
      <c r="G1159" s="65">
        <v>2020</v>
      </c>
      <c r="H1159" s="45" t="s">
        <v>72</v>
      </c>
      <c r="I1159" s="45" t="s">
        <v>2520</v>
      </c>
      <c r="J1159" s="3">
        <v>278</v>
      </c>
      <c r="K1159" s="45" t="s">
        <v>2557</v>
      </c>
      <c r="L1159" s="65" t="s">
        <v>14</v>
      </c>
      <c r="M1159" s="6" t="s">
        <v>4834</v>
      </c>
      <c r="N1159" s="213"/>
      <c r="O1159" s="45"/>
      <c r="P1159" s="45"/>
      <c r="Q1159" s="45"/>
      <c r="R1159" s="45"/>
      <c r="S1159" s="45"/>
      <c r="T1159" s="45"/>
      <c r="U1159" s="45"/>
      <c r="V1159" s="45"/>
      <c r="W1159" s="45"/>
      <c r="X1159" s="45"/>
      <c r="Y1159" s="45"/>
      <c r="Z1159" s="45"/>
      <c r="AA1159" s="45"/>
      <c r="AB1159" s="45"/>
      <c r="AC1159" s="45"/>
      <c r="AD1159" s="45"/>
      <c r="AE1159" s="45"/>
      <c r="AF1159" s="45"/>
      <c r="AG1159" s="45"/>
    </row>
    <row r="1160" ht="12.75" spans="1:33">
      <c r="A1160" s="140" t="s">
        <v>4839</v>
      </c>
      <c r="B1160" s="154">
        <f t="shared" si="6"/>
        <v>11168</v>
      </c>
      <c r="E1160" s="144" t="s">
        <v>10</v>
      </c>
      <c r="F1160" s="91" t="s">
        <v>2592</v>
      </c>
      <c r="G1160" s="65">
        <v>2020</v>
      </c>
      <c r="H1160" s="45" t="s">
        <v>72</v>
      </c>
      <c r="I1160" s="45" t="s">
        <v>2520</v>
      </c>
      <c r="J1160" s="3">
        <v>278</v>
      </c>
      <c r="K1160" s="45" t="s">
        <v>2550</v>
      </c>
      <c r="L1160" s="65" t="s">
        <v>14</v>
      </c>
      <c r="M1160" s="6" t="s">
        <v>4834</v>
      </c>
      <c r="N1160" s="213"/>
      <c r="O1160" s="45"/>
      <c r="P1160" s="45"/>
      <c r="Q1160" s="45"/>
      <c r="R1160" s="45"/>
      <c r="S1160" s="45"/>
      <c r="T1160" s="45"/>
      <c r="U1160" s="45"/>
      <c r="V1160" s="45"/>
      <c r="W1160" s="45"/>
      <c r="X1160" s="45"/>
      <c r="Y1160" s="45"/>
      <c r="Z1160" s="45"/>
      <c r="AA1160" s="45"/>
      <c r="AB1160" s="45"/>
      <c r="AC1160" s="45"/>
      <c r="AD1160" s="45"/>
      <c r="AE1160" s="45"/>
      <c r="AF1160" s="45"/>
      <c r="AG1160" s="45"/>
    </row>
    <row r="1161" ht="12.75" spans="1:33">
      <c r="A1161" s="140" t="s">
        <v>4839</v>
      </c>
      <c r="B1161" s="154">
        <f t="shared" si="6"/>
        <v>11169</v>
      </c>
      <c r="E1161" s="144" t="s">
        <v>10</v>
      </c>
      <c r="F1161" s="91" t="s">
        <v>2549</v>
      </c>
      <c r="G1161" s="65">
        <v>2020</v>
      </c>
      <c r="H1161" s="45" t="s">
        <v>72</v>
      </c>
      <c r="I1161" s="45" t="s">
        <v>2520</v>
      </c>
      <c r="J1161" s="3">
        <v>278</v>
      </c>
      <c r="K1161" s="45" t="s">
        <v>2550</v>
      </c>
      <c r="L1161" s="65" t="s">
        <v>27</v>
      </c>
      <c r="M1161" s="6" t="s">
        <v>4834</v>
      </c>
      <c r="N1161" s="213"/>
      <c r="O1161" s="45"/>
      <c r="P1161" s="45"/>
      <c r="Q1161" s="45"/>
      <c r="R1161" s="45"/>
      <c r="S1161" s="45"/>
      <c r="T1161" s="45"/>
      <c r="U1161" s="45"/>
      <c r="V1161" s="45"/>
      <c r="W1161" s="45"/>
      <c r="X1161" s="45"/>
      <c r="Y1161" s="45"/>
      <c r="Z1161" s="45"/>
      <c r="AA1161" s="45"/>
      <c r="AB1161" s="45"/>
      <c r="AC1161" s="45"/>
      <c r="AD1161" s="45"/>
      <c r="AE1161" s="45"/>
      <c r="AF1161" s="45"/>
      <c r="AG1161" s="45"/>
    </row>
    <row r="1162" ht="12.75" spans="1:33">
      <c r="A1162" s="140" t="s">
        <v>4839</v>
      </c>
      <c r="B1162" s="154">
        <f t="shared" si="6"/>
        <v>11170</v>
      </c>
      <c r="E1162" s="144" t="s">
        <v>10</v>
      </c>
      <c r="F1162" s="91" t="s">
        <v>2551</v>
      </c>
      <c r="G1162" s="65">
        <v>2020</v>
      </c>
      <c r="H1162" s="45" t="s">
        <v>72</v>
      </c>
      <c r="I1162" s="45" t="s">
        <v>2520</v>
      </c>
      <c r="J1162" s="3">
        <v>278</v>
      </c>
      <c r="K1162" s="45" t="s">
        <v>2550</v>
      </c>
      <c r="L1162" s="65" t="s">
        <v>27</v>
      </c>
      <c r="M1162" s="6" t="s">
        <v>4834</v>
      </c>
      <c r="N1162" s="213"/>
      <c r="O1162" s="45"/>
      <c r="P1162" s="45"/>
      <c r="Q1162" s="45"/>
      <c r="R1162" s="45"/>
      <c r="S1162" s="45"/>
      <c r="T1162" s="45"/>
      <c r="U1162" s="45"/>
      <c r="V1162" s="45"/>
      <c r="W1162" s="45"/>
      <c r="X1162" s="45"/>
      <c r="Y1162" s="45"/>
      <c r="Z1162" s="45"/>
      <c r="AA1162" s="45"/>
      <c r="AB1162" s="45"/>
      <c r="AC1162" s="45"/>
      <c r="AD1162" s="45"/>
      <c r="AE1162" s="45"/>
      <c r="AF1162" s="45"/>
      <c r="AG1162" s="45"/>
    </row>
    <row r="1163" ht="12.75" spans="1:33">
      <c r="A1163" s="140" t="s">
        <v>4839</v>
      </c>
      <c r="B1163" s="154">
        <f t="shared" si="6"/>
        <v>11171</v>
      </c>
      <c r="E1163" s="144" t="s">
        <v>10</v>
      </c>
      <c r="F1163" s="91" t="s">
        <v>2552</v>
      </c>
      <c r="G1163" s="65">
        <v>2020</v>
      </c>
      <c r="H1163" s="45" t="s">
        <v>72</v>
      </c>
      <c r="I1163" s="45" t="s">
        <v>2520</v>
      </c>
      <c r="J1163" s="3">
        <v>278</v>
      </c>
      <c r="K1163" s="45" t="s">
        <v>2550</v>
      </c>
      <c r="L1163" s="65" t="s">
        <v>27</v>
      </c>
      <c r="M1163" s="6" t="s">
        <v>4834</v>
      </c>
      <c r="N1163" s="213"/>
      <c r="O1163" s="45"/>
      <c r="P1163" s="45"/>
      <c r="Q1163" s="45"/>
      <c r="R1163" s="45"/>
      <c r="S1163" s="45"/>
      <c r="T1163" s="45"/>
      <c r="U1163" s="45"/>
      <c r="V1163" s="45"/>
      <c r="W1163" s="45"/>
      <c r="X1163" s="45"/>
      <c r="Y1163" s="45"/>
      <c r="Z1163" s="45"/>
      <c r="AA1163" s="45"/>
      <c r="AB1163" s="45"/>
      <c r="AC1163" s="45"/>
      <c r="AD1163" s="45"/>
      <c r="AE1163" s="45"/>
      <c r="AF1163" s="45"/>
      <c r="AG1163" s="45"/>
    </row>
    <row r="1164" ht="12.75" spans="1:33">
      <c r="A1164" s="140" t="s">
        <v>4839</v>
      </c>
      <c r="B1164" s="154">
        <f t="shared" si="6"/>
        <v>11172</v>
      </c>
      <c r="E1164" s="144" t="s">
        <v>10</v>
      </c>
      <c r="F1164" s="91" t="s">
        <v>2553</v>
      </c>
      <c r="G1164" s="65">
        <v>2020</v>
      </c>
      <c r="H1164" s="45" t="s">
        <v>72</v>
      </c>
      <c r="I1164" s="45" t="s">
        <v>2520</v>
      </c>
      <c r="J1164" s="3">
        <v>278</v>
      </c>
      <c r="K1164" s="45" t="s">
        <v>2550</v>
      </c>
      <c r="L1164" s="65" t="s">
        <v>27</v>
      </c>
      <c r="M1164" s="6" t="s">
        <v>4834</v>
      </c>
      <c r="N1164" s="213"/>
      <c r="O1164" s="45"/>
      <c r="P1164" s="45"/>
      <c r="Q1164" s="45"/>
      <c r="R1164" s="45"/>
      <c r="S1164" s="45"/>
      <c r="T1164" s="45"/>
      <c r="U1164" s="45"/>
      <c r="V1164" s="45"/>
      <c r="W1164" s="45"/>
      <c r="X1164" s="45"/>
      <c r="Y1164" s="45"/>
      <c r="Z1164" s="45"/>
      <c r="AA1164" s="45"/>
      <c r="AB1164" s="45"/>
      <c r="AC1164" s="45"/>
      <c r="AD1164" s="45"/>
      <c r="AE1164" s="45"/>
      <c r="AF1164" s="45"/>
      <c r="AG1164" s="45"/>
    </row>
    <row r="1165" ht="12.75" spans="1:33">
      <c r="A1165" s="140" t="s">
        <v>4839</v>
      </c>
      <c r="B1165" s="154">
        <f t="shared" si="6"/>
        <v>11173</v>
      </c>
      <c r="E1165" s="144" t="s">
        <v>10</v>
      </c>
      <c r="F1165" s="91" t="s">
        <v>2519</v>
      </c>
      <c r="G1165" s="65">
        <v>2020</v>
      </c>
      <c r="H1165" s="45" t="s">
        <v>72</v>
      </c>
      <c r="I1165" s="45" t="s">
        <v>2520</v>
      </c>
      <c r="J1165" s="3">
        <v>278</v>
      </c>
      <c r="K1165" s="45" t="s">
        <v>1829</v>
      </c>
      <c r="L1165" s="65" t="s">
        <v>27</v>
      </c>
      <c r="M1165" s="6" t="s">
        <v>4834</v>
      </c>
      <c r="N1165" s="213"/>
      <c r="O1165" s="45"/>
      <c r="P1165" s="45"/>
      <c r="Q1165" s="45"/>
      <c r="R1165" s="45"/>
      <c r="S1165" s="45"/>
      <c r="T1165" s="45"/>
      <c r="U1165" s="45"/>
      <c r="V1165" s="45"/>
      <c r="W1165" s="45"/>
      <c r="X1165" s="45"/>
      <c r="Y1165" s="45"/>
      <c r="Z1165" s="45"/>
      <c r="AA1165" s="45"/>
      <c r="AB1165" s="45"/>
      <c r="AC1165" s="45"/>
      <c r="AD1165" s="45"/>
      <c r="AE1165" s="45"/>
      <c r="AF1165" s="45"/>
      <c r="AG1165" s="45"/>
    </row>
    <row r="1166" ht="12.75" spans="1:33">
      <c r="A1166" s="140" t="s">
        <v>4839</v>
      </c>
      <c r="B1166" s="154">
        <f t="shared" si="6"/>
        <v>11174</v>
      </c>
      <c r="E1166" s="144" t="s">
        <v>10</v>
      </c>
      <c r="F1166" s="91" t="s">
        <v>2554</v>
      </c>
      <c r="G1166" s="65">
        <v>2020</v>
      </c>
      <c r="H1166" s="45" t="s">
        <v>72</v>
      </c>
      <c r="I1166" s="45" t="s">
        <v>2520</v>
      </c>
      <c r="J1166" s="3">
        <v>278</v>
      </c>
      <c r="K1166" s="45" t="s">
        <v>2550</v>
      </c>
      <c r="L1166" s="65" t="s">
        <v>27</v>
      </c>
      <c r="M1166" s="6" t="s">
        <v>4834</v>
      </c>
      <c r="N1166" s="213"/>
      <c r="O1166" s="45"/>
      <c r="P1166" s="45"/>
      <c r="Q1166" s="45"/>
      <c r="R1166" s="45"/>
      <c r="S1166" s="45"/>
      <c r="T1166" s="45"/>
      <c r="U1166" s="45"/>
      <c r="V1166" s="45"/>
      <c r="W1166" s="45"/>
      <c r="X1166" s="45"/>
      <c r="Y1166" s="45"/>
      <c r="Z1166" s="45"/>
      <c r="AA1166" s="45"/>
      <c r="AB1166" s="45"/>
      <c r="AC1166" s="45"/>
      <c r="AD1166" s="45"/>
      <c r="AE1166" s="45"/>
      <c r="AF1166" s="45"/>
      <c r="AG1166" s="45"/>
    </row>
    <row r="1167" ht="12.75" spans="1:33">
      <c r="A1167" s="140" t="s">
        <v>4839</v>
      </c>
      <c r="B1167" s="154">
        <f t="shared" si="6"/>
        <v>11175</v>
      </c>
      <c r="E1167" s="144" t="s">
        <v>10</v>
      </c>
      <c r="F1167" s="91" t="s">
        <v>2555</v>
      </c>
      <c r="G1167" s="65">
        <v>2020</v>
      </c>
      <c r="H1167" s="45" t="s">
        <v>72</v>
      </c>
      <c r="I1167" s="45" t="s">
        <v>2520</v>
      </c>
      <c r="J1167" s="3">
        <v>278</v>
      </c>
      <c r="K1167" s="45" t="s">
        <v>2550</v>
      </c>
      <c r="L1167" s="65" t="s">
        <v>27</v>
      </c>
      <c r="M1167" s="6" t="s">
        <v>4834</v>
      </c>
      <c r="N1167" s="213"/>
      <c r="O1167" s="45"/>
      <c r="P1167" s="45"/>
      <c r="Q1167" s="45"/>
      <c r="R1167" s="45"/>
      <c r="S1167" s="45"/>
      <c r="T1167" s="45"/>
      <c r="U1167" s="45"/>
      <c r="V1167" s="45"/>
      <c r="W1167" s="45"/>
      <c r="X1167" s="45"/>
      <c r="Y1167" s="45"/>
      <c r="Z1167" s="45"/>
      <c r="AA1167" s="45"/>
      <c r="AB1167" s="45"/>
      <c r="AC1167" s="45"/>
      <c r="AD1167" s="45"/>
      <c r="AE1167" s="45"/>
      <c r="AF1167" s="45"/>
      <c r="AG1167" s="45"/>
    </row>
    <row r="1168" ht="12.75" spans="1:33">
      <c r="A1168" s="140" t="s">
        <v>4839</v>
      </c>
      <c r="B1168" s="154">
        <f t="shared" si="6"/>
        <v>11176</v>
      </c>
      <c r="E1168" s="144" t="s">
        <v>10</v>
      </c>
      <c r="F1168" s="91" t="s">
        <v>3902</v>
      </c>
      <c r="G1168" s="65">
        <v>2000</v>
      </c>
      <c r="H1168" s="45" t="s">
        <v>3833</v>
      </c>
      <c r="I1168" s="45" t="s">
        <v>3903</v>
      </c>
      <c r="J1168" s="3">
        <v>18</v>
      </c>
      <c r="K1168" s="45" t="s">
        <v>3904</v>
      </c>
      <c r="L1168" s="65" t="s">
        <v>170</v>
      </c>
      <c r="M1168" s="6" t="s">
        <v>3833</v>
      </c>
      <c r="N1168" s="213"/>
      <c r="O1168" s="45"/>
      <c r="P1168" s="45"/>
      <c r="Q1168" s="45"/>
      <c r="R1168" s="45"/>
      <c r="S1168" s="45"/>
      <c r="T1168" s="45"/>
      <c r="U1168" s="45"/>
      <c r="V1168" s="45"/>
      <c r="W1168" s="45"/>
      <c r="X1168" s="45"/>
      <c r="Y1168" s="45"/>
      <c r="Z1168" s="45"/>
      <c r="AA1168" s="45"/>
      <c r="AB1168" s="45"/>
      <c r="AC1168" s="45"/>
      <c r="AD1168" s="45"/>
      <c r="AE1168" s="45"/>
      <c r="AF1168" s="45"/>
      <c r="AG1168" s="45"/>
    </row>
    <row r="1169" ht="12.75" spans="1:33">
      <c r="A1169" s="140" t="s">
        <v>4839</v>
      </c>
      <c r="B1169" s="154">
        <f t="shared" si="6"/>
        <v>11177</v>
      </c>
      <c r="E1169" s="144" t="s">
        <v>10</v>
      </c>
      <c r="F1169" s="91" t="s">
        <v>3905</v>
      </c>
      <c r="G1169" s="65">
        <v>1998</v>
      </c>
      <c r="H1169" s="45" t="s">
        <v>3867</v>
      </c>
      <c r="I1169" s="45" t="s">
        <v>3906</v>
      </c>
      <c r="J1169" s="3">
        <v>3</v>
      </c>
      <c r="K1169" s="45" t="s">
        <v>3869</v>
      </c>
      <c r="L1169" s="65" t="s">
        <v>40</v>
      </c>
      <c r="M1169" s="6" t="s">
        <v>3833</v>
      </c>
      <c r="N1169" s="213"/>
      <c r="O1169" s="45"/>
      <c r="P1169" s="45"/>
      <c r="Q1169" s="45"/>
      <c r="R1169" s="45"/>
      <c r="S1169" s="45"/>
      <c r="T1169" s="45"/>
      <c r="U1169" s="45"/>
      <c r="V1169" s="45"/>
      <c r="W1169" s="45"/>
      <c r="X1169" s="45"/>
      <c r="Y1169" s="45"/>
      <c r="Z1169" s="45"/>
      <c r="AA1169" s="45"/>
      <c r="AB1169" s="45"/>
      <c r="AC1169" s="45"/>
      <c r="AD1169" s="45"/>
      <c r="AE1169" s="45"/>
      <c r="AF1169" s="45"/>
      <c r="AG1169" s="45"/>
    </row>
    <row r="1170" ht="12.75" spans="1:33">
      <c r="A1170" s="140" t="s">
        <v>4839</v>
      </c>
      <c r="B1170" s="154">
        <f t="shared" si="6"/>
        <v>11178</v>
      </c>
      <c r="E1170" s="144" t="s">
        <v>10</v>
      </c>
      <c r="F1170" s="91" t="s">
        <v>3907</v>
      </c>
      <c r="G1170" s="65">
        <v>1998</v>
      </c>
      <c r="H1170" s="45" t="s">
        <v>3908</v>
      </c>
      <c r="I1170" s="45" t="s">
        <v>3909</v>
      </c>
      <c r="J1170" s="3">
        <v>137</v>
      </c>
      <c r="K1170" s="45" t="s">
        <v>3910</v>
      </c>
      <c r="L1170" s="65" t="s">
        <v>14</v>
      </c>
      <c r="M1170" s="6" t="s">
        <v>3833</v>
      </c>
      <c r="N1170" s="213"/>
      <c r="O1170" s="45"/>
      <c r="P1170" s="45"/>
      <c r="Q1170" s="45"/>
      <c r="R1170" s="45"/>
      <c r="S1170" s="45"/>
      <c r="T1170" s="45"/>
      <c r="U1170" s="45"/>
      <c r="V1170" s="45"/>
      <c r="W1170" s="45"/>
      <c r="X1170" s="45"/>
      <c r="Y1170" s="45"/>
      <c r="Z1170" s="45"/>
      <c r="AA1170" s="45"/>
      <c r="AB1170" s="45"/>
      <c r="AC1170" s="45"/>
      <c r="AD1170" s="45"/>
      <c r="AE1170" s="45"/>
      <c r="AF1170" s="45"/>
      <c r="AG1170" s="45"/>
    </row>
    <row r="1171" ht="12.75" spans="1:33">
      <c r="A1171" s="140" t="s">
        <v>4839</v>
      </c>
      <c r="B1171" s="154">
        <f t="shared" si="6"/>
        <v>11179</v>
      </c>
      <c r="E1171" s="144" t="s">
        <v>10</v>
      </c>
      <c r="F1171" s="91" t="s">
        <v>3911</v>
      </c>
      <c r="G1171" s="65">
        <v>1999</v>
      </c>
      <c r="H1171" s="45" t="s">
        <v>3871</v>
      </c>
      <c r="I1171" s="45" t="s">
        <v>3912</v>
      </c>
      <c r="J1171" s="3">
        <v>15</v>
      </c>
      <c r="K1171" s="45" t="s">
        <v>3875</v>
      </c>
      <c r="L1171" s="65" t="s">
        <v>14</v>
      </c>
      <c r="M1171" s="6" t="s">
        <v>3833</v>
      </c>
      <c r="N1171" s="213"/>
      <c r="O1171" s="45"/>
      <c r="P1171" s="45"/>
      <c r="Q1171" s="45"/>
      <c r="R1171" s="45"/>
      <c r="S1171" s="45"/>
      <c r="T1171" s="45"/>
      <c r="U1171" s="45"/>
      <c r="V1171" s="45"/>
      <c r="W1171" s="45"/>
      <c r="X1171" s="45"/>
      <c r="Y1171" s="45"/>
      <c r="Z1171" s="45"/>
      <c r="AA1171" s="45"/>
      <c r="AB1171" s="45"/>
      <c r="AC1171" s="45"/>
      <c r="AD1171" s="45"/>
      <c r="AE1171" s="45"/>
      <c r="AF1171" s="45"/>
      <c r="AG1171" s="45"/>
    </row>
    <row r="1172" ht="12.75" spans="1:33">
      <c r="A1172" s="140" t="s">
        <v>4839</v>
      </c>
      <c r="B1172" s="154">
        <f t="shared" si="6"/>
        <v>11180</v>
      </c>
      <c r="E1172" s="144" t="s">
        <v>10</v>
      </c>
      <c r="F1172" s="91" t="s">
        <v>2335</v>
      </c>
      <c r="G1172" s="65">
        <v>2017</v>
      </c>
      <c r="H1172" s="45" t="s">
        <v>2336</v>
      </c>
      <c r="I1172" s="45" t="s">
        <v>2337</v>
      </c>
      <c r="J1172" s="45">
        <v>187</v>
      </c>
      <c r="K1172" s="65"/>
      <c r="L1172" s="65" t="s">
        <v>40</v>
      </c>
      <c r="M1172" s="6" t="s">
        <v>4834</v>
      </c>
      <c r="N1172" s="213"/>
      <c r="O1172" s="45"/>
      <c r="P1172" s="45"/>
      <c r="Q1172" s="45"/>
      <c r="R1172" s="45"/>
      <c r="S1172" s="45"/>
      <c r="T1172" s="45"/>
      <c r="U1172" s="45"/>
      <c r="V1172" s="45"/>
      <c r="W1172" s="45"/>
      <c r="X1172" s="45"/>
      <c r="Y1172" s="45"/>
      <c r="Z1172" s="45"/>
      <c r="AA1172" s="45"/>
      <c r="AB1172" s="45"/>
      <c r="AC1172" s="45"/>
      <c r="AD1172" s="45"/>
      <c r="AE1172" s="45"/>
      <c r="AF1172" s="45"/>
      <c r="AG1172" s="45"/>
    </row>
    <row r="1173" ht="12.75" spans="1:33">
      <c r="A1173" s="140" t="s">
        <v>4839</v>
      </c>
      <c r="B1173" s="154">
        <f t="shared" si="6"/>
        <v>11181</v>
      </c>
      <c r="E1173" s="144" t="s">
        <v>10</v>
      </c>
      <c r="F1173" s="91" t="s">
        <v>3390</v>
      </c>
      <c r="G1173" s="65">
        <v>2019</v>
      </c>
      <c r="H1173" s="45" t="s">
        <v>72</v>
      </c>
      <c r="I1173" s="215" t="s">
        <v>618</v>
      </c>
      <c r="J1173" s="45">
        <v>210</v>
      </c>
      <c r="K1173" s="65"/>
      <c r="L1173" s="65" t="s">
        <v>14</v>
      </c>
      <c r="M1173" s="6" t="s">
        <v>3769</v>
      </c>
      <c r="N1173" s="213"/>
      <c r="O1173" s="45"/>
      <c r="P1173" s="45"/>
      <c r="Q1173" s="45"/>
      <c r="R1173" s="45"/>
      <c r="S1173" s="45"/>
      <c r="T1173" s="45"/>
      <c r="U1173" s="45"/>
      <c r="V1173" s="45"/>
      <c r="W1173" s="45"/>
      <c r="X1173" s="45"/>
      <c r="Y1173" s="45"/>
      <c r="Z1173" s="45"/>
      <c r="AA1173" s="45"/>
      <c r="AB1173" s="45"/>
      <c r="AC1173" s="45"/>
      <c r="AD1173" s="45"/>
      <c r="AE1173" s="45"/>
      <c r="AF1173" s="45"/>
      <c r="AG1173" s="45"/>
    </row>
    <row r="1174" ht="12.75" spans="1:33">
      <c r="A1174" s="140" t="s">
        <v>4839</v>
      </c>
      <c r="B1174" s="154">
        <f t="shared" si="6"/>
        <v>11182</v>
      </c>
      <c r="E1174" s="144" t="s">
        <v>10</v>
      </c>
      <c r="F1174" s="91" t="s">
        <v>2616</v>
      </c>
      <c r="G1174" s="65">
        <v>2020</v>
      </c>
      <c r="H1174" s="45" t="s">
        <v>72</v>
      </c>
      <c r="I1174" s="45" t="s">
        <v>2520</v>
      </c>
      <c r="J1174" s="3">
        <v>278</v>
      </c>
      <c r="K1174" s="45" t="s">
        <v>1829</v>
      </c>
      <c r="L1174" s="65" t="s">
        <v>14</v>
      </c>
      <c r="M1174" s="6" t="s">
        <v>4834</v>
      </c>
      <c r="N1174" s="213"/>
      <c r="O1174" s="45"/>
      <c r="P1174" s="45"/>
      <c r="Q1174" s="45"/>
      <c r="R1174" s="45"/>
      <c r="S1174" s="45"/>
      <c r="T1174" s="45"/>
      <c r="U1174" s="45"/>
      <c r="V1174" s="45"/>
      <c r="W1174" s="45"/>
      <c r="X1174" s="45"/>
      <c r="Y1174" s="45"/>
      <c r="Z1174" s="45"/>
      <c r="AA1174" s="45"/>
      <c r="AB1174" s="45"/>
      <c r="AC1174" s="45"/>
      <c r="AD1174" s="45"/>
      <c r="AE1174" s="45"/>
      <c r="AF1174" s="45"/>
      <c r="AG1174" s="45"/>
    </row>
    <row r="1175" ht="12.75" spans="1:33">
      <c r="A1175" s="140" t="s">
        <v>4839</v>
      </c>
      <c r="B1175" s="154">
        <f t="shared" si="6"/>
        <v>11183</v>
      </c>
      <c r="E1175" s="144" t="s">
        <v>10</v>
      </c>
      <c r="F1175" s="91" t="s">
        <v>2617</v>
      </c>
      <c r="G1175" s="65">
        <v>2020</v>
      </c>
      <c r="H1175" s="45" t="s">
        <v>72</v>
      </c>
      <c r="I1175" s="45" t="s">
        <v>2520</v>
      </c>
      <c r="J1175" s="3">
        <v>278</v>
      </c>
      <c r="K1175" s="45" t="s">
        <v>1829</v>
      </c>
      <c r="L1175" s="65" t="s">
        <v>14</v>
      </c>
      <c r="M1175" s="6" t="s">
        <v>4834</v>
      </c>
      <c r="N1175" s="213"/>
      <c r="O1175" s="45"/>
      <c r="P1175" s="45"/>
      <c r="Q1175" s="45"/>
      <c r="R1175" s="45"/>
      <c r="S1175" s="45"/>
      <c r="T1175" s="45"/>
      <c r="U1175" s="45"/>
      <c r="V1175" s="45"/>
      <c r="W1175" s="45"/>
      <c r="X1175" s="45"/>
      <c r="Y1175" s="45"/>
      <c r="Z1175" s="45"/>
      <c r="AA1175" s="45"/>
      <c r="AB1175" s="45"/>
      <c r="AC1175" s="45"/>
      <c r="AD1175" s="45"/>
      <c r="AE1175" s="45"/>
      <c r="AF1175" s="45"/>
      <c r="AG1175" s="45"/>
    </row>
    <row r="1176" ht="12.75" spans="1:33">
      <c r="A1176" s="140" t="s">
        <v>4839</v>
      </c>
      <c r="B1176" s="154">
        <f t="shared" si="6"/>
        <v>11184</v>
      </c>
      <c r="E1176" s="144" t="s">
        <v>10</v>
      </c>
      <c r="F1176" s="91" t="s">
        <v>2593</v>
      </c>
      <c r="G1176" s="65">
        <v>2020</v>
      </c>
      <c r="H1176" s="45" t="s">
        <v>72</v>
      </c>
      <c r="I1176" s="45" t="s">
        <v>2520</v>
      </c>
      <c r="J1176" s="3">
        <v>278</v>
      </c>
      <c r="K1176" s="45" t="s">
        <v>2550</v>
      </c>
      <c r="L1176" s="65" t="s">
        <v>14</v>
      </c>
      <c r="M1176" s="6" t="s">
        <v>4834</v>
      </c>
      <c r="N1176" s="213"/>
      <c r="O1176" s="45"/>
      <c r="P1176" s="45"/>
      <c r="Q1176" s="45"/>
      <c r="R1176" s="45"/>
      <c r="S1176" s="45"/>
      <c r="T1176" s="45"/>
      <c r="U1176" s="45"/>
      <c r="V1176" s="45"/>
      <c r="W1176" s="45"/>
      <c r="X1176" s="45"/>
      <c r="Y1176" s="45"/>
      <c r="Z1176" s="45"/>
      <c r="AA1176" s="45"/>
      <c r="AB1176" s="45"/>
      <c r="AC1176" s="45"/>
      <c r="AD1176" s="45"/>
      <c r="AE1176" s="45"/>
      <c r="AF1176" s="45"/>
      <c r="AG1176" s="45"/>
    </row>
    <row r="1177" ht="12.75" spans="1:33">
      <c r="A1177" s="140" t="s">
        <v>4839</v>
      </c>
      <c r="B1177" s="154">
        <f t="shared" si="6"/>
        <v>11185</v>
      </c>
      <c r="E1177" s="144" t="s">
        <v>10</v>
      </c>
      <c r="F1177" s="91" t="s">
        <v>2594</v>
      </c>
      <c r="G1177" s="65">
        <v>2020</v>
      </c>
      <c r="H1177" s="45" t="s">
        <v>72</v>
      </c>
      <c r="I1177" s="45" t="s">
        <v>2520</v>
      </c>
      <c r="J1177" s="3">
        <v>278</v>
      </c>
      <c r="K1177" s="45" t="s">
        <v>2550</v>
      </c>
      <c r="L1177" s="65" t="s">
        <v>14</v>
      </c>
      <c r="M1177" s="6" t="s">
        <v>4834</v>
      </c>
      <c r="N1177" s="213"/>
      <c r="O1177" s="45"/>
      <c r="P1177" s="45"/>
      <c r="Q1177" s="45"/>
      <c r="R1177" s="45"/>
      <c r="S1177" s="45"/>
      <c r="T1177" s="45"/>
      <c r="U1177" s="45"/>
      <c r="V1177" s="45"/>
      <c r="W1177" s="45"/>
      <c r="X1177" s="45"/>
      <c r="Y1177" s="45"/>
      <c r="Z1177" s="45"/>
      <c r="AA1177" s="45"/>
      <c r="AB1177" s="45"/>
      <c r="AC1177" s="45"/>
      <c r="AD1177" s="45"/>
      <c r="AE1177" s="45"/>
      <c r="AF1177" s="45"/>
      <c r="AG1177" s="45"/>
    </row>
    <row r="1178" ht="12.75" spans="1:33">
      <c r="A1178" s="140" t="s">
        <v>4839</v>
      </c>
      <c r="B1178" s="154">
        <f t="shared" si="6"/>
        <v>11186</v>
      </c>
      <c r="E1178" s="144" t="s">
        <v>10</v>
      </c>
      <c r="F1178" s="91" t="s">
        <v>2595</v>
      </c>
      <c r="G1178" s="65">
        <v>2020</v>
      </c>
      <c r="H1178" s="45" t="s">
        <v>72</v>
      </c>
      <c r="I1178" s="45" t="s">
        <v>2520</v>
      </c>
      <c r="J1178" s="3">
        <v>278</v>
      </c>
      <c r="K1178" s="45" t="s">
        <v>2550</v>
      </c>
      <c r="L1178" s="65" t="s">
        <v>14</v>
      </c>
      <c r="M1178" s="6" t="s">
        <v>4834</v>
      </c>
      <c r="N1178" s="213"/>
      <c r="O1178" s="45"/>
      <c r="P1178" s="45"/>
      <c r="Q1178" s="45"/>
      <c r="R1178" s="45"/>
      <c r="S1178" s="45"/>
      <c r="T1178" s="45"/>
      <c r="U1178" s="45"/>
      <c r="V1178" s="45"/>
      <c r="W1178" s="45"/>
      <c r="X1178" s="45"/>
      <c r="Y1178" s="45"/>
      <c r="Z1178" s="45"/>
      <c r="AA1178" s="45"/>
      <c r="AB1178" s="45"/>
      <c r="AC1178" s="45"/>
      <c r="AD1178" s="45"/>
      <c r="AE1178" s="45"/>
      <c r="AF1178" s="45"/>
      <c r="AG1178" s="45"/>
    </row>
    <row r="1179" ht="12.75" spans="1:33">
      <c r="A1179" s="140" t="s">
        <v>4839</v>
      </c>
      <c r="B1179" s="154">
        <f t="shared" si="6"/>
        <v>11187</v>
      </c>
      <c r="E1179" s="144" t="s">
        <v>10</v>
      </c>
      <c r="F1179" s="91" t="s">
        <v>2596</v>
      </c>
      <c r="G1179" s="65">
        <v>2020</v>
      </c>
      <c r="H1179" s="45" t="s">
        <v>72</v>
      </c>
      <c r="I1179" s="45" t="s">
        <v>2520</v>
      </c>
      <c r="J1179" s="3">
        <v>278</v>
      </c>
      <c r="K1179" s="45" t="s">
        <v>2550</v>
      </c>
      <c r="L1179" s="65" t="s">
        <v>14</v>
      </c>
      <c r="M1179" s="6" t="s">
        <v>4834</v>
      </c>
      <c r="N1179" s="213"/>
      <c r="O1179" s="45"/>
      <c r="P1179" s="45"/>
      <c r="Q1179" s="45"/>
      <c r="R1179" s="45"/>
      <c r="S1179" s="45"/>
      <c r="T1179" s="45"/>
      <c r="U1179" s="45"/>
      <c r="V1179" s="45"/>
      <c r="W1179" s="45"/>
      <c r="X1179" s="45"/>
      <c r="Y1179" s="45"/>
      <c r="Z1179" s="45"/>
      <c r="AA1179" s="45"/>
      <c r="AB1179" s="45"/>
      <c r="AC1179" s="45"/>
      <c r="AD1179" s="45"/>
      <c r="AE1179" s="45"/>
      <c r="AF1179" s="45"/>
      <c r="AG1179" s="45"/>
    </row>
    <row r="1180" ht="12.75" spans="1:33">
      <c r="A1180" s="140" t="s">
        <v>4839</v>
      </c>
      <c r="B1180" s="154">
        <f t="shared" si="6"/>
        <v>11188</v>
      </c>
      <c r="E1180" s="144" t="s">
        <v>10</v>
      </c>
      <c r="F1180" s="91" t="s">
        <v>2556</v>
      </c>
      <c r="G1180" s="65">
        <v>2020</v>
      </c>
      <c r="H1180" s="45" t="s">
        <v>72</v>
      </c>
      <c r="I1180" s="45" t="s">
        <v>2520</v>
      </c>
      <c r="J1180" s="3">
        <v>278</v>
      </c>
      <c r="K1180" s="45" t="s">
        <v>2557</v>
      </c>
      <c r="L1180" s="65" t="s">
        <v>27</v>
      </c>
      <c r="M1180" s="6" t="s">
        <v>4834</v>
      </c>
      <c r="N1180" s="213"/>
      <c r="O1180" s="45"/>
      <c r="P1180" s="45"/>
      <c r="Q1180" s="45"/>
      <c r="R1180" s="45"/>
      <c r="S1180" s="45"/>
      <c r="T1180" s="45"/>
      <c r="U1180" s="45"/>
      <c r="V1180" s="45"/>
      <c r="W1180" s="45"/>
      <c r="X1180" s="45"/>
      <c r="Y1180" s="45"/>
      <c r="Z1180" s="45"/>
      <c r="AA1180" s="45"/>
      <c r="AB1180" s="45"/>
      <c r="AC1180" s="45"/>
      <c r="AD1180" s="45"/>
      <c r="AE1180" s="45"/>
      <c r="AF1180" s="45"/>
      <c r="AG1180" s="45"/>
    </row>
    <row r="1181" ht="12.75" spans="1:33">
      <c r="A1181" s="140" t="s">
        <v>4839</v>
      </c>
      <c r="B1181" s="154">
        <f t="shared" si="6"/>
        <v>11189</v>
      </c>
      <c r="E1181" s="144" t="s">
        <v>10</v>
      </c>
      <c r="F1181" s="91" t="s">
        <v>3913</v>
      </c>
      <c r="G1181" s="65">
        <v>1998</v>
      </c>
      <c r="H1181" s="45" t="s">
        <v>3867</v>
      </c>
      <c r="I1181" s="45" t="s">
        <v>3868</v>
      </c>
      <c r="J1181" s="3">
        <v>9</v>
      </c>
      <c r="K1181" s="45" t="s">
        <v>3869</v>
      </c>
      <c r="L1181" s="65" t="s">
        <v>40</v>
      </c>
      <c r="M1181" s="6" t="s">
        <v>3833</v>
      </c>
      <c r="N1181" s="213"/>
      <c r="O1181" s="45"/>
      <c r="P1181" s="45"/>
      <c r="Q1181" s="45"/>
      <c r="R1181" s="45"/>
      <c r="S1181" s="45"/>
      <c r="T1181" s="45"/>
      <c r="U1181" s="45"/>
      <c r="V1181" s="45"/>
      <c r="W1181" s="45"/>
      <c r="X1181" s="45"/>
      <c r="Y1181" s="45"/>
      <c r="Z1181" s="45"/>
      <c r="AA1181" s="45"/>
      <c r="AB1181" s="45"/>
      <c r="AC1181" s="45"/>
      <c r="AD1181" s="45"/>
      <c r="AE1181" s="45"/>
      <c r="AF1181" s="45"/>
      <c r="AG1181" s="45"/>
    </row>
    <row r="1182" ht="12.75" spans="1:33">
      <c r="A1182" s="140" t="s">
        <v>4839</v>
      </c>
      <c r="B1182" s="154">
        <f t="shared" si="6"/>
        <v>11190</v>
      </c>
      <c r="E1182" s="144" t="s">
        <v>10</v>
      </c>
      <c r="F1182" s="91" t="s">
        <v>3914</v>
      </c>
      <c r="G1182" s="65">
        <v>2000</v>
      </c>
      <c r="H1182" s="45" t="s">
        <v>3915</v>
      </c>
      <c r="I1182" s="45" t="s">
        <v>3916</v>
      </c>
      <c r="J1182" s="3">
        <v>3</v>
      </c>
      <c r="K1182" s="45" t="s">
        <v>3875</v>
      </c>
      <c r="L1182" s="65" t="s">
        <v>27</v>
      </c>
      <c r="M1182" s="6" t="s">
        <v>3833</v>
      </c>
      <c r="N1182" s="213"/>
      <c r="O1182" s="45"/>
      <c r="P1182" s="45"/>
      <c r="Q1182" s="45"/>
      <c r="R1182" s="45"/>
      <c r="S1182" s="45"/>
      <c r="T1182" s="45"/>
      <c r="U1182" s="45"/>
      <c r="V1182" s="45"/>
      <c r="W1182" s="45"/>
      <c r="X1182" s="45"/>
      <c r="Y1182" s="45"/>
      <c r="Z1182" s="45"/>
      <c r="AA1182" s="45"/>
      <c r="AB1182" s="45"/>
      <c r="AC1182" s="45"/>
      <c r="AD1182" s="45"/>
      <c r="AE1182" s="45"/>
      <c r="AF1182" s="45"/>
      <c r="AG1182" s="45"/>
    </row>
    <row r="1183" ht="12.75" spans="1:33">
      <c r="A1183" s="140" t="s">
        <v>4839</v>
      </c>
      <c r="B1183" s="154">
        <f t="shared" si="6"/>
        <v>11191</v>
      </c>
      <c r="E1183" s="144" t="s">
        <v>10</v>
      </c>
      <c r="F1183" s="91" t="s">
        <v>3917</v>
      </c>
      <c r="G1183" s="65">
        <v>1999</v>
      </c>
      <c r="H1183" s="45" t="s">
        <v>3845</v>
      </c>
      <c r="I1183" s="45" t="s">
        <v>3918</v>
      </c>
      <c r="J1183" s="3">
        <v>15</v>
      </c>
      <c r="K1183" s="45" t="s">
        <v>3875</v>
      </c>
      <c r="L1183" s="65" t="s">
        <v>170</v>
      </c>
      <c r="M1183" s="6" t="s">
        <v>3833</v>
      </c>
      <c r="N1183" s="213"/>
      <c r="O1183" s="45"/>
      <c r="P1183" s="45"/>
      <c r="Q1183" s="45"/>
      <c r="R1183" s="45"/>
      <c r="S1183" s="45"/>
      <c r="T1183" s="45"/>
      <c r="U1183" s="45"/>
      <c r="V1183" s="45"/>
      <c r="W1183" s="45"/>
      <c r="X1183" s="45"/>
      <c r="Y1183" s="45"/>
      <c r="Z1183" s="45"/>
      <c r="AA1183" s="45"/>
      <c r="AB1183" s="45"/>
      <c r="AC1183" s="45"/>
      <c r="AD1183" s="45"/>
      <c r="AE1183" s="45"/>
      <c r="AF1183" s="45"/>
      <c r="AG1183" s="45"/>
    </row>
    <row r="1184" ht="12.75" spans="1:14">
      <c r="A1184" s="140" t="s">
        <v>4839</v>
      </c>
      <c r="B1184" s="154">
        <f t="shared" si="6"/>
        <v>11192</v>
      </c>
      <c r="E1184" s="144" t="s">
        <v>10</v>
      </c>
      <c r="F1184" s="91" t="s">
        <v>3919</v>
      </c>
      <c r="G1184" s="3">
        <v>1999</v>
      </c>
      <c r="H1184" s="3" t="s">
        <v>3833</v>
      </c>
      <c r="I1184" s="3" t="s">
        <v>3920</v>
      </c>
      <c r="J1184" s="3">
        <v>7</v>
      </c>
      <c r="K1184" s="3" t="s">
        <v>986</v>
      </c>
      <c r="L1184" s="3" t="s">
        <v>27</v>
      </c>
      <c r="M1184" s="6" t="s">
        <v>3833</v>
      </c>
      <c r="N1184" s="10"/>
    </row>
    <row r="1185" ht="12.75" spans="1:33">
      <c r="A1185" s="140" t="s">
        <v>4839</v>
      </c>
      <c r="B1185" s="154">
        <f t="shared" si="6"/>
        <v>11193</v>
      </c>
      <c r="E1185" s="144" t="s">
        <v>10</v>
      </c>
      <c r="F1185" s="91" t="s">
        <v>3921</v>
      </c>
      <c r="G1185" s="65">
        <v>1999</v>
      </c>
      <c r="H1185" s="45" t="s">
        <v>3856</v>
      </c>
      <c r="I1185" s="45" t="s">
        <v>3922</v>
      </c>
      <c r="J1185" s="45">
        <v>10</v>
      </c>
      <c r="K1185" s="65" t="s">
        <v>986</v>
      </c>
      <c r="L1185" s="65" t="s">
        <v>977</v>
      </c>
      <c r="M1185" s="6" t="s">
        <v>3833</v>
      </c>
      <c r="N1185" s="213"/>
      <c r="O1185" s="45"/>
      <c r="P1185" s="45"/>
      <c r="Q1185" s="45"/>
      <c r="R1185" s="45"/>
      <c r="S1185" s="45"/>
      <c r="T1185" s="45"/>
      <c r="U1185" s="45"/>
      <c r="V1185" s="45"/>
      <c r="W1185" s="45"/>
      <c r="X1185" s="45"/>
      <c r="Y1185" s="45"/>
      <c r="Z1185" s="45"/>
      <c r="AA1185" s="45"/>
      <c r="AB1185" s="45"/>
      <c r="AC1185" s="45"/>
      <c r="AD1185" s="45"/>
      <c r="AE1185" s="45"/>
      <c r="AF1185" s="45"/>
      <c r="AG1185" s="45"/>
    </row>
    <row r="1186" ht="12.75" spans="1:33">
      <c r="A1186" s="140" t="s">
        <v>4839</v>
      </c>
      <c r="B1186" s="154">
        <f t="shared" si="6"/>
        <v>11194</v>
      </c>
      <c r="E1186" s="144" t="s">
        <v>10</v>
      </c>
      <c r="F1186" s="91" t="s">
        <v>3923</v>
      </c>
      <c r="G1186" s="65">
        <v>1999</v>
      </c>
      <c r="H1186" s="45" t="s">
        <v>3833</v>
      </c>
      <c r="I1186" s="45" t="s">
        <v>3924</v>
      </c>
      <c r="J1186" s="45">
        <v>4</v>
      </c>
      <c r="K1186" s="65" t="s">
        <v>986</v>
      </c>
      <c r="L1186" s="65" t="s">
        <v>170</v>
      </c>
      <c r="M1186" s="6" t="s">
        <v>3833</v>
      </c>
      <c r="N1186" s="213"/>
      <c r="O1186" s="45"/>
      <c r="P1186" s="45"/>
      <c r="Q1186" s="45"/>
      <c r="R1186" s="45"/>
      <c r="S1186" s="45"/>
      <c r="T1186" s="45"/>
      <c r="U1186" s="45"/>
      <c r="V1186" s="45"/>
      <c r="W1186" s="45"/>
      <c r="X1186" s="45"/>
      <c r="Y1186" s="45"/>
      <c r="Z1186" s="45"/>
      <c r="AA1186" s="45"/>
      <c r="AB1186" s="45"/>
      <c r="AC1186" s="45"/>
      <c r="AD1186" s="45"/>
      <c r="AE1186" s="45"/>
      <c r="AF1186" s="45"/>
      <c r="AG1186" s="45"/>
    </row>
    <row r="1187" ht="12.75" spans="1:33">
      <c r="A1187" s="140" t="s">
        <v>4839</v>
      </c>
      <c r="B1187" s="154">
        <f t="shared" si="6"/>
        <v>11195</v>
      </c>
      <c r="E1187" s="144" t="s">
        <v>10</v>
      </c>
      <c r="F1187" s="91" t="s">
        <v>3925</v>
      </c>
      <c r="G1187" s="65">
        <v>2000</v>
      </c>
      <c r="H1187" s="45" t="s">
        <v>3833</v>
      </c>
      <c r="I1187" s="45" t="s">
        <v>3895</v>
      </c>
      <c r="J1187" s="3">
        <v>6</v>
      </c>
      <c r="K1187" s="45" t="s">
        <v>3926</v>
      </c>
      <c r="L1187" s="65" t="s">
        <v>27</v>
      </c>
      <c r="M1187" s="6" t="s">
        <v>3833</v>
      </c>
      <c r="N1187" s="213"/>
      <c r="O1187" s="45"/>
      <c r="P1187" s="45"/>
      <c r="Q1187" s="45"/>
      <c r="R1187" s="45"/>
      <c r="S1187" s="45"/>
      <c r="T1187" s="45"/>
      <c r="U1187" s="45"/>
      <c r="V1187" s="45"/>
      <c r="W1187" s="45"/>
      <c r="X1187" s="45"/>
      <c r="Y1187" s="45"/>
      <c r="Z1187" s="45"/>
      <c r="AA1187" s="45"/>
      <c r="AB1187" s="45"/>
      <c r="AC1187" s="45"/>
      <c r="AD1187" s="45"/>
      <c r="AE1187" s="45"/>
      <c r="AF1187" s="45"/>
      <c r="AG1187" s="45"/>
    </row>
    <row r="1188" ht="12.75" spans="1:33">
      <c r="A1188" s="140" t="s">
        <v>4839</v>
      </c>
      <c r="B1188" s="154">
        <f t="shared" si="6"/>
        <v>11196</v>
      </c>
      <c r="E1188" s="144" t="s">
        <v>10</v>
      </c>
      <c r="F1188" s="91" t="s">
        <v>3927</v>
      </c>
      <c r="G1188" s="65">
        <v>2000</v>
      </c>
      <c r="H1188" s="45" t="s">
        <v>3928</v>
      </c>
      <c r="I1188" s="45" t="s">
        <v>3929</v>
      </c>
      <c r="J1188" s="3">
        <v>7</v>
      </c>
      <c r="K1188" s="45" t="s">
        <v>3930</v>
      </c>
      <c r="L1188" s="65" t="s">
        <v>170</v>
      </c>
      <c r="M1188" s="6" t="s">
        <v>3833</v>
      </c>
      <c r="N1188" s="213"/>
      <c r="O1188" s="45"/>
      <c r="P1188" s="45"/>
      <c r="Q1188" s="45"/>
      <c r="R1188" s="45"/>
      <c r="S1188" s="45"/>
      <c r="T1188" s="45"/>
      <c r="U1188" s="45"/>
      <c r="V1188" s="45"/>
      <c r="W1188" s="45"/>
      <c r="X1188" s="45"/>
      <c r="Y1188" s="45"/>
      <c r="Z1188" s="45"/>
      <c r="AA1188" s="45"/>
      <c r="AB1188" s="45"/>
      <c r="AC1188" s="45"/>
      <c r="AD1188" s="45"/>
      <c r="AE1188" s="45"/>
      <c r="AF1188" s="45"/>
      <c r="AG1188" s="45"/>
    </row>
    <row r="1189" ht="12.75" spans="1:33">
      <c r="A1189" s="140" t="s">
        <v>4839</v>
      </c>
      <c r="B1189" s="154">
        <f t="shared" si="6"/>
        <v>11197</v>
      </c>
      <c r="E1189" s="144" t="s">
        <v>10</v>
      </c>
      <c r="F1189" s="91" t="s">
        <v>3931</v>
      </c>
      <c r="G1189" s="65">
        <v>1999</v>
      </c>
      <c r="H1189" s="45" t="s">
        <v>3845</v>
      </c>
      <c r="I1189" s="45" t="s">
        <v>3932</v>
      </c>
      <c r="J1189" s="3">
        <v>4</v>
      </c>
      <c r="K1189" s="45" t="s">
        <v>3875</v>
      </c>
      <c r="L1189" s="65" t="s">
        <v>170</v>
      </c>
      <c r="M1189" s="6" t="s">
        <v>3833</v>
      </c>
      <c r="N1189" s="213"/>
      <c r="O1189" s="45"/>
      <c r="P1189" s="45"/>
      <c r="Q1189" s="45"/>
      <c r="R1189" s="45"/>
      <c r="S1189" s="45"/>
      <c r="T1189" s="45"/>
      <c r="U1189" s="45"/>
      <c r="V1189" s="45"/>
      <c r="W1189" s="45"/>
      <c r="X1189" s="45"/>
      <c r="Y1189" s="45"/>
      <c r="Z1189" s="45"/>
      <c r="AA1189" s="45"/>
      <c r="AB1189" s="45"/>
      <c r="AC1189" s="45"/>
      <c r="AD1189" s="45"/>
      <c r="AE1189" s="45"/>
      <c r="AF1189" s="45"/>
      <c r="AG1189" s="45"/>
    </row>
    <row r="1190" ht="12.75" spans="1:14">
      <c r="A1190" s="140" t="s">
        <v>4839</v>
      </c>
      <c r="B1190" s="154">
        <f t="shared" si="6"/>
        <v>11198</v>
      </c>
      <c r="E1190" s="144" t="s">
        <v>10</v>
      </c>
      <c r="F1190" s="91" t="s">
        <v>3933</v>
      </c>
      <c r="G1190" s="3">
        <v>1999</v>
      </c>
      <c r="H1190" s="3" t="s">
        <v>3871</v>
      </c>
      <c r="I1190" s="3" t="s">
        <v>3934</v>
      </c>
      <c r="J1190" s="3">
        <v>26</v>
      </c>
      <c r="K1190" s="3" t="s">
        <v>3875</v>
      </c>
      <c r="L1190" s="3" t="s">
        <v>40</v>
      </c>
      <c r="M1190" s="6" t="s">
        <v>3833</v>
      </c>
      <c r="N1190" s="10"/>
    </row>
    <row r="1191" ht="12.75" spans="1:33">
      <c r="A1191" s="140" t="s">
        <v>4839</v>
      </c>
      <c r="B1191" s="154">
        <f t="shared" si="6"/>
        <v>11199</v>
      </c>
      <c r="E1191" s="144" t="s">
        <v>10</v>
      </c>
      <c r="F1191" s="91" t="s">
        <v>3935</v>
      </c>
      <c r="G1191" s="65">
        <v>2000</v>
      </c>
      <c r="H1191" s="45" t="s">
        <v>3915</v>
      </c>
      <c r="I1191" s="215" t="s">
        <v>3936</v>
      </c>
      <c r="J1191" s="45">
        <v>10</v>
      </c>
      <c r="K1191" s="65" t="s">
        <v>986</v>
      </c>
      <c r="L1191" s="65" t="s">
        <v>342</v>
      </c>
      <c r="M1191" s="6" t="s">
        <v>3833</v>
      </c>
      <c r="N1191" s="213"/>
      <c r="O1191" s="45"/>
      <c r="P1191" s="45"/>
      <c r="Q1191" s="45"/>
      <c r="R1191" s="45"/>
      <c r="S1191" s="45"/>
      <c r="T1191" s="45"/>
      <c r="U1191" s="45"/>
      <c r="V1191" s="45"/>
      <c r="W1191" s="45"/>
      <c r="X1191" s="45"/>
      <c r="Y1191" s="45"/>
      <c r="Z1191" s="45"/>
      <c r="AA1191" s="45"/>
      <c r="AB1191" s="45"/>
      <c r="AC1191" s="45"/>
      <c r="AD1191" s="45"/>
      <c r="AE1191" s="45"/>
      <c r="AF1191" s="45"/>
      <c r="AG1191" s="45"/>
    </row>
    <row r="1192" ht="12.75" spans="1:33">
      <c r="A1192" s="140" t="s">
        <v>4839</v>
      </c>
      <c r="B1192" s="154">
        <f t="shared" si="6"/>
        <v>11200</v>
      </c>
      <c r="E1192" s="144" t="s">
        <v>10</v>
      </c>
      <c r="F1192" s="91" t="s">
        <v>3937</v>
      </c>
      <c r="G1192" s="65">
        <v>1999</v>
      </c>
      <c r="H1192" s="45" t="s">
        <v>3867</v>
      </c>
      <c r="I1192" s="45" t="s">
        <v>3938</v>
      </c>
      <c r="J1192" s="45">
        <v>189</v>
      </c>
      <c r="K1192" s="65" t="s">
        <v>986</v>
      </c>
      <c r="L1192" s="65" t="s">
        <v>27</v>
      </c>
      <c r="M1192" s="6" t="s">
        <v>3833</v>
      </c>
      <c r="N1192" s="213"/>
      <c r="O1192" s="45"/>
      <c r="P1192" s="45"/>
      <c r="Q1192" s="45"/>
      <c r="R1192" s="45"/>
      <c r="S1192" s="45"/>
      <c r="T1192" s="45"/>
      <c r="U1192" s="45"/>
      <c r="V1192" s="45"/>
      <c r="W1192" s="45"/>
      <c r="X1192" s="45"/>
      <c r="Y1192" s="45"/>
      <c r="Z1192" s="45"/>
      <c r="AA1192" s="45"/>
      <c r="AB1192" s="45"/>
      <c r="AC1192" s="45"/>
      <c r="AD1192" s="45"/>
      <c r="AE1192" s="45"/>
      <c r="AF1192" s="45"/>
      <c r="AG1192" s="45"/>
    </row>
    <row r="1193" ht="12.75" spans="1:33">
      <c r="A1193" s="140" t="s">
        <v>4839</v>
      </c>
      <c r="B1193" s="154">
        <f t="shared" si="6"/>
        <v>11201</v>
      </c>
      <c r="E1193" s="144" t="s">
        <v>10</v>
      </c>
      <c r="F1193" s="91" t="s">
        <v>3939</v>
      </c>
      <c r="G1193" s="65">
        <v>1998</v>
      </c>
      <c r="H1193" s="45" t="s">
        <v>3867</v>
      </c>
      <c r="I1193" s="45" t="s">
        <v>3906</v>
      </c>
      <c r="J1193" s="3">
        <v>3</v>
      </c>
      <c r="K1193" s="45" t="s">
        <v>3869</v>
      </c>
      <c r="L1193" s="65" t="s">
        <v>40</v>
      </c>
      <c r="M1193" s="6" t="s">
        <v>3833</v>
      </c>
      <c r="N1193" s="213"/>
      <c r="O1193" s="45"/>
      <c r="P1193" s="45"/>
      <c r="Q1193" s="45"/>
      <c r="R1193" s="45"/>
      <c r="S1193" s="45"/>
      <c r="T1193" s="45"/>
      <c r="U1193" s="45"/>
      <c r="V1193" s="45"/>
      <c r="W1193" s="45"/>
      <c r="X1193" s="45"/>
      <c r="Y1193" s="45"/>
      <c r="Z1193" s="45"/>
      <c r="AA1193" s="45"/>
      <c r="AB1193" s="45"/>
      <c r="AC1193" s="45"/>
      <c r="AD1193" s="45"/>
      <c r="AE1193" s="45"/>
      <c r="AF1193" s="45"/>
      <c r="AG1193" s="45"/>
    </row>
    <row r="1194" ht="12.75" spans="1:33">
      <c r="A1194" s="140" t="s">
        <v>4839</v>
      </c>
      <c r="B1194" s="154">
        <f t="shared" si="6"/>
        <v>11202</v>
      </c>
      <c r="E1194" s="144" t="s">
        <v>10</v>
      </c>
      <c r="F1194" s="91" t="s">
        <v>3940</v>
      </c>
      <c r="G1194" s="65">
        <v>1999</v>
      </c>
      <c r="H1194" s="45" t="s">
        <v>3941</v>
      </c>
      <c r="I1194" s="45" t="s">
        <v>3942</v>
      </c>
      <c r="J1194" s="3">
        <v>5</v>
      </c>
      <c r="K1194" s="45" t="s">
        <v>3943</v>
      </c>
      <c r="L1194" s="65" t="s">
        <v>27</v>
      </c>
      <c r="M1194" s="6" t="s">
        <v>3833</v>
      </c>
      <c r="N1194" s="213"/>
      <c r="O1194" s="45"/>
      <c r="P1194" s="45"/>
      <c r="Q1194" s="45"/>
      <c r="R1194" s="45"/>
      <c r="S1194" s="45"/>
      <c r="T1194" s="45"/>
      <c r="U1194" s="45"/>
      <c r="V1194" s="45"/>
      <c r="W1194" s="45"/>
      <c r="X1194" s="45"/>
      <c r="Y1194" s="45"/>
      <c r="Z1194" s="45"/>
      <c r="AA1194" s="45"/>
      <c r="AB1194" s="45"/>
      <c r="AC1194" s="45"/>
      <c r="AD1194" s="45"/>
      <c r="AE1194" s="45"/>
      <c r="AF1194" s="45"/>
      <c r="AG1194" s="45"/>
    </row>
    <row r="1195" ht="12.75" spans="1:33">
      <c r="A1195" s="140" t="s">
        <v>4839</v>
      </c>
      <c r="B1195" s="154">
        <f t="shared" si="6"/>
        <v>11203</v>
      </c>
      <c r="E1195" s="144" t="s">
        <v>10</v>
      </c>
      <c r="F1195" s="91" t="s">
        <v>3944</v>
      </c>
      <c r="G1195" s="65">
        <v>2000</v>
      </c>
      <c r="H1195" s="45" t="s">
        <v>3915</v>
      </c>
      <c r="I1195" s="215" t="s">
        <v>3945</v>
      </c>
      <c r="J1195" s="45">
        <v>83</v>
      </c>
      <c r="K1195" s="65" t="s">
        <v>986</v>
      </c>
      <c r="L1195" s="65" t="s">
        <v>27</v>
      </c>
      <c r="M1195" s="6" t="s">
        <v>3833</v>
      </c>
      <c r="N1195" s="213"/>
      <c r="O1195" s="45"/>
      <c r="P1195" s="45"/>
      <c r="Q1195" s="45"/>
      <c r="R1195" s="45"/>
      <c r="S1195" s="45"/>
      <c r="T1195" s="45"/>
      <c r="U1195" s="45"/>
      <c r="V1195" s="45"/>
      <c r="W1195" s="45"/>
      <c r="X1195" s="45"/>
      <c r="Y1195" s="45"/>
      <c r="Z1195" s="45"/>
      <c r="AA1195" s="45"/>
      <c r="AB1195" s="45"/>
      <c r="AC1195" s="45"/>
      <c r="AD1195" s="45"/>
      <c r="AE1195" s="45"/>
      <c r="AF1195" s="45"/>
      <c r="AG1195" s="45"/>
    </row>
    <row r="1196" ht="12.75" spans="1:33">
      <c r="A1196" s="140" t="s">
        <v>4839</v>
      </c>
      <c r="B1196" s="154">
        <f t="shared" si="6"/>
        <v>11204</v>
      </c>
      <c r="E1196" s="144" t="s">
        <v>10</v>
      </c>
      <c r="F1196" s="91" t="s">
        <v>3946</v>
      </c>
      <c r="G1196" s="65">
        <v>2016</v>
      </c>
      <c r="H1196" s="45" t="s">
        <v>3947</v>
      </c>
      <c r="I1196" s="45" t="s">
        <v>3912</v>
      </c>
      <c r="J1196" s="3">
        <v>42</v>
      </c>
      <c r="K1196" s="45" t="s">
        <v>3948</v>
      </c>
      <c r="L1196" s="65" t="s">
        <v>14</v>
      </c>
      <c r="M1196" s="6" t="s">
        <v>3833</v>
      </c>
      <c r="N1196" s="213"/>
      <c r="O1196" s="45"/>
      <c r="P1196" s="45"/>
      <c r="Q1196" s="45"/>
      <c r="R1196" s="45"/>
      <c r="S1196" s="45"/>
      <c r="T1196" s="45"/>
      <c r="U1196" s="45"/>
      <c r="V1196" s="45"/>
      <c r="W1196" s="45"/>
      <c r="X1196" s="45"/>
      <c r="Y1196" s="45"/>
      <c r="Z1196" s="45"/>
      <c r="AA1196" s="45"/>
      <c r="AB1196" s="45"/>
      <c r="AC1196" s="45"/>
      <c r="AD1196" s="45"/>
      <c r="AE1196" s="45"/>
      <c r="AF1196" s="45"/>
      <c r="AG1196" s="45"/>
    </row>
    <row r="1197" ht="12.75" spans="1:33">
      <c r="A1197" s="140" t="s">
        <v>4839</v>
      </c>
      <c r="B1197" s="154">
        <f t="shared" si="6"/>
        <v>11205</v>
      </c>
      <c r="E1197" s="144" t="s">
        <v>10</v>
      </c>
      <c r="F1197" s="91" t="s">
        <v>3949</v>
      </c>
      <c r="G1197" s="65">
        <v>1999</v>
      </c>
      <c r="H1197" s="45" t="s">
        <v>3833</v>
      </c>
      <c r="I1197" s="45" t="s">
        <v>3950</v>
      </c>
      <c r="J1197" s="3">
        <v>14</v>
      </c>
      <c r="K1197" s="45" t="s">
        <v>3875</v>
      </c>
      <c r="L1197" s="65" t="s">
        <v>977</v>
      </c>
      <c r="M1197" s="6" t="s">
        <v>3833</v>
      </c>
      <c r="N1197" s="213"/>
      <c r="O1197" s="45"/>
      <c r="P1197" s="45"/>
      <c r="Q1197" s="45"/>
      <c r="R1197" s="45"/>
      <c r="S1197" s="45"/>
      <c r="T1197" s="45"/>
      <c r="U1197" s="45"/>
      <c r="V1197" s="45"/>
      <c r="W1197" s="45"/>
      <c r="X1197" s="45"/>
      <c r="Y1197" s="45"/>
      <c r="Z1197" s="45"/>
      <c r="AA1197" s="45"/>
      <c r="AB1197" s="45"/>
      <c r="AC1197" s="45"/>
      <c r="AD1197" s="45"/>
      <c r="AE1197" s="45"/>
      <c r="AF1197" s="45"/>
      <c r="AG1197" s="45"/>
    </row>
    <row r="1198" ht="12.75" spans="1:33">
      <c r="A1198" s="140" t="s">
        <v>4839</v>
      </c>
      <c r="B1198" s="154">
        <f t="shared" si="6"/>
        <v>11206</v>
      </c>
      <c r="E1198" s="144" t="s">
        <v>10</v>
      </c>
      <c r="F1198" s="91" t="s">
        <v>3951</v>
      </c>
      <c r="G1198" s="65">
        <v>1999</v>
      </c>
      <c r="H1198" s="45" t="s">
        <v>3871</v>
      </c>
      <c r="I1198" s="45" t="s">
        <v>3952</v>
      </c>
      <c r="J1198" s="45">
        <v>9</v>
      </c>
      <c r="K1198" s="65" t="s">
        <v>986</v>
      </c>
      <c r="L1198" s="65" t="s">
        <v>27</v>
      </c>
      <c r="M1198" s="6" t="s">
        <v>3833</v>
      </c>
      <c r="N1198" s="213"/>
      <c r="O1198" s="45"/>
      <c r="P1198" s="45"/>
      <c r="Q1198" s="45"/>
      <c r="R1198" s="45"/>
      <c r="S1198" s="45"/>
      <c r="T1198" s="45"/>
      <c r="U1198" s="45"/>
      <c r="V1198" s="45"/>
      <c r="W1198" s="45"/>
      <c r="X1198" s="45"/>
      <c r="Y1198" s="45"/>
      <c r="Z1198" s="45"/>
      <c r="AA1198" s="45"/>
      <c r="AB1198" s="45"/>
      <c r="AC1198" s="45"/>
      <c r="AD1198" s="45"/>
      <c r="AE1198" s="45"/>
      <c r="AF1198" s="45"/>
      <c r="AG1198" s="45"/>
    </row>
    <row r="1199" ht="12.75" spans="1:33">
      <c r="A1199" s="140" t="s">
        <v>4839</v>
      </c>
      <c r="B1199" s="154">
        <f t="shared" si="6"/>
        <v>11207</v>
      </c>
      <c r="E1199" s="144" t="s">
        <v>10</v>
      </c>
      <c r="F1199" s="91" t="s">
        <v>3953</v>
      </c>
      <c r="G1199" s="65">
        <v>1999</v>
      </c>
      <c r="H1199" s="45" t="s">
        <v>3871</v>
      </c>
      <c r="I1199" s="45" t="s">
        <v>3954</v>
      </c>
      <c r="J1199" s="3">
        <v>2</v>
      </c>
      <c r="K1199" s="45" t="s">
        <v>3875</v>
      </c>
      <c r="L1199" s="65" t="s">
        <v>14</v>
      </c>
      <c r="M1199" s="6" t="s">
        <v>3833</v>
      </c>
      <c r="N1199" s="213"/>
      <c r="O1199" s="45"/>
      <c r="P1199" s="45"/>
      <c r="Q1199" s="45"/>
      <c r="R1199" s="45"/>
      <c r="S1199" s="45"/>
      <c r="T1199" s="45"/>
      <c r="U1199" s="45"/>
      <c r="V1199" s="45"/>
      <c r="W1199" s="45"/>
      <c r="X1199" s="45"/>
      <c r="Y1199" s="45"/>
      <c r="Z1199" s="45"/>
      <c r="AA1199" s="45"/>
      <c r="AB1199" s="45"/>
      <c r="AC1199" s="45"/>
      <c r="AD1199" s="45"/>
      <c r="AE1199" s="45"/>
      <c r="AF1199" s="45"/>
      <c r="AG1199" s="45"/>
    </row>
    <row r="1200" ht="12.75" spans="1:33">
      <c r="A1200" s="140" t="s">
        <v>4839</v>
      </c>
      <c r="B1200" s="154">
        <f t="shared" si="6"/>
        <v>11208</v>
      </c>
      <c r="E1200" s="144" t="s">
        <v>10</v>
      </c>
      <c r="F1200" s="91" t="s">
        <v>3955</v>
      </c>
      <c r="G1200" s="65">
        <v>1999</v>
      </c>
      <c r="H1200" s="45" t="s">
        <v>3956</v>
      </c>
      <c r="I1200" s="45" t="s">
        <v>3957</v>
      </c>
      <c r="J1200" s="3">
        <v>9</v>
      </c>
      <c r="K1200" s="45" t="s">
        <v>3958</v>
      </c>
      <c r="L1200" s="65" t="s">
        <v>170</v>
      </c>
      <c r="M1200" s="6" t="s">
        <v>3833</v>
      </c>
      <c r="N1200" s="213"/>
      <c r="O1200" s="45"/>
      <c r="P1200" s="45"/>
      <c r="Q1200" s="45"/>
      <c r="R1200" s="45"/>
      <c r="S1200" s="45"/>
      <c r="T1200" s="45"/>
      <c r="U1200" s="45"/>
      <c r="V1200" s="45"/>
      <c r="W1200" s="45"/>
      <c r="X1200" s="45"/>
      <c r="Y1200" s="45"/>
      <c r="Z1200" s="45"/>
      <c r="AA1200" s="45"/>
      <c r="AB1200" s="45"/>
      <c r="AC1200" s="45"/>
      <c r="AD1200" s="45"/>
      <c r="AE1200" s="45"/>
      <c r="AF1200" s="45"/>
      <c r="AG1200" s="45"/>
    </row>
    <row r="1201" ht="12.75" spans="1:33">
      <c r="A1201" s="140" t="s">
        <v>4839</v>
      </c>
      <c r="B1201" s="154">
        <f t="shared" si="6"/>
        <v>11209</v>
      </c>
      <c r="E1201" s="144" t="s">
        <v>10</v>
      </c>
      <c r="F1201" s="91" t="s">
        <v>3959</v>
      </c>
      <c r="G1201" s="65">
        <v>1999</v>
      </c>
      <c r="H1201" s="45" t="s">
        <v>3845</v>
      </c>
      <c r="I1201" s="45" t="s">
        <v>3960</v>
      </c>
      <c r="J1201" s="45">
        <v>13</v>
      </c>
      <c r="K1201" s="65" t="s">
        <v>3875</v>
      </c>
      <c r="L1201" s="65" t="s">
        <v>27</v>
      </c>
      <c r="M1201" s="6" t="s">
        <v>3833</v>
      </c>
      <c r="N1201" s="213"/>
      <c r="O1201" s="45"/>
      <c r="P1201" s="45"/>
      <c r="Q1201" s="45"/>
      <c r="R1201" s="45"/>
      <c r="S1201" s="45"/>
      <c r="T1201" s="45"/>
      <c r="U1201" s="45"/>
      <c r="V1201" s="45"/>
      <c r="W1201" s="45"/>
      <c r="X1201" s="45"/>
      <c r="Y1201" s="45"/>
      <c r="Z1201" s="45"/>
      <c r="AA1201" s="45"/>
      <c r="AB1201" s="45"/>
      <c r="AC1201" s="45"/>
      <c r="AD1201" s="45"/>
      <c r="AE1201" s="45"/>
      <c r="AF1201" s="45"/>
      <c r="AG1201" s="45"/>
    </row>
    <row r="1202" ht="12.75" spans="1:33">
      <c r="A1202" s="140" t="s">
        <v>4839</v>
      </c>
      <c r="B1202" s="154">
        <f t="shared" si="6"/>
        <v>11210</v>
      </c>
      <c r="E1202" s="144" t="s">
        <v>10</v>
      </c>
      <c r="F1202" s="91" t="s">
        <v>3961</v>
      </c>
      <c r="G1202" s="65">
        <v>1999</v>
      </c>
      <c r="H1202" s="45" t="s">
        <v>3833</v>
      </c>
      <c r="I1202" s="45" t="s">
        <v>3920</v>
      </c>
      <c r="J1202" s="3">
        <v>7</v>
      </c>
      <c r="K1202" s="45" t="s">
        <v>3962</v>
      </c>
      <c r="L1202" s="65" t="s">
        <v>170</v>
      </c>
      <c r="M1202" s="6" t="s">
        <v>3833</v>
      </c>
      <c r="N1202" s="213"/>
      <c r="O1202" s="45"/>
      <c r="P1202" s="45"/>
      <c r="Q1202" s="45"/>
      <c r="R1202" s="45"/>
      <c r="S1202" s="45"/>
      <c r="T1202" s="45"/>
      <c r="U1202" s="45"/>
      <c r="V1202" s="45"/>
      <c r="W1202" s="45"/>
      <c r="X1202" s="45"/>
      <c r="Y1202" s="45"/>
      <c r="Z1202" s="45"/>
      <c r="AA1202" s="45"/>
      <c r="AB1202" s="45"/>
      <c r="AC1202" s="45"/>
      <c r="AD1202" s="45"/>
      <c r="AE1202" s="45"/>
      <c r="AF1202" s="45"/>
      <c r="AG1202" s="45"/>
    </row>
    <row r="1203" ht="12.75" spans="1:33">
      <c r="A1203" s="140" t="s">
        <v>4839</v>
      </c>
      <c r="B1203" s="154">
        <f t="shared" si="6"/>
        <v>11211</v>
      </c>
      <c r="E1203" s="144" t="s">
        <v>10</v>
      </c>
      <c r="F1203" s="91" t="s">
        <v>3963</v>
      </c>
      <c r="G1203" s="65">
        <v>1999</v>
      </c>
      <c r="H1203" s="45" t="s">
        <v>3871</v>
      </c>
      <c r="I1203" s="45" t="s">
        <v>3964</v>
      </c>
      <c r="J1203" s="45">
        <v>10</v>
      </c>
      <c r="K1203" s="65" t="s">
        <v>986</v>
      </c>
      <c r="L1203" s="65" t="s">
        <v>170</v>
      </c>
      <c r="M1203" s="6" t="s">
        <v>3833</v>
      </c>
      <c r="N1203" s="213"/>
      <c r="O1203" s="45"/>
      <c r="P1203" s="45"/>
      <c r="Q1203" s="45"/>
      <c r="R1203" s="45"/>
      <c r="S1203" s="45"/>
      <c r="T1203" s="45"/>
      <c r="U1203" s="45"/>
      <c r="V1203" s="45"/>
      <c r="W1203" s="45"/>
      <c r="X1203" s="45"/>
      <c r="Y1203" s="45"/>
      <c r="Z1203" s="45"/>
      <c r="AA1203" s="45"/>
      <c r="AB1203" s="45"/>
      <c r="AC1203" s="45"/>
      <c r="AD1203" s="45"/>
      <c r="AE1203" s="45"/>
      <c r="AF1203" s="45"/>
      <c r="AG1203" s="45"/>
    </row>
    <row r="1204" ht="12.75" spans="1:33">
      <c r="A1204" s="140" t="s">
        <v>4839</v>
      </c>
      <c r="B1204" s="154">
        <f t="shared" si="6"/>
        <v>11212</v>
      </c>
      <c r="E1204" s="144" t="s">
        <v>10</v>
      </c>
      <c r="F1204" s="91" t="s">
        <v>3965</v>
      </c>
      <c r="G1204" s="65">
        <v>2000</v>
      </c>
      <c r="H1204" s="45" t="s">
        <v>3928</v>
      </c>
      <c r="I1204" s="45" t="s">
        <v>3966</v>
      </c>
      <c r="J1204" s="3">
        <v>10</v>
      </c>
      <c r="K1204" s="45" t="s">
        <v>986</v>
      </c>
      <c r="L1204" s="65" t="s">
        <v>27</v>
      </c>
      <c r="M1204" s="6" t="s">
        <v>3833</v>
      </c>
      <c r="N1204" s="213"/>
      <c r="O1204" s="45"/>
      <c r="P1204" s="45"/>
      <c r="Q1204" s="45"/>
      <c r="R1204" s="45"/>
      <c r="S1204" s="45"/>
      <c r="T1204" s="45"/>
      <c r="U1204" s="45"/>
      <c r="V1204" s="45"/>
      <c r="W1204" s="45"/>
      <c r="X1204" s="45"/>
      <c r="Y1204" s="45"/>
      <c r="Z1204" s="45"/>
      <c r="AA1204" s="45"/>
      <c r="AB1204" s="45"/>
      <c r="AC1204" s="45"/>
      <c r="AD1204" s="45"/>
      <c r="AE1204" s="45"/>
      <c r="AF1204" s="45"/>
      <c r="AG1204" s="45"/>
    </row>
    <row r="1205" ht="12.75" spans="1:33">
      <c r="A1205" s="140" t="s">
        <v>4839</v>
      </c>
      <c r="B1205" s="154">
        <f t="shared" si="6"/>
        <v>11213</v>
      </c>
      <c r="E1205" s="144" t="s">
        <v>10</v>
      </c>
      <c r="F1205" s="91" t="s">
        <v>3967</v>
      </c>
      <c r="G1205" s="65">
        <v>1999</v>
      </c>
      <c r="H1205" s="45" t="s">
        <v>3968</v>
      </c>
      <c r="I1205" s="45" t="s">
        <v>3969</v>
      </c>
      <c r="J1205" s="3">
        <v>2</v>
      </c>
      <c r="K1205" s="45" t="s">
        <v>3875</v>
      </c>
      <c r="L1205" s="65" t="s">
        <v>342</v>
      </c>
      <c r="M1205" s="6" t="s">
        <v>3833</v>
      </c>
      <c r="N1205" s="213"/>
      <c r="O1205" s="45"/>
      <c r="P1205" s="45"/>
      <c r="Q1205" s="45"/>
      <c r="R1205" s="45"/>
      <c r="S1205" s="45"/>
      <c r="T1205" s="45"/>
      <c r="U1205" s="45"/>
      <c r="V1205" s="45"/>
      <c r="W1205" s="45"/>
      <c r="X1205" s="45"/>
      <c r="Y1205" s="45"/>
      <c r="Z1205" s="45"/>
      <c r="AA1205" s="45"/>
      <c r="AB1205" s="45"/>
      <c r="AC1205" s="45"/>
      <c r="AD1205" s="45"/>
      <c r="AE1205" s="45"/>
      <c r="AF1205" s="45"/>
      <c r="AG1205" s="45"/>
    </row>
    <row r="1206" ht="12.75" spans="1:33">
      <c r="A1206" s="140" t="s">
        <v>4839</v>
      </c>
      <c r="B1206" s="154">
        <f t="shared" si="6"/>
        <v>11214</v>
      </c>
      <c r="E1206" s="144" t="s">
        <v>10</v>
      </c>
      <c r="F1206" s="91" t="s">
        <v>3970</v>
      </c>
      <c r="G1206" s="65">
        <v>1999</v>
      </c>
      <c r="H1206" s="45" t="s">
        <v>3871</v>
      </c>
      <c r="I1206" s="215" t="s">
        <v>3971</v>
      </c>
      <c r="J1206" s="45">
        <v>1</v>
      </c>
      <c r="K1206" s="65" t="s">
        <v>3875</v>
      </c>
      <c r="L1206" s="65" t="s">
        <v>27</v>
      </c>
      <c r="M1206" s="6" t="s">
        <v>3833</v>
      </c>
      <c r="N1206" s="213"/>
      <c r="O1206" s="45"/>
      <c r="P1206" s="45"/>
      <c r="Q1206" s="45"/>
      <c r="R1206" s="45"/>
      <c r="S1206" s="45"/>
      <c r="T1206" s="45"/>
      <c r="U1206" s="45"/>
      <c r="V1206" s="45"/>
      <c r="W1206" s="45"/>
      <c r="X1206" s="45"/>
      <c r="Y1206" s="45"/>
      <c r="Z1206" s="45"/>
      <c r="AA1206" s="45"/>
      <c r="AB1206" s="45"/>
      <c r="AC1206" s="45"/>
      <c r="AD1206" s="45"/>
      <c r="AE1206" s="45"/>
      <c r="AF1206" s="45"/>
      <c r="AG1206" s="45"/>
    </row>
    <row r="1207" ht="12.75" spans="1:33">
      <c r="A1207" s="140" t="s">
        <v>4839</v>
      </c>
      <c r="B1207" s="154">
        <f t="shared" si="6"/>
        <v>11215</v>
      </c>
      <c r="E1207" s="144" t="s">
        <v>10</v>
      </c>
      <c r="F1207" s="91" t="s">
        <v>3972</v>
      </c>
      <c r="G1207" s="65">
        <v>2000</v>
      </c>
      <c r="H1207" s="45" t="s">
        <v>3833</v>
      </c>
      <c r="I1207" s="45" t="s">
        <v>3973</v>
      </c>
      <c r="J1207" s="3">
        <v>13</v>
      </c>
      <c r="K1207" s="45" t="s">
        <v>3904</v>
      </c>
      <c r="L1207" s="65" t="s">
        <v>14</v>
      </c>
      <c r="M1207" s="6" t="s">
        <v>3833</v>
      </c>
      <c r="N1207" s="213"/>
      <c r="O1207" s="45"/>
      <c r="P1207" s="45"/>
      <c r="Q1207" s="45"/>
      <c r="R1207" s="45"/>
      <c r="S1207" s="45"/>
      <c r="T1207" s="45"/>
      <c r="U1207" s="45"/>
      <c r="V1207" s="45"/>
      <c r="W1207" s="45"/>
      <c r="X1207" s="45"/>
      <c r="Y1207" s="45"/>
      <c r="Z1207" s="45"/>
      <c r="AA1207" s="45"/>
      <c r="AB1207" s="45"/>
      <c r="AC1207" s="45"/>
      <c r="AD1207" s="45"/>
      <c r="AE1207" s="45"/>
      <c r="AF1207" s="45"/>
      <c r="AG1207" s="45"/>
    </row>
    <row r="1208" ht="12.75" spans="1:33">
      <c r="A1208" s="140" t="s">
        <v>4839</v>
      </c>
      <c r="B1208" s="154">
        <f t="shared" si="6"/>
        <v>11216</v>
      </c>
      <c r="E1208" s="144" t="s">
        <v>10</v>
      </c>
      <c r="F1208" s="91" t="s">
        <v>3974</v>
      </c>
      <c r="G1208" s="9">
        <v>1999</v>
      </c>
      <c r="H1208" s="9" t="s">
        <v>3871</v>
      </c>
      <c r="I1208" s="9" t="s">
        <v>3971</v>
      </c>
      <c r="J1208" s="9">
        <v>1</v>
      </c>
      <c r="K1208" s="9" t="s">
        <v>986</v>
      </c>
      <c r="L1208" s="9" t="s">
        <v>27</v>
      </c>
      <c r="M1208" s="6" t="s">
        <v>3833</v>
      </c>
      <c r="N1208" s="213"/>
      <c r="O1208" s="45"/>
      <c r="P1208" s="45"/>
      <c r="Q1208" s="45"/>
      <c r="R1208" s="45"/>
      <c r="S1208" s="45"/>
      <c r="T1208" s="45"/>
      <c r="U1208" s="45"/>
      <c r="V1208" s="45"/>
      <c r="W1208" s="45"/>
      <c r="X1208" s="45"/>
      <c r="Y1208" s="45"/>
      <c r="Z1208" s="45"/>
      <c r="AA1208" s="45"/>
      <c r="AB1208" s="45"/>
      <c r="AC1208" s="45"/>
      <c r="AD1208" s="45"/>
      <c r="AE1208" s="45"/>
      <c r="AF1208" s="45"/>
      <c r="AG1208" s="45"/>
    </row>
    <row r="1209" ht="12.75" spans="1:33">
      <c r="A1209" s="140" t="s">
        <v>4839</v>
      </c>
      <c r="B1209" s="154">
        <f t="shared" si="6"/>
        <v>11217</v>
      </c>
      <c r="E1209" s="144" t="s">
        <v>10</v>
      </c>
      <c r="F1209" s="91" t="s">
        <v>3975</v>
      </c>
      <c r="G1209" s="65">
        <v>2000</v>
      </c>
      <c r="H1209" s="45" t="s">
        <v>3915</v>
      </c>
      <c r="I1209" s="45" t="s">
        <v>3916</v>
      </c>
      <c r="J1209" s="3">
        <v>3</v>
      </c>
      <c r="K1209" s="45" t="s">
        <v>3875</v>
      </c>
      <c r="L1209" s="65" t="s">
        <v>170</v>
      </c>
      <c r="M1209" s="6" t="s">
        <v>3833</v>
      </c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</row>
    <row r="1210" ht="12.75" spans="1:33">
      <c r="A1210" s="140" t="s">
        <v>4839</v>
      </c>
      <c r="B1210" s="154">
        <f t="shared" si="6"/>
        <v>11218</v>
      </c>
      <c r="E1210" s="144" t="s">
        <v>10</v>
      </c>
      <c r="F1210" s="91" t="s">
        <v>3976</v>
      </c>
      <c r="G1210" s="65">
        <v>1999</v>
      </c>
      <c r="H1210" s="45" t="s">
        <v>3871</v>
      </c>
      <c r="I1210" s="45" t="s">
        <v>3912</v>
      </c>
      <c r="J1210" s="3">
        <v>15</v>
      </c>
      <c r="K1210" s="45" t="s">
        <v>3875</v>
      </c>
      <c r="L1210" s="65" t="s">
        <v>170</v>
      </c>
      <c r="M1210" s="6" t="s">
        <v>3833</v>
      </c>
      <c r="N1210" s="213"/>
      <c r="O1210" s="45"/>
      <c r="P1210" s="45"/>
      <c r="Q1210" s="45"/>
      <c r="R1210" s="45"/>
      <c r="S1210" s="45"/>
      <c r="T1210" s="45"/>
      <c r="U1210" s="45"/>
      <c r="V1210" s="45"/>
      <c r="W1210" s="45"/>
      <c r="X1210" s="45"/>
      <c r="Y1210" s="45"/>
      <c r="Z1210" s="45"/>
      <c r="AA1210" s="45"/>
      <c r="AB1210" s="45"/>
      <c r="AC1210" s="45"/>
      <c r="AD1210" s="45"/>
      <c r="AE1210" s="45"/>
      <c r="AF1210" s="45"/>
      <c r="AG1210" s="45"/>
    </row>
    <row r="1211" ht="12.75" spans="1:33">
      <c r="A1211" s="140" t="s">
        <v>4839</v>
      </c>
      <c r="B1211" s="154">
        <f t="shared" si="6"/>
        <v>11219</v>
      </c>
      <c r="E1211" s="144" t="s">
        <v>10</v>
      </c>
      <c r="F1211" s="91" t="s">
        <v>3977</v>
      </c>
      <c r="G1211" s="65">
        <v>1999</v>
      </c>
      <c r="H1211" s="45" t="s">
        <v>3833</v>
      </c>
      <c r="I1211" s="45" t="s">
        <v>3978</v>
      </c>
      <c r="J1211" s="45">
        <v>6</v>
      </c>
      <c r="K1211" s="65" t="s">
        <v>986</v>
      </c>
      <c r="L1211" s="65" t="s">
        <v>170</v>
      </c>
      <c r="M1211" s="6" t="s">
        <v>3833</v>
      </c>
      <c r="N1211" s="213"/>
      <c r="O1211" s="45"/>
      <c r="P1211" s="45"/>
      <c r="Q1211" s="45"/>
      <c r="R1211" s="45"/>
      <c r="S1211" s="45"/>
      <c r="T1211" s="45"/>
      <c r="U1211" s="45"/>
      <c r="V1211" s="45"/>
      <c r="W1211" s="45"/>
      <c r="X1211" s="45"/>
      <c r="Y1211" s="45"/>
      <c r="Z1211" s="45"/>
      <c r="AA1211" s="45"/>
      <c r="AB1211" s="45"/>
      <c r="AC1211" s="45"/>
      <c r="AD1211" s="45"/>
      <c r="AE1211" s="45"/>
      <c r="AF1211" s="45"/>
      <c r="AG1211" s="45"/>
    </row>
    <row r="1212" ht="12.75" spans="1:33">
      <c r="A1212" s="140" t="s">
        <v>4839</v>
      </c>
      <c r="B1212" s="154">
        <f t="shared" si="6"/>
        <v>11220</v>
      </c>
      <c r="E1212" s="144" t="s">
        <v>10</v>
      </c>
      <c r="F1212" s="91" t="s">
        <v>3979</v>
      </c>
      <c r="G1212" s="65">
        <v>1998</v>
      </c>
      <c r="H1212" s="45" t="s">
        <v>3908</v>
      </c>
      <c r="I1212" s="45" t="s">
        <v>3909</v>
      </c>
      <c r="J1212" s="45">
        <v>137</v>
      </c>
      <c r="K1212" s="65" t="s">
        <v>3869</v>
      </c>
      <c r="L1212" s="65" t="s">
        <v>40</v>
      </c>
      <c r="M1212" s="6" t="s">
        <v>3833</v>
      </c>
      <c r="N1212" s="213"/>
      <c r="O1212" s="45"/>
      <c r="P1212" s="45"/>
      <c r="Q1212" s="45"/>
      <c r="R1212" s="45"/>
      <c r="S1212" s="45"/>
      <c r="T1212" s="45"/>
      <c r="U1212" s="45"/>
      <c r="V1212" s="45"/>
      <c r="W1212" s="45"/>
      <c r="X1212" s="45"/>
      <c r="Y1212" s="45"/>
      <c r="Z1212" s="45"/>
      <c r="AA1212" s="45"/>
      <c r="AB1212" s="45"/>
      <c r="AC1212" s="45"/>
      <c r="AD1212" s="45"/>
      <c r="AE1212" s="45"/>
      <c r="AF1212" s="45"/>
      <c r="AG1212" s="45"/>
    </row>
    <row r="1213" ht="12.75" spans="1:33">
      <c r="A1213" s="140" t="s">
        <v>4839</v>
      </c>
      <c r="B1213" s="154">
        <f t="shared" si="6"/>
        <v>11221</v>
      </c>
      <c r="E1213" s="91" t="s">
        <v>66</v>
      </c>
      <c r="F1213" s="91" t="s">
        <v>2954</v>
      </c>
      <c r="G1213" s="65">
        <v>2012</v>
      </c>
      <c r="H1213" s="45" t="s">
        <v>24</v>
      </c>
      <c r="I1213" s="45" t="s">
        <v>2955</v>
      </c>
      <c r="J1213" s="45">
        <v>163</v>
      </c>
      <c r="L1213" s="45" t="s">
        <v>2956</v>
      </c>
      <c r="M1213" s="6" t="s">
        <v>4834</v>
      </c>
      <c r="N1213" s="213"/>
      <c r="O1213" s="45"/>
      <c r="P1213" s="45"/>
      <c r="Q1213" s="45"/>
      <c r="R1213" s="45"/>
      <c r="S1213" s="45"/>
      <c r="T1213" s="45"/>
      <c r="U1213" s="45"/>
      <c r="V1213" s="45"/>
      <c r="W1213" s="45"/>
      <c r="X1213" s="45"/>
      <c r="Y1213" s="45"/>
      <c r="Z1213" s="45"/>
      <c r="AA1213" s="45"/>
      <c r="AB1213" s="45"/>
      <c r="AC1213" s="45"/>
      <c r="AD1213" s="45"/>
      <c r="AE1213" s="45"/>
      <c r="AF1213" s="45"/>
      <c r="AG1213" s="45"/>
    </row>
    <row r="1214" ht="12.75" spans="1:21">
      <c r="A1214" s="140" t="s">
        <v>4839</v>
      </c>
      <c r="B1214" s="154">
        <f t="shared" si="6"/>
        <v>11222</v>
      </c>
      <c r="E1214" s="91" t="s">
        <v>77</v>
      </c>
      <c r="F1214" s="91" t="s">
        <v>2957</v>
      </c>
      <c r="G1214" s="3">
        <v>1993</v>
      </c>
      <c r="H1214" s="3" t="s">
        <v>2958</v>
      </c>
      <c r="I1214" s="3" t="s">
        <v>2959</v>
      </c>
      <c r="K1214" s="3" t="s">
        <v>2960</v>
      </c>
      <c r="L1214" s="3" t="s">
        <v>2961</v>
      </c>
      <c r="M1214" s="6" t="s">
        <v>4834</v>
      </c>
      <c r="N1214" s="10"/>
      <c r="R1214" s="62"/>
      <c r="S1214" s="62"/>
      <c r="T1214" s="62"/>
      <c r="U1214" s="62"/>
    </row>
    <row r="1215" ht="12.75" spans="1:33">
      <c r="A1215" s="140" t="s">
        <v>4839</v>
      </c>
      <c r="B1215" s="154">
        <f t="shared" si="6"/>
        <v>11223</v>
      </c>
      <c r="E1215" s="91" t="s">
        <v>77</v>
      </c>
      <c r="F1215" s="91" t="s">
        <v>2962</v>
      </c>
      <c r="G1215" s="65">
        <v>1993</v>
      </c>
      <c r="H1215" s="45" t="s">
        <v>2958</v>
      </c>
      <c r="I1215" s="45" t="s">
        <v>2963</v>
      </c>
      <c r="J1215" s="45"/>
      <c r="K1215" s="3" t="s">
        <v>2964</v>
      </c>
      <c r="L1215" s="45" t="s">
        <v>138</v>
      </c>
      <c r="M1215" s="6" t="s">
        <v>4834</v>
      </c>
      <c r="N1215" s="213"/>
      <c r="O1215" s="45"/>
      <c r="P1215" s="45"/>
      <c r="Q1215" s="45"/>
      <c r="R1215" s="216"/>
      <c r="S1215" s="216"/>
      <c r="T1215" s="216"/>
      <c r="U1215" s="67"/>
      <c r="V1215" s="45"/>
      <c r="W1215" s="45"/>
      <c r="X1215" s="45"/>
      <c r="Y1215" s="45"/>
      <c r="Z1215" s="45"/>
      <c r="AA1215" s="45"/>
      <c r="AB1215" s="45"/>
      <c r="AC1215" s="45"/>
      <c r="AD1215" s="45"/>
      <c r="AE1215" s="45"/>
      <c r="AF1215" s="45"/>
      <c r="AG1215" s="45"/>
    </row>
    <row r="1216" ht="12.75" spans="1:21">
      <c r="A1216" s="140" t="s">
        <v>4839</v>
      </c>
      <c r="B1216" s="154">
        <f t="shared" si="6"/>
        <v>11224</v>
      </c>
      <c r="E1216" s="91" t="s">
        <v>77</v>
      </c>
      <c r="F1216" s="91" t="s">
        <v>2965</v>
      </c>
      <c r="G1216" s="3">
        <v>1993</v>
      </c>
      <c r="H1216" s="3" t="s">
        <v>2958</v>
      </c>
      <c r="I1216" s="3" t="s">
        <v>2963</v>
      </c>
      <c r="K1216" s="3" t="s">
        <v>2966</v>
      </c>
      <c r="L1216" s="3" t="s">
        <v>138</v>
      </c>
      <c r="M1216" s="6" t="s">
        <v>4834</v>
      </c>
      <c r="N1216" s="10"/>
      <c r="R1216" s="85"/>
      <c r="S1216" s="86"/>
      <c r="T1216" s="87"/>
      <c r="U1216" s="62"/>
    </row>
    <row r="1217" ht="12.75" spans="1:33">
      <c r="A1217" s="140" t="s">
        <v>4839</v>
      </c>
      <c r="B1217" s="154">
        <f t="shared" si="6"/>
        <v>11225</v>
      </c>
      <c r="E1217" s="91" t="s">
        <v>10</v>
      </c>
      <c r="F1217" s="91" t="s">
        <v>2638</v>
      </c>
      <c r="G1217" s="65">
        <v>1988</v>
      </c>
      <c r="H1217" s="45" t="s">
        <v>1072</v>
      </c>
      <c r="I1217" s="45" t="s">
        <v>2639</v>
      </c>
      <c r="J1217" s="3">
        <v>120</v>
      </c>
      <c r="K1217" s="45" t="s">
        <v>2640</v>
      </c>
      <c r="L1217" s="65" t="s">
        <v>14</v>
      </c>
      <c r="M1217" s="6" t="s">
        <v>4834</v>
      </c>
      <c r="N1217" s="213"/>
      <c r="O1217" s="45"/>
      <c r="P1217" s="45"/>
      <c r="Q1217" s="218"/>
      <c r="R1217" s="216"/>
      <c r="S1217" s="216"/>
      <c r="T1217" s="219"/>
      <c r="U1217" s="67"/>
      <c r="V1217" s="45"/>
      <c r="W1217" s="45"/>
      <c r="X1217" s="45"/>
      <c r="Y1217" s="45"/>
      <c r="Z1217" s="45"/>
      <c r="AA1217" s="45"/>
      <c r="AB1217" s="45"/>
      <c r="AC1217" s="45"/>
      <c r="AD1217" s="45"/>
      <c r="AE1217" s="45"/>
      <c r="AF1217" s="45"/>
      <c r="AG1217" s="45"/>
    </row>
    <row r="1218" ht="12.75" spans="1:33">
      <c r="A1218" s="140" t="s">
        <v>4839</v>
      </c>
      <c r="B1218" s="154">
        <f t="shared" si="6"/>
        <v>11226</v>
      </c>
      <c r="E1218" s="91" t="s">
        <v>10</v>
      </c>
      <c r="F1218" s="91" t="s">
        <v>3980</v>
      </c>
      <c r="G1218" s="65">
        <v>1998</v>
      </c>
      <c r="H1218" s="45" t="s">
        <v>3908</v>
      </c>
      <c r="I1218" s="45" t="s">
        <v>3832</v>
      </c>
      <c r="J1218" s="3">
        <v>6</v>
      </c>
      <c r="K1218" s="45" t="s">
        <v>3869</v>
      </c>
      <c r="L1218" s="65" t="s">
        <v>14</v>
      </c>
      <c r="M1218" s="6" t="s">
        <v>3833</v>
      </c>
      <c r="N1218" s="213"/>
      <c r="O1218" s="45"/>
      <c r="P1218" s="45"/>
      <c r="Q1218" s="45"/>
      <c r="R1218" s="67"/>
      <c r="S1218" s="67"/>
      <c r="T1218" s="67"/>
      <c r="U1218" s="67"/>
      <c r="V1218" s="45"/>
      <c r="W1218" s="45"/>
      <c r="X1218" s="45"/>
      <c r="Y1218" s="45"/>
      <c r="Z1218" s="45"/>
      <c r="AA1218" s="45"/>
      <c r="AB1218" s="45"/>
      <c r="AC1218" s="45"/>
      <c r="AD1218" s="45"/>
      <c r="AE1218" s="45"/>
      <c r="AF1218" s="45"/>
      <c r="AG1218" s="45"/>
    </row>
    <row r="1219" ht="12.75" spans="1:33">
      <c r="A1219" s="140" t="s">
        <v>4839</v>
      </c>
      <c r="B1219" s="154">
        <f t="shared" si="6"/>
        <v>11227</v>
      </c>
      <c r="E1219" s="91" t="s">
        <v>10</v>
      </c>
      <c r="F1219" s="91" t="s">
        <v>3981</v>
      </c>
      <c r="G1219" s="65">
        <v>1998</v>
      </c>
      <c r="H1219" s="45" t="s">
        <v>3867</v>
      </c>
      <c r="I1219" s="45" t="s">
        <v>3924</v>
      </c>
      <c r="J1219" s="3">
        <v>6</v>
      </c>
      <c r="K1219" s="45" t="s">
        <v>3869</v>
      </c>
      <c r="L1219" s="65" t="s">
        <v>40</v>
      </c>
      <c r="M1219" s="6" t="s">
        <v>3833</v>
      </c>
      <c r="N1219" s="213"/>
      <c r="O1219" s="45"/>
      <c r="P1219" s="45"/>
      <c r="Q1219" s="45"/>
      <c r="R1219" s="67"/>
      <c r="S1219" s="67"/>
      <c r="T1219" s="67"/>
      <c r="U1219" s="67"/>
      <c r="V1219" s="45"/>
      <c r="W1219" s="45"/>
      <c r="X1219" s="45"/>
      <c r="Y1219" s="45"/>
      <c r="Z1219" s="45"/>
      <c r="AA1219" s="45"/>
      <c r="AB1219" s="45"/>
      <c r="AC1219" s="45"/>
      <c r="AD1219" s="45"/>
      <c r="AE1219" s="45"/>
      <c r="AF1219" s="45"/>
      <c r="AG1219" s="45"/>
    </row>
    <row r="1220" ht="12.75" spans="1:21">
      <c r="A1220" s="140" t="s">
        <v>4839</v>
      </c>
      <c r="B1220" s="154">
        <f t="shared" si="6"/>
        <v>11228</v>
      </c>
      <c r="E1220" s="91" t="s">
        <v>545</v>
      </c>
      <c r="F1220" s="91" t="s">
        <v>2662</v>
      </c>
      <c r="G1220" s="3">
        <v>2012</v>
      </c>
      <c r="H1220" s="3" t="s">
        <v>72</v>
      </c>
      <c r="I1220" s="3" t="s">
        <v>1809</v>
      </c>
      <c r="J1220" s="3">
        <v>72</v>
      </c>
      <c r="K1220" s="3" t="s">
        <v>86</v>
      </c>
      <c r="L1220" s="3" t="s">
        <v>548</v>
      </c>
      <c r="M1220" s="6" t="s">
        <v>4834</v>
      </c>
      <c r="N1220" s="10"/>
      <c r="R1220" s="62"/>
      <c r="S1220" s="62"/>
      <c r="T1220" s="62"/>
      <c r="U1220" s="62"/>
    </row>
    <row r="1221" ht="12.75" spans="1:21">
      <c r="A1221" s="3" t="s">
        <v>992</v>
      </c>
      <c r="B1221" s="154">
        <f t="shared" si="6"/>
        <v>11229</v>
      </c>
      <c r="E1221" s="91" t="s">
        <v>66</v>
      </c>
      <c r="F1221" s="91" t="s">
        <v>659</v>
      </c>
      <c r="G1221" s="3">
        <v>2020</v>
      </c>
      <c r="H1221" s="3" t="s">
        <v>148</v>
      </c>
      <c r="I1221" s="3" t="s">
        <v>261</v>
      </c>
      <c r="J1221" s="3">
        <v>1</v>
      </c>
      <c r="K1221" s="3" t="s">
        <v>86</v>
      </c>
      <c r="L1221" s="3" t="s">
        <v>277</v>
      </c>
      <c r="M1221" s="6" t="s">
        <v>3769</v>
      </c>
      <c r="N1221" s="10"/>
      <c r="R1221" s="62"/>
      <c r="S1221" s="62"/>
      <c r="T1221" s="62"/>
      <c r="U1221" s="62"/>
    </row>
    <row r="1222" ht="12.75" spans="1:14">
      <c r="A1222" s="3" t="s">
        <v>992</v>
      </c>
      <c r="B1222" s="154">
        <f t="shared" si="6"/>
        <v>11230</v>
      </c>
      <c r="E1222" s="91" t="s">
        <v>660</v>
      </c>
      <c r="F1222" s="91" t="s">
        <v>661</v>
      </c>
      <c r="G1222" s="3">
        <v>2020</v>
      </c>
      <c r="H1222" s="3" t="s">
        <v>398</v>
      </c>
      <c r="I1222" s="3" t="s">
        <v>261</v>
      </c>
      <c r="J1222" s="3">
        <v>92</v>
      </c>
      <c r="K1222" s="3"/>
      <c r="L1222" s="3" t="s">
        <v>281</v>
      </c>
      <c r="M1222" s="6" t="s">
        <v>3769</v>
      </c>
      <c r="N1222" s="10"/>
    </row>
    <row r="1223" ht="12.75" spans="1:14">
      <c r="A1223" s="3" t="s">
        <v>992</v>
      </c>
      <c r="B1223" s="154">
        <f t="shared" si="6"/>
        <v>11231</v>
      </c>
      <c r="E1223" s="91" t="s">
        <v>77</v>
      </c>
      <c r="F1223" s="91" t="s">
        <v>3391</v>
      </c>
      <c r="G1223" s="3">
        <v>2020</v>
      </c>
      <c r="H1223" s="3" t="s">
        <v>1840</v>
      </c>
      <c r="I1223" s="3" t="s">
        <v>261</v>
      </c>
      <c r="J1223" s="3">
        <v>97</v>
      </c>
      <c r="K1223" s="3"/>
      <c r="L1223" s="3" t="s">
        <v>2961</v>
      </c>
      <c r="M1223" s="6" t="s">
        <v>3769</v>
      </c>
      <c r="N1223" s="10"/>
    </row>
    <row r="1224" ht="12.75" spans="1:14">
      <c r="A1224" s="3" t="s">
        <v>992</v>
      </c>
      <c r="B1224" s="154">
        <f t="shared" si="6"/>
        <v>11232</v>
      </c>
      <c r="E1224" s="91" t="s">
        <v>66</v>
      </c>
      <c r="F1224" s="91" t="s">
        <v>924</v>
      </c>
      <c r="G1224" s="3">
        <v>2000</v>
      </c>
      <c r="H1224" s="3" t="s">
        <v>925</v>
      </c>
      <c r="I1224" s="3" t="s">
        <v>261</v>
      </c>
      <c r="J1224" s="3">
        <v>254</v>
      </c>
      <c r="K1224" s="3"/>
      <c r="L1224" s="3" t="s">
        <v>146</v>
      </c>
      <c r="M1224" s="6" t="s">
        <v>3769</v>
      </c>
      <c r="N1224" s="10"/>
    </row>
    <row r="1225" ht="12.75" spans="1:14">
      <c r="A1225" s="3" t="s">
        <v>937</v>
      </c>
      <c r="B1225" s="154">
        <f t="shared" si="6"/>
        <v>11233</v>
      </c>
      <c r="E1225" s="91" t="s">
        <v>10</v>
      </c>
      <c r="F1225" s="91" t="s">
        <v>811</v>
      </c>
      <c r="G1225" s="3">
        <v>2018</v>
      </c>
      <c r="H1225" s="3" t="s">
        <v>72</v>
      </c>
      <c r="I1225" s="3" t="s">
        <v>291</v>
      </c>
      <c r="J1225" s="3">
        <v>212</v>
      </c>
      <c r="K1225" s="3"/>
      <c r="L1225" s="3" t="s">
        <v>14</v>
      </c>
      <c r="M1225" s="6" t="s">
        <v>3769</v>
      </c>
      <c r="N1225" s="10"/>
    </row>
    <row r="1226" ht="12.75" spans="1:14">
      <c r="A1226" s="3" t="s">
        <v>937</v>
      </c>
      <c r="B1226" s="154">
        <f t="shared" si="6"/>
        <v>11234</v>
      </c>
      <c r="E1226" s="91" t="s">
        <v>10</v>
      </c>
      <c r="F1226" s="91" t="s">
        <v>3392</v>
      </c>
      <c r="G1226" s="3">
        <v>2011</v>
      </c>
      <c r="H1226" s="3" t="s">
        <v>166</v>
      </c>
      <c r="I1226" s="3" t="s">
        <v>3272</v>
      </c>
      <c r="J1226" s="3">
        <v>200</v>
      </c>
      <c r="K1226" s="3" t="s">
        <v>3393</v>
      </c>
      <c r="L1226" s="3" t="s">
        <v>14</v>
      </c>
      <c r="M1226" s="6" t="s">
        <v>3769</v>
      </c>
      <c r="N1226" s="10"/>
    </row>
    <row r="1227" ht="12.75" spans="1:14">
      <c r="A1227" s="3" t="s">
        <v>937</v>
      </c>
      <c r="B1227" s="154">
        <f t="shared" si="6"/>
        <v>11235</v>
      </c>
      <c r="E1227" s="91" t="s">
        <v>10</v>
      </c>
      <c r="F1227" s="91" t="s">
        <v>3394</v>
      </c>
      <c r="G1227" s="3">
        <v>2011</v>
      </c>
      <c r="H1227" s="3" t="s">
        <v>166</v>
      </c>
      <c r="I1227" s="3" t="s">
        <v>3272</v>
      </c>
      <c r="J1227" s="3">
        <v>200</v>
      </c>
      <c r="K1227" s="3" t="s">
        <v>3393</v>
      </c>
      <c r="L1227" s="3" t="s">
        <v>14</v>
      </c>
      <c r="M1227" s="6" t="s">
        <v>3769</v>
      </c>
      <c r="N1227" s="10"/>
    </row>
    <row r="1228" ht="12.75" spans="1:14">
      <c r="A1228" s="3" t="s">
        <v>937</v>
      </c>
      <c r="B1228" s="154">
        <f t="shared" si="6"/>
        <v>11236</v>
      </c>
      <c r="E1228" s="91" t="s">
        <v>10</v>
      </c>
      <c r="F1228" s="91" t="s">
        <v>397</v>
      </c>
      <c r="G1228" s="3">
        <v>2018</v>
      </c>
      <c r="H1228" s="3" t="s">
        <v>398</v>
      </c>
      <c r="I1228" s="3" t="s">
        <v>291</v>
      </c>
      <c r="J1228" s="3">
        <v>167</v>
      </c>
      <c r="K1228" s="3"/>
      <c r="L1228" s="3" t="s">
        <v>27</v>
      </c>
      <c r="M1228" s="6" t="s">
        <v>3769</v>
      </c>
      <c r="N1228" s="10"/>
    </row>
    <row r="1229" ht="12.75" spans="1:14">
      <c r="A1229" s="3" t="s">
        <v>937</v>
      </c>
      <c r="B1229" s="154">
        <f t="shared" si="6"/>
        <v>11237</v>
      </c>
      <c r="E1229" s="91" t="s">
        <v>10</v>
      </c>
      <c r="F1229" s="91" t="s">
        <v>2338</v>
      </c>
      <c r="G1229" s="3">
        <v>2019</v>
      </c>
      <c r="H1229" s="3" t="s">
        <v>72</v>
      </c>
      <c r="I1229" s="3" t="s">
        <v>658</v>
      </c>
      <c r="J1229" s="3">
        <v>259</v>
      </c>
      <c r="K1229" s="3"/>
      <c r="L1229" s="3" t="s">
        <v>40</v>
      </c>
      <c r="M1229" s="3" t="s">
        <v>4765</v>
      </c>
      <c r="N1229" s="10"/>
    </row>
    <row r="1230" ht="12.75" spans="1:14">
      <c r="A1230" s="3" t="s">
        <v>937</v>
      </c>
      <c r="B1230" s="154">
        <f t="shared" si="6"/>
        <v>11238</v>
      </c>
      <c r="E1230" s="91" t="s">
        <v>66</v>
      </c>
      <c r="F1230" s="91" t="s">
        <v>1605</v>
      </c>
      <c r="G1230" s="3">
        <v>2020</v>
      </c>
      <c r="H1230" s="3" t="s">
        <v>398</v>
      </c>
      <c r="I1230" s="3" t="s">
        <v>1023</v>
      </c>
      <c r="J1230" s="3" t="s">
        <v>1606</v>
      </c>
      <c r="K1230" s="3" t="s">
        <v>1607</v>
      </c>
      <c r="L1230" s="3" t="s">
        <v>277</v>
      </c>
      <c r="M1230" s="3" t="s">
        <v>3770</v>
      </c>
      <c r="N1230" s="10"/>
    </row>
    <row r="1231" ht="12.75" spans="1:14">
      <c r="A1231" s="3" t="s">
        <v>937</v>
      </c>
      <c r="B1231" s="154">
        <f t="shared" si="6"/>
        <v>11239</v>
      </c>
      <c r="E1231" s="91" t="s">
        <v>10</v>
      </c>
      <c r="F1231" s="91" t="s">
        <v>1557</v>
      </c>
      <c r="G1231" s="3">
        <v>2020</v>
      </c>
      <c r="H1231" s="3" t="s">
        <v>861</v>
      </c>
      <c r="I1231" s="3" t="s">
        <v>1023</v>
      </c>
      <c r="J1231" s="3" t="s">
        <v>1558</v>
      </c>
      <c r="K1231" s="3" t="s">
        <v>1559</v>
      </c>
      <c r="L1231" s="3" t="s">
        <v>14</v>
      </c>
      <c r="M1231" s="3" t="s">
        <v>3770</v>
      </c>
      <c r="N1231" s="10"/>
    </row>
    <row r="1232" ht="12.75" spans="1:14">
      <c r="A1232" s="3" t="s">
        <v>937</v>
      </c>
      <c r="B1232" s="154">
        <f t="shared" si="6"/>
        <v>11240</v>
      </c>
      <c r="E1232" s="91" t="s">
        <v>10</v>
      </c>
      <c r="F1232" s="91" t="s">
        <v>838</v>
      </c>
      <c r="G1232" s="3">
        <v>2019</v>
      </c>
      <c r="H1232" s="3" t="s">
        <v>148</v>
      </c>
      <c r="I1232" s="3" t="s">
        <v>618</v>
      </c>
      <c r="J1232" s="3">
        <v>12</v>
      </c>
      <c r="K1232" s="3" t="s">
        <v>839</v>
      </c>
      <c r="L1232" s="3" t="s">
        <v>40</v>
      </c>
      <c r="M1232" s="6" t="s">
        <v>3769</v>
      </c>
      <c r="N1232" s="10"/>
    </row>
    <row r="1233" ht="12.75" spans="1:14">
      <c r="A1233" s="3" t="s">
        <v>992</v>
      </c>
      <c r="B1233" s="154">
        <f t="shared" si="6"/>
        <v>11241</v>
      </c>
      <c r="E1233" s="3" t="s">
        <v>10</v>
      </c>
      <c r="F1233" s="3">
        <v>53577609</v>
      </c>
      <c r="G1233" s="3">
        <v>2005</v>
      </c>
      <c r="H1233" s="3" t="s">
        <v>3982</v>
      </c>
      <c r="I1233" s="3" t="s">
        <v>3983</v>
      </c>
      <c r="J1233" s="3">
        <v>14</v>
      </c>
      <c r="K1233" s="3" t="s">
        <v>3984</v>
      </c>
      <c r="L1233" s="3" t="s">
        <v>14</v>
      </c>
      <c r="M1233" s="3" t="s">
        <v>3833</v>
      </c>
      <c r="N1233" s="10"/>
    </row>
    <row r="1234" ht="12.75" spans="1:14">
      <c r="A1234" s="3" t="s">
        <v>992</v>
      </c>
      <c r="B1234" s="154">
        <f t="shared" si="6"/>
        <v>11242</v>
      </c>
      <c r="E1234" s="91" t="s">
        <v>545</v>
      </c>
      <c r="F1234" s="91" t="s">
        <v>3985</v>
      </c>
      <c r="G1234" s="3">
        <v>2002</v>
      </c>
      <c r="H1234" s="3" t="s">
        <v>3986</v>
      </c>
      <c r="I1234" s="3" t="s">
        <v>3987</v>
      </c>
      <c r="J1234" s="3"/>
      <c r="K1234" s="3" t="s">
        <v>1059</v>
      </c>
      <c r="L1234" s="3" t="s">
        <v>1742</v>
      </c>
      <c r="M1234" s="3" t="s">
        <v>4840</v>
      </c>
      <c r="N1234" s="10"/>
    </row>
    <row r="1235" ht="12.75" spans="1:14">
      <c r="A1235" s="3" t="s">
        <v>992</v>
      </c>
      <c r="B1235" s="154">
        <f t="shared" si="6"/>
        <v>11243</v>
      </c>
      <c r="E1235" s="91" t="s">
        <v>10</v>
      </c>
      <c r="F1235" s="91" t="s">
        <v>3988</v>
      </c>
      <c r="G1235" s="3">
        <v>2006</v>
      </c>
      <c r="H1235" s="3" t="s">
        <v>3982</v>
      </c>
      <c r="I1235" s="3" t="s">
        <v>3989</v>
      </c>
      <c r="J1235" s="3">
        <v>5</v>
      </c>
      <c r="K1235" s="3" t="s">
        <v>3990</v>
      </c>
      <c r="L1235" s="3" t="s">
        <v>14</v>
      </c>
      <c r="M1235" s="3" t="s">
        <v>3833</v>
      </c>
      <c r="N1235" s="10"/>
    </row>
    <row r="1236" ht="12.75" spans="1:14">
      <c r="A1236" s="3" t="s">
        <v>992</v>
      </c>
      <c r="B1236" s="154">
        <f t="shared" si="6"/>
        <v>11244</v>
      </c>
      <c r="E1236" s="91" t="s">
        <v>10</v>
      </c>
      <c r="F1236" s="91" t="s">
        <v>3992</v>
      </c>
      <c r="G1236" s="3">
        <v>2000</v>
      </c>
      <c r="H1236" s="3" t="s">
        <v>3993</v>
      </c>
      <c r="I1236" s="3" t="s">
        <v>3918</v>
      </c>
      <c r="J1236" s="3">
        <v>5</v>
      </c>
      <c r="K1236" s="3" t="s">
        <v>1059</v>
      </c>
      <c r="L1236" s="3" t="s">
        <v>14</v>
      </c>
      <c r="M1236" s="3" t="s">
        <v>3833</v>
      </c>
      <c r="N1236" s="10"/>
    </row>
    <row r="1237" ht="12.75" spans="1:14">
      <c r="A1237" s="3" t="s">
        <v>992</v>
      </c>
      <c r="B1237" s="154">
        <f t="shared" si="6"/>
        <v>11245</v>
      </c>
      <c r="E1237" s="91" t="s">
        <v>10</v>
      </c>
      <c r="F1237" s="91" t="s">
        <v>3994</v>
      </c>
      <c r="G1237" s="3">
        <v>2000</v>
      </c>
      <c r="H1237" s="3" t="s">
        <v>3993</v>
      </c>
      <c r="I1237" s="3" t="s">
        <v>3995</v>
      </c>
      <c r="J1237" s="3">
        <v>3</v>
      </c>
      <c r="K1237" s="3" t="s">
        <v>3996</v>
      </c>
      <c r="L1237" s="3" t="s">
        <v>14</v>
      </c>
      <c r="M1237" s="3" t="s">
        <v>3833</v>
      </c>
      <c r="N1237" s="10"/>
    </row>
    <row r="1238" ht="12.75" spans="1:14">
      <c r="A1238" s="3" t="s">
        <v>992</v>
      </c>
      <c r="B1238" s="154">
        <f t="shared" si="6"/>
        <v>11246</v>
      </c>
      <c r="E1238" s="91" t="s">
        <v>10</v>
      </c>
      <c r="F1238" s="91" t="s">
        <v>3997</v>
      </c>
      <c r="G1238" s="3">
        <v>1999</v>
      </c>
      <c r="H1238" s="3" t="s">
        <v>3845</v>
      </c>
      <c r="I1238" s="3" t="s">
        <v>3960</v>
      </c>
      <c r="J1238" s="3">
        <v>13</v>
      </c>
      <c r="K1238" s="3" t="s">
        <v>1059</v>
      </c>
      <c r="L1238" s="3" t="s">
        <v>14</v>
      </c>
      <c r="M1238" s="3" t="s">
        <v>3833</v>
      </c>
      <c r="N1238" s="10"/>
    </row>
    <row r="1239" ht="12.75" spans="1:14">
      <c r="A1239" s="3" t="s">
        <v>992</v>
      </c>
      <c r="B1239" s="154">
        <f t="shared" si="6"/>
        <v>11247</v>
      </c>
      <c r="E1239" s="91" t="s">
        <v>10</v>
      </c>
      <c r="F1239" s="91" t="s">
        <v>3998</v>
      </c>
      <c r="G1239" s="3">
        <v>2004</v>
      </c>
      <c r="H1239" s="3" t="s">
        <v>3982</v>
      </c>
      <c r="I1239" s="3" t="s">
        <v>3999</v>
      </c>
      <c r="J1239" s="3">
        <v>89</v>
      </c>
      <c r="K1239" s="3" t="s">
        <v>3943</v>
      </c>
      <c r="L1239" s="3" t="s">
        <v>27</v>
      </c>
      <c r="M1239" s="3" t="s">
        <v>3833</v>
      </c>
      <c r="N1239" s="10"/>
    </row>
    <row r="1240" ht="12.75" spans="1:14">
      <c r="A1240" s="3" t="s">
        <v>992</v>
      </c>
      <c r="B1240" s="154">
        <f t="shared" si="6"/>
        <v>11248</v>
      </c>
      <c r="E1240" s="91" t="s">
        <v>19</v>
      </c>
      <c r="F1240" s="204" t="s">
        <v>4000</v>
      </c>
      <c r="G1240" s="3">
        <v>2002</v>
      </c>
      <c r="H1240" s="3" t="s">
        <v>4001</v>
      </c>
      <c r="I1240" s="3" t="s">
        <v>4002</v>
      </c>
      <c r="J1240" s="3">
        <v>7</v>
      </c>
      <c r="K1240" s="3" t="s">
        <v>986</v>
      </c>
      <c r="L1240" s="3" t="s">
        <v>14</v>
      </c>
      <c r="M1240" s="3" t="s">
        <v>3833</v>
      </c>
      <c r="N1240" s="10"/>
    </row>
    <row r="1241" ht="12.75" spans="1:14">
      <c r="A1241" s="3" t="s">
        <v>992</v>
      </c>
      <c r="B1241" s="154">
        <f t="shared" si="6"/>
        <v>11249</v>
      </c>
      <c r="E1241" s="91" t="s">
        <v>10</v>
      </c>
      <c r="F1241" s="91" t="s">
        <v>4003</v>
      </c>
      <c r="G1241" s="3">
        <v>2001</v>
      </c>
      <c r="H1241" s="3" t="s">
        <v>4004</v>
      </c>
      <c r="I1241" s="3" t="s">
        <v>4005</v>
      </c>
      <c r="J1241" s="3">
        <v>151</v>
      </c>
      <c r="K1241" s="3" t="s">
        <v>986</v>
      </c>
      <c r="L1241" s="3" t="s">
        <v>27</v>
      </c>
      <c r="M1241" s="3" t="s">
        <v>4004</v>
      </c>
      <c r="N1241" s="10"/>
    </row>
    <row r="1242" ht="12.75" spans="1:14">
      <c r="A1242" s="3" t="s">
        <v>992</v>
      </c>
      <c r="B1242" s="154">
        <f t="shared" si="6"/>
        <v>11250</v>
      </c>
      <c r="E1242" s="91" t="s">
        <v>10</v>
      </c>
      <c r="F1242" s="91" t="s">
        <v>4006</v>
      </c>
      <c r="G1242" s="3">
        <v>2000</v>
      </c>
      <c r="H1242" s="3" t="s">
        <v>3915</v>
      </c>
      <c r="I1242" s="3" t="s">
        <v>4007</v>
      </c>
      <c r="J1242" s="3">
        <v>5</v>
      </c>
      <c r="K1242" s="3" t="s">
        <v>986</v>
      </c>
      <c r="L1242" s="3" t="s">
        <v>14</v>
      </c>
      <c r="M1242" s="3" t="s">
        <v>3833</v>
      </c>
      <c r="N1242" s="10"/>
    </row>
    <row r="1243" ht="12.75" spans="1:14">
      <c r="A1243" s="3" t="s">
        <v>992</v>
      </c>
      <c r="B1243" s="154">
        <f t="shared" si="6"/>
        <v>11251</v>
      </c>
      <c r="E1243" s="91" t="s">
        <v>10</v>
      </c>
      <c r="F1243" s="91" t="s">
        <v>4008</v>
      </c>
      <c r="G1243" s="3">
        <v>2002</v>
      </c>
      <c r="H1243" s="3" t="s">
        <v>4001</v>
      </c>
      <c r="I1243" s="3" t="s">
        <v>4009</v>
      </c>
      <c r="J1243" s="3">
        <v>107</v>
      </c>
      <c r="K1243" s="3"/>
      <c r="L1243" s="3" t="s">
        <v>14</v>
      </c>
      <c r="M1243" s="3" t="s">
        <v>3833</v>
      </c>
      <c r="N1243" s="10"/>
    </row>
    <row r="1244" ht="12.75" spans="1:14">
      <c r="A1244" s="3" t="s">
        <v>937</v>
      </c>
      <c r="B1244" s="154">
        <f t="shared" si="6"/>
        <v>11252</v>
      </c>
      <c r="E1244" s="91" t="s">
        <v>19</v>
      </c>
      <c r="F1244" s="91" t="s">
        <v>3560</v>
      </c>
      <c r="G1244" s="3">
        <v>94</v>
      </c>
      <c r="H1244" s="3" t="s">
        <v>93</v>
      </c>
      <c r="I1244" s="3" t="s">
        <v>3484</v>
      </c>
      <c r="J1244" s="3">
        <v>94</v>
      </c>
      <c r="K1244" s="3" t="s">
        <v>3561</v>
      </c>
      <c r="L1244" s="3" t="s">
        <v>14</v>
      </c>
      <c r="M1244" s="3" t="s">
        <v>3770</v>
      </c>
      <c r="N1244" s="10"/>
    </row>
    <row r="1245" ht="12.75" spans="1:14">
      <c r="A1245" s="3" t="s">
        <v>937</v>
      </c>
      <c r="B1245" s="154">
        <f t="shared" si="6"/>
        <v>11253</v>
      </c>
      <c r="E1245" s="91" t="s">
        <v>19</v>
      </c>
      <c r="F1245" s="3">
        <v>63695117</v>
      </c>
      <c r="G1245" s="3">
        <v>2020</v>
      </c>
      <c r="H1245" s="3" t="s">
        <v>72</v>
      </c>
      <c r="I1245" s="3" t="s">
        <v>83</v>
      </c>
      <c r="J1245" s="3">
        <v>307</v>
      </c>
      <c r="L1245" s="3" t="s">
        <v>14</v>
      </c>
      <c r="M1245" s="3" t="s">
        <v>3769</v>
      </c>
      <c r="N1245" s="10"/>
    </row>
    <row r="1246" ht="12.75" spans="1:14">
      <c r="A1246" s="3" t="s">
        <v>937</v>
      </c>
      <c r="B1246" s="154">
        <f t="shared" si="6"/>
        <v>11254</v>
      </c>
      <c r="E1246" s="91" t="s">
        <v>19</v>
      </c>
      <c r="F1246" s="3">
        <v>63695118</v>
      </c>
      <c r="G1246" s="3">
        <v>2020</v>
      </c>
      <c r="H1246" s="3" t="s">
        <v>398</v>
      </c>
      <c r="I1246" s="3" t="s">
        <v>63</v>
      </c>
      <c r="J1246" s="3">
        <v>303</v>
      </c>
      <c r="K1246" s="3" t="s">
        <v>895</v>
      </c>
      <c r="L1246" s="3" t="s">
        <v>14</v>
      </c>
      <c r="M1246" s="3" t="s">
        <v>3769</v>
      </c>
      <c r="N1246" s="10"/>
    </row>
    <row r="1247" ht="12.75" spans="1:14">
      <c r="A1247" s="3" t="s">
        <v>937</v>
      </c>
      <c r="B1247" s="154">
        <f t="shared" si="6"/>
        <v>11255</v>
      </c>
      <c r="E1247" s="91" t="s">
        <v>19</v>
      </c>
      <c r="F1247" s="3">
        <v>63695119</v>
      </c>
      <c r="G1247" s="3">
        <v>2020</v>
      </c>
      <c r="H1247" s="3" t="s">
        <v>131</v>
      </c>
      <c r="I1247" s="3" t="s">
        <v>63</v>
      </c>
      <c r="J1247" s="3">
        <v>303</v>
      </c>
      <c r="K1247" s="3" t="s">
        <v>790</v>
      </c>
      <c r="L1247" s="3" t="s">
        <v>14</v>
      </c>
      <c r="M1247" s="3" t="s">
        <v>3769</v>
      </c>
      <c r="N1247" s="10"/>
    </row>
    <row r="1248" ht="12.75" spans="1:14">
      <c r="A1248" s="3" t="s">
        <v>937</v>
      </c>
      <c r="B1248" s="154">
        <f t="shared" si="6"/>
        <v>11256</v>
      </c>
      <c r="E1248" s="91" t="s">
        <v>19</v>
      </c>
      <c r="F1248" s="3">
        <v>63695120</v>
      </c>
      <c r="G1248" s="3">
        <v>2020</v>
      </c>
      <c r="H1248" s="3" t="s">
        <v>72</v>
      </c>
      <c r="I1248" s="3" t="s">
        <v>83</v>
      </c>
      <c r="J1248" s="3">
        <v>307</v>
      </c>
      <c r="K1248" s="3" t="s">
        <v>294</v>
      </c>
      <c r="L1248" s="3" t="s">
        <v>14</v>
      </c>
      <c r="M1248" s="3" t="s">
        <v>3769</v>
      </c>
      <c r="N1248" s="10"/>
    </row>
    <row r="1249" ht="12.75" spans="1:14">
      <c r="A1249" s="3" t="s">
        <v>937</v>
      </c>
      <c r="B1249" s="154">
        <f t="shared" si="6"/>
        <v>11257</v>
      </c>
      <c r="E1249" s="91" t="s">
        <v>19</v>
      </c>
      <c r="F1249" s="3">
        <v>63695121</v>
      </c>
      <c r="G1249" s="3">
        <v>2020</v>
      </c>
      <c r="H1249" s="3" t="s">
        <v>72</v>
      </c>
      <c r="I1249" s="3" t="s">
        <v>83</v>
      </c>
      <c r="J1249" s="3">
        <v>307</v>
      </c>
      <c r="K1249" s="3" t="s">
        <v>294</v>
      </c>
      <c r="L1249" s="3" t="s">
        <v>14</v>
      </c>
      <c r="M1249" s="3" t="s">
        <v>3769</v>
      </c>
      <c r="N1249" s="10"/>
    </row>
    <row r="1250" ht="12.75" spans="1:14">
      <c r="A1250" s="3" t="s">
        <v>937</v>
      </c>
      <c r="B1250" s="154">
        <f t="shared" si="6"/>
        <v>11258</v>
      </c>
      <c r="E1250" s="91" t="s">
        <v>19</v>
      </c>
      <c r="F1250" s="3">
        <v>63695122</v>
      </c>
      <c r="G1250" s="3">
        <v>2020</v>
      </c>
      <c r="H1250" s="3" t="s">
        <v>398</v>
      </c>
      <c r="I1250" s="3" t="s">
        <v>63</v>
      </c>
      <c r="J1250" s="3">
        <v>153</v>
      </c>
      <c r="K1250" s="3" t="s">
        <v>901</v>
      </c>
      <c r="L1250" s="3" t="s">
        <v>14</v>
      </c>
      <c r="M1250" s="3" t="s">
        <v>3769</v>
      </c>
      <c r="N1250" s="10"/>
    </row>
    <row r="1251" ht="12.75" spans="1:14">
      <c r="A1251" s="3" t="s">
        <v>937</v>
      </c>
      <c r="B1251" s="154">
        <f t="shared" si="6"/>
        <v>11259</v>
      </c>
      <c r="E1251" s="91" t="s">
        <v>19</v>
      </c>
      <c r="F1251" s="3">
        <v>63695123</v>
      </c>
      <c r="G1251" s="3">
        <v>2001</v>
      </c>
      <c r="H1251" s="3" t="s">
        <v>1794</v>
      </c>
      <c r="I1251" s="3" t="s">
        <v>4588</v>
      </c>
      <c r="J1251" s="3">
        <v>1</v>
      </c>
      <c r="L1251" s="3" t="s">
        <v>14</v>
      </c>
      <c r="M1251" s="3" t="s">
        <v>4841</v>
      </c>
      <c r="N1251" s="10"/>
    </row>
    <row r="1252" ht="12.75" spans="1:14">
      <c r="A1252" s="3" t="s">
        <v>937</v>
      </c>
      <c r="B1252" s="154">
        <f t="shared" si="6"/>
        <v>11260</v>
      </c>
      <c r="E1252" s="91" t="s">
        <v>19</v>
      </c>
      <c r="F1252" s="3">
        <v>63695116</v>
      </c>
      <c r="G1252" s="3">
        <v>2001</v>
      </c>
      <c r="H1252" s="3" t="s">
        <v>1794</v>
      </c>
      <c r="I1252" s="3" t="s">
        <v>4588</v>
      </c>
      <c r="J1252" s="3">
        <v>1</v>
      </c>
      <c r="L1252" s="3" t="s">
        <v>14</v>
      </c>
      <c r="M1252" s="3" t="s">
        <v>4841</v>
      </c>
      <c r="N1252" s="10"/>
    </row>
    <row r="1253" ht="12.75" spans="1:14">
      <c r="A1253" s="3" t="s">
        <v>992</v>
      </c>
      <c r="B1253" s="154">
        <f t="shared" si="6"/>
        <v>11261</v>
      </c>
      <c r="E1253" s="91" t="s">
        <v>10</v>
      </c>
      <c r="F1253" s="217" t="s">
        <v>1560</v>
      </c>
      <c r="G1253" s="3">
        <v>2020</v>
      </c>
      <c r="H1253" s="3" t="s">
        <v>970</v>
      </c>
      <c r="I1253" s="3" t="s">
        <v>1561</v>
      </c>
      <c r="J1253" s="3" t="s">
        <v>1562</v>
      </c>
      <c r="K1253" s="3" t="s">
        <v>1563</v>
      </c>
      <c r="L1253" s="3" t="s">
        <v>40</v>
      </c>
      <c r="M1253" s="3" t="s">
        <v>3770</v>
      </c>
      <c r="N1253" s="10"/>
    </row>
    <row r="1254" ht="12.75" spans="1:14">
      <c r="A1254" s="3" t="s">
        <v>992</v>
      </c>
      <c r="B1254" s="154">
        <f t="shared" si="6"/>
        <v>11262</v>
      </c>
      <c r="E1254" s="91" t="s">
        <v>10</v>
      </c>
      <c r="F1254" s="91" t="s">
        <v>2203</v>
      </c>
      <c r="G1254" s="3">
        <v>2019</v>
      </c>
      <c r="H1254" s="3" t="s">
        <v>2204</v>
      </c>
      <c r="I1254" s="3" t="s">
        <v>1841</v>
      </c>
      <c r="J1254" s="3">
        <v>297</v>
      </c>
      <c r="K1254" s="3"/>
      <c r="L1254" s="3" t="s">
        <v>40</v>
      </c>
      <c r="M1254" s="3" t="s">
        <v>4765</v>
      </c>
      <c r="N1254" s="10"/>
    </row>
    <row r="1255" ht="12.75" spans="1:14">
      <c r="A1255" s="3" t="s">
        <v>992</v>
      </c>
      <c r="B1255" s="154">
        <f t="shared" si="6"/>
        <v>11263</v>
      </c>
      <c r="E1255" s="91" t="s">
        <v>10</v>
      </c>
      <c r="F1255" s="91" t="s">
        <v>1608</v>
      </c>
      <c r="G1255" s="3">
        <v>2020</v>
      </c>
      <c r="H1255" s="3" t="s">
        <v>970</v>
      </c>
      <c r="I1255" s="3" t="s">
        <v>1609</v>
      </c>
      <c r="J1255" s="3" t="s">
        <v>1610</v>
      </c>
      <c r="K1255" s="3" t="s">
        <v>1611</v>
      </c>
      <c r="L1255" s="3" t="s">
        <v>14</v>
      </c>
      <c r="M1255" s="3" t="s">
        <v>3770</v>
      </c>
      <c r="N1255" s="10"/>
    </row>
    <row r="1256" ht="12.75" spans="1:14">
      <c r="A1256" s="3" t="s">
        <v>992</v>
      </c>
      <c r="B1256" s="154">
        <f t="shared" si="6"/>
        <v>11264</v>
      </c>
      <c r="E1256" s="91" t="s">
        <v>10</v>
      </c>
      <c r="F1256" s="91" t="s">
        <v>1172</v>
      </c>
      <c r="G1256" s="3">
        <v>2019</v>
      </c>
      <c r="H1256" s="3" t="s">
        <v>1173</v>
      </c>
      <c r="I1256" s="3" t="s">
        <v>1174</v>
      </c>
      <c r="J1256" s="3">
        <v>10</v>
      </c>
      <c r="K1256" s="3" t="s">
        <v>1175</v>
      </c>
      <c r="L1256" s="3" t="s">
        <v>14</v>
      </c>
      <c r="M1256" s="3" t="s">
        <v>3770</v>
      </c>
      <c r="N1256" s="10"/>
    </row>
    <row r="1257" ht="12.75" spans="1:14">
      <c r="A1257" s="3" t="s">
        <v>992</v>
      </c>
      <c r="B1257" s="154">
        <f t="shared" si="6"/>
        <v>11265</v>
      </c>
      <c r="E1257" s="91" t="s">
        <v>10</v>
      </c>
      <c r="F1257" s="91" t="s">
        <v>1484</v>
      </c>
      <c r="G1257" s="3">
        <v>2019</v>
      </c>
      <c r="H1257" s="3" t="s">
        <v>1173</v>
      </c>
      <c r="I1257" s="3" t="s">
        <v>1174</v>
      </c>
      <c r="J1257" s="3">
        <v>10</v>
      </c>
      <c r="K1257" s="3" t="s">
        <v>1175</v>
      </c>
      <c r="L1257" s="3" t="s">
        <v>40</v>
      </c>
      <c r="M1257" s="3" t="s">
        <v>3770</v>
      </c>
      <c r="N1257" s="10"/>
    </row>
    <row r="1258" ht="12.75" spans="1:14">
      <c r="A1258" s="3" t="s">
        <v>992</v>
      </c>
      <c r="B1258" s="154">
        <f t="shared" si="6"/>
        <v>11266</v>
      </c>
      <c r="E1258" s="91" t="s">
        <v>10</v>
      </c>
      <c r="F1258" s="91" t="s">
        <v>1485</v>
      </c>
      <c r="G1258" s="3">
        <v>2019</v>
      </c>
      <c r="H1258" s="3" t="s">
        <v>1173</v>
      </c>
      <c r="I1258" s="3" t="s">
        <v>1174</v>
      </c>
      <c r="J1258" s="3">
        <v>10</v>
      </c>
      <c r="K1258" s="3" t="s">
        <v>1175</v>
      </c>
      <c r="L1258" s="3" t="s">
        <v>40</v>
      </c>
      <c r="M1258" s="3" t="s">
        <v>3770</v>
      </c>
      <c r="N1258" s="10"/>
    </row>
    <row r="1259" ht="12.75" spans="1:14">
      <c r="A1259" s="3" t="s">
        <v>992</v>
      </c>
      <c r="B1259" s="154">
        <f t="shared" si="6"/>
        <v>11267</v>
      </c>
      <c r="E1259" s="91" t="s">
        <v>10</v>
      </c>
      <c r="F1259" s="91" t="s">
        <v>564</v>
      </c>
      <c r="G1259" s="3">
        <v>2020</v>
      </c>
      <c r="H1259" s="3" t="s">
        <v>68</v>
      </c>
      <c r="I1259" s="3" t="s">
        <v>42</v>
      </c>
      <c r="J1259" s="3">
        <v>209</v>
      </c>
      <c r="K1259" s="3"/>
      <c r="L1259" s="3" t="s">
        <v>40</v>
      </c>
      <c r="M1259" s="3" t="s">
        <v>3769</v>
      </c>
      <c r="N1259" s="10"/>
    </row>
    <row r="1260" ht="12.75" spans="1:14">
      <c r="A1260" s="3" t="s">
        <v>992</v>
      </c>
      <c r="B1260" s="154">
        <f t="shared" si="6"/>
        <v>11268</v>
      </c>
      <c r="E1260" s="91" t="s">
        <v>10</v>
      </c>
      <c r="F1260" s="91" t="s">
        <v>1564</v>
      </c>
      <c r="G1260" s="3">
        <v>2019</v>
      </c>
      <c r="H1260" s="3" t="s">
        <v>1173</v>
      </c>
      <c r="I1260" s="3" t="s">
        <v>1052</v>
      </c>
      <c r="J1260" s="3">
        <v>20</v>
      </c>
      <c r="K1260" s="3" t="s">
        <v>1175</v>
      </c>
      <c r="L1260" s="3" t="s">
        <v>40</v>
      </c>
      <c r="M1260" s="3" t="s">
        <v>3770</v>
      </c>
      <c r="N1260" s="10"/>
    </row>
    <row r="1261" ht="12.75" spans="1:14">
      <c r="A1261" s="3" t="s">
        <v>992</v>
      </c>
      <c r="B1261" s="154">
        <f t="shared" si="6"/>
        <v>11269</v>
      </c>
      <c r="E1261" s="91" t="s">
        <v>10</v>
      </c>
      <c r="F1261" s="91" t="s">
        <v>1565</v>
      </c>
      <c r="G1261" s="3">
        <v>2019</v>
      </c>
      <c r="H1261" s="3" t="s">
        <v>1173</v>
      </c>
      <c r="I1261" s="3" t="s">
        <v>1052</v>
      </c>
      <c r="J1261" s="3">
        <v>20</v>
      </c>
      <c r="K1261" s="3" t="s">
        <v>1175</v>
      </c>
      <c r="L1261" s="3" t="s">
        <v>40</v>
      </c>
      <c r="M1261" s="3" t="s">
        <v>3770</v>
      </c>
      <c r="N1261" s="10"/>
    </row>
    <row r="1262" ht="12.75" spans="1:14">
      <c r="A1262" s="3" t="s">
        <v>992</v>
      </c>
      <c r="B1262" s="154">
        <f t="shared" si="6"/>
        <v>11270</v>
      </c>
      <c r="E1262" s="91" t="s">
        <v>10</v>
      </c>
      <c r="F1262" s="91" t="s">
        <v>1566</v>
      </c>
      <c r="G1262" s="3">
        <v>2019</v>
      </c>
      <c r="H1262" s="3" t="s">
        <v>1173</v>
      </c>
      <c r="I1262" s="3" t="s">
        <v>1052</v>
      </c>
      <c r="J1262" s="3">
        <v>20</v>
      </c>
      <c r="K1262" s="3" t="s">
        <v>1175</v>
      </c>
      <c r="L1262" s="3" t="s">
        <v>40</v>
      </c>
      <c r="M1262" s="3" t="s">
        <v>3770</v>
      </c>
      <c r="N1262" s="10"/>
    </row>
    <row r="1263" ht="12.75" spans="1:14">
      <c r="A1263" s="3" t="s">
        <v>992</v>
      </c>
      <c r="B1263" s="154">
        <f t="shared" si="6"/>
        <v>11271</v>
      </c>
      <c r="E1263" s="91" t="s">
        <v>10</v>
      </c>
      <c r="F1263" s="91" t="s">
        <v>1567</v>
      </c>
      <c r="G1263" s="3">
        <v>2019</v>
      </c>
      <c r="H1263" s="3" t="s">
        <v>1173</v>
      </c>
      <c r="I1263" s="3" t="s">
        <v>1052</v>
      </c>
      <c r="J1263" s="3">
        <v>20</v>
      </c>
      <c r="K1263" s="3" t="s">
        <v>1175</v>
      </c>
      <c r="L1263" s="3" t="s">
        <v>40</v>
      </c>
      <c r="M1263" s="3" t="s">
        <v>3770</v>
      </c>
      <c r="N1263" s="10"/>
    </row>
    <row r="1264" ht="12.75" spans="1:14">
      <c r="A1264" s="3" t="s">
        <v>992</v>
      </c>
      <c r="B1264" s="154">
        <f t="shared" si="6"/>
        <v>11272</v>
      </c>
      <c r="E1264" s="91" t="s">
        <v>10</v>
      </c>
      <c r="F1264" s="91" t="s">
        <v>1568</v>
      </c>
      <c r="G1264" s="3">
        <v>2019</v>
      </c>
      <c r="H1264" s="3" t="s">
        <v>1173</v>
      </c>
      <c r="I1264" s="3" t="s">
        <v>1052</v>
      </c>
      <c r="J1264" s="3">
        <v>20</v>
      </c>
      <c r="K1264" s="3" t="s">
        <v>1175</v>
      </c>
      <c r="L1264" s="3" t="s">
        <v>40</v>
      </c>
      <c r="M1264" s="3" t="s">
        <v>3770</v>
      </c>
      <c r="N1264" s="10"/>
    </row>
    <row r="1265" ht="12.75" spans="1:14">
      <c r="A1265" s="3" t="s">
        <v>992</v>
      </c>
      <c r="B1265" s="154">
        <f t="shared" si="6"/>
        <v>11273</v>
      </c>
      <c r="E1265" s="91" t="s">
        <v>10</v>
      </c>
      <c r="F1265" s="91" t="s">
        <v>3562</v>
      </c>
      <c r="G1265" s="3">
        <v>2019</v>
      </c>
      <c r="H1265" s="3" t="s">
        <v>1173</v>
      </c>
      <c r="I1265" s="3" t="s">
        <v>1040</v>
      </c>
      <c r="J1265" s="3">
        <v>18</v>
      </c>
      <c r="K1265" s="3" t="s">
        <v>1175</v>
      </c>
      <c r="L1265" s="3" t="s">
        <v>14</v>
      </c>
      <c r="M1265" s="3" t="s">
        <v>3770</v>
      </c>
      <c r="N1265" s="10"/>
    </row>
    <row r="1266" ht="12.75" spans="1:14">
      <c r="A1266" s="3" t="s">
        <v>992</v>
      </c>
      <c r="B1266" s="154">
        <f t="shared" si="6"/>
        <v>11274</v>
      </c>
      <c r="E1266" s="91" t="s">
        <v>10</v>
      </c>
      <c r="F1266" s="91" t="s">
        <v>3563</v>
      </c>
      <c r="G1266" s="3">
        <v>2019</v>
      </c>
      <c r="H1266" s="3" t="s">
        <v>1173</v>
      </c>
      <c r="I1266" s="3" t="s">
        <v>1040</v>
      </c>
      <c r="J1266" s="3">
        <v>18</v>
      </c>
      <c r="K1266" s="3" t="s">
        <v>1175</v>
      </c>
      <c r="L1266" s="3" t="s">
        <v>14</v>
      </c>
      <c r="M1266" s="3" t="s">
        <v>3770</v>
      </c>
      <c r="N1266" s="10"/>
    </row>
    <row r="1267" ht="12.75" spans="1:14">
      <c r="A1267" s="3" t="s">
        <v>992</v>
      </c>
      <c r="B1267" s="154">
        <f t="shared" si="6"/>
        <v>11275</v>
      </c>
      <c r="E1267" s="91" t="s">
        <v>10</v>
      </c>
      <c r="F1267" s="91" t="s">
        <v>3564</v>
      </c>
      <c r="G1267" s="3">
        <v>2019</v>
      </c>
      <c r="H1267" s="3" t="s">
        <v>1173</v>
      </c>
      <c r="I1267" s="3" t="s">
        <v>1040</v>
      </c>
      <c r="J1267" s="3">
        <v>18</v>
      </c>
      <c r="K1267" s="3" t="s">
        <v>1175</v>
      </c>
      <c r="L1267" s="3" t="s">
        <v>40</v>
      </c>
      <c r="M1267" s="3" t="s">
        <v>3770</v>
      </c>
      <c r="N1267" s="10"/>
    </row>
    <row r="1268" ht="12.75" spans="1:14">
      <c r="A1268" s="3" t="s">
        <v>992</v>
      </c>
      <c r="B1268" s="154">
        <f t="shared" si="6"/>
        <v>11276</v>
      </c>
      <c r="E1268" s="91" t="s">
        <v>10</v>
      </c>
      <c r="F1268" s="91" t="s">
        <v>3565</v>
      </c>
      <c r="G1268" s="3">
        <v>2019</v>
      </c>
      <c r="H1268" s="3" t="s">
        <v>1173</v>
      </c>
      <c r="I1268" s="3" t="s">
        <v>1040</v>
      </c>
      <c r="J1268" s="3">
        <v>18</v>
      </c>
      <c r="K1268" s="3" t="s">
        <v>1175</v>
      </c>
      <c r="L1268" s="3" t="s">
        <v>40</v>
      </c>
      <c r="M1268" s="3" t="s">
        <v>3770</v>
      </c>
      <c r="N1268" s="10"/>
    </row>
    <row r="1269" ht="12.75" spans="1:14">
      <c r="A1269" s="3" t="s">
        <v>992</v>
      </c>
      <c r="B1269" s="154">
        <f t="shared" si="6"/>
        <v>11277</v>
      </c>
      <c r="E1269" s="91" t="s">
        <v>10</v>
      </c>
      <c r="F1269" s="91" t="s">
        <v>1176</v>
      </c>
      <c r="G1269" s="3">
        <v>2019</v>
      </c>
      <c r="H1269" s="3" t="s">
        <v>166</v>
      </c>
      <c r="I1269" s="3" t="s">
        <v>1042</v>
      </c>
      <c r="J1269" s="3">
        <v>410</v>
      </c>
      <c r="K1269" s="3"/>
      <c r="L1269" s="3" t="s">
        <v>14</v>
      </c>
      <c r="M1269" s="3" t="s">
        <v>3770</v>
      </c>
      <c r="N1269" s="10"/>
    </row>
    <row r="1270" ht="12.75" spans="1:14">
      <c r="A1270" s="3" t="s">
        <v>992</v>
      </c>
      <c r="B1270" s="154">
        <f t="shared" si="6"/>
        <v>11278</v>
      </c>
      <c r="E1270" s="91" t="s">
        <v>10</v>
      </c>
      <c r="F1270" s="91" t="s">
        <v>1041</v>
      </c>
      <c r="G1270" s="3">
        <v>2019</v>
      </c>
      <c r="H1270" s="3" t="s">
        <v>861</v>
      </c>
      <c r="I1270" s="3" t="s">
        <v>1042</v>
      </c>
      <c r="J1270" s="3">
        <v>54</v>
      </c>
      <c r="K1270" s="3" t="s">
        <v>1043</v>
      </c>
      <c r="L1270" s="3" t="s">
        <v>27</v>
      </c>
      <c r="M1270" s="3" t="s">
        <v>3770</v>
      </c>
      <c r="N1270" s="10"/>
    </row>
    <row r="1271" ht="12.75" spans="1:14">
      <c r="A1271" s="3" t="s">
        <v>992</v>
      </c>
      <c r="B1271" s="154">
        <f t="shared" si="6"/>
        <v>11279</v>
      </c>
      <c r="E1271" s="91" t="s">
        <v>10</v>
      </c>
      <c r="F1271" s="91" t="s">
        <v>3566</v>
      </c>
      <c r="G1271" s="3">
        <v>2019</v>
      </c>
      <c r="H1271" s="3" t="s">
        <v>1173</v>
      </c>
      <c r="I1271" s="3" t="s">
        <v>1040</v>
      </c>
      <c r="J1271" s="3">
        <v>18</v>
      </c>
      <c r="K1271" s="3" t="s">
        <v>1175</v>
      </c>
      <c r="L1271" s="3" t="s">
        <v>40</v>
      </c>
      <c r="M1271" s="3" t="s">
        <v>3770</v>
      </c>
      <c r="N1271" s="10"/>
    </row>
    <row r="1272" ht="12.75" spans="1:14">
      <c r="A1272" s="3" t="s">
        <v>992</v>
      </c>
      <c r="B1272" s="154">
        <f t="shared" si="6"/>
        <v>11280</v>
      </c>
      <c r="E1272" s="91" t="s">
        <v>10</v>
      </c>
      <c r="F1272" s="91" t="s">
        <v>1044</v>
      </c>
      <c r="G1272" s="3">
        <v>2019</v>
      </c>
      <c r="H1272" s="3" t="s">
        <v>861</v>
      </c>
      <c r="I1272" s="3" t="s">
        <v>1042</v>
      </c>
      <c r="J1272" s="3">
        <v>54</v>
      </c>
      <c r="K1272" s="3" t="s">
        <v>1043</v>
      </c>
      <c r="L1272" s="3" t="s">
        <v>27</v>
      </c>
      <c r="M1272" s="3" t="s">
        <v>3770</v>
      </c>
      <c r="N1272" s="10"/>
    </row>
    <row r="1273" ht="12.75" spans="1:14">
      <c r="A1273" s="3" t="s">
        <v>992</v>
      </c>
      <c r="B1273" s="154">
        <f t="shared" si="6"/>
        <v>11281</v>
      </c>
      <c r="E1273" s="91" t="s">
        <v>10</v>
      </c>
      <c r="F1273" s="91" t="s">
        <v>1177</v>
      </c>
      <c r="G1273" s="3">
        <v>2019</v>
      </c>
      <c r="H1273" s="3" t="s">
        <v>1173</v>
      </c>
      <c r="I1273" s="3" t="s">
        <v>1174</v>
      </c>
      <c r="J1273" s="3">
        <v>10</v>
      </c>
      <c r="K1273" s="3" t="s">
        <v>1175</v>
      </c>
      <c r="L1273" s="3" t="s">
        <v>14</v>
      </c>
      <c r="M1273" s="3" t="s">
        <v>3770</v>
      </c>
      <c r="N1273" s="10"/>
    </row>
    <row r="1274" ht="12.75" spans="1:14">
      <c r="A1274" s="3" t="s">
        <v>992</v>
      </c>
      <c r="B1274" s="154">
        <f t="shared" si="6"/>
        <v>11282</v>
      </c>
      <c r="E1274" s="91" t="s">
        <v>10</v>
      </c>
      <c r="F1274" s="91" t="s">
        <v>1486</v>
      </c>
      <c r="G1274" s="3">
        <v>2019</v>
      </c>
      <c r="H1274" s="3" t="s">
        <v>1173</v>
      </c>
      <c r="I1274" s="3" t="s">
        <v>1174</v>
      </c>
      <c r="J1274" s="3">
        <v>10</v>
      </c>
      <c r="K1274" s="3" t="s">
        <v>1175</v>
      </c>
      <c r="L1274" s="3" t="s">
        <v>40</v>
      </c>
      <c r="M1274" s="3" t="s">
        <v>3770</v>
      </c>
      <c r="N1274" s="10"/>
    </row>
    <row r="1275" ht="12.75" spans="1:14">
      <c r="A1275" s="3" t="s">
        <v>992</v>
      </c>
      <c r="B1275" s="154">
        <f t="shared" si="6"/>
        <v>11283</v>
      </c>
      <c r="E1275" s="91" t="s">
        <v>10</v>
      </c>
      <c r="F1275" s="91" t="s">
        <v>1487</v>
      </c>
      <c r="G1275" s="3">
        <v>2019</v>
      </c>
      <c r="H1275" s="3" t="s">
        <v>1173</v>
      </c>
      <c r="I1275" s="3" t="s">
        <v>1174</v>
      </c>
      <c r="J1275" s="3">
        <v>10</v>
      </c>
      <c r="K1275" s="3" t="s">
        <v>1175</v>
      </c>
      <c r="L1275" s="3" t="s">
        <v>40</v>
      </c>
      <c r="M1275" s="3" t="s">
        <v>3770</v>
      </c>
      <c r="N1275" s="10"/>
    </row>
    <row r="1276" ht="12.75" spans="1:14">
      <c r="A1276" s="3" t="s">
        <v>992</v>
      </c>
      <c r="B1276" s="154">
        <f t="shared" si="6"/>
        <v>11284</v>
      </c>
      <c r="E1276" s="91" t="s">
        <v>10</v>
      </c>
      <c r="F1276" s="91" t="s">
        <v>2081</v>
      </c>
      <c r="G1276" s="3">
        <v>2018</v>
      </c>
      <c r="H1276" s="3" t="s">
        <v>398</v>
      </c>
      <c r="I1276" s="3" t="s">
        <v>2082</v>
      </c>
      <c r="J1276" s="3">
        <v>162</v>
      </c>
      <c r="K1276" s="3"/>
      <c r="L1276" s="3" t="s">
        <v>40</v>
      </c>
      <c r="M1276" s="3" t="s">
        <v>4765</v>
      </c>
      <c r="N1276" s="10"/>
    </row>
    <row r="1277" ht="12.75" spans="1:14">
      <c r="A1277" s="3" t="s">
        <v>992</v>
      </c>
      <c r="B1277" s="154">
        <f t="shared" si="6"/>
        <v>11285</v>
      </c>
      <c r="E1277" s="91" t="s">
        <v>10</v>
      </c>
      <c r="F1277" s="91" t="s">
        <v>1262</v>
      </c>
      <c r="G1277" s="3">
        <v>2019</v>
      </c>
      <c r="H1277" s="3" t="s">
        <v>861</v>
      </c>
      <c r="I1277" s="3" t="s">
        <v>1042</v>
      </c>
      <c r="J1277" s="3">
        <v>54</v>
      </c>
      <c r="K1277" s="3" t="s">
        <v>1043</v>
      </c>
      <c r="L1277" s="3" t="s">
        <v>14</v>
      </c>
      <c r="M1277" s="3" t="s">
        <v>3770</v>
      </c>
      <c r="N1277" s="10"/>
    </row>
    <row r="1278" ht="12.75" spans="1:14">
      <c r="A1278" s="3" t="s">
        <v>992</v>
      </c>
      <c r="B1278" s="154">
        <f t="shared" si="6"/>
        <v>11286</v>
      </c>
      <c r="E1278" s="91" t="s">
        <v>10</v>
      </c>
      <c r="F1278" s="91" t="s">
        <v>1263</v>
      </c>
      <c r="G1278" s="3">
        <v>2019</v>
      </c>
      <c r="H1278" s="3" t="s">
        <v>861</v>
      </c>
      <c r="I1278" s="3" t="s">
        <v>1042</v>
      </c>
      <c r="J1278" s="3">
        <v>54</v>
      </c>
      <c r="K1278" s="3" t="s">
        <v>1043</v>
      </c>
      <c r="L1278" s="3" t="s">
        <v>14</v>
      </c>
      <c r="M1278" s="3" t="s">
        <v>3770</v>
      </c>
      <c r="N1278" s="10"/>
    </row>
    <row r="1279" ht="12.75" spans="1:14">
      <c r="A1279" s="3" t="s">
        <v>992</v>
      </c>
      <c r="B1279" s="154">
        <f t="shared" si="6"/>
        <v>11287</v>
      </c>
      <c r="E1279" s="91" t="s">
        <v>10</v>
      </c>
      <c r="F1279" s="91" t="s">
        <v>3567</v>
      </c>
      <c r="G1279" s="3">
        <v>2019</v>
      </c>
      <c r="H1279" s="3" t="s">
        <v>1173</v>
      </c>
      <c r="I1279" s="3" t="s">
        <v>1040</v>
      </c>
      <c r="J1279" s="3">
        <v>18</v>
      </c>
      <c r="K1279" s="3" t="s">
        <v>1175</v>
      </c>
      <c r="L1279" s="3" t="s">
        <v>40</v>
      </c>
      <c r="M1279" s="3" t="s">
        <v>3770</v>
      </c>
      <c r="N1279" s="10"/>
    </row>
    <row r="1280" ht="12.75" spans="1:14">
      <c r="A1280" s="3" t="s">
        <v>992</v>
      </c>
      <c r="B1280" s="154">
        <f t="shared" si="6"/>
        <v>11288</v>
      </c>
      <c r="E1280" s="91" t="s">
        <v>10</v>
      </c>
      <c r="F1280" s="91" t="s">
        <v>1045</v>
      </c>
      <c r="G1280" s="3">
        <v>2019</v>
      </c>
      <c r="H1280" s="3" t="s">
        <v>1046</v>
      </c>
      <c r="I1280" s="3" t="s">
        <v>1042</v>
      </c>
      <c r="J1280" s="3" t="s">
        <v>1047</v>
      </c>
      <c r="K1280" s="3"/>
      <c r="L1280" s="3" t="s">
        <v>14</v>
      </c>
      <c r="M1280" s="3" t="s">
        <v>3770</v>
      </c>
      <c r="N1280" s="10"/>
    </row>
    <row r="1281" ht="12.75" spans="1:14">
      <c r="A1281" s="3" t="s">
        <v>992</v>
      </c>
      <c r="B1281" s="154">
        <f t="shared" si="6"/>
        <v>11289</v>
      </c>
      <c r="E1281" s="91" t="s">
        <v>10</v>
      </c>
      <c r="F1281" s="91" t="s">
        <v>3568</v>
      </c>
      <c r="G1281" s="3">
        <v>2019</v>
      </c>
      <c r="H1281" s="3" t="s">
        <v>1173</v>
      </c>
      <c r="I1281" s="3" t="s">
        <v>1052</v>
      </c>
      <c r="J1281" s="3">
        <v>20</v>
      </c>
      <c r="K1281" s="3" t="s">
        <v>1175</v>
      </c>
      <c r="L1281" s="3" t="s">
        <v>40</v>
      </c>
      <c r="M1281" s="3" t="s">
        <v>3770</v>
      </c>
      <c r="N1281" s="10"/>
    </row>
    <row r="1282" ht="12.75" spans="1:14">
      <c r="A1282" s="3" t="s">
        <v>992</v>
      </c>
      <c r="B1282" s="154">
        <f t="shared" si="6"/>
        <v>11290</v>
      </c>
      <c r="E1282" s="91" t="s">
        <v>10</v>
      </c>
      <c r="F1282" s="91" t="s">
        <v>1264</v>
      </c>
      <c r="G1282" s="3">
        <v>2019</v>
      </c>
      <c r="H1282" s="3" t="s">
        <v>861</v>
      </c>
      <c r="I1282" s="3" t="s">
        <v>1042</v>
      </c>
      <c r="J1282" s="3">
        <v>54</v>
      </c>
      <c r="K1282" s="3" t="s">
        <v>1043</v>
      </c>
      <c r="L1282" s="3" t="s">
        <v>14</v>
      </c>
      <c r="M1282" s="3" t="s">
        <v>3770</v>
      </c>
      <c r="N1282" s="10"/>
    </row>
    <row r="1283" ht="12.75" spans="1:14">
      <c r="A1283" s="3" t="s">
        <v>992</v>
      </c>
      <c r="B1283" s="154">
        <f t="shared" si="6"/>
        <v>11291</v>
      </c>
      <c r="E1283" s="91" t="s">
        <v>10</v>
      </c>
      <c r="F1283" s="91" t="s">
        <v>1265</v>
      </c>
      <c r="G1283" s="3">
        <v>2019</v>
      </c>
      <c r="H1283" s="3" t="s">
        <v>861</v>
      </c>
      <c r="I1283" s="3" t="s">
        <v>1042</v>
      </c>
      <c r="J1283" s="3">
        <v>54</v>
      </c>
      <c r="K1283" s="3" t="s">
        <v>1043</v>
      </c>
      <c r="L1283" s="3" t="s">
        <v>14</v>
      </c>
      <c r="M1283" s="3" t="s">
        <v>3770</v>
      </c>
      <c r="N1283" s="10"/>
    </row>
    <row r="1284" ht="12.75" spans="1:14">
      <c r="A1284" s="3" t="s">
        <v>992</v>
      </c>
      <c r="B1284" s="154">
        <f t="shared" si="6"/>
        <v>11292</v>
      </c>
      <c r="E1284" s="91" t="s">
        <v>10</v>
      </c>
      <c r="F1284" s="91" t="s">
        <v>3569</v>
      </c>
      <c r="G1284" s="3">
        <v>2017</v>
      </c>
      <c r="H1284" s="3" t="s">
        <v>1046</v>
      </c>
      <c r="I1284" s="3" t="s">
        <v>1179</v>
      </c>
      <c r="J1284" s="3" t="s">
        <v>3570</v>
      </c>
      <c r="K1284" s="3" t="s">
        <v>1181</v>
      </c>
      <c r="L1284" s="3" t="s">
        <v>27</v>
      </c>
      <c r="M1284" s="3" t="s">
        <v>3770</v>
      </c>
      <c r="N1284" s="10"/>
    </row>
    <row r="1285" ht="12.75" spans="1:14">
      <c r="A1285" s="3" t="s">
        <v>992</v>
      </c>
      <c r="B1285" s="154">
        <f t="shared" si="6"/>
        <v>11293</v>
      </c>
      <c r="E1285" s="91" t="s">
        <v>19</v>
      </c>
      <c r="F1285" s="91" t="s">
        <v>1178</v>
      </c>
      <c r="G1285" s="3">
        <v>2017</v>
      </c>
      <c r="H1285" s="3" t="s">
        <v>1046</v>
      </c>
      <c r="I1285" s="3" t="s">
        <v>1179</v>
      </c>
      <c r="J1285" s="3" t="s">
        <v>1180</v>
      </c>
      <c r="K1285" s="3" t="s">
        <v>1181</v>
      </c>
      <c r="L1285" s="3" t="s">
        <v>14</v>
      </c>
      <c r="M1285" s="3" t="s">
        <v>3770</v>
      </c>
      <c r="N1285" s="10"/>
    </row>
    <row r="1286" ht="12.75" spans="1:14">
      <c r="A1286" s="3" t="s">
        <v>992</v>
      </c>
      <c r="B1286" s="154">
        <f t="shared" si="6"/>
        <v>11294</v>
      </c>
      <c r="E1286" s="91" t="s">
        <v>10</v>
      </c>
      <c r="F1286" s="91" t="s">
        <v>3571</v>
      </c>
      <c r="G1286" s="3">
        <v>2017</v>
      </c>
      <c r="H1286" s="3" t="s">
        <v>1046</v>
      </c>
      <c r="I1286" s="3" t="s">
        <v>1179</v>
      </c>
      <c r="J1286" s="3" t="s">
        <v>3570</v>
      </c>
      <c r="K1286" s="3" t="s">
        <v>1181</v>
      </c>
      <c r="L1286" s="3" t="s">
        <v>27</v>
      </c>
      <c r="M1286" s="3" t="s">
        <v>3770</v>
      </c>
      <c r="N1286" s="10"/>
    </row>
    <row r="1287" ht="12.75" spans="1:14">
      <c r="A1287" s="3" t="s">
        <v>992</v>
      </c>
      <c r="B1287" s="154">
        <f t="shared" si="6"/>
        <v>11295</v>
      </c>
      <c r="E1287" s="91" t="s">
        <v>10</v>
      </c>
      <c r="F1287" s="91" t="s">
        <v>1182</v>
      </c>
      <c r="G1287" s="3">
        <v>2017</v>
      </c>
      <c r="H1287" s="3" t="s">
        <v>861</v>
      </c>
      <c r="I1287" s="3" t="s">
        <v>1179</v>
      </c>
      <c r="J1287" s="3" t="s">
        <v>1043</v>
      </c>
      <c r="K1287" s="3" t="s">
        <v>1181</v>
      </c>
      <c r="L1287" s="3" t="s">
        <v>40</v>
      </c>
      <c r="M1287" s="3" t="s">
        <v>3770</v>
      </c>
      <c r="N1287" s="10"/>
    </row>
    <row r="1288" ht="12.75" spans="1:14">
      <c r="A1288" s="3" t="s">
        <v>992</v>
      </c>
      <c r="B1288" s="154">
        <f t="shared" si="6"/>
        <v>11296</v>
      </c>
      <c r="E1288" s="91" t="s">
        <v>10</v>
      </c>
      <c r="F1288" s="91" t="s">
        <v>1266</v>
      </c>
      <c r="G1288" s="3">
        <v>2015</v>
      </c>
      <c r="H1288" s="3" t="s">
        <v>1046</v>
      </c>
      <c r="I1288" s="3" t="s">
        <v>1267</v>
      </c>
      <c r="J1288" s="3" t="s">
        <v>1268</v>
      </c>
      <c r="K1288" s="3" t="s">
        <v>1269</v>
      </c>
      <c r="L1288" s="3" t="s">
        <v>14</v>
      </c>
      <c r="M1288" s="3" t="s">
        <v>3770</v>
      </c>
      <c r="N1288" s="10"/>
    </row>
    <row r="1289" ht="12.75" spans="1:14">
      <c r="A1289" s="3" t="s">
        <v>992</v>
      </c>
      <c r="B1289" s="154">
        <f t="shared" si="6"/>
        <v>11297</v>
      </c>
      <c r="E1289" s="91" t="s">
        <v>10</v>
      </c>
      <c r="F1289" s="91" t="s">
        <v>1270</v>
      </c>
      <c r="G1289" s="3">
        <v>2015</v>
      </c>
      <c r="H1289" s="3" t="s">
        <v>1046</v>
      </c>
      <c r="I1289" s="3" t="s">
        <v>1267</v>
      </c>
      <c r="J1289" s="3" t="s">
        <v>1268</v>
      </c>
      <c r="K1289" s="3" t="s">
        <v>1269</v>
      </c>
      <c r="L1289" s="3" t="s">
        <v>14</v>
      </c>
      <c r="M1289" s="3" t="s">
        <v>3770</v>
      </c>
      <c r="N1289" s="10"/>
    </row>
    <row r="1290" ht="12.75" spans="1:14">
      <c r="A1290" s="3" t="s">
        <v>992</v>
      </c>
      <c r="B1290" s="154">
        <f t="shared" si="6"/>
        <v>11298</v>
      </c>
      <c r="E1290" s="91" t="s">
        <v>10</v>
      </c>
      <c r="F1290" s="91" t="s">
        <v>1271</v>
      </c>
      <c r="G1290" s="3">
        <v>2015</v>
      </c>
      <c r="H1290" s="3" t="s">
        <v>1046</v>
      </c>
      <c r="I1290" s="3" t="s">
        <v>1267</v>
      </c>
      <c r="J1290" s="3" t="s">
        <v>1268</v>
      </c>
      <c r="K1290" s="3" t="s">
        <v>1269</v>
      </c>
      <c r="L1290" s="3" t="s">
        <v>14</v>
      </c>
      <c r="M1290" s="3" t="s">
        <v>3770</v>
      </c>
      <c r="N1290" s="10"/>
    </row>
    <row r="1291" ht="12.75" spans="1:14">
      <c r="A1291" s="3" t="s">
        <v>992</v>
      </c>
      <c r="B1291" s="154">
        <f t="shared" si="6"/>
        <v>11299</v>
      </c>
      <c r="E1291" s="91" t="s">
        <v>10</v>
      </c>
      <c r="F1291" s="91" t="s">
        <v>4010</v>
      </c>
      <c r="G1291" s="3">
        <v>1999</v>
      </c>
      <c r="H1291" s="3" t="s">
        <v>3833</v>
      </c>
      <c r="I1291" s="3" t="s">
        <v>4011</v>
      </c>
      <c r="J1291" s="3" t="s">
        <v>3962</v>
      </c>
      <c r="K1291" s="3">
        <v>64</v>
      </c>
      <c r="L1291" s="3" t="s">
        <v>14</v>
      </c>
      <c r="M1291" s="3" t="s">
        <v>3833</v>
      </c>
      <c r="N1291" s="10"/>
    </row>
    <row r="1292" ht="12.75" spans="1:14">
      <c r="A1292" s="3" t="s">
        <v>992</v>
      </c>
      <c r="B1292" s="154">
        <f t="shared" si="6"/>
        <v>11300</v>
      </c>
      <c r="E1292" s="91" t="s">
        <v>10</v>
      </c>
      <c r="F1292" s="91" t="s">
        <v>4012</v>
      </c>
      <c r="G1292" s="3">
        <v>1999</v>
      </c>
      <c r="H1292" s="3" t="s">
        <v>3833</v>
      </c>
      <c r="I1292" s="3" t="s">
        <v>4013</v>
      </c>
      <c r="J1292" s="3"/>
      <c r="K1292" s="3">
        <v>34</v>
      </c>
      <c r="L1292" s="3" t="s">
        <v>14</v>
      </c>
      <c r="M1292" s="3" t="s">
        <v>3833</v>
      </c>
      <c r="N1292" s="10"/>
    </row>
    <row r="1293" ht="12.75" spans="1:14">
      <c r="A1293" s="3" t="s">
        <v>992</v>
      </c>
      <c r="B1293" s="154">
        <f t="shared" si="6"/>
        <v>11301</v>
      </c>
      <c r="E1293" s="91" t="s">
        <v>10</v>
      </c>
      <c r="F1293" s="91" t="s">
        <v>4014</v>
      </c>
      <c r="G1293" s="3">
        <v>1999</v>
      </c>
      <c r="H1293" s="3" t="s">
        <v>3833</v>
      </c>
      <c r="I1293" s="3" t="s">
        <v>4013</v>
      </c>
      <c r="J1293" s="3"/>
      <c r="K1293" s="3">
        <v>34</v>
      </c>
      <c r="L1293" s="3" t="s">
        <v>14</v>
      </c>
      <c r="M1293" s="3" t="s">
        <v>3833</v>
      </c>
      <c r="N1293" s="10"/>
    </row>
    <row r="1294" ht="12.75" spans="1:14">
      <c r="A1294" s="3" t="s">
        <v>992</v>
      </c>
      <c r="B1294" s="154">
        <f t="shared" si="6"/>
        <v>11302</v>
      </c>
      <c r="E1294" s="91" t="s">
        <v>10</v>
      </c>
      <c r="F1294" s="91" t="s">
        <v>4015</v>
      </c>
      <c r="G1294" s="3">
        <v>1999</v>
      </c>
      <c r="H1294" s="3" t="s">
        <v>3833</v>
      </c>
      <c r="I1294" s="3" t="s">
        <v>4016</v>
      </c>
      <c r="J1294" s="3"/>
      <c r="K1294" s="3">
        <v>51</v>
      </c>
      <c r="L1294" s="3" t="s">
        <v>170</v>
      </c>
      <c r="M1294" s="3" t="s">
        <v>3833</v>
      </c>
      <c r="N1294" s="10"/>
    </row>
    <row r="1295" ht="12.75" spans="1:14">
      <c r="A1295" s="3" t="s">
        <v>992</v>
      </c>
      <c r="B1295" s="154">
        <f t="shared" si="6"/>
        <v>11303</v>
      </c>
      <c r="E1295" s="91" t="s">
        <v>10</v>
      </c>
      <c r="F1295" s="91" t="s">
        <v>4017</v>
      </c>
      <c r="G1295" s="3">
        <v>1999</v>
      </c>
      <c r="H1295" s="3" t="s">
        <v>3833</v>
      </c>
      <c r="I1295" s="3" t="s">
        <v>4018</v>
      </c>
      <c r="J1295" s="3" t="s">
        <v>1059</v>
      </c>
      <c r="K1295" s="3">
        <v>33</v>
      </c>
      <c r="L1295" s="3" t="s">
        <v>170</v>
      </c>
      <c r="M1295" s="3" t="s">
        <v>3833</v>
      </c>
      <c r="N1295" s="10"/>
    </row>
    <row r="1296" ht="12.75" spans="1:14">
      <c r="A1296" s="3" t="s">
        <v>992</v>
      </c>
      <c r="B1296" s="154">
        <f t="shared" si="6"/>
        <v>11304</v>
      </c>
      <c r="E1296" s="91" t="s">
        <v>10</v>
      </c>
      <c r="F1296" s="91" t="s">
        <v>4019</v>
      </c>
      <c r="G1296" s="3">
        <v>1999</v>
      </c>
      <c r="H1296" s="3" t="s">
        <v>3833</v>
      </c>
      <c r="I1296" s="3" t="s">
        <v>3872</v>
      </c>
      <c r="J1296" s="3" t="s">
        <v>4020</v>
      </c>
      <c r="K1296" s="3">
        <v>6</v>
      </c>
      <c r="L1296" s="3" t="s">
        <v>1470</v>
      </c>
      <c r="M1296" s="3" t="s">
        <v>3833</v>
      </c>
      <c r="N1296" s="10"/>
    </row>
    <row r="1297" ht="12.75" spans="1:14">
      <c r="A1297" s="3" t="s">
        <v>992</v>
      </c>
      <c r="B1297" s="154">
        <f t="shared" si="6"/>
        <v>11305</v>
      </c>
      <c r="E1297" s="91" t="s">
        <v>10</v>
      </c>
      <c r="F1297" s="91" t="s">
        <v>4021</v>
      </c>
      <c r="G1297" s="3">
        <v>1999</v>
      </c>
      <c r="H1297" s="3" t="s">
        <v>3833</v>
      </c>
      <c r="I1297" s="3" t="s">
        <v>4022</v>
      </c>
      <c r="J1297" s="3" t="s">
        <v>1059</v>
      </c>
      <c r="K1297" s="3">
        <v>36</v>
      </c>
      <c r="L1297" s="3" t="s">
        <v>27</v>
      </c>
      <c r="M1297" s="3" t="s">
        <v>3833</v>
      </c>
      <c r="N1297" s="10"/>
    </row>
    <row r="1298" ht="12.75" spans="1:14">
      <c r="A1298" s="3" t="s">
        <v>992</v>
      </c>
      <c r="B1298" s="154">
        <f t="shared" si="6"/>
        <v>11306</v>
      </c>
      <c r="E1298" s="91" t="s">
        <v>10</v>
      </c>
      <c r="F1298" s="91" t="s">
        <v>4023</v>
      </c>
      <c r="G1298" s="3">
        <v>1999</v>
      </c>
      <c r="H1298" s="3" t="s">
        <v>3833</v>
      </c>
      <c r="I1298" s="3" t="s">
        <v>4024</v>
      </c>
      <c r="J1298" s="3" t="s">
        <v>1059</v>
      </c>
      <c r="K1298" s="3">
        <v>50</v>
      </c>
      <c r="L1298" s="3" t="s">
        <v>977</v>
      </c>
      <c r="M1298" s="3" t="s">
        <v>3833</v>
      </c>
      <c r="N1298" s="10"/>
    </row>
    <row r="1299" ht="12.75" spans="1:14">
      <c r="A1299" s="3" t="s">
        <v>992</v>
      </c>
      <c r="B1299" s="154">
        <f t="shared" si="6"/>
        <v>11307</v>
      </c>
      <c r="E1299" s="91" t="s">
        <v>10</v>
      </c>
      <c r="F1299" s="91" t="s">
        <v>4025</v>
      </c>
      <c r="G1299" s="3">
        <v>1999</v>
      </c>
      <c r="H1299" s="3" t="s">
        <v>3833</v>
      </c>
      <c r="I1299" s="3" t="s">
        <v>4026</v>
      </c>
      <c r="J1299" s="3" t="s">
        <v>1059</v>
      </c>
      <c r="K1299" s="3">
        <v>41</v>
      </c>
      <c r="L1299" s="3" t="s">
        <v>27</v>
      </c>
      <c r="M1299" s="3" t="s">
        <v>3833</v>
      </c>
      <c r="N1299" s="10"/>
    </row>
    <row r="1300" ht="12.75" spans="1:14">
      <c r="A1300" s="3" t="s">
        <v>992</v>
      </c>
      <c r="B1300" s="154">
        <f t="shared" si="6"/>
        <v>11308</v>
      </c>
      <c r="E1300" s="91" t="s">
        <v>10</v>
      </c>
      <c r="F1300" s="91" t="s">
        <v>4027</v>
      </c>
      <c r="G1300" s="3">
        <v>1999</v>
      </c>
      <c r="H1300" s="3" t="s">
        <v>3833</v>
      </c>
      <c r="I1300" s="3" t="s">
        <v>4028</v>
      </c>
      <c r="J1300" s="3"/>
      <c r="K1300" s="3">
        <v>40</v>
      </c>
      <c r="L1300" s="3" t="s">
        <v>14</v>
      </c>
      <c r="M1300" s="3" t="s">
        <v>3833</v>
      </c>
      <c r="N1300" s="10"/>
    </row>
    <row r="1301" ht="12.75" spans="1:14">
      <c r="A1301" s="3" t="s">
        <v>992</v>
      </c>
      <c r="B1301" s="154">
        <f t="shared" si="6"/>
        <v>11309</v>
      </c>
      <c r="E1301" s="91" t="s">
        <v>10</v>
      </c>
      <c r="F1301" s="91" t="s">
        <v>4029</v>
      </c>
      <c r="G1301" s="3">
        <v>1999</v>
      </c>
      <c r="H1301" s="3" t="s">
        <v>3833</v>
      </c>
      <c r="I1301" s="3" t="s">
        <v>4030</v>
      </c>
      <c r="J1301" s="3" t="s">
        <v>4031</v>
      </c>
      <c r="K1301" s="3">
        <v>64</v>
      </c>
      <c r="L1301" s="3" t="s">
        <v>14</v>
      </c>
      <c r="M1301" s="3" t="s">
        <v>3833</v>
      </c>
      <c r="N1301" s="10"/>
    </row>
    <row r="1302" ht="12.75" spans="1:14">
      <c r="A1302" s="3" t="s">
        <v>992</v>
      </c>
      <c r="B1302" s="154">
        <f t="shared" si="6"/>
        <v>11310</v>
      </c>
      <c r="E1302" s="91" t="s">
        <v>10</v>
      </c>
      <c r="F1302" s="91" t="s">
        <v>4032</v>
      </c>
      <c r="G1302" s="3">
        <v>1999</v>
      </c>
      <c r="H1302" s="3" t="s">
        <v>3833</v>
      </c>
      <c r="I1302" s="3" t="s">
        <v>4033</v>
      </c>
      <c r="J1302" s="3"/>
      <c r="K1302" s="3">
        <v>38</v>
      </c>
      <c r="L1302" s="3" t="s">
        <v>27</v>
      </c>
      <c r="M1302" s="3" t="s">
        <v>3833</v>
      </c>
      <c r="N1302" s="10"/>
    </row>
    <row r="1303" ht="12.75" spans="1:14">
      <c r="A1303" s="3" t="s">
        <v>992</v>
      </c>
      <c r="B1303" s="154">
        <f t="shared" si="6"/>
        <v>11311</v>
      </c>
      <c r="E1303" s="91" t="s">
        <v>10</v>
      </c>
      <c r="F1303" s="91" t="s">
        <v>4034</v>
      </c>
      <c r="G1303" s="3">
        <v>1999</v>
      </c>
      <c r="H1303" s="3" t="s">
        <v>3833</v>
      </c>
      <c r="I1303" s="3" t="s">
        <v>4035</v>
      </c>
      <c r="J1303" s="3"/>
      <c r="K1303" s="3">
        <v>21</v>
      </c>
      <c r="L1303" s="3" t="s">
        <v>27</v>
      </c>
      <c r="M1303" s="3" t="s">
        <v>3833</v>
      </c>
      <c r="N1303" s="10"/>
    </row>
    <row r="1304" ht="12.75" spans="1:14">
      <c r="A1304" s="3" t="s">
        <v>992</v>
      </c>
      <c r="B1304" s="154">
        <f t="shared" si="6"/>
        <v>11312</v>
      </c>
      <c r="E1304" s="91" t="s">
        <v>10</v>
      </c>
      <c r="F1304" s="91" t="s">
        <v>4036</v>
      </c>
      <c r="G1304" s="3">
        <v>1999</v>
      </c>
      <c r="H1304" s="3" t="s">
        <v>3833</v>
      </c>
      <c r="I1304" s="3" t="s">
        <v>4035</v>
      </c>
      <c r="J1304" s="3"/>
      <c r="K1304" s="3">
        <v>21</v>
      </c>
      <c r="L1304" s="3" t="s">
        <v>2710</v>
      </c>
      <c r="M1304" s="3" t="s">
        <v>3833</v>
      </c>
      <c r="N1304" s="10"/>
    </row>
    <row r="1305" ht="12.75" spans="1:14">
      <c r="A1305" s="3" t="s">
        <v>992</v>
      </c>
      <c r="B1305" s="154">
        <f t="shared" si="6"/>
        <v>11313</v>
      </c>
      <c r="E1305" s="91" t="s">
        <v>10</v>
      </c>
      <c r="F1305" s="91" t="s">
        <v>4037</v>
      </c>
      <c r="G1305" s="3">
        <v>2000</v>
      </c>
      <c r="H1305" s="3" t="s">
        <v>3833</v>
      </c>
      <c r="I1305" s="3" t="s">
        <v>4038</v>
      </c>
      <c r="J1305" s="3"/>
      <c r="K1305" s="3">
        <v>70</v>
      </c>
      <c r="L1305" s="3" t="s">
        <v>27</v>
      </c>
      <c r="M1305" s="3" t="s">
        <v>3833</v>
      </c>
      <c r="N1305" s="10"/>
    </row>
    <row r="1306" ht="12.75" spans="1:14">
      <c r="A1306" s="3" t="s">
        <v>992</v>
      </c>
      <c r="B1306" s="154">
        <f t="shared" si="6"/>
        <v>11314</v>
      </c>
      <c r="E1306" s="91" t="s">
        <v>10</v>
      </c>
      <c r="F1306" s="91" t="s">
        <v>4039</v>
      </c>
      <c r="G1306" s="3">
        <v>2000</v>
      </c>
      <c r="H1306" s="3" t="s">
        <v>3833</v>
      </c>
      <c r="I1306" s="3" t="s">
        <v>4040</v>
      </c>
      <c r="J1306" s="3"/>
      <c r="K1306" s="3">
        <v>58</v>
      </c>
      <c r="L1306" s="3" t="s">
        <v>27</v>
      </c>
      <c r="M1306" s="3" t="s">
        <v>3833</v>
      </c>
      <c r="N1306" s="10"/>
    </row>
    <row r="1307" ht="12.75" spans="1:14">
      <c r="A1307" s="3" t="s">
        <v>992</v>
      </c>
      <c r="B1307" s="154">
        <f t="shared" si="6"/>
        <v>11315</v>
      </c>
      <c r="E1307" s="91" t="s">
        <v>10</v>
      </c>
      <c r="F1307" s="91" t="s">
        <v>4041</v>
      </c>
      <c r="G1307" s="3">
        <v>2000</v>
      </c>
      <c r="H1307" s="3" t="s">
        <v>3833</v>
      </c>
      <c r="I1307" s="3" t="s">
        <v>4040</v>
      </c>
      <c r="J1307" s="3"/>
      <c r="K1307" s="3">
        <v>58</v>
      </c>
      <c r="L1307" s="3" t="s">
        <v>14</v>
      </c>
      <c r="M1307" s="3" t="s">
        <v>3833</v>
      </c>
      <c r="N1307" s="10"/>
    </row>
    <row r="1308" ht="12.75" spans="1:14">
      <c r="A1308" s="3" t="s">
        <v>992</v>
      </c>
      <c r="B1308" s="154">
        <f t="shared" si="6"/>
        <v>11316</v>
      </c>
      <c r="E1308" s="91" t="s">
        <v>10</v>
      </c>
      <c r="F1308" s="91" t="s">
        <v>4042</v>
      </c>
      <c r="G1308" s="3">
        <v>2000</v>
      </c>
      <c r="H1308" s="3" t="s">
        <v>3833</v>
      </c>
      <c r="I1308" s="3" t="s">
        <v>4043</v>
      </c>
      <c r="J1308" s="3"/>
      <c r="K1308" s="3">
        <v>56</v>
      </c>
      <c r="L1308" s="3" t="s">
        <v>40</v>
      </c>
      <c r="M1308" s="3" t="s">
        <v>3833</v>
      </c>
      <c r="N1308" s="10"/>
    </row>
    <row r="1309" ht="12.75" spans="1:14">
      <c r="A1309" s="3" t="s">
        <v>992</v>
      </c>
      <c r="B1309" s="154">
        <f t="shared" si="6"/>
        <v>11317</v>
      </c>
      <c r="E1309" s="91" t="s">
        <v>10</v>
      </c>
      <c r="F1309" s="91" t="s">
        <v>4044</v>
      </c>
      <c r="G1309" s="3">
        <v>2000</v>
      </c>
      <c r="H1309" s="3" t="s">
        <v>3833</v>
      </c>
      <c r="I1309" s="3" t="s">
        <v>4045</v>
      </c>
      <c r="J1309" s="3" t="s">
        <v>1059</v>
      </c>
      <c r="K1309" s="3">
        <v>65</v>
      </c>
      <c r="L1309" s="3" t="s">
        <v>40</v>
      </c>
      <c r="M1309" s="3" t="s">
        <v>3833</v>
      </c>
      <c r="N1309" s="10"/>
    </row>
    <row r="1310" ht="12.75" spans="1:14">
      <c r="A1310" s="3" t="s">
        <v>992</v>
      </c>
      <c r="B1310" s="154">
        <f t="shared" si="6"/>
        <v>11318</v>
      </c>
      <c r="E1310" s="91" t="s">
        <v>10</v>
      </c>
      <c r="F1310" s="91" t="s">
        <v>4046</v>
      </c>
      <c r="G1310" s="3">
        <v>2000</v>
      </c>
      <c r="H1310" s="3" t="s">
        <v>3833</v>
      </c>
      <c r="I1310" s="3" t="s">
        <v>4047</v>
      </c>
      <c r="J1310" s="3"/>
      <c r="K1310" s="3">
        <v>43</v>
      </c>
      <c r="L1310" s="3" t="s">
        <v>14</v>
      </c>
      <c r="M1310" s="3" t="s">
        <v>3833</v>
      </c>
      <c r="N1310" s="10"/>
    </row>
    <row r="1311" ht="12.75" spans="1:14">
      <c r="A1311" s="3" t="s">
        <v>992</v>
      </c>
      <c r="B1311" s="154">
        <f t="shared" si="6"/>
        <v>11319</v>
      </c>
      <c r="E1311" s="91" t="s">
        <v>10</v>
      </c>
      <c r="F1311" s="91" t="s">
        <v>4048</v>
      </c>
      <c r="G1311" s="3">
        <v>1999</v>
      </c>
      <c r="H1311" s="3" t="s">
        <v>3833</v>
      </c>
      <c r="I1311" s="3" t="s">
        <v>4049</v>
      </c>
      <c r="J1311" s="3" t="s">
        <v>1059</v>
      </c>
      <c r="K1311" s="3">
        <v>62</v>
      </c>
      <c r="L1311" s="3" t="s">
        <v>27</v>
      </c>
      <c r="M1311" s="3" t="s">
        <v>3833</v>
      </c>
      <c r="N1311" s="10"/>
    </row>
    <row r="1312" ht="12.75" spans="1:14">
      <c r="A1312" s="3" t="s">
        <v>992</v>
      </c>
      <c r="B1312" s="154">
        <f t="shared" si="6"/>
        <v>11320</v>
      </c>
      <c r="E1312" s="91" t="s">
        <v>10</v>
      </c>
      <c r="F1312" s="91" t="s">
        <v>4050</v>
      </c>
      <c r="G1312" s="3">
        <v>1999</v>
      </c>
      <c r="H1312" s="3" t="s">
        <v>3833</v>
      </c>
      <c r="I1312" s="3" t="s">
        <v>4045</v>
      </c>
      <c r="J1312" s="3" t="s">
        <v>1059</v>
      </c>
      <c r="K1312" s="3">
        <v>53</v>
      </c>
      <c r="L1312" s="3" t="s">
        <v>170</v>
      </c>
      <c r="M1312" s="3" t="s">
        <v>3833</v>
      </c>
      <c r="N1312" s="10"/>
    </row>
    <row r="1313" ht="12.75" spans="1:14">
      <c r="A1313" s="3" t="s">
        <v>992</v>
      </c>
      <c r="B1313" s="154">
        <f t="shared" si="6"/>
        <v>11321</v>
      </c>
      <c r="E1313" s="91" t="s">
        <v>10</v>
      </c>
      <c r="F1313" s="91" t="s">
        <v>4051</v>
      </c>
      <c r="G1313" s="3">
        <v>1999</v>
      </c>
      <c r="H1313" s="3" t="s">
        <v>3833</v>
      </c>
      <c r="I1313" s="3" t="s">
        <v>4052</v>
      </c>
      <c r="J1313" s="3" t="s">
        <v>1059</v>
      </c>
      <c r="K1313" s="3">
        <v>28</v>
      </c>
      <c r="L1313" s="3" t="s">
        <v>27</v>
      </c>
      <c r="M1313" s="3" t="s">
        <v>3833</v>
      </c>
      <c r="N1313" s="10"/>
    </row>
    <row r="1314" ht="12.75" spans="1:14">
      <c r="A1314" s="3" t="s">
        <v>992</v>
      </c>
      <c r="B1314" s="154">
        <f t="shared" si="6"/>
        <v>11322</v>
      </c>
      <c r="E1314" s="91" t="s">
        <v>10</v>
      </c>
      <c r="F1314" s="91" t="s">
        <v>4053</v>
      </c>
      <c r="G1314" s="3">
        <v>1997</v>
      </c>
      <c r="H1314" s="3" t="s">
        <v>3841</v>
      </c>
      <c r="I1314" s="3" t="s">
        <v>4054</v>
      </c>
      <c r="J1314" s="3"/>
      <c r="K1314" s="3">
        <v>8</v>
      </c>
      <c r="L1314" s="3" t="s">
        <v>27</v>
      </c>
      <c r="M1314" s="3" t="s">
        <v>3833</v>
      </c>
      <c r="N1314" s="10"/>
    </row>
    <row r="1315" ht="12.75" spans="1:14">
      <c r="A1315" s="3" t="s">
        <v>992</v>
      </c>
      <c r="B1315" s="154">
        <f t="shared" si="6"/>
        <v>11323</v>
      </c>
      <c r="E1315" s="91" t="s">
        <v>10</v>
      </c>
      <c r="F1315" s="91" t="s">
        <v>4055</v>
      </c>
      <c r="G1315" s="3">
        <v>1999</v>
      </c>
      <c r="H1315" s="3" t="s">
        <v>3833</v>
      </c>
      <c r="I1315" s="3" t="s">
        <v>4018</v>
      </c>
      <c r="J1315" s="3" t="s">
        <v>4056</v>
      </c>
      <c r="K1315" s="3">
        <v>33</v>
      </c>
      <c r="L1315" s="3" t="s">
        <v>170</v>
      </c>
      <c r="M1315" s="3" t="s">
        <v>3833</v>
      </c>
      <c r="N1315" s="10"/>
    </row>
    <row r="1316" ht="12.75" spans="1:14">
      <c r="A1316" s="3" t="s">
        <v>992</v>
      </c>
      <c r="B1316" s="154">
        <f t="shared" si="6"/>
        <v>11324</v>
      </c>
      <c r="E1316" s="91" t="s">
        <v>10</v>
      </c>
      <c r="F1316" s="91" t="s">
        <v>4057</v>
      </c>
      <c r="G1316" s="3">
        <v>1999</v>
      </c>
      <c r="H1316" s="3" t="s">
        <v>3833</v>
      </c>
      <c r="I1316" s="3" t="s">
        <v>4028</v>
      </c>
      <c r="J1316" s="3" t="s">
        <v>4031</v>
      </c>
      <c r="K1316" s="3">
        <v>40</v>
      </c>
      <c r="L1316" s="3" t="s">
        <v>27</v>
      </c>
      <c r="M1316" s="3" t="s">
        <v>3833</v>
      </c>
      <c r="N1316" s="10"/>
    </row>
    <row r="1317" ht="12.75" spans="1:14">
      <c r="A1317" s="3" t="s">
        <v>992</v>
      </c>
      <c r="B1317" s="154">
        <f t="shared" si="6"/>
        <v>11325</v>
      </c>
      <c r="E1317" s="91" t="s">
        <v>10</v>
      </c>
      <c r="F1317" s="91" t="s">
        <v>4058</v>
      </c>
      <c r="G1317" s="3">
        <v>1999</v>
      </c>
      <c r="H1317" s="3" t="s">
        <v>3833</v>
      </c>
      <c r="I1317" s="3" t="s">
        <v>4059</v>
      </c>
      <c r="J1317" s="3"/>
      <c r="K1317" s="3">
        <v>32</v>
      </c>
      <c r="L1317" s="3" t="s">
        <v>27</v>
      </c>
      <c r="M1317" s="3" t="s">
        <v>3833</v>
      </c>
      <c r="N1317" s="10"/>
    </row>
    <row r="1318" ht="12.75" spans="1:14">
      <c r="A1318" s="3" t="s">
        <v>992</v>
      </c>
      <c r="B1318" s="154">
        <f t="shared" si="6"/>
        <v>11326</v>
      </c>
      <c r="E1318" s="91" t="s">
        <v>10</v>
      </c>
      <c r="F1318" s="91" t="s">
        <v>4060</v>
      </c>
      <c r="G1318" s="3">
        <v>1999</v>
      </c>
      <c r="H1318" s="3" t="s">
        <v>3833</v>
      </c>
      <c r="I1318" s="3" t="s">
        <v>4061</v>
      </c>
      <c r="J1318" s="3" t="s">
        <v>4031</v>
      </c>
      <c r="K1318" s="3">
        <v>43</v>
      </c>
      <c r="L1318" s="3" t="s">
        <v>170</v>
      </c>
      <c r="M1318" s="3" t="s">
        <v>3833</v>
      </c>
      <c r="N1318" s="10"/>
    </row>
    <row r="1319" ht="12.75" spans="1:14">
      <c r="A1319" s="3" t="s">
        <v>992</v>
      </c>
      <c r="B1319" s="154">
        <f t="shared" si="6"/>
        <v>11327</v>
      </c>
      <c r="E1319" s="91" t="s">
        <v>10</v>
      </c>
      <c r="F1319" s="91" t="s">
        <v>4062</v>
      </c>
      <c r="G1319" s="3">
        <v>1999</v>
      </c>
      <c r="H1319" s="3" t="s">
        <v>3833</v>
      </c>
      <c r="I1319" s="3" t="s">
        <v>4063</v>
      </c>
      <c r="J1319" s="3" t="s">
        <v>4056</v>
      </c>
      <c r="K1319" s="3">
        <v>45</v>
      </c>
      <c r="L1319" s="3" t="s">
        <v>170</v>
      </c>
      <c r="M1319" s="3" t="s">
        <v>3833</v>
      </c>
      <c r="N1319" s="10"/>
    </row>
    <row r="1320" ht="12.75" spans="1:14">
      <c r="A1320" s="3" t="s">
        <v>992</v>
      </c>
      <c r="B1320" s="154">
        <f t="shared" si="6"/>
        <v>11328</v>
      </c>
      <c r="E1320" s="91" t="s">
        <v>10</v>
      </c>
      <c r="F1320" s="91" t="s">
        <v>4064</v>
      </c>
      <c r="G1320" s="3">
        <v>1999</v>
      </c>
      <c r="H1320" s="3" t="s">
        <v>3833</v>
      </c>
      <c r="I1320" s="3" t="s">
        <v>4065</v>
      </c>
      <c r="J1320" s="3" t="s">
        <v>4031</v>
      </c>
      <c r="K1320" s="3">
        <v>49</v>
      </c>
      <c r="L1320" s="3" t="s">
        <v>27</v>
      </c>
      <c r="M1320" s="3" t="s">
        <v>3833</v>
      </c>
      <c r="N1320" s="10"/>
    </row>
    <row r="1321" ht="12.75" spans="1:14">
      <c r="A1321" s="3" t="s">
        <v>992</v>
      </c>
      <c r="B1321" s="154">
        <f t="shared" si="6"/>
        <v>11329</v>
      </c>
      <c r="E1321" s="91" t="s">
        <v>10</v>
      </c>
      <c r="F1321" s="91" t="s">
        <v>4066</v>
      </c>
      <c r="G1321" s="3">
        <v>1999</v>
      </c>
      <c r="H1321" s="3" t="s">
        <v>3833</v>
      </c>
      <c r="I1321" s="3" t="s">
        <v>4067</v>
      </c>
      <c r="J1321" s="3"/>
      <c r="K1321" s="3">
        <v>50</v>
      </c>
      <c r="L1321" s="3" t="s">
        <v>27</v>
      </c>
      <c r="M1321" s="3" t="s">
        <v>3833</v>
      </c>
      <c r="N1321" s="10"/>
    </row>
    <row r="1322" ht="12.75" spans="1:14">
      <c r="A1322" s="3" t="s">
        <v>992</v>
      </c>
      <c r="B1322" s="154">
        <f t="shared" si="6"/>
        <v>11330</v>
      </c>
      <c r="E1322" s="91" t="s">
        <v>10</v>
      </c>
      <c r="F1322" s="91" t="s">
        <v>4068</v>
      </c>
      <c r="G1322" s="3">
        <v>1999</v>
      </c>
      <c r="H1322" s="3" t="s">
        <v>3833</v>
      </c>
      <c r="I1322" s="3" t="s">
        <v>4030</v>
      </c>
      <c r="J1322" s="3" t="s">
        <v>4031</v>
      </c>
      <c r="K1322" s="3">
        <v>64</v>
      </c>
      <c r="L1322" s="3" t="s">
        <v>14</v>
      </c>
      <c r="M1322" s="3" t="s">
        <v>3833</v>
      </c>
      <c r="N1322" s="10"/>
    </row>
    <row r="1323" ht="12.75" spans="1:14">
      <c r="A1323" s="3" t="s">
        <v>992</v>
      </c>
      <c r="B1323" s="154">
        <f t="shared" si="6"/>
        <v>11331</v>
      </c>
      <c r="E1323" s="91" t="s">
        <v>10</v>
      </c>
      <c r="F1323" s="91" t="s">
        <v>4069</v>
      </c>
      <c r="G1323" s="3">
        <v>1999</v>
      </c>
      <c r="H1323" s="3" t="s">
        <v>3833</v>
      </c>
      <c r="I1323" s="3" t="s">
        <v>4070</v>
      </c>
      <c r="J1323" s="3" t="s">
        <v>3962</v>
      </c>
      <c r="K1323" s="3">
        <v>60</v>
      </c>
      <c r="L1323" s="3" t="s">
        <v>40</v>
      </c>
      <c r="M1323" s="3" t="s">
        <v>3833</v>
      </c>
      <c r="N1323" s="10"/>
    </row>
    <row r="1324" ht="12.75" spans="1:14">
      <c r="A1324" s="3" t="s">
        <v>992</v>
      </c>
      <c r="B1324" s="154">
        <f t="shared" si="6"/>
        <v>11332</v>
      </c>
      <c r="E1324" s="91" t="s">
        <v>10</v>
      </c>
      <c r="F1324" s="91" t="s">
        <v>4071</v>
      </c>
      <c r="G1324" s="3">
        <v>2000</v>
      </c>
      <c r="H1324" s="3" t="s">
        <v>3841</v>
      </c>
      <c r="I1324" s="3" t="s">
        <v>4072</v>
      </c>
      <c r="J1324" s="3" t="s">
        <v>4056</v>
      </c>
      <c r="K1324" s="3">
        <v>37</v>
      </c>
      <c r="L1324" s="3" t="s">
        <v>27</v>
      </c>
      <c r="M1324" s="3" t="s">
        <v>3833</v>
      </c>
      <c r="N1324" s="10"/>
    </row>
    <row r="1325" ht="12.75" spans="1:14">
      <c r="A1325" s="3" t="s">
        <v>992</v>
      </c>
      <c r="B1325" s="154">
        <f t="shared" si="6"/>
        <v>11333</v>
      </c>
      <c r="E1325" s="91" t="s">
        <v>10</v>
      </c>
      <c r="F1325" s="91" t="s">
        <v>4073</v>
      </c>
      <c r="G1325" s="3">
        <v>1999</v>
      </c>
      <c r="H1325" s="3" t="s">
        <v>3833</v>
      </c>
      <c r="I1325" s="3" t="s">
        <v>4074</v>
      </c>
      <c r="J1325" s="3" t="s">
        <v>4031</v>
      </c>
      <c r="K1325" s="3">
        <v>39</v>
      </c>
      <c r="L1325" s="3" t="s">
        <v>14</v>
      </c>
      <c r="M1325" s="3" t="s">
        <v>3833</v>
      </c>
      <c r="N1325" s="10"/>
    </row>
    <row r="1326" ht="12.75" spans="1:14">
      <c r="A1326" s="3" t="s">
        <v>4842</v>
      </c>
      <c r="B1326" s="154">
        <f t="shared" si="6"/>
        <v>11334</v>
      </c>
      <c r="E1326" s="91" t="s">
        <v>10</v>
      </c>
      <c r="F1326" s="91" t="s">
        <v>4075</v>
      </c>
      <c r="G1326" s="3">
        <v>1999</v>
      </c>
      <c r="H1326" s="3" t="s">
        <v>3833</v>
      </c>
      <c r="I1326" s="3" t="s">
        <v>4076</v>
      </c>
      <c r="J1326" s="3"/>
      <c r="K1326" s="3">
        <v>46</v>
      </c>
      <c r="L1326" s="3" t="s">
        <v>14</v>
      </c>
      <c r="M1326" s="3" t="s">
        <v>3833</v>
      </c>
      <c r="N1326" s="10"/>
    </row>
    <row r="1327" ht="12.75" spans="1:14">
      <c r="A1327" s="3" t="s">
        <v>4842</v>
      </c>
      <c r="B1327" s="154">
        <f t="shared" si="6"/>
        <v>11335</v>
      </c>
      <c r="E1327" s="91" t="s">
        <v>10</v>
      </c>
      <c r="F1327" s="91" t="s">
        <v>4077</v>
      </c>
      <c r="G1327" s="3">
        <v>2000</v>
      </c>
      <c r="H1327" s="3" t="s">
        <v>3833</v>
      </c>
      <c r="I1327" s="3" t="s">
        <v>4078</v>
      </c>
      <c r="J1327" s="3" t="s">
        <v>4079</v>
      </c>
      <c r="K1327" s="3">
        <v>61</v>
      </c>
      <c r="L1327" s="3" t="s">
        <v>14</v>
      </c>
      <c r="M1327" s="3" t="s">
        <v>3833</v>
      </c>
      <c r="N1327" s="10"/>
    </row>
    <row r="1328" ht="12.75" spans="2:14">
      <c r="B1328" s="154">
        <f t="shared" si="6"/>
        <v>11336</v>
      </c>
      <c r="E1328" s="91" t="s">
        <v>10</v>
      </c>
      <c r="F1328" s="91" t="s">
        <v>4080</v>
      </c>
      <c r="G1328" s="3">
        <v>1999</v>
      </c>
      <c r="H1328" s="3" t="s">
        <v>3833</v>
      </c>
      <c r="I1328" s="3" t="s">
        <v>4078</v>
      </c>
      <c r="J1328" s="3"/>
      <c r="K1328" s="3">
        <v>55</v>
      </c>
      <c r="L1328" s="3" t="s">
        <v>14</v>
      </c>
      <c r="M1328" s="3" t="s">
        <v>3833</v>
      </c>
      <c r="N1328" s="10"/>
    </row>
    <row r="1329" ht="12.75" spans="2:14">
      <c r="B1329" s="154">
        <f t="shared" si="6"/>
        <v>11337</v>
      </c>
      <c r="E1329" s="91" t="s">
        <v>10</v>
      </c>
      <c r="F1329" s="91" t="s">
        <v>4081</v>
      </c>
      <c r="G1329" s="3">
        <v>2000</v>
      </c>
      <c r="H1329" s="3" t="s">
        <v>3871</v>
      </c>
      <c r="I1329" s="3" t="s">
        <v>4082</v>
      </c>
      <c r="J1329" s="3" t="s">
        <v>3875</v>
      </c>
      <c r="K1329" s="3">
        <v>49</v>
      </c>
      <c r="L1329" s="3" t="s">
        <v>170</v>
      </c>
      <c r="M1329" s="3" t="s">
        <v>3833</v>
      </c>
      <c r="N1329" s="10"/>
    </row>
    <row r="1330" ht="12.75" spans="2:14">
      <c r="B1330" s="154">
        <f t="shared" si="6"/>
        <v>11338</v>
      </c>
      <c r="E1330" s="91" t="s">
        <v>10</v>
      </c>
      <c r="F1330" s="91" t="s">
        <v>4083</v>
      </c>
      <c r="G1330" s="3">
        <v>1999</v>
      </c>
      <c r="H1330" s="3" t="s">
        <v>3871</v>
      </c>
      <c r="I1330" s="3" t="s">
        <v>4084</v>
      </c>
      <c r="J1330" s="3"/>
      <c r="K1330" s="3">
        <v>21</v>
      </c>
      <c r="L1330" s="3" t="s">
        <v>14</v>
      </c>
      <c r="M1330" s="3" t="s">
        <v>3833</v>
      </c>
      <c r="N1330" s="10"/>
    </row>
    <row r="1331" ht="12.75" spans="2:14">
      <c r="B1331" s="154">
        <f t="shared" si="6"/>
        <v>11339</v>
      </c>
      <c r="E1331" s="91" t="s">
        <v>10</v>
      </c>
      <c r="F1331" s="91" t="s">
        <v>4085</v>
      </c>
      <c r="G1331" s="3">
        <v>1999</v>
      </c>
      <c r="H1331" s="3" t="s">
        <v>3845</v>
      </c>
      <c r="I1331" s="3" t="s">
        <v>4086</v>
      </c>
      <c r="J1331" s="3"/>
      <c r="K1331" s="3">
        <v>63</v>
      </c>
      <c r="L1331" s="3" t="s">
        <v>14</v>
      </c>
      <c r="M1331" s="3" t="s">
        <v>3833</v>
      </c>
      <c r="N1331" s="10"/>
    </row>
    <row r="1332" ht="12.75" spans="2:14">
      <c r="B1332" s="154">
        <f t="shared" si="6"/>
        <v>11340</v>
      </c>
      <c r="E1332" s="91" t="s">
        <v>10</v>
      </c>
      <c r="F1332" s="91" t="s">
        <v>4087</v>
      </c>
      <c r="G1332" s="3">
        <v>1999</v>
      </c>
      <c r="H1332" s="3" t="s">
        <v>4088</v>
      </c>
      <c r="I1332" s="3" t="s">
        <v>4089</v>
      </c>
      <c r="J1332" s="3"/>
      <c r="K1332" s="3">
        <v>134</v>
      </c>
      <c r="L1332" s="3" t="s">
        <v>27</v>
      </c>
      <c r="M1332" s="3" t="s">
        <v>3833</v>
      </c>
      <c r="N1332" s="10"/>
    </row>
    <row r="1333" ht="12.75" spans="2:14">
      <c r="B1333" s="154">
        <f t="shared" si="6"/>
        <v>11341</v>
      </c>
      <c r="E1333" s="91" t="s">
        <v>10</v>
      </c>
      <c r="F1333" s="91" t="s">
        <v>4090</v>
      </c>
      <c r="G1333" s="3">
        <v>1999</v>
      </c>
      <c r="H1333" s="3" t="s">
        <v>3845</v>
      </c>
      <c r="I1333" s="3" t="s">
        <v>4091</v>
      </c>
      <c r="J1333" s="3"/>
      <c r="K1333" s="3">
        <v>48</v>
      </c>
      <c r="L1333" s="3" t="s">
        <v>14</v>
      </c>
      <c r="M1333" s="3" t="s">
        <v>3833</v>
      </c>
      <c r="N1333" s="10"/>
    </row>
    <row r="1334" ht="12.75" spans="2:14">
      <c r="B1334" s="154">
        <f t="shared" si="6"/>
        <v>11342</v>
      </c>
      <c r="E1334" s="91" t="s">
        <v>10</v>
      </c>
      <c r="F1334" s="91" t="s">
        <v>4092</v>
      </c>
      <c r="G1334" s="3">
        <v>1999</v>
      </c>
      <c r="H1334" s="3" t="s">
        <v>3845</v>
      </c>
      <c r="I1334" s="3" t="s">
        <v>4093</v>
      </c>
      <c r="J1334" s="3"/>
      <c r="K1334" s="3">
        <v>64</v>
      </c>
      <c r="L1334" s="3" t="s">
        <v>27</v>
      </c>
      <c r="M1334" s="3" t="s">
        <v>3833</v>
      </c>
      <c r="N1334" s="10"/>
    </row>
    <row r="1335" ht="12.75" spans="2:14">
      <c r="B1335" s="154">
        <f t="shared" si="6"/>
        <v>11343</v>
      </c>
      <c r="E1335" s="91" t="s">
        <v>10</v>
      </c>
      <c r="F1335" s="91" t="s">
        <v>4094</v>
      </c>
      <c r="G1335" s="3">
        <v>2000</v>
      </c>
      <c r="H1335" s="3" t="s">
        <v>4095</v>
      </c>
      <c r="I1335" s="3" t="s">
        <v>4096</v>
      </c>
      <c r="J1335" s="3" t="s">
        <v>3875</v>
      </c>
      <c r="K1335" s="3">
        <v>54</v>
      </c>
      <c r="L1335" s="3" t="s">
        <v>1470</v>
      </c>
      <c r="M1335" s="3" t="s">
        <v>3833</v>
      </c>
      <c r="N1335" s="10"/>
    </row>
    <row r="1336" ht="12.75" spans="2:14">
      <c r="B1336" s="154">
        <f t="shared" si="6"/>
        <v>11344</v>
      </c>
      <c r="E1336" s="91" t="s">
        <v>10</v>
      </c>
      <c r="F1336" s="91" t="s">
        <v>4097</v>
      </c>
      <c r="G1336" s="3">
        <v>1999</v>
      </c>
      <c r="H1336" s="3" t="s">
        <v>3871</v>
      </c>
      <c r="I1336" s="3" t="s">
        <v>4098</v>
      </c>
      <c r="J1336" s="3" t="s">
        <v>3875</v>
      </c>
      <c r="K1336" s="3">
        <v>55</v>
      </c>
      <c r="L1336" s="3" t="s">
        <v>27</v>
      </c>
      <c r="M1336" s="3" t="s">
        <v>3833</v>
      </c>
      <c r="N1336" s="10"/>
    </row>
    <row r="1337" ht="12.75" spans="2:14">
      <c r="B1337" s="154">
        <f t="shared" si="6"/>
        <v>11345</v>
      </c>
      <c r="E1337" s="91" t="s">
        <v>10</v>
      </c>
      <c r="F1337" s="91" t="s">
        <v>4099</v>
      </c>
      <c r="G1337" s="3">
        <v>1999</v>
      </c>
      <c r="H1337" s="3" t="s">
        <v>3871</v>
      </c>
      <c r="I1337" s="3" t="s">
        <v>4100</v>
      </c>
      <c r="J1337" s="3" t="s">
        <v>3875</v>
      </c>
      <c r="K1337" s="3">
        <v>49</v>
      </c>
      <c r="L1337" s="3" t="s">
        <v>170</v>
      </c>
      <c r="M1337" s="3" t="s">
        <v>3833</v>
      </c>
      <c r="N1337" s="10"/>
    </row>
    <row r="1338" ht="12.75" spans="2:14">
      <c r="B1338" s="154">
        <f t="shared" si="6"/>
        <v>11346</v>
      </c>
      <c r="E1338" s="91" t="s">
        <v>10</v>
      </c>
      <c r="F1338" s="91" t="s">
        <v>4101</v>
      </c>
      <c r="G1338" s="3">
        <v>1999</v>
      </c>
      <c r="H1338" s="3" t="s">
        <v>3871</v>
      </c>
      <c r="I1338" s="3" t="s">
        <v>4102</v>
      </c>
      <c r="J1338" s="3" t="s">
        <v>3875</v>
      </c>
      <c r="K1338" s="3">
        <v>37</v>
      </c>
      <c r="L1338" s="3" t="s">
        <v>170</v>
      </c>
      <c r="M1338" s="3" t="s">
        <v>3833</v>
      </c>
      <c r="N1338" s="10"/>
    </row>
    <row r="1339" ht="12.75" spans="2:14">
      <c r="B1339" s="154">
        <f t="shared" si="6"/>
        <v>11347</v>
      </c>
      <c r="E1339" s="91" t="s">
        <v>10</v>
      </c>
      <c r="F1339" s="91" t="s">
        <v>4103</v>
      </c>
      <c r="G1339" s="3">
        <v>2000</v>
      </c>
      <c r="H1339" s="3" t="s">
        <v>3915</v>
      </c>
      <c r="I1339" s="3" t="s">
        <v>4104</v>
      </c>
      <c r="J1339" s="3" t="s">
        <v>3875</v>
      </c>
      <c r="K1339" s="3">
        <v>62</v>
      </c>
      <c r="L1339" s="3" t="s">
        <v>27</v>
      </c>
      <c r="M1339" s="3" t="s">
        <v>3833</v>
      </c>
      <c r="N1339" s="10"/>
    </row>
    <row r="1340" ht="12.75" spans="2:14">
      <c r="B1340" s="154">
        <v>11349</v>
      </c>
      <c r="E1340" s="91" t="s">
        <v>10</v>
      </c>
      <c r="F1340" s="91" t="s">
        <v>4105</v>
      </c>
      <c r="G1340" s="3">
        <v>1999</v>
      </c>
      <c r="H1340" s="3" t="s">
        <v>3871</v>
      </c>
      <c r="I1340" s="3" t="s">
        <v>4106</v>
      </c>
      <c r="J1340" s="3"/>
      <c r="K1340" s="3">
        <v>31</v>
      </c>
      <c r="L1340" s="3" t="s">
        <v>27</v>
      </c>
      <c r="M1340" s="3" t="s">
        <v>3833</v>
      </c>
      <c r="N1340" s="10"/>
    </row>
    <row r="1341" ht="12.75" spans="2:14">
      <c r="B1341" s="154">
        <f t="shared" ref="B1341:B1376" si="7">B1340+1</f>
        <v>11350</v>
      </c>
      <c r="E1341" s="91" t="s">
        <v>10</v>
      </c>
      <c r="F1341" s="91" t="s">
        <v>4107</v>
      </c>
      <c r="G1341" s="3">
        <v>1999</v>
      </c>
      <c r="H1341" s="3" t="s">
        <v>3871</v>
      </c>
      <c r="I1341" s="3" t="s">
        <v>4063</v>
      </c>
      <c r="J1341" s="3" t="s">
        <v>3875</v>
      </c>
      <c r="K1341" s="3">
        <v>45</v>
      </c>
      <c r="L1341" s="3" t="s">
        <v>27</v>
      </c>
      <c r="M1341" s="3" t="s">
        <v>3833</v>
      </c>
      <c r="N1341" s="10"/>
    </row>
    <row r="1342" ht="12.75" spans="2:14">
      <c r="B1342" s="154">
        <f t="shared" si="7"/>
        <v>11351</v>
      </c>
      <c r="E1342" s="91" t="s">
        <v>10</v>
      </c>
      <c r="F1342" s="91" t="s">
        <v>4108</v>
      </c>
      <c r="G1342" s="3">
        <v>1999</v>
      </c>
      <c r="H1342" s="3" t="s">
        <v>4109</v>
      </c>
      <c r="I1342" s="3" t="s">
        <v>3888</v>
      </c>
      <c r="J1342" s="3"/>
      <c r="K1342" s="3">
        <v>12</v>
      </c>
      <c r="L1342" s="3" t="s">
        <v>977</v>
      </c>
      <c r="M1342" s="3" t="s">
        <v>3833</v>
      </c>
      <c r="N1342" s="10"/>
    </row>
    <row r="1343" ht="12.75" spans="2:14">
      <c r="B1343" s="154">
        <f t="shared" si="7"/>
        <v>11352</v>
      </c>
      <c r="E1343" s="91" t="s">
        <v>10</v>
      </c>
      <c r="F1343" s="91" t="s">
        <v>4110</v>
      </c>
      <c r="G1343" s="3">
        <v>2000</v>
      </c>
      <c r="H1343" s="3" t="s">
        <v>3915</v>
      </c>
      <c r="I1343" s="3" t="s">
        <v>4111</v>
      </c>
      <c r="J1343" s="3"/>
      <c r="K1343" s="3">
        <v>63</v>
      </c>
      <c r="L1343" s="3" t="s">
        <v>342</v>
      </c>
      <c r="M1343" s="3" t="s">
        <v>3833</v>
      </c>
      <c r="N1343" s="10"/>
    </row>
    <row r="1344" ht="12.75" spans="2:14">
      <c r="B1344" s="154">
        <f t="shared" si="7"/>
        <v>11353</v>
      </c>
      <c r="E1344" s="91" t="s">
        <v>10</v>
      </c>
      <c r="F1344" s="91" t="s">
        <v>4112</v>
      </c>
      <c r="G1344" s="3">
        <v>2000</v>
      </c>
      <c r="H1344" s="3" t="s">
        <v>3915</v>
      </c>
      <c r="I1344" s="3" t="s">
        <v>4113</v>
      </c>
      <c r="J1344" s="3"/>
      <c r="K1344" s="3">
        <v>66</v>
      </c>
      <c r="L1344" s="3" t="s">
        <v>27</v>
      </c>
      <c r="M1344" s="3" t="s">
        <v>3833</v>
      </c>
      <c r="N1344" s="10"/>
    </row>
    <row r="1345" ht="12.75" spans="2:14">
      <c r="B1345" s="154">
        <f t="shared" si="7"/>
        <v>11354</v>
      </c>
      <c r="E1345" s="91" t="s">
        <v>10</v>
      </c>
      <c r="F1345" s="91" t="s">
        <v>4114</v>
      </c>
      <c r="G1345" s="3">
        <v>2000</v>
      </c>
      <c r="H1345" s="3" t="s">
        <v>3915</v>
      </c>
      <c r="I1345" s="3" t="s">
        <v>4115</v>
      </c>
      <c r="J1345" s="3"/>
      <c r="K1345" s="3">
        <v>59</v>
      </c>
      <c r="L1345" s="3" t="s">
        <v>27</v>
      </c>
      <c r="M1345" s="3" t="s">
        <v>3833</v>
      </c>
      <c r="N1345" s="10"/>
    </row>
    <row r="1346" ht="12.75" spans="2:14">
      <c r="B1346" s="154">
        <f t="shared" si="7"/>
        <v>11355</v>
      </c>
      <c r="E1346" s="91" t="s">
        <v>10</v>
      </c>
      <c r="F1346" s="91" t="s">
        <v>4116</v>
      </c>
      <c r="G1346" s="3">
        <v>2000</v>
      </c>
      <c r="H1346" s="3" t="s">
        <v>3915</v>
      </c>
      <c r="I1346" s="3" t="s">
        <v>4111</v>
      </c>
      <c r="J1346" s="3"/>
      <c r="K1346" s="3">
        <v>63</v>
      </c>
      <c r="L1346" s="3" t="s">
        <v>342</v>
      </c>
      <c r="M1346" s="3" t="s">
        <v>3833</v>
      </c>
      <c r="N1346" s="10"/>
    </row>
    <row r="1347" ht="12.75" spans="2:14">
      <c r="B1347" s="154">
        <f t="shared" si="7"/>
        <v>11356</v>
      </c>
      <c r="E1347" s="91" t="s">
        <v>10</v>
      </c>
      <c r="F1347" s="91" t="s">
        <v>4117</v>
      </c>
      <c r="G1347" s="3">
        <v>2000</v>
      </c>
      <c r="H1347" s="3" t="s">
        <v>3915</v>
      </c>
      <c r="I1347" s="3" t="s">
        <v>4070</v>
      </c>
      <c r="J1347" s="3"/>
      <c r="K1347" s="3">
        <v>64</v>
      </c>
      <c r="L1347" s="3" t="s">
        <v>27</v>
      </c>
      <c r="M1347" s="3" t="s">
        <v>3833</v>
      </c>
      <c r="N1347" s="10"/>
    </row>
    <row r="1348" ht="12.75" spans="2:14">
      <c r="B1348" s="154">
        <f t="shared" si="7"/>
        <v>11357</v>
      </c>
      <c r="E1348" s="91" t="s">
        <v>10</v>
      </c>
      <c r="F1348" s="91" t="s">
        <v>4118</v>
      </c>
      <c r="G1348" s="3">
        <v>2000</v>
      </c>
      <c r="H1348" s="3" t="s">
        <v>3915</v>
      </c>
      <c r="I1348" s="3" t="s">
        <v>4111</v>
      </c>
      <c r="J1348" s="3"/>
      <c r="K1348" s="3">
        <v>63</v>
      </c>
      <c r="L1348" s="3" t="s">
        <v>342</v>
      </c>
      <c r="M1348" s="3" t="s">
        <v>3833</v>
      </c>
      <c r="N1348" s="10"/>
    </row>
    <row r="1349" ht="12.75" spans="2:14">
      <c r="B1349" s="154">
        <f t="shared" si="7"/>
        <v>11358</v>
      </c>
      <c r="E1349" s="91" t="s">
        <v>10</v>
      </c>
      <c r="F1349" s="91" t="s">
        <v>4119</v>
      </c>
      <c r="G1349" s="3">
        <v>2000</v>
      </c>
      <c r="H1349" s="3" t="s">
        <v>3915</v>
      </c>
      <c r="I1349" s="3" t="s">
        <v>4120</v>
      </c>
      <c r="J1349" s="3"/>
      <c r="K1349" s="3">
        <v>59</v>
      </c>
      <c r="L1349" s="3" t="s">
        <v>27</v>
      </c>
      <c r="M1349" s="3" t="s">
        <v>3833</v>
      </c>
      <c r="N1349" s="10"/>
    </row>
    <row r="1350" ht="12.75" spans="2:14">
      <c r="B1350" s="154">
        <f t="shared" si="7"/>
        <v>11359</v>
      </c>
      <c r="E1350" s="91" t="s">
        <v>10</v>
      </c>
      <c r="F1350" s="91" t="s">
        <v>4121</v>
      </c>
      <c r="G1350" s="3">
        <v>1999</v>
      </c>
      <c r="H1350" s="3" t="s">
        <v>3871</v>
      </c>
      <c r="I1350" s="3" t="s">
        <v>4122</v>
      </c>
      <c r="J1350" s="3" t="s">
        <v>1059</v>
      </c>
      <c r="K1350" s="3">
        <v>42</v>
      </c>
      <c r="L1350" s="3" t="s">
        <v>170</v>
      </c>
      <c r="M1350" s="3" t="s">
        <v>3833</v>
      </c>
      <c r="N1350" s="10"/>
    </row>
    <row r="1351" ht="12.75" spans="2:14">
      <c r="B1351" s="154">
        <f t="shared" si="7"/>
        <v>11360</v>
      </c>
      <c r="E1351" s="91" t="s">
        <v>10</v>
      </c>
      <c r="F1351" s="91" t="s">
        <v>4123</v>
      </c>
      <c r="G1351" s="3">
        <v>1999</v>
      </c>
      <c r="H1351" s="3" t="s">
        <v>3833</v>
      </c>
      <c r="I1351" s="3" t="s">
        <v>4124</v>
      </c>
      <c r="J1351" s="3"/>
      <c r="K1351" s="3">
        <v>42</v>
      </c>
      <c r="L1351" s="3" t="s">
        <v>977</v>
      </c>
      <c r="M1351" s="3" t="s">
        <v>3833</v>
      </c>
      <c r="N1351" s="10"/>
    </row>
    <row r="1352" ht="12.75" spans="2:14">
      <c r="B1352" s="154">
        <f t="shared" si="7"/>
        <v>11361</v>
      </c>
      <c r="E1352" s="91" t="s">
        <v>10</v>
      </c>
      <c r="F1352" s="91" t="s">
        <v>4125</v>
      </c>
      <c r="G1352" s="3">
        <v>1999</v>
      </c>
      <c r="H1352" s="3" t="s">
        <v>3871</v>
      </c>
      <c r="I1352" s="3" t="s">
        <v>4126</v>
      </c>
      <c r="J1352" s="3" t="s">
        <v>1059</v>
      </c>
      <c r="K1352" s="3">
        <v>35</v>
      </c>
      <c r="L1352" s="3" t="s">
        <v>27</v>
      </c>
      <c r="M1352" s="3" t="s">
        <v>3833</v>
      </c>
      <c r="N1352" s="10"/>
    </row>
    <row r="1353" ht="12.75" spans="2:14">
      <c r="B1353" s="154">
        <f t="shared" si="7"/>
        <v>11362</v>
      </c>
      <c r="E1353" s="91" t="s">
        <v>10</v>
      </c>
      <c r="F1353" s="91" t="s">
        <v>4127</v>
      </c>
      <c r="G1353" s="3">
        <v>1999</v>
      </c>
      <c r="H1353" s="3" t="s">
        <v>3856</v>
      </c>
      <c r="I1353" s="3" t="s">
        <v>4018</v>
      </c>
      <c r="J1353" s="3"/>
      <c r="K1353" s="3">
        <v>50</v>
      </c>
      <c r="L1353" s="3" t="s">
        <v>27</v>
      </c>
      <c r="M1353" s="3" t="s">
        <v>3833</v>
      </c>
      <c r="N1353" s="10"/>
    </row>
    <row r="1354" ht="12.75" spans="2:14">
      <c r="B1354" s="154">
        <f t="shared" si="7"/>
        <v>11363</v>
      </c>
      <c r="E1354" s="91" t="s">
        <v>10</v>
      </c>
      <c r="F1354" s="91" t="s">
        <v>4128</v>
      </c>
      <c r="G1354" s="3">
        <v>2000</v>
      </c>
      <c r="H1354" s="3" t="s">
        <v>3915</v>
      </c>
      <c r="I1354" s="3" t="s">
        <v>4129</v>
      </c>
      <c r="J1354" s="3"/>
      <c r="K1354" s="3">
        <v>18</v>
      </c>
      <c r="L1354" s="3" t="s">
        <v>342</v>
      </c>
      <c r="M1354" s="3" t="s">
        <v>3833</v>
      </c>
      <c r="N1354" s="10"/>
    </row>
    <row r="1355" ht="12.75" spans="2:14">
      <c r="B1355" s="154">
        <f t="shared" si="7"/>
        <v>11364</v>
      </c>
      <c r="E1355" s="91" t="s">
        <v>10</v>
      </c>
      <c r="F1355" s="91" t="s">
        <v>4130</v>
      </c>
      <c r="G1355" s="3">
        <v>1999</v>
      </c>
      <c r="H1355" s="3" t="s">
        <v>3833</v>
      </c>
      <c r="I1355" s="3" t="s">
        <v>4131</v>
      </c>
      <c r="J1355" s="3" t="s">
        <v>3962</v>
      </c>
      <c r="K1355" s="3">
        <v>43</v>
      </c>
      <c r="L1355" s="3" t="s">
        <v>14</v>
      </c>
      <c r="M1355" s="3" t="s">
        <v>3833</v>
      </c>
      <c r="N1355" s="10"/>
    </row>
    <row r="1356" ht="12.75" spans="2:14">
      <c r="B1356" s="154">
        <f t="shared" si="7"/>
        <v>11365</v>
      </c>
      <c r="E1356" s="91" t="s">
        <v>10</v>
      </c>
      <c r="F1356" s="91" t="s">
        <v>4132</v>
      </c>
      <c r="G1356" s="3">
        <v>2000</v>
      </c>
      <c r="H1356" s="3" t="s">
        <v>3915</v>
      </c>
      <c r="I1356" s="3" t="s">
        <v>4133</v>
      </c>
      <c r="J1356" s="3"/>
      <c r="K1356" s="3">
        <v>79</v>
      </c>
      <c r="L1356" s="3" t="s">
        <v>1470</v>
      </c>
      <c r="M1356" s="3" t="s">
        <v>3833</v>
      </c>
      <c r="N1356" s="10"/>
    </row>
    <row r="1357" ht="12.75" spans="2:14">
      <c r="B1357" s="154">
        <f t="shared" si="7"/>
        <v>11366</v>
      </c>
      <c r="E1357" s="91" t="s">
        <v>10</v>
      </c>
      <c r="F1357" s="91" t="s">
        <v>4134</v>
      </c>
      <c r="G1357" s="3">
        <v>1999</v>
      </c>
      <c r="H1357" s="3" t="s">
        <v>3845</v>
      </c>
      <c r="I1357" s="3" t="s">
        <v>4067</v>
      </c>
      <c r="J1357" s="3"/>
      <c r="K1357" s="3">
        <v>50</v>
      </c>
      <c r="L1357" s="3" t="s">
        <v>170</v>
      </c>
      <c r="M1357" s="3" t="s">
        <v>3833</v>
      </c>
      <c r="N1357" s="10"/>
    </row>
    <row r="1358" ht="12.75" spans="2:14">
      <c r="B1358" s="154">
        <f t="shared" si="7"/>
        <v>11367</v>
      </c>
      <c r="E1358" s="91" t="s">
        <v>10</v>
      </c>
      <c r="F1358" s="91" t="s">
        <v>4135</v>
      </c>
      <c r="G1358" s="3">
        <v>1999</v>
      </c>
      <c r="H1358" s="3" t="s">
        <v>3845</v>
      </c>
      <c r="I1358" s="3" t="s">
        <v>4065</v>
      </c>
      <c r="J1358" s="3"/>
      <c r="K1358" s="3">
        <v>49</v>
      </c>
      <c r="L1358" s="3" t="s">
        <v>27</v>
      </c>
      <c r="M1358" s="3" t="s">
        <v>3833</v>
      </c>
      <c r="N1358" s="10"/>
    </row>
    <row r="1359" ht="12.75" spans="2:14">
      <c r="B1359" s="154">
        <f t="shared" si="7"/>
        <v>11368</v>
      </c>
      <c r="E1359" s="91" t="s">
        <v>10</v>
      </c>
      <c r="F1359" s="91" t="s">
        <v>4136</v>
      </c>
      <c r="G1359" s="3">
        <v>1999</v>
      </c>
      <c r="H1359" s="3" t="s">
        <v>3871</v>
      </c>
      <c r="I1359" s="3" t="s">
        <v>4137</v>
      </c>
      <c r="J1359" s="3"/>
      <c r="K1359" s="3">
        <v>32</v>
      </c>
      <c r="L1359" s="3" t="s">
        <v>27</v>
      </c>
      <c r="M1359" s="3" t="s">
        <v>3833</v>
      </c>
      <c r="N1359" s="10"/>
    </row>
    <row r="1360" ht="12.75" spans="2:14">
      <c r="B1360" s="154">
        <f t="shared" si="7"/>
        <v>11369</v>
      </c>
      <c r="E1360" s="91" t="s">
        <v>10</v>
      </c>
      <c r="F1360" s="91" t="s">
        <v>4138</v>
      </c>
      <c r="G1360" s="3">
        <v>1999</v>
      </c>
      <c r="H1360" s="3" t="s">
        <v>3871</v>
      </c>
      <c r="I1360" s="3" t="s">
        <v>4139</v>
      </c>
      <c r="J1360" s="3" t="s">
        <v>1059</v>
      </c>
      <c r="K1360" s="3">
        <v>18</v>
      </c>
      <c r="L1360" s="3" t="s">
        <v>977</v>
      </c>
      <c r="M1360" s="3" t="s">
        <v>3833</v>
      </c>
      <c r="N1360" s="10"/>
    </row>
    <row r="1361" ht="12.75" spans="2:14">
      <c r="B1361" s="154">
        <f t="shared" si="7"/>
        <v>11370</v>
      </c>
      <c r="E1361" s="91" t="s">
        <v>10</v>
      </c>
      <c r="F1361" s="91" t="s">
        <v>4140</v>
      </c>
      <c r="G1361" s="3">
        <v>1999</v>
      </c>
      <c r="H1361" s="3" t="s">
        <v>3871</v>
      </c>
      <c r="I1361" s="3" t="s">
        <v>4137</v>
      </c>
      <c r="J1361" s="3"/>
      <c r="K1361" s="3">
        <v>32</v>
      </c>
      <c r="L1361" s="3" t="s">
        <v>27</v>
      </c>
      <c r="M1361" s="3" t="s">
        <v>3833</v>
      </c>
      <c r="N1361" s="10"/>
    </row>
    <row r="1362" ht="12.75" spans="2:14">
      <c r="B1362" s="154">
        <f t="shared" si="7"/>
        <v>11371</v>
      </c>
      <c r="E1362" s="91" t="s">
        <v>10</v>
      </c>
      <c r="F1362" s="91" t="s">
        <v>4141</v>
      </c>
      <c r="G1362" s="3">
        <v>2000</v>
      </c>
      <c r="H1362" s="3" t="s">
        <v>3915</v>
      </c>
      <c r="I1362" s="3" t="s">
        <v>4096</v>
      </c>
      <c r="J1362" s="3"/>
      <c r="K1362" s="3">
        <v>54</v>
      </c>
      <c r="L1362" s="3" t="s">
        <v>1470</v>
      </c>
      <c r="M1362" s="3" t="s">
        <v>3833</v>
      </c>
      <c r="N1362" s="10"/>
    </row>
    <row r="1363" ht="12.75" spans="2:14">
      <c r="B1363" s="154">
        <f t="shared" si="7"/>
        <v>11372</v>
      </c>
      <c r="E1363" s="91" t="s">
        <v>10</v>
      </c>
      <c r="F1363" s="91" t="s">
        <v>4142</v>
      </c>
      <c r="G1363" s="3">
        <v>1999</v>
      </c>
      <c r="H1363" s="3" t="s">
        <v>3845</v>
      </c>
      <c r="I1363" s="3" t="s">
        <v>4067</v>
      </c>
      <c r="J1363" s="3"/>
      <c r="K1363" s="3">
        <v>50</v>
      </c>
      <c r="L1363" s="3" t="s">
        <v>27</v>
      </c>
      <c r="M1363" s="3" t="s">
        <v>3833</v>
      </c>
      <c r="N1363" s="10"/>
    </row>
    <row r="1364" ht="12.75" spans="2:14">
      <c r="B1364" s="154">
        <f t="shared" si="7"/>
        <v>11373</v>
      </c>
      <c r="E1364" s="91" t="s">
        <v>10</v>
      </c>
      <c r="F1364" s="91" t="s">
        <v>4143</v>
      </c>
      <c r="G1364" s="3">
        <v>1999</v>
      </c>
      <c r="H1364" s="3" t="s">
        <v>3845</v>
      </c>
      <c r="I1364" s="3" t="s">
        <v>4067</v>
      </c>
      <c r="J1364" s="3"/>
      <c r="K1364" s="3">
        <v>50</v>
      </c>
      <c r="L1364" s="3" t="s">
        <v>27</v>
      </c>
      <c r="M1364" s="3" t="s">
        <v>3833</v>
      </c>
      <c r="N1364" s="10"/>
    </row>
    <row r="1365" ht="12.75" spans="2:14">
      <c r="B1365" s="154">
        <f t="shared" si="7"/>
        <v>11374</v>
      </c>
      <c r="E1365" s="91" t="s">
        <v>10</v>
      </c>
      <c r="F1365" s="91" t="s">
        <v>4144</v>
      </c>
      <c r="G1365" s="3">
        <v>1999</v>
      </c>
      <c r="H1365" s="3" t="s">
        <v>3845</v>
      </c>
      <c r="I1365" s="3" t="s">
        <v>4065</v>
      </c>
      <c r="J1365" s="3"/>
      <c r="K1365" s="3">
        <v>49</v>
      </c>
      <c r="L1365" s="3" t="s">
        <v>27</v>
      </c>
      <c r="M1365" s="3" t="s">
        <v>3833</v>
      </c>
      <c r="N1365" s="10"/>
    </row>
    <row r="1366" ht="12.75" spans="2:14">
      <c r="B1366" s="154">
        <f t="shared" si="7"/>
        <v>11375</v>
      </c>
      <c r="E1366" s="91" t="s">
        <v>10</v>
      </c>
      <c r="F1366" s="91" t="s">
        <v>4145</v>
      </c>
      <c r="G1366" s="3">
        <v>1999</v>
      </c>
      <c r="H1366" s="3" t="s">
        <v>3845</v>
      </c>
      <c r="I1366" s="3" t="s">
        <v>4146</v>
      </c>
      <c r="J1366" s="3"/>
      <c r="K1366" s="3">
        <v>52</v>
      </c>
      <c r="L1366" s="3" t="s">
        <v>14</v>
      </c>
      <c r="M1366" s="3" t="s">
        <v>3833</v>
      </c>
      <c r="N1366" s="10"/>
    </row>
    <row r="1367" ht="12.75" spans="2:14">
      <c r="B1367" s="154">
        <f t="shared" si="7"/>
        <v>11376</v>
      </c>
      <c r="E1367" s="91" t="s">
        <v>10</v>
      </c>
      <c r="F1367" s="91" t="s">
        <v>4147</v>
      </c>
      <c r="G1367" s="3">
        <v>1999</v>
      </c>
      <c r="H1367" s="3" t="s">
        <v>3845</v>
      </c>
      <c r="I1367" s="3" t="s">
        <v>4148</v>
      </c>
      <c r="J1367" s="3"/>
      <c r="K1367" s="3">
        <v>60</v>
      </c>
      <c r="L1367" s="3" t="s">
        <v>170</v>
      </c>
      <c r="M1367" s="3" t="s">
        <v>3833</v>
      </c>
      <c r="N1367" s="10"/>
    </row>
    <row r="1368" ht="12.75" spans="2:14">
      <c r="B1368" s="154">
        <f t="shared" si="7"/>
        <v>11377</v>
      </c>
      <c r="E1368" s="91" t="s">
        <v>10</v>
      </c>
      <c r="F1368" s="91" t="s">
        <v>4149</v>
      </c>
      <c r="G1368" s="3">
        <v>1999</v>
      </c>
      <c r="H1368" s="3" t="s">
        <v>3845</v>
      </c>
      <c r="I1368" s="3" t="s">
        <v>4735</v>
      </c>
      <c r="J1368" s="3"/>
      <c r="K1368" s="3">
        <v>60</v>
      </c>
      <c r="L1368" s="3" t="s">
        <v>1470</v>
      </c>
      <c r="M1368" s="3" t="s">
        <v>3833</v>
      </c>
      <c r="N1368" s="10"/>
    </row>
    <row r="1369" ht="12.75" spans="2:14">
      <c r="B1369" s="154">
        <f t="shared" si="7"/>
        <v>11378</v>
      </c>
      <c r="E1369" s="91" t="s">
        <v>10</v>
      </c>
      <c r="F1369" s="91" t="s">
        <v>4150</v>
      </c>
      <c r="G1369" s="3">
        <v>2000</v>
      </c>
      <c r="H1369" s="3" t="s">
        <v>4151</v>
      </c>
      <c r="I1369" s="3" t="s">
        <v>4152</v>
      </c>
      <c r="J1369" s="3" t="s">
        <v>1059</v>
      </c>
      <c r="K1369" s="3">
        <v>51</v>
      </c>
      <c r="L1369" s="3" t="s">
        <v>27</v>
      </c>
      <c r="M1369" s="3" t="s">
        <v>3833</v>
      </c>
      <c r="N1369" s="10"/>
    </row>
    <row r="1370" ht="12.75" spans="2:14">
      <c r="B1370" s="154">
        <f t="shared" si="7"/>
        <v>11379</v>
      </c>
      <c r="E1370" s="91" t="s">
        <v>10</v>
      </c>
      <c r="F1370" s="91" t="s">
        <v>4153</v>
      </c>
      <c r="G1370" s="3">
        <v>2000</v>
      </c>
      <c r="H1370" s="3" t="s">
        <v>3915</v>
      </c>
      <c r="I1370" s="3" t="s">
        <v>4154</v>
      </c>
      <c r="J1370" s="3"/>
      <c r="K1370" s="3">
        <v>47</v>
      </c>
      <c r="L1370" s="3" t="s">
        <v>14</v>
      </c>
      <c r="M1370" s="3" t="s">
        <v>3833</v>
      </c>
      <c r="N1370" s="10"/>
    </row>
    <row r="1371" ht="12.75" spans="2:14">
      <c r="B1371" s="154">
        <f t="shared" si="7"/>
        <v>11380</v>
      </c>
      <c r="E1371" s="91" t="s">
        <v>10</v>
      </c>
      <c r="F1371" s="91" t="s">
        <v>4155</v>
      </c>
      <c r="G1371" s="3">
        <v>2000</v>
      </c>
      <c r="H1371" s="3" t="s">
        <v>3833</v>
      </c>
      <c r="I1371" s="3" t="s">
        <v>4124</v>
      </c>
      <c r="J1371" s="3" t="s">
        <v>4156</v>
      </c>
      <c r="K1371" s="3">
        <v>63</v>
      </c>
      <c r="L1371" s="3" t="s">
        <v>14</v>
      </c>
      <c r="M1371" s="3" t="s">
        <v>3833</v>
      </c>
      <c r="N1371" s="10"/>
    </row>
    <row r="1372" ht="12.75" spans="2:14">
      <c r="B1372" s="154">
        <f t="shared" si="7"/>
        <v>11381</v>
      </c>
      <c r="E1372" s="91" t="s">
        <v>10</v>
      </c>
      <c r="F1372" s="91" t="s">
        <v>4157</v>
      </c>
      <c r="G1372" s="3">
        <v>1999</v>
      </c>
      <c r="H1372" s="3" t="s">
        <v>3833</v>
      </c>
      <c r="I1372" s="3" t="s">
        <v>4158</v>
      </c>
      <c r="J1372" s="3"/>
      <c r="K1372" s="3">
        <v>30</v>
      </c>
      <c r="L1372" s="3" t="s">
        <v>14</v>
      </c>
      <c r="M1372" s="3" t="s">
        <v>3833</v>
      </c>
      <c r="N1372" s="10"/>
    </row>
    <row r="1373" ht="12.75" spans="2:14">
      <c r="B1373" s="154">
        <f t="shared" si="7"/>
        <v>11382</v>
      </c>
      <c r="E1373" s="91" t="s">
        <v>10</v>
      </c>
      <c r="F1373" s="91" t="s">
        <v>4159</v>
      </c>
      <c r="G1373" s="3">
        <v>2000</v>
      </c>
      <c r="H1373" s="3" t="s">
        <v>3915</v>
      </c>
      <c r="I1373" s="3" t="s">
        <v>4160</v>
      </c>
      <c r="J1373" s="3"/>
      <c r="K1373" s="3">
        <v>37</v>
      </c>
      <c r="L1373" s="3" t="s">
        <v>14</v>
      </c>
      <c r="M1373" s="3" t="s">
        <v>3833</v>
      </c>
      <c r="N1373" s="10"/>
    </row>
    <row r="1374" ht="12.75" spans="2:14">
      <c r="B1374" s="154">
        <f t="shared" si="7"/>
        <v>11383</v>
      </c>
      <c r="E1374" s="91" t="s">
        <v>10</v>
      </c>
      <c r="F1374" s="91" t="s">
        <v>4161</v>
      </c>
      <c r="G1374" s="3">
        <v>1999</v>
      </c>
      <c r="H1374" s="3" t="s">
        <v>3833</v>
      </c>
      <c r="I1374" s="3" t="s">
        <v>4162</v>
      </c>
      <c r="J1374" s="3"/>
      <c r="K1374" s="3">
        <v>78</v>
      </c>
      <c r="L1374" s="3" t="s">
        <v>342</v>
      </c>
      <c r="M1374" s="3" t="s">
        <v>3833</v>
      </c>
      <c r="N1374" s="10"/>
    </row>
    <row r="1375" ht="12.75" spans="2:14">
      <c r="B1375" s="154">
        <f t="shared" si="7"/>
        <v>11384</v>
      </c>
      <c r="E1375" s="91" t="s">
        <v>10</v>
      </c>
      <c r="F1375" s="91" t="s">
        <v>4163</v>
      </c>
      <c r="G1375" s="3">
        <v>1999</v>
      </c>
      <c r="H1375" s="3" t="s">
        <v>3833</v>
      </c>
      <c r="I1375" s="3" t="s">
        <v>4164</v>
      </c>
      <c r="J1375" s="3"/>
      <c r="K1375" s="3">
        <v>73</v>
      </c>
      <c r="L1375" s="3" t="s">
        <v>342</v>
      </c>
      <c r="M1375" s="3" t="s">
        <v>3833</v>
      </c>
      <c r="N1375" s="10"/>
    </row>
    <row r="1376" ht="12.75" spans="2:14">
      <c r="B1376" s="154">
        <f t="shared" si="7"/>
        <v>11385</v>
      </c>
      <c r="E1376" s="91" t="s">
        <v>10</v>
      </c>
      <c r="F1376" s="91" t="s">
        <v>4165</v>
      </c>
      <c r="G1376" s="3">
        <v>1999</v>
      </c>
      <c r="H1376" s="3" t="s">
        <v>3833</v>
      </c>
      <c r="I1376" s="3" t="s">
        <v>4166</v>
      </c>
      <c r="J1376" s="3"/>
      <c r="K1376" s="3">
        <v>76</v>
      </c>
      <c r="L1376" s="3" t="s">
        <v>342</v>
      </c>
      <c r="M1376" s="3" t="s">
        <v>3833</v>
      </c>
      <c r="N1376" s="10"/>
    </row>
    <row r="1377" ht="12.75" spans="2:14">
      <c r="B1377" s="3">
        <v>11386</v>
      </c>
      <c r="E1377" s="91" t="s">
        <v>10</v>
      </c>
      <c r="F1377" s="91" t="s">
        <v>4167</v>
      </c>
      <c r="G1377" s="3">
        <v>1996</v>
      </c>
      <c r="H1377" s="3" t="s">
        <v>4168</v>
      </c>
      <c r="I1377" s="3" t="s">
        <v>4169</v>
      </c>
      <c r="J1377" s="3"/>
      <c r="K1377" s="3"/>
      <c r="L1377" s="3" t="s">
        <v>170</v>
      </c>
      <c r="M1377" s="3" t="s">
        <v>3833</v>
      </c>
      <c r="N1377" s="10"/>
    </row>
    <row r="1378" ht="12.75" spans="2:14">
      <c r="B1378" s="3">
        <v>11387</v>
      </c>
      <c r="E1378" s="91" t="s">
        <v>10</v>
      </c>
      <c r="F1378" s="91" t="s">
        <v>4170</v>
      </c>
      <c r="G1378" s="3">
        <v>1996</v>
      </c>
      <c r="H1378" s="3" t="s">
        <v>4168</v>
      </c>
      <c r="I1378" s="3" t="s">
        <v>4171</v>
      </c>
      <c r="J1378" s="3"/>
      <c r="K1378" s="3">
        <v>1</v>
      </c>
      <c r="L1378" s="3" t="s">
        <v>342</v>
      </c>
      <c r="M1378" s="3" t="s">
        <v>3833</v>
      </c>
      <c r="N1378" s="10"/>
    </row>
    <row r="1379" ht="12.75" spans="2:14">
      <c r="B1379" s="3">
        <v>11388</v>
      </c>
      <c r="E1379" s="91" t="s">
        <v>10</v>
      </c>
      <c r="F1379" s="91" t="s">
        <v>4172</v>
      </c>
      <c r="G1379" s="3">
        <v>1999</v>
      </c>
      <c r="H1379" s="3" t="s">
        <v>3845</v>
      </c>
      <c r="I1379" s="3" t="s">
        <v>4016</v>
      </c>
      <c r="J1379" s="3"/>
      <c r="K1379" s="3">
        <v>51</v>
      </c>
      <c r="L1379" s="3" t="s">
        <v>14</v>
      </c>
      <c r="M1379" s="3" t="s">
        <v>3833</v>
      </c>
      <c r="N1379" s="10"/>
    </row>
    <row r="1380" ht="12.75" spans="2:14">
      <c r="B1380" s="3">
        <v>11389</v>
      </c>
      <c r="E1380" s="91" t="s">
        <v>10</v>
      </c>
      <c r="F1380" s="91" t="s">
        <v>4173</v>
      </c>
      <c r="G1380" s="3">
        <v>1999</v>
      </c>
      <c r="H1380" s="3" t="s">
        <v>3845</v>
      </c>
      <c r="I1380" s="3" t="s">
        <v>4086</v>
      </c>
      <c r="J1380" s="3" t="s">
        <v>1059</v>
      </c>
      <c r="K1380" s="3">
        <v>63</v>
      </c>
      <c r="L1380" s="3" t="s">
        <v>14</v>
      </c>
      <c r="M1380" s="3" t="s">
        <v>3833</v>
      </c>
      <c r="N1380" s="10"/>
    </row>
    <row r="1381" ht="12.75" spans="2:14">
      <c r="B1381" s="3">
        <v>11390</v>
      </c>
      <c r="E1381" s="91" t="s">
        <v>10</v>
      </c>
      <c r="F1381" s="91" t="s">
        <v>4174</v>
      </c>
      <c r="G1381" s="3">
        <v>1999</v>
      </c>
      <c r="H1381" s="68" t="s">
        <v>3845</v>
      </c>
      <c r="I1381" s="3" t="s">
        <v>4120</v>
      </c>
      <c r="J1381" s="3"/>
      <c r="K1381" s="3">
        <v>59</v>
      </c>
      <c r="L1381" s="3" t="s">
        <v>14</v>
      </c>
      <c r="M1381" s="3" t="s">
        <v>3833</v>
      </c>
      <c r="N1381" s="10"/>
    </row>
    <row r="1382" ht="12.75" spans="2:14">
      <c r="B1382" s="3">
        <v>11391</v>
      </c>
      <c r="E1382" s="91" t="s">
        <v>10</v>
      </c>
      <c r="F1382" s="91" t="s">
        <v>4175</v>
      </c>
      <c r="G1382" s="3">
        <v>1999</v>
      </c>
      <c r="H1382" s="3" t="s">
        <v>3845</v>
      </c>
      <c r="I1382" s="3" t="s">
        <v>4176</v>
      </c>
      <c r="J1382" s="3"/>
      <c r="K1382" s="3">
        <v>57</v>
      </c>
      <c r="L1382" s="68" t="s">
        <v>14</v>
      </c>
      <c r="M1382" s="3" t="s">
        <v>3833</v>
      </c>
      <c r="N1382" s="10"/>
    </row>
    <row r="1383" ht="12.75" spans="2:14">
      <c r="B1383" s="3">
        <v>11392</v>
      </c>
      <c r="E1383" s="91" t="s">
        <v>10</v>
      </c>
      <c r="F1383" s="91" t="s">
        <v>4177</v>
      </c>
      <c r="G1383" s="3">
        <v>1999</v>
      </c>
      <c r="H1383" s="3" t="s">
        <v>3845</v>
      </c>
      <c r="I1383" s="3" t="s">
        <v>3957</v>
      </c>
      <c r="J1383" s="3"/>
      <c r="K1383" s="3">
        <v>25</v>
      </c>
      <c r="L1383" s="3" t="s">
        <v>14</v>
      </c>
      <c r="M1383" s="3" t="s">
        <v>3833</v>
      </c>
      <c r="N1383" s="10"/>
    </row>
    <row r="1384" ht="12.75" spans="2:14">
      <c r="B1384" s="3">
        <v>11393</v>
      </c>
      <c r="E1384" s="91" t="s">
        <v>10</v>
      </c>
      <c r="F1384" s="91" t="s">
        <v>4178</v>
      </c>
      <c r="G1384" s="3">
        <v>1999</v>
      </c>
      <c r="H1384" s="3" t="s">
        <v>3871</v>
      </c>
      <c r="I1384" s="3" t="s">
        <v>4179</v>
      </c>
      <c r="J1384" s="3" t="s">
        <v>1059</v>
      </c>
      <c r="K1384" s="3">
        <v>47</v>
      </c>
      <c r="L1384" s="3" t="s">
        <v>14</v>
      </c>
      <c r="M1384" s="3" t="s">
        <v>3833</v>
      </c>
      <c r="N1384" s="10"/>
    </row>
    <row r="1385" ht="12.75" spans="2:14">
      <c r="B1385" s="3">
        <v>11394</v>
      </c>
      <c r="E1385" s="91" t="s">
        <v>10</v>
      </c>
      <c r="F1385" s="91" t="s">
        <v>4180</v>
      </c>
      <c r="G1385" s="3">
        <v>1999</v>
      </c>
      <c r="H1385" s="3" t="s">
        <v>3845</v>
      </c>
      <c r="I1385" s="3" t="s">
        <v>4067</v>
      </c>
      <c r="J1385" s="3" t="s">
        <v>1059</v>
      </c>
      <c r="K1385" s="3">
        <v>50</v>
      </c>
      <c r="L1385" s="3" t="s">
        <v>14</v>
      </c>
      <c r="M1385" s="3" t="s">
        <v>3833</v>
      </c>
      <c r="N1385" s="10"/>
    </row>
    <row r="1386" ht="12.75" spans="2:14">
      <c r="B1386" s="3">
        <v>11395</v>
      </c>
      <c r="E1386" s="91" t="s">
        <v>10</v>
      </c>
      <c r="F1386" s="91" t="s">
        <v>4181</v>
      </c>
      <c r="G1386" s="3">
        <v>1999</v>
      </c>
      <c r="H1386" s="3" t="s">
        <v>3845</v>
      </c>
      <c r="I1386" s="3" t="s">
        <v>4065</v>
      </c>
      <c r="J1386" s="3"/>
      <c r="K1386" s="3">
        <v>49</v>
      </c>
      <c r="L1386" s="3" t="s">
        <v>14</v>
      </c>
      <c r="M1386" s="3" t="s">
        <v>3833</v>
      </c>
      <c r="N1386" s="10"/>
    </row>
    <row r="1387" ht="12.75" spans="2:14">
      <c r="B1387" s="3">
        <v>11396</v>
      </c>
      <c r="E1387" s="91" t="s">
        <v>10</v>
      </c>
      <c r="F1387" s="91" t="s">
        <v>4182</v>
      </c>
      <c r="G1387" s="3">
        <v>1999</v>
      </c>
      <c r="H1387" s="3" t="s">
        <v>3833</v>
      </c>
      <c r="I1387" s="3" t="s">
        <v>4033</v>
      </c>
      <c r="J1387" s="3" t="s">
        <v>3962</v>
      </c>
      <c r="K1387" s="3">
        <v>38</v>
      </c>
      <c r="L1387" s="3" t="s">
        <v>977</v>
      </c>
      <c r="M1387" s="3" t="s">
        <v>3833</v>
      </c>
      <c r="N1387" s="10"/>
    </row>
    <row r="1388" ht="12.75" spans="2:14">
      <c r="B1388" s="3">
        <v>11397</v>
      </c>
      <c r="E1388" s="91" t="s">
        <v>10</v>
      </c>
      <c r="F1388" s="91" t="s">
        <v>4183</v>
      </c>
      <c r="G1388" s="3">
        <v>1999</v>
      </c>
      <c r="H1388" s="3" t="s">
        <v>3833</v>
      </c>
      <c r="I1388" s="3" t="s">
        <v>4184</v>
      </c>
      <c r="J1388" s="3" t="s">
        <v>3962</v>
      </c>
      <c r="K1388" s="3">
        <v>65</v>
      </c>
      <c r="L1388" s="3" t="s">
        <v>170</v>
      </c>
      <c r="M1388" s="3" t="s">
        <v>3833</v>
      </c>
      <c r="N1388" s="10"/>
    </row>
    <row r="1389" ht="12.75" spans="2:14">
      <c r="B1389" s="3">
        <v>11398</v>
      </c>
      <c r="E1389" s="91" t="s">
        <v>10</v>
      </c>
      <c r="F1389" s="91" t="s">
        <v>4185</v>
      </c>
      <c r="G1389" s="3">
        <v>1999</v>
      </c>
      <c r="H1389" s="3" t="s">
        <v>3833</v>
      </c>
      <c r="I1389" s="3" t="s">
        <v>4186</v>
      </c>
      <c r="J1389" s="3" t="s">
        <v>3962</v>
      </c>
      <c r="K1389" s="3">
        <v>69</v>
      </c>
      <c r="L1389" s="3" t="s">
        <v>14</v>
      </c>
      <c r="M1389" s="3" t="s">
        <v>3833</v>
      </c>
      <c r="N1389" s="10"/>
    </row>
    <row r="1390" ht="12.75" spans="2:14">
      <c r="B1390" s="3">
        <v>11399</v>
      </c>
      <c r="E1390" s="91" t="s">
        <v>10</v>
      </c>
      <c r="F1390" s="91" t="s">
        <v>4187</v>
      </c>
      <c r="G1390" s="3">
        <v>1999</v>
      </c>
      <c r="H1390" s="3" t="s">
        <v>3833</v>
      </c>
      <c r="I1390" s="3" t="s">
        <v>4070</v>
      </c>
      <c r="J1390" s="3" t="s">
        <v>3962</v>
      </c>
      <c r="K1390" s="3">
        <v>60</v>
      </c>
      <c r="L1390" s="3" t="s">
        <v>40</v>
      </c>
      <c r="M1390" s="3" t="s">
        <v>3833</v>
      </c>
      <c r="N1390" s="10"/>
    </row>
    <row r="1391" ht="12.75" spans="2:14">
      <c r="B1391" s="3">
        <v>11400</v>
      </c>
      <c r="E1391" s="91" t="s">
        <v>10</v>
      </c>
      <c r="F1391" s="91" t="s">
        <v>4188</v>
      </c>
      <c r="G1391" s="3">
        <v>1999</v>
      </c>
      <c r="H1391" s="3" t="s">
        <v>4736</v>
      </c>
      <c r="I1391" s="3" t="s">
        <v>4104</v>
      </c>
      <c r="J1391" s="3"/>
      <c r="K1391" s="3">
        <v>56</v>
      </c>
      <c r="L1391" s="3" t="s">
        <v>14</v>
      </c>
      <c r="M1391" s="3" t="s">
        <v>3833</v>
      </c>
      <c r="N1391" s="10"/>
    </row>
    <row r="1392" ht="12.75" spans="2:14">
      <c r="B1392" s="3">
        <v>11401</v>
      </c>
      <c r="E1392" s="91" t="s">
        <v>10</v>
      </c>
      <c r="F1392" s="91" t="s">
        <v>4189</v>
      </c>
      <c r="G1392" s="3">
        <v>1999</v>
      </c>
      <c r="H1392" s="3" t="s">
        <v>3845</v>
      </c>
      <c r="I1392" s="3" t="s">
        <v>4104</v>
      </c>
      <c r="J1392" s="3"/>
      <c r="K1392" s="3">
        <v>56</v>
      </c>
      <c r="L1392" s="3" t="s">
        <v>14</v>
      </c>
      <c r="M1392" s="3" t="s">
        <v>3833</v>
      </c>
      <c r="N1392" s="10"/>
    </row>
    <row r="1393" ht="12.75" spans="2:14">
      <c r="B1393" s="3">
        <v>11402</v>
      </c>
      <c r="E1393" s="91" t="s">
        <v>10</v>
      </c>
      <c r="F1393" s="91" t="s">
        <v>4190</v>
      </c>
      <c r="G1393" s="3">
        <v>1999</v>
      </c>
      <c r="H1393" s="3" t="s">
        <v>3871</v>
      </c>
      <c r="I1393" s="3" t="s">
        <v>4191</v>
      </c>
      <c r="J1393" s="3" t="s">
        <v>1059</v>
      </c>
      <c r="K1393" s="3">
        <v>52</v>
      </c>
      <c r="L1393" s="3" t="s">
        <v>14</v>
      </c>
      <c r="M1393" s="3" t="s">
        <v>3833</v>
      </c>
      <c r="N1393" s="10"/>
    </row>
    <row r="1394" ht="12.75" spans="2:14">
      <c r="B1394" s="3">
        <v>11403</v>
      </c>
      <c r="E1394" s="91" t="s">
        <v>10</v>
      </c>
      <c r="F1394" s="91" t="s">
        <v>4192</v>
      </c>
      <c r="G1394" s="3">
        <v>1999</v>
      </c>
      <c r="H1394" s="3" t="s">
        <v>3833</v>
      </c>
      <c r="I1394" s="3" t="s">
        <v>4193</v>
      </c>
      <c r="J1394" s="3"/>
      <c r="K1394" s="3">
        <v>70</v>
      </c>
      <c r="L1394" s="3" t="s">
        <v>27</v>
      </c>
      <c r="M1394" s="3" t="s">
        <v>3833</v>
      </c>
      <c r="N1394" s="10"/>
    </row>
    <row r="1395" ht="12.75" spans="2:14">
      <c r="B1395" s="3">
        <v>11404</v>
      </c>
      <c r="E1395" s="91" t="s">
        <v>10</v>
      </c>
      <c r="F1395" s="91" t="s">
        <v>4194</v>
      </c>
      <c r="G1395" s="3">
        <v>1999</v>
      </c>
      <c r="H1395" s="3" t="s">
        <v>3833</v>
      </c>
      <c r="I1395" s="3" t="s">
        <v>4158</v>
      </c>
      <c r="J1395" s="3"/>
      <c r="K1395" s="3">
        <v>30</v>
      </c>
      <c r="L1395" s="3" t="s">
        <v>14</v>
      </c>
      <c r="M1395" s="3" t="s">
        <v>3833</v>
      </c>
      <c r="N1395" s="10"/>
    </row>
    <row r="1396" ht="12.75" spans="2:14">
      <c r="B1396" s="3">
        <v>11405</v>
      </c>
      <c r="E1396" s="91" t="s">
        <v>10</v>
      </c>
      <c r="F1396" s="91" t="s">
        <v>4195</v>
      </c>
      <c r="G1396" s="3">
        <v>2000</v>
      </c>
      <c r="H1396" s="3" t="s">
        <v>3915</v>
      </c>
      <c r="I1396" s="3" t="s">
        <v>4045</v>
      </c>
      <c r="J1396" s="3"/>
      <c r="K1396" s="3">
        <v>65</v>
      </c>
      <c r="L1396" s="3" t="s">
        <v>14</v>
      </c>
      <c r="M1396" s="3" t="s">
        <v>3833</v>
      </c>
      <c r="N1396" s="10"/>
    </row>
    <row r="1397" ht="12.75" spans="2:14">
      <c r="B1397" s="3">
        <v>11406</v>
      </c>
      <c r="E1397" s="91" t="s">
        <v>10</v>
      </c>
      <c r="F1397" s="91" t="s">
        <v>4196</v>
      </c>
      <c r="G1397" s="3">
        <v>1999</v>
      </c>
      <c r="H1397" s="3" t="s">
        <v>3845</v>
      </c>
      <c r="I1397" s="3" t="s">
        <v>4197</v>
      </c>
      <c r="J1397" s="3"/>
      <c r="K1397" s="3">
        <v>38</v>
      </c>
      <c r="L1397" s="3" t="s">
        <v>170</v>
      </c>
      <c r="M1397" s="3" t="s">
        <v>3833</v>
      </c>
      <c r="N1397" s="10"/>
    </row>
    <row r="1398" ht="12.75" spans="2:14">
      <c r="B1398" s="3">
        <v>11407</v>
      </c>
      <c r="E1398" s="91" t="s">
        <v>10</v>
      </c>
      <c r="F1398" s="91" t="s">
        <v>4198</v>
      </c>
      <c r="G1398" s="3">
        <v>2000</v>
      </c>
      <c r="H1398" s="3" t="s">
        <v>3915</v>
      </c>
      <c r="I1398" s="3" t="s">
        <v>4199</v>
      </c>
      <c r="J1398" s="3"/>
      <c r="K1398" s="3">
        <v>42</v>
      </c>
      <c r="L1398" s="3" t="s">
        <v>14</v>
      </c>
      <c r="M1398" s="3" t="s">
        <v>3833</v>
      </c>
      <c r="N1398" s="10"/>
    </row>
    <row r="1399" ht="12.75" spans="2:14">
      <c r="B1399" s="3">
        <v>11408</v>
      </c>
      <c r="E1399" s="91" t="s">
        <v>10</v>
      </c>
      <c r="F1399" s="91" t="s">
        <v>4200</v>
      </c>
      <c r="G1399" s="3">
        <v>2000</v>
      </c>
      <c r="H1399" s="3" t="s">
        <v>3915</v>
      </c>
      <c r="I1399" s="3" t="s">
        <v>4201</v>
      </c>
      <c r="J1399" s="3"/>
      <c r="K1399" s="3">
        <v>32</v>
      </c>
      <c r="L1399" s="3" t="s">
        <v>14</v>
      </c>
      <c r="M1399" s="3" t="s">
        <v>3833</v>
      </c>
      <c r="N1399" s="10"/>
    </row>
    <row r="1400" ht="12.75" spans="2:14">
      <c r="B1400" s="3">
        <v>11409</v>
      </c>
      <c r="E1400" s="91" t="s">
        <v>10</v>
      </c>
      <c r="F1400" s="91" t="s">
        <v>4202</v>
      </c>
      <c r="G1400" s="3">
        <v>1999</v>
      </c>
      <c r="H1400" s="3" t="s">
        <v>3871</v>
      </c>
      <c r="I1400" s="3" t="s">
        <v>4203</v>
      </c>
      <c r="J1400" s="3" t="s">
        <v>1059</v>
      </c>
      <c r="K1400" s="3">
        <v>54</v>
      </c>
      <c r="L1400" s="3" t="s">
        <v>14</v>
      </c>
      <c r="M1400" s="3" t="s">
        <v>3833</v>
      </c>
      <c r="N1400" s="10"/>
    </row>
    <row r="1401" ht="12.75" spans="2:14">
      <c r="B1401" s="3">
        <v>11410</v>
      </c>
      <c r="E1401" s="91" t="s">
        <v>10</v>
      </c>
      <c r="F1401" s="91" t="s">
        <v>4204</v>
      </c>
      <c r="G1401" s="3">
        <v>1999</v>
      </c>
      <c r="H1401" s="3" t="s">
        <v>3845</v>
      </c>
      <c r="I1401" s="3" t="s">
        <v>4205</v>
      </c>
      <c r="J1401" s="3"/>
      <c r="K1401" s="3">
        <v>62</v>
      </c>
      <c r="L1401" s="3" t="s">
        <v>14</v>
      </c>
      <c r="M1401" s="3" t="s">
        <v>3833</v>
      </c>
      <c r="N1401" s="10"/>
    </row>
    <row r="1402" ht="12.75" spans="2:14">
      <c r="B1402" s="3">
        <v>11411</v>
      </c>
      <c r="E1402" s="91" t="s">
        <v>10</v>
      </c>
      <c r="F1402" s="91" t="s">
        <v>4206</v>
      </c>
      <c r="G1402" s="3">
        <v>1999</v>
      </c>
      <c r="H1402" s="3" t="s">
        <v>3833</v>
      </c>
      <c r="I1402" s="3" t="s">
        <v>4207</v>
      </c>
      <c r="J1402" s="3" t="s">
        <v>3962</v>
      </c>
      <c r="K1402" s="3">
        <v>34</v>
      </c>
      <c r="L1402" s="3" t="s">
        <v>977</v>
      </c>
      <c r="M1402" s="3" t="s">
        <v>3833</v>
      </c>
      <c r="N1402" s="10"/>
    </row>
    <row r="1403" ht="12.75" spans="2:14">
      <c r="B1403" s="3">
        <v>11412</v>
      </c>
      <c r="E1403" s="91" t="s">
        <v>10</v>
      </c>
      <c r="F1403" s="91" t="s">
        <v>4208</v>
      </c>
      <c r="G1403" s="3">
        <v>1999</v>
      </c>
      <c r="H1403" s="3" t="s">
        <v>3871</v>
      </c>
      <c r="I1403" s="3" t="s">
        <v>4209</v>
      </c>
      <c r="J1403" s="3" t="s">
        <v>1059</v>
      </c>
      <c r="K1403" s="3">
        <v>56</v>
      </c>
      <c r="L1403" s="3" t="s">
        <v>14</v>
      </c>
      <c r="M1403" s="3" t="s">
        <v>3833</v>
      </c>
      <c r="N1403" s="10"/>
    </row>
    <row r="1404" ht="12.75" spans="2:14">
      <c r="B1404" s="3">
        <v>11413</v>
      </c>
      <c r="E1404" s="91" t="s">
        <v>10</v>
      </c>
      <c r="F1404" s="91" t="s">
        <v>4210</v>
      </c>
      <c r="G1404" s="3">
        <v>1999</v>
      </c>
      <c r="H1404" s="3" t="s">
        <v>3833</v>
      </c>
      <c r="I1404" s="3" t="s">
        <v>4207</v>
      </c>
      <c r="J1404" s="3" t="s">
        <v>3962</v>
      </c>
      <c r="K1404" s="3">
        <v>34</v>
      </c>
      <c r="L1404" s="3" t="s">
        <v>170</v>
      </c>
      <c r="M1404" s="3" t="s">
        <v>3833</v>
      </c>
      <c r="N1404" s="10"/>
    </row>
    <row r="1405" ht="12.75" spans="2:14">
      <c r="B1405" s="3">
        <v>11414</v>
      </c>
      <c r="E1405" s="91" t="s">
        <v>10</v>
      </c>
      <c r="F1405" s="91" t="s">
        <v>4211</v>
      </c>
      <c r="G1405" s="3">
        <v>1999</v>
      </c>
      <c r="H1405" s="3" t="s">
        <v>3871</v>
      </c>
      <c r="I1405" s="3" t="s">
        <v>4098</v>
      </c>
      <c r="J1405" s="3" t="s">
        <v>1059</v>
      </c>
      <c r="K1405" s="3">
        <v>55</v>
      </c>
      <c r="L1405" s="3" t="s">
        <v>14</v>
      </c>
      <c r="M1405" s="3" t="s">
        <v>3833</v>
      </c>
      <c r="N1405" s="10"/>
    </row>
    <row r="1406" ht="12.75" spans="2:14">
      <c r="B1406" s="3">
        <v>11415</v>
      </c>
      <c r="E1406" s="91" t="s">
        <v>10</v>
      </c>
      <c r="F1406" s="91" t="s">
        <v>4212</v>
      </c>
      <c r="G1406" s="3">
        <v>1999</v>
      </c>
      <c r="H1406" s="3" t="s">
        <v>3845</v>
      </c>
      <c r="I1406" s="3" t="s">
        <v>4197</v>
      </c>
      <c r="J1406" s="3"/>
      <c r="K1406" s="3">
        <v>38</v>
      </c>
      <c r="L1406" s="3" t="s">
        <v>14</v>
      </c>
      <c r="M1406" s="3" t="s">
        <v>3833</v>
      </c>
      <c r="N1406" s="10"/>
    </row>
    <row r="1407" ht="12.75" spans="2:14">
      <c r="B1407" s="3">
        <v>11416</v>
      </c>
      <c r="E1407" s="91" t="s">
        <v>10</v>
      </c>
      <c r="F1407" s="91" t="s">
        <v>4213</v>
      </c>
      <c r="G1407" s="3">
        <v>1999</v>
      </c>
      <c r="H1407" s="3" t="s">
        <v>3845</v>
      </c>
      <c r="I1407" s="3" t="s">
        <v>4078</v>
      </c>
      <c r="J1407" s="3"/>
      <c r="K1407" s="3">
        <v>55</v>
      </c>
      <c r="L1407" s="3" t="s">
        <v>14</v>
      </c>
      <c r="M1407" s="3" t="s">
        <v>3833</v>
      </c>
      <c r="N1407" s="10"/>
    </row>
    <row r="1408" ht="12.75" spans="2:14">
      <c r="B1408" s="3">
        <v>11417</v>
      </c>
      <c r="E1408" s="91" t="s">
        <v>10</v>
      </c>
      <c r="F1408" s="91" t="s">
        <v>4214</v>
      </c>
      <c r="G1408" s="3">
        <v>1999</v>
      </c>
      <c r="H1408" s="3" t="s">
        <v>3845</v>
      </c>
      <c r="I1408" s="3" t="s">
        <v>4078</v>
      </c>
      <c r="J1408" s="3"/>
      <c r="K1408" s="3">
        <v>55</v>
      </c>
      <c r="L1408" s="3" t="s">
        <v>14</v>
      </c>
      <c r="M1408" s="3" t="s">
        <v>3833</v>
      </c>
      <c r="N1408" s="10"/>
    </row>
    <row r="1409" ht="12.75" spans="2:14">
      <c r="B1409" s="3">
        <v>11418</v>
      </c>
      <c r="E1409" s="91" t="s">
        <v>10</v>
      </c>
      <c r="F1409" s="91" t="s">
        <v>4215</v>
      </c>
      <c r="G1409" s="3">
        <v>1999</v>
      </c>
      <c r="H1409" s="3" t="s">
        <v>3833</v>
      </c>
      <c r="I1409" s="3" t="s">
        <v>4216</v>
      </c>
      <c r="J1409" s="3" t="s">
        <v>3962</v>
      </c>
      <c r="K1409" s="3">
        <v>47</v>
      </c>
      <c r="L1409" s="3" t="s">
        <v>170</v>
      </c>
      <c r="M1409" s="3" t="s">
        <v>3833</v>
      </c>
      <c r="N1409" s="10"/>
    </row>
    <row r="1410" ht="12.75" spans="2:14">
      <c r="B1410" s="3">
        <v>11419</v>
      </c>
      <c r="E1410" s="91" t="s">
        <v>10</v>
      </c>
      <c r="F1410" s="91" t="s">
        <v>4217</v>
      </c>
      <c r="G1410" s="3">
        <v>1999</v>
      </c>
      <c r="H1410" s="3" t="s">
        <v>3833</v>
      </c>
      <c r="I1410" s="3" t="s">
        <v>4218</v>
      </c>
      <c r="J1410" s="3" t="s">
        <v>3962</v>
      </c>
      <c r="K1410" s="3">
        <v>19</v>
      </c>
      <c r="L1410" s="3" t="s">
        <v>170</v>
      </c>
      <c r="M1410" s="3" t="s">
        <v>3833</v>
      </c>
      <c r="N1410" s="10"/>
    </row>
    <row r="1411" ht="12.75" spans="2:14">
      <c r="B1411" s="3">
        <v>11420</v>
      </c>
      <c r="E1411" s="91" t="s">
        <v>10</v>
      </c>
      <c r="F1411" s="91" t="s">
        <v>4219</v>
      </c>
      <c r="G1411" s="3">
        <v>1999</v>
      </c>
      <c r="H1411" s="3" t="s">
        <v>3833</v>
      </c>
      <c r="I1411" s="3" t="s">
        <v>4018</v>
      </c>
      <c r="J1411" s="3" t="s">
        <v>3962</v>
      </c>
      <c r="K1411" s="3">
        <v>50</v>
      </c>
      <c r="L1411" s="3" t="s">
        <v>170</v>
      </c>
      <c r="M1411" s="3" t="s">
        <v>3833</v>
      </c>
      <c r="N1411" s="10"/>
    </row>
    <row r="1412" ht="12.75" spans="2:14">
      <c r="B1412" s="3">
        <v>11421</v>
      </c>
      <c r="E1412" s="91" t="s">
        <v>10</v>
      </c>
      <c r="F1412" s="91" t="s">
        <v>4220</v>
      </c>
      <c r="G1412" s="3">
        <v>1999</v>
      </c>
      <c r="H1412" s="3" t="s">
        <v>3833</v>
      </c>
      <c r="I1412" s="3" t="s">
        <v>4018</v>
      </c>
      <c r="J1412" s="3" t="s">
        <v>3962</v>
      </c>
      <c r="K1412" s="3">
        <v>50</v>
      </c>
      <c r="L1412" s="3" t="s">
        <v>170</v>
      </c>
      <c r="M1412" s="3" t="s">
        <v>3833</v>
      </c>
      <c r="N1412" s="10"/>
    </row>
    <row r="1413" ht="12.75" spans="2:14">
      <c r="B1413" s="3">
        <v>11422</v>
      </c>
      <c r="E1413" s="91" t="s">
        <v>10</v>
      </c>
      <c r="F1413" s="91" t="s">
        <v>4221</v>
      </c>
      <c r="G1413" s="3">
        <v>2000</v>
      </c>
      <c r="H1413" s="3" t="s">
        <v>3915</v>
      </c>
      <c r="I1413" s="3" t="s">
        <v>4160</v>
      </c>
      <c r="J1413" s="3"/>
      <c r="K1413" s="3">
        <v>37</v>
      </c>
      <c r="L1413" s="3" t="s">
        <v>14</v>
      </c>
      <c r="M1413" s="3" t="s">
        <v>3833</v>
      </c>
      <c r="N1413" s="10"/>
    </row>
    <row r="1414" ht="12.75" spans="2:14">
      <c r="B1414" s="3">
        <v>11423</v>
      </c>
      <c r="E1414" s="91" t="s">
        <v>10</v>
      </c>
      <c r="F1414" s="91" t="s">
        <v>4222</v>
      </c>
      <c r="G1414" s="3">
        <v>1999</v>
      </c>
      <c r="H1414" s="3" t="s">
        <v>3845</v>
      </c>
      <c r="I1414" s="3" t="s">
        <v>4205</v>
      </c>
      <c r="J1414" s="3"/>
      <c r="K1414" s="3">
        <v>62</v>
      </c>
      <c r="L1414" s="3" t="s">
        <v>14</v>
      </c>
      <c r="M1414" s="3" t="s">
        <v>3833</v>
      </c>
      <c r="N1414" s="10"/>
    </row>
    <row r="1415" ht="12.75" spans="2:14">
      <c r="B1415" s="3">
        <v>11424</v>
      </c>
      <c r="E1415" s="91" t="s">
        <v>10</v>
      </c>
      <c r="F1415" s="91" t="s">
        <v>4223</v>
      </c>
      <c r="G1415" s="3">
        <v>1999</v>
      </c>
      <c r="H1415" s="3" t="s">
        <v>3845</v>
      </c>
      <c r="I1415" s="3" t="s">
        <v>4224</v>
      </c>
      <c r="J1415" s="3"/>
      <c r="K1415" s="3">
        <v>41</v>
      </c>
      <c r="L1415" s="3" t="s">
        <v>27</v>
      </c>
      <c r="M1415" s="3" t="s">
        <v>3833</v>
      </c>
      <c r="N1415" s="10"/>
    </row>
    <row r="1416" ht="12.75" spans="2:14">
      <c r="B1416" s="3">
        <v>11425</v>
      </c>
      <c r="E1416" s="91" t="s">
        <v>10</v>
      </c>
      <c r="F1416" s="91" t="s">
        <v>4225</v>
      </c>
      <c r="G1416" s="3">
        <v>1999</v>
      </c>
      <c r="H1416" s="3" t="s">
        <v>3845</v>
      </c>
      <c r="I1416" s="3" t="s">
        <v>4086</v>
      </c>
      <c r="J1416" s="3"/>
      <c r="K1416" s="3">
        <v>63</v>
      </c>
      <c r="L1416" s="3" t="s">
        <v>14</v>
      </c>
      <c r="M1416" s="3" t="s">
        <v>3833</v>
      </c>
      <c r="N1416" s="10"/>
    </row>
    <row r="1417" ht="12.75" spans="2:14">
      <c r="B1417" s="3">
        <v>11426</v>
      </c>
      <c r="E1417" s="91" t="s">
        <v>10</v>
      </c>
      <c r="F1417" s="91" t="s">
        <v>4226</v>
      </c>
      <c r="G1417" s="3">
        <v>1999</v>
      </c>
      <c r="H1417" s="3" t="s">
        <v>3845</v>
      </c>
      <c r="I1417" s="3" t="s">
        <v>4224</v>
      </c>
      <c r="J1417" s="3"/>
      <c r="K1417" s="3">
        <v>41</v>
      </c>
      <c r="L1417" s="3" t="s">
        <v>170</v>
      </c>
      <c r="M1417" s="3" t="s">
        <v>3833</v>
      </c>
      <c r="N1417" s="10"/>
    </row>
    <row r="1418" ht="12.75" spans="2:14">
      <c r="B1418" s="3">
        <v>11427</v>
      </c>
      <c r="E1418" s="91" t="s">
        <v>10</v>
      </c>
      <c r="F1418" s="91" t="s">
        <v>4227</v>
      </c>
      <c r="G1418" s="3">
        <v>1999</v>
      </c>
      <c r="H1418" s="3" t="s">
        <v>3915</v>
      </c>
      <c r="I1418" s="3" t="s">
        <v>4016</v>
      </c>
      <c r="J1418" s="3"/>
      <c r="K1418" s="3">
        <v>55</v>
      </c>
      <c r="L1418" s="3" t="s">
        <v>14</v>
      </c>
      <c r="M1418" s="3" t="s">
        <v>3833</v>
      </c>
      <c r="N1418" s="10"/>
    </row>
    <row r="1419" ht="12.75" spans="2:14">
      <c r="B1419" s="3">
        <v>11428</v>
      </c>
      <c r="E1419" s="91" t="s">
        <v>10</v>
      </c>
      <c r="F1419" s="91" t="s">
        <v>4228</v>
      </c>
      <c r="G1419" s="3">
        <v>1999</v>
      </c>
      <c r="H1419" s="3" t="s">
        <v>3833</v>
      </c>
      <c r="I1419" s="3" t="s">
        <v>4040</v>
      </c>
      <c r="J1419" s="3" t="s">
        <v>3962</v>
      </c>
      <c r="K1419" s="3">
        <v>51</v>
      </c>
      <c r="L1419" s="3" t="s">
        <v>170</v>
      </c>
      <c r="M1419" s="3" t="s">
        <v>3833</v>
      </c>
      <c r="N1419" s="10"/>
    </row>
    <row r="1420" ht="12.75" spans="2:14">
      <c r="B1420" s="3">
        <v>11429</v>
      </c>
      <c r="E1420" s="91" t="s">
        <v>10</v>
      </c>
      <c r="F1420" s="91" t="s">
        <v>4229</v>
      </c>
      <c r="G1420" s="3">
        <v>1999</v>
      </c>
      <c r="H1420" s="3" t="s">
        <v>4230</v>
      </c>
      <c r="I1420" s="3" t="s">
        <v>4231</v>
      </c>
      <c r="J1420" s="3"/>
      <c r="K1420" s="3">
        <v>4</v>
      </c>
      <c r="L1420" s="3" t="s">
        <v>342</v>
      </c>
      <c r="M1420" s="3" t="s">
        <v>3833</v>
      </c>
      <c r="N1420" s="10"/>
    </row>
    <row r="1421" ht="12.75" spans="2:14">
      <c r="B1421" s="3">
        <v>11430</v>
      </c>
      <c r="E1421" s="91" t="s">
        <v>10</v>
      </c>
      <c r="F1421" s="91" t="s">
        <v>4232</v>
      </c>
      <c r="G1421" s="3">
        <v>2000</v>
      </c>
      <c r="H1421" s="3" t="s">
        <v>4001</v>
      </c>
      <c r="I1421" s="3" t="s">
        <v>4233</v>
      </c>
      <c r="J1421" s="3" t="s">
        <v>1059</v>
      </c>
      <c r="K1421" s="3">
        <v>64</v>
      </c>
      <c r="L1421" s="3" t="s">
        <v>27</v>
      </c>
      <c r="M1421" s="3" t="s">
        <v>3833</v>
      </c>
      <c r="N1421" s="10"/>
    </row>
    <row r="1422" ht="12.75" spans="2:14">
      <c r="B1422" s="3">
        <v>11431</v>
      </c>
      <c r="E1422" s="91" t="s">
        <v>10</v>
      </c>
      <c r="F1422" s="91" t="s">
        <v>4234</v>
      </c>
      <c r="G1422" s="3">
        <v>2000</v>
      </c>
      <c r="H1422" s="3" t="s">
        <v>3833</v>
      </c>
      <c r="I1422" s="3" t="s">
        <v>4235</v>
      </c>
      <c r="J1422" s="3"/>
      <c r="K1422" s="3">
        <v>57</v>
      </c>
      <c r="L1422" s="3" t="s">
        <v>14</v>
      </c>
      <c r="M1422" s="3" t="s">
        <v>3833</v>
      </c>
      <c r="N1422" s="10"/>
    </row>
    <row r="1423" ht="12.75" spans="2:14">
      <c r="B1423" s="3">
        <v>11432</v>
      </c>
      <c r="E1423" s="91" t="s">
        <v>10</v>
      </c>
      <c r="F1423" s="91" t="s">
        <v>4236</v>
      </c>
      <c r="G1423" s="3">
        <v>2000</v>
      </c>
      <c r="H1423" s="3" t="s">
        <v>4151</v>
      </c>
      <c r="I1423" s="3" t="s">
        <v>4237</v>
      </c>
      <c r="J1423" s="3" t="s">
        <v>1059</v>
      </c>
      <c r="K1423" s="3">
        <v>48</v>
      </c>
      <c r="L1423" s="3" t="s">
        <v>170</v>
      </c>
      <c r="M1423" s="3" t="s">
        <v>3833</v>
      </c>
      <c r="N1423" s="10"/>
    </row>
    <row r="1424" ht="12.75" spans="2:14">
      <c r="B1424" s="3">
        <v>11433</v>
      </c>
      <c r="E1424" s="91" t="s">
        <v>10</v>
      </c>
      <c r="F1424" s="91" t="s">
        <v>4238</v>
      </c>
      <c r="G1424" s="3">
        <v>1999</v>
      </c>
      <c r="H1424" s="3" t="s">
        <v>3833</v>
      </c>
      <c r="I1424" s="3" t="s">
        <v>4186</v>
      </c>
      <c r="J1424" s="3" t="s">
        <v>3962</v>
      </c>
      <c r="K1424" s="3">
        <v>69</v>
      </c>
      <c r="L1424" s="3" t="s">
        <v>14</v>
      </c>
      <c r="M1424" s="3" t="s">
        <v>3833</v>
      </c>
      <c r="N1424" s="10"/>
    </row>
    <row r="1425" ht="12.75" spans="2:14">
      <c r="B1425" s="3">
        <v>11434</v>
      </c>
      <c r="E1425" s="91" t="s">
        <v>10</v>
      </c>
      <c r="F1425" s="91" t="s">
        <v>4239</v>
      </c>
      <c r="G1425" s="3">
        <v>1999</v>
      </c>
      <c r="H1425" s="3" t="s">
        <v>3833</v>
      </c>
      <c r="I1425" s="3" t="s">
        <v>4011</v>
      </c>
      <c r="J1425" s="3" t="s">
        <v>3962</v>
      </c>
      <c r="K1425" s="3">
        <v>64</v>
      </c>
      <c r="L1425" s="3" t="s">
        <v>170</v>
      </c>
      <c r="M1425" s="3" t="s">
        <v>3833</v>
      </c>
      <c r="N1425" s="10"/>
    </row>
    <row r="1426" ht="12.75" spans="2:14">
      <c r="B1426" s="3">
        <v>11435</v>
      </c>
      <c r="E1426" s="91" t="s">
        <v>10</v>
      </c>
      <c r="F1426" s="91" t="s">
        <v>4240</v>
      </c>
      <c r="G1426" s="3">
        <v>1999</v>
      </c>
      <c r="H1426" s="3" t="s">
        <v>3833</v>
      </c>
      <c r="I1426" s="3" t="s">
        <v>4011</v>
      </c>
      <c r="J1426" s="3" t="s">
        <v>3962</v>
      </c>
      <c r="K1426" s="3">
        <v>64</v>
      </c>
      <c r="L1426" s="3" t="s">
        <v>977</v>
      </c>
      <c r="M1426" s="3" t="s">
        <v>3833</v>
      </c>
      <c r="N1426" s="10"/>
    </row>
    <row r="1427" ht="12.75" spans="2:14">
      <c r="B1427" s="3">
        <v>11436</v>
      </c>
      <c r="E1427" s="91" t="s">
        <v>10</v>
      </c>
      <c r="F1427" s="91" t="s">
        <v>4241</v>
      </c>
      <c r="G1427" s="3">
        <v>1999</v>
      </c>
      <c r="H1427" s="3" t="s">
        <v>4230</v>
      </c>
      <c r="I1427" s="3" t="s">
        <v>4242</v>
      </c>
      <c r="J1427" s="3" t="s">
        <v>4243</v>
      </c>
      <c r="K1427" s="3"/>
      <c r="L1427" s="3" t="s">
        <v>342</v>
      </c>
      <c r="M1427" s="3" t="s">
        <v>3833</v>
      </c>
      <c r="N1427" s="10"/>
    </row>
    <row r="1428" ht="12.75" spans="2:14">
      <c r="B1428" s="3">
        <v>11437</v>
      </c>
      <c r="E1428" s="91" t="s">
        <v>10</v>
      </c>
      <c r="F1428" s="91" t="s">
        <v>4244</v>
      </c>
      <c r="G1428" s="3">
        <v>2000</v>
      </c>
      <c r="H1428" s="3" t="s">
        <v>3915</v>
      </c>
      <c r="I1428" s="3" t="s">
        <v>4245</v>
      </c>
      <c r="J1428" s="3"/>
      <c r="K1428" s="3">
        <v>60</v>
      </c>
      <c r="L1428" s="3" t="s">
        <v>40</v>
      </c>
      <c r="M1428" s="3" t="s">
        <v>3833</v>
      </c>
      <c r="N1428" s="10"/>
    </row>
    <row r="1429" ht="12.75" spans="2:14">
      <c r="B1429" s="3">
        <v>11438</v>
      </c>
      <c r="E1429" s="91" t="s">
        <v>10</v>
      </c>
      <c r="F1429" s="91" t="s">
        <v>4246</v>
      </c>
      <c r="G1429" s="3">
        <v>2000</v>
      </c>
      <c r="H1429" s="3" t="s">
        <v>4247</v>
      </c>
      <c r="I1429" s="3" t="s">
        <v>4248</v>
      </c>
      <c r="J1429" s="3" t="s">
        <v>1059</v>
      </c>
      <c r="K1429" s="3">
        <v>59</v>
      </c>
      <c r="L1429" s="3" t="s">
        <v>27</v>
      </c>
      <c r="M1429" s="3" t="s">
        <v>3833</v>
      </c>
      <c r="N1429" s="10"/>
    </row>
    <row r="1430" ht="12.75" spans="2:14">
      <c r="B1430" s="3">
        <v>11439</v>
      </c>
      <c r="E1430" s="91" t="s">
        <v>10</v>
      </c>
      <c r="F1430" s="91" t="s">
        <v>4249</v>
      </c>
      <c r="G1430" s="3">
        <v>1999</v>
      </c>
      <c r="H1430" s="3" t="s">
        <v>3833</v>
      </c>
      <c r="I1430" s="3" t="s">
        <v>4040</v>
      </c>
      <c r="J1430" s="3" t="s">
        <v>3962</v>
      </c>
      <c r="K1430" s="3">
        <v>51</v>
      </c>
      <c r="L1430" s="3" t="s">
        <v>14</v>
      </c>
      <c r="M1430" s="3" t="s">
        <v>3833</v>
      </c>
      <c r="N1430" s="10"/>
    </row>
    <row r="1431" ht="12.75" spans="2:14">
      <c r="B1431" s="3">
        <v>11440</v>
      </c>
      <c r="E1431" s="91" t="s">
        <v>10</v>
      </c>
      <c r="F1431" s="91" t="s">
        <v>4250</v>
      </c>
      <c r="G1431" s="3">
        <v>2000</v>
      </c>
      <c r="H1431" s="3" t="s">
        <v>3915</v>
      </c>
      <c r="I1431" s="3" t="s">
        <v>4098</v>
      </c>
      <c r="J1431" s="3"/>
      <c r="K1431" s="3">
        <v>67</v>
      </c>
      <c r="L1431" s="3" t="s">
        <v>14</v>
      </c>
      <c r="M1431" s="3" t="s">
        <v>3833</v>
      </c>
      <c r="N1431" s="10"/>
    </row>
    <row r="1432" ht="12.75" spans="2:14">
      <c r="B1432" s="3">
        <v>11441</v>
      </c>
      <c r="E1432" s="91" t="s">
        <v>10</v>
      </c>
      <c r="F1432" s="91" t="s">
        <v>4251</v>
      </c>
      <c r="G1432" s="3">
        <v>2000</v>
      </c>
      <c r="H1432" s="3" t="s">
        <v>3915</v>
      </c>
      <c r="I1432" s="3" t="s">
        <v>4076</v>
      </c>
      <c r="J1432" s="3"/>
      <c r="K1432" s="3">
        <v>50</v>
      </c>
      <c r="L1432" s="3" t="s">
        <v>14</v>
      </c>
      <c r="M1432" s="3" t="s">
        <v>3833</v>
      </c>
      <c r="N1432" s="10"/>
    </row>
    <row r="1433" ht="12.75" spans="2:14">
      <c r="B1433" s="3">
        <v>11442</v>
      </c>
      <c r="E1433" s="91" t="s">
        <v>10</v>
      </c>
      <c r="F1433" s="91" t="s">
        <v>4252</v>
      </c>
      <c r="G1433" s="3">
        <v>2000</v>
      </c>
      <c r="H1433" s="3" t="s">
        <v>3915</v>
      </c>
      <c r="I1433" s="3" t="s">
        <v>4253</v>
      </c>
      <c r="J1433" s="3" t="s">
        <v>4254</v>
      </c>
      <c r="K1433" s="3">
        <v>63</v>
      </c>
      <c r="L1433" s="3" t="s">
        <v>27</v>
      </c>
      <c r="M1433" s="3" t="s">
        <v>3833</v>
      </c>
      <c r="N1433" s="10"/>
    </row>
    <row r="1434" ht="12.75" spans="2:14">
      <c r="B1434" s="3">
        <v>11443</v>
      </c>
      <c r="E1434" s="91" t="s">
        <v>10</v>
      </c>
      <c r="F1434" s="91" t="s">
        <v>4255</v>
      </c>
      <c r="G1434" s="3">
        <v>1999</v>
      </c>
      <c r="H1434" s="3" t="s">
        <v>3833</v>
      </c>
      <c r="I1434" s="3" t="s">
        <v>4059</v>
      </c>
      <c r="J1434" s="3" t="s">
        <v>3962</v>
      </c>
      <c r="K1434" s="3">
        <v>32</v>
      </c>
      <c r="L1434" s="3" t="s">
        <v>170</v>
      </c>
      <c r="M1434" s="3" t="s">
        <v>3833</v>
      </c>
      <c r="N1434" s="10"/>
    </row>
    <row r="1435" ht="12.75" spans="2:14">
      <c r="B1435" s="3">
        <v>11444</v>
      </c>
      <c r="E1435" s="91" t="s">
        <v>10</v>
      </c>
      <c r="F1435" s="91" t="s">
        <v>4256</v>
      </c>
      <c r="G1435" s="3">
        <v>2000</v>
      </c>
      <c r="H1435" s="3" t="s">
        <v>3915</v>
      </c>
      <c r="I1435" s="3" t="s">
        <v>4235</v>
      </c>
      <c r="J1435" s="3"/>
      <c r="K1435" s="3">
        <v>57</v>
      </c>
      <c r="L1435" s="3" t="s">
        <v>27</v>
      </c>
      <c r="M1435" s="3" t="s">
        <v>3833</v>
      </c>
      <c r="N1435" s="10"/>
    </row>
    <row r="1436" ht="12.75" spans="2:14">
      <c r="B1436" s="3">
        <v>11445</v>
      </c>
      <c r="E1436" s="91" t="s">
        <v>10</v>
      </c>
      <c r="F1436" s="91" t="s">
        <v>4257</v>
      </c>
      <c r="G1436" s="3">
        <v>2000</v>
      </c>
      <c r="H1436" s="3" t="s">
        <v>3915</v>
      </c>
      <c r="I1436" s="3" t="s">
        <v>4043</v>
      </c>
      <c r="J1436" s="3"/>
      <c r="K1436" s="3">
        <v>56</v>
      </c>
      <c r="L1436" s="3" t="s">
        <v>27</v>
      </c>
      <c r="M1436" s="3" t="s">
        <v>3833</v>
      </c>
      <c r="N1436" s="10"/>
    </row>
    <row r="1437" ht="12.75" spans="2:14">
      <c r="B1437" s="3">
        <v>11446</v>
      </c>
      <c r="E1437" s="91" t="s">
        <v>10</v>
      </c>
      <c r="F1437" s="91" t="s">
        <v>4258</v>
      </c>
      <c r="G1437" s="3">
        <v>1999</v>
      </c>
      <c r="H1437" s="3" t="s">
        <v>3845</v>
      </c>
      <c r="I1437" s="3" t="s">
        <v>4061</v>
      </c>
      <c r="J1437" s="3"/>
      <c r="K1437" s="3">
        <v>43</v>
      </c>
      <c r="L1437" s="3" t="s">
        <v>27</v>
      </c>
      <c r="M1437" s="3" t="s">
        <v>3833</v>
      </c>
      <c r="N1437" s="10"/>
    </row>
    <row r="1438" ht="12.75" spans="2:14">
      <c r="B1438" s="3">
        <v>11447</v>
      </c>
      <c r="E1438" s="91" t="s">
        <v>10</v>
      </c>
      <c r="F1438" s="91" t="s">
        <v>4259</v>
      </c>
      <c r="G1438" s="3">
        <v>1999</v>
      </c>
      <c r="H1438" s="3" t="s">
        <v>3845</v>
      </c>
      <c r="I1438" s="3" t="s">
        <v>4260</v>
      </c>
      <c r="J1438" s="3"/>
      <c r="K1438" s="3">
        <v>42</v>
      </c>
      <c r="L1438" s="3" t="s">
        <v>27</v>
      </c>
      <c r="M1438" s="3" t="s">
        <v>3833</v>
      </c>
      <c r="N1438" s="10"/>
    </row>
    <row r="1439" ht="12.75" spans="2:14">
      <c r="B1439" s="3">
        <v>11448</v>
      </c>
      <c r="E1439" s="91" t="s">
        <v>10</v>
      </c>
      <c r="F1439" s="91" t="s">
        <v>4261</v>
      </c>
      <c r="G1439" s="3">
        <v>1999</v>
      </c>
      <c r="H1439" s="3" t="s">
        <v>3845</v>
      </c>
      <c r="I1439" s="3" t="s">
        <v>4205</v>
      </c>
      <c r="J1439" s="3"/>
      <c r="K1439" s="3">
        <v>62</v>
      </c>
      <c r="L1439" s="3" t="s">
        <v>14</v>
      </c>
      <c r="M1439" s="3" t="s">
        <v>3833</v>
      </c>
      <c r="N1439" s="10"/>
    </row>
    <row r="1440" ht="12.75" spans="2:14">
      <c r="B1440" s="3">
        <v>11449</v>
      </c>
      <c r="E1440" s="91" t="s">
        <v>19</v>
      </c>
      <c r="F1440" s="91" t="s">
        <v>4262</v>
      </c>
      <c r="G1440" s="3">
        <v>1999</v>
      </c>
      <c r="H1440" s="3" t="s">
        <v>3833</v>
      </c>
      <c r="I1440" s="3" t="s">
        <v>4263</v>
      </c>
      <c r="J1440" s="3" t="s">
        <v>3962</v>
      </c>
      <c r="K1440" s="3">
        <v>37</v>
      </c>
      <c r="L1440" s="3" t="s">
        <v>977</v>
      </c>
      <c r="M1440" s="3" t="s">
        <v>3833</v>
      </c>
      <c r="N1440" s="10"/>
    </row>
    <row r="1441" ht="12.75" spans="2:14">
      <c r="B1441" s="3">
        <v>11450</v>
      </c>
      <c r="E1441" s="91" t="s">
        <v>10</v>
      </c>
      <c r="F1441" s="91" t="s">
        <v>4264</v>
      </c>
      <c r="G1441" s="3">
        <v>1999</v>
      </c>
      <c r="H1441" s="3" t="s">
        <v>3833</v>
      </c>
      <c r="I1441" s="3" t="s">
        <v>4113</v>
      </c>
      <c r="J1441" s="3" t="s">
        <v>3962</v>
      </c>
      <c r="K1441" s="3">
        <v>61</v>
      </c>
      <c r="L1441" s="3" t="s">
        <v>27</v>
      </c>
      <c r="M1441" s="3" t="s">
        <v>3833</v>
      </c>
      <c r="N1441" s="10"/>
    </row>
    <row r="1442" ht="12.75" spans="2:14">
      <c r="B1442" s="3">
        <v>11451</v>
      </c>
      <c r="E1442" s="91" t="s">
        <v>10</v>
      </c>
      <c r="F1442" s="91" t="s">
        <v>4265</v>
      </c>
      <c r="G1442" s="3">
        <v>1999</v>
      </c>
      <c r="H1442" s="3" t="s">
        <v>3845</v>
      </c>
      <c r="I1442" s="3" t="s">
        <v>4111</v>
      </c>
      <c r="J1442" s="3"/>
      <c r="K1442" s="3">
        <v>58</v>
      </c>
      <c r="L1442" s="3" t="s">
        <v>14</v>
      </c>
      <c r="M1442" s="3" t="s">
        <v>3833</v>
      </c>
      <c r="N1442" s="10"/>
    </row>
    <row r="1443" ht="12.75" spans="2:14">
      <c r="B1443" s="3">
        <v>11452</v>
      </c>
      <c r="E1443" s="91" t="s">
        <v>10</v>
      </c>
      <c r="F1443" s="91" t="s">
        <v>4266</v>
      </c>
      <c r="G1443" s="3">
        <v>1999</v>
      </c>
      <c r="H1443" s="3" t="s">
        <v>3845</v>
      </c>
      <c r="I1443" s="3" t="s">
        <v>4267</v>
      </c>
      <c r="J1443" s="3"/>
      <c r="K1443" s="3">
        <v>61</v>
      </c>
      <c r="L1443" s="3" t="s">
        <v>14</v>
      </c>
      <c r="M1443" s="3" t="s">
        <v>3833</v>
      </c>
      <c r="N1443" s="10"/>
    </row>
    <row r="1444" ht="12.75" spans="2:14">
      <c r="B1444" s="3">
        <v>11453</v>
      </c>
      <c r="E1444" s="91" t="s">
        <v>10</v>
      </c>
      <c r="F1444" s="91" t="s">
        <v>4268</v>
      </c>
      <c r="G1444" s="3">
        <v>1999</v>
      </c>
      <c r="H1444" s="3" t="s">
        <v>3845</v>
      </c>
      <c r="I1444" s="3" t="s">
        <v>4086</v>
      </c>
      <c r="J1444" s="3"/>
      <c r="K1444" s="3">
        <v>63</v>
      </c>
      <c r="L1444" s="3" t="s">
        <v>14</v>
      </c>
      <c r="M1444" s="3" t="s">
        <v>3833</v>
      </c>
      <c r="N1444" s="10"/>
    </row>
    <row r="1445" ht="12.75" spans="2:14">
      <c r="B1445" s="3">
        <v>11454</v>
      </c>
      <c r="E1445" s="91" t="s">
        <v>10</v>
      </c>
      <c r="F1445" s="91" t="s">
        <v>4269</v>
      </c>
      <c r="G1445" s="3">
        <v>2000</v>
      </c>
      <c r="H1445" s="3" t="s">
        <v>3915</v>
      </c>
      <c r="I1445" s="3" t="s">
        <v>4199</v>
      </c>
      <c r="J1445" s="3"/>
      <c r="K1445" s="3">
        <v>42</v>
      </c>
      <c r="L1445" s="3" t="s">
        <v>27</v>
      </c>
      <c r="M1445" s="3" t="s">
        <v>3833</v>
      </c>
      <c r="N1445" s="10"/>
    </row>
    <row r="1446" ht="12.75" spans="2:14">
      <c r="B1446" s="3">
        <v>11455</v>
      </c>
      <c r="E1446" s="91" t="s">
        <v>10</v>
      </c>
      <c r="F1446" s="91" t="s">
        <v>4270</v>
      </c>
      <c r="G1446" s="3">
        <v>2000</v>
      </c>
      <c r="H1446" s="3" t="s">
        <v>3915</v>
      </c>
      <c r="I1446" s="3" t="s">
        <v>4235</v>
      </c>
      <c r="J1446" s="3"/>
      <c r="K1446" s="3">
        <v>57</v>
      </c>
      <c r="L1446" s="3" t="s">
        <v>14</v>
      </c>
      <c r="M1446" s="3" t="s">
        <v>3833</v>
      </c>
      <c r="N1446" s="10"/>
    </row>
    <row r="1447" ht="12.75" spans="2:14">
      <c r="B1447" s="3">
        <v>11456</v>
      </c>
      <c r="E1447" s="91" t="s">
        <v>10</v>
      </c>
      <c r="F1447" s="91" t="s">
        <v>4272</v>
      </c>
      <c r="G1447" s="3">
        <v>1999</v>
      </c>
      <c r="H1447" s="3" t="s">
        <v>3833</v>
      </c>
      <c r="I1447" s="3" t="s">
        <v>4273</v>
      </c>
      <c r="J1447" s="3"/>
      <c r="K1447" s="3">
        <v>18</v>
      </c>
      <c r="L1447" s="3" t="s">
        <v>342</v>
      </c>
      <c r="M1447" s="3" t="s">
        <v>3833</v>
      </c>
      <c r="N1447" s="10"/>
    </row>
    <row r="1448" ht="12.75" spans="2:14">
      <c r="B1448" s="3">
        <v>11457</v>
      </c>
      <c r="E1448" s="91" t="s">
        <v>10</v>
      </c>
      <c r="F1448" s="91" t="s">
        <v>4274</v>
      </c>
      <c r="G1448" s="3">
        <v>1999</v>
      </c>
      <c r="H1448" s="3" t="s">
        <v>3845</v>
      </c>
      <c r="I1448" s="3" t="s">
        <v>4146</v>
      </c>
      <c r="J1448" s="3"/>
      <c r="K1448" s="3">
        <v>52</v>
      </c>
      <c r="L1448" s="3" t="s">
        <v>14</v>
      </c>
      <c r="M1448" s="3" t="s">
        <v>3833</v>
      </c>
      <c r="N1448" s="10"/>
    </row>
    <row r="1449" ht="12.75" spans="2:14">
      <c r="B1449" s="3">
        <v>11458</v>
      </c>
      <c r="E1449" s="91" t="s">
        <v>10</v>
      </c>
      <c r="F1449" s="91" t="s">
        <v>4275</v>
      </c>
      <c r="G1449" s="3">
        <v>1999</v>
      </c>
      <c r="H1449" s="3" t="s">
        <v>3845</v>
      </c>
      <c r="I1449" s="3" t="s">
        <v>4276</v>
      </c>
      <c r="J1449" s="3"/>
      <c r="K1449" s="3">
        <v>37</v>
      </c>
      <c r="L1449" s="3" t="s">
        <v>14</v>
      </c>
      <c r="M1449" s="3" t="s">
        <v>3833</v>
      </c>
      <c r="N1449" s="10"/>
    </row>
    <row r="1450" ht="12.75" spans="2:14">
      <c r="B1450" s="3">
        <v>11459</v>
      </c>
      <c r="E1450" s="91" t="s">
        <v>10</v>
      </c>
      <c r="F1450" s="91" t="s">
        <v>4277</v>
      </c>
      <c r="G1450" s="3">
        <v>1999</v>
      </c>
      <c r="H1450" s="3" t="s">
        <v>3845</v>
      </c>
      <c r="I1450" s="3" t="s">
        <v>4104</v>
      </c>
      <c r="J1450" s="3"/>
      <c r="K1450" s="3">
        <v>56</v>
      </c>
      <c r="L1450" s="3" t="s">
        <v>14</v>
      </c>
      <c r="M1450" s="3" t="s">
        <v>3833</v>
      </c>
      <c r="N1450" s="10"/>
    </row>
    <row r="1451" ht="12.75" spans="2:14">
      <c r="B1451" s="3">
        <v>11460</v>
      </c>
      <c r="E1451" s="91" t="s">
        <v>10</v>
      </c>
      <c r="F1451" s="91" t="s">
        <v>4278</v>
      </c>
      <c r="G1451" s="3">
        <v>1999</v>
      </c>
      <c r="H1451" s="3" t="s">
        <v>3833</v>
      </c>
      <c r="I1451" s="3" t="s">
        <v>4279</v>
      </c>
      <c r="J1451" s="3" t="s">
        <v>3962</v>
      </c>
      <c r="K1451" s="3">
        <v>27</v>
      </c>
      <c r="L1451" s="3" t="s">
        <v>27</v>
      </c>
      <c r="M1451" s="3" t="s">
        <v>3833</v>
      </c>
      <c r="N1451" s="10"/>
    </row>
    <row r="1452" ht="12.75" spans="2:14">
      <c r="B1452" s="3">
        <v>11461</v>
      </c>
      <c r="E1452" s="91" t="s">
        <v>10</v>
      </c>
      <c r="F1452" s="91" t="s">
        <v>4280</v>
      </c>
      <c r="G1452" s="3">
        <v>1999</v>
      </c>
      <c r="H1452" s="3" t="s">
        <v>3845</v>
      </c>
      <c r="I1452" s="3" t="s">
        <v>4224</v>
      </c>
      <c r="J1452" s="3"/>
      <c r="K1452" s="3">
        <v>41</v>
      </c>
      <c r="L1452" s="3" t="s">
        <v>40</v>
      </c>
      <c r="M1452" s="3" t="s">
        <v>3833</v>
      </c>
      <c r="N1452" s="10"/>
    </row>
    <row r="1453" ht="12.75" spans="2:14">
      <c r="B1453" s="3">
        <v>11462</v>
      </c>
      <c r="E1453" s="91" t="s">
        <v>10</v>
      </c>
      <c r="F1453" s="91" t="s">
        <v>4281</v>
      </c>
      <c r="G1453" s="3">
        <v>1999</v>
      </c>
      <c r="H1453" s="3" t="s">
        <v>3845</v>
      </c>
      <c r="I1453" s="3" t="s">
        <v>4148</v>
      </c>
      <c r="J1453" s="3" t="s">
        <v>1059</v>
      </c>
      <c r="K1453" s="3">
        <v>60</v>
      </c>
      <c r="L1453" s="3" t="s">
        <v>14</v>
      </c>
      <c r="M1453" s="3" t="s">
        <v>3833</v>
      </c>
      <c r="N1453" s="10"/>
    </row>
    <row r="1454" ht="12.75" spans="2:14">
      <c r="B1454" s="3">
        <v>11463</v>
      </c>
      <c r="E1454" s="91" t="s">
        <v>10</v>
      </c>
      <c r="F1454" s="91" t="s">
        <v>4282</v>
      </c>
      <c r="G1454" s="3">
        <v>2000</v>
      </c>
      <c r="H1454" s="3" t="s">
        <v>3915</v>
      </c>
      <c r="I1454" s="3" t="s">
        <v>4283</v>
      </c>
      <c r="J1454" s="3"/>
      <c r="K1454" s="3">
        <v>33</v>
      </c>
      <c r="L1454" s="3" t="s">
        <v>14</v>
      </c>
      <c r="M1454" s="3" t="s">
        <v>3833</v>
      </c>
      <c r="N1454" s="10"/>
    </row>
    <row r="1455" ht="12.75" spans="2:14">
      <c r="B1455" s="3">
        <v>11464</v>
      </c>
      <c r="E1455" s="91" t="s">
        <v>10</v>
      </c>
      <c r="F1455" s="91" t="s">
        <v>4284</v>
      </c>
      <c r="G1455" s="3">
        <v>2000</v>
      </c>
      <c r="H1455" s="3" t="s">
        <v>4285</v>
      </c>
      <c r="I1455" s="3" t="s">
        <v>4286</v>
      </c>
      <c r="J1455" s="3"/>
      <c r="K1455" s="3">
        <v>82</v>
      </c>
      <c r="L1455" s="3" t="s">
        <v>1470</v>
      </c>
      <c r="M1455" s="3" t="s">
        <v>3833</v>
      </c>
      <c r="N1455" s="10"/>
    </row>
    <row r="1456" ht="12.75" spans="2:14">
      <c r="B1456" s="3">
        <v>11465</v>
      </c>
      <c r="E1456" s="91" t="s">
        <v>10</v>
      </c>
      <c r="F1456" s="91" t="s">
        <v>4287</v>
      </c>
      <c r="G1456" s="3">
        <v>1999</v>
      </c>
      <c r="H1456" s="3" t="s">
        <v>3845</v>
      </c>
      <c r="I1456" s="3" t="s">
        <v>4205</v>
      </c>
      <c r="J1456" s="3"/>
      <c r="K1456" s="3">
        <v>62</v>
      </c>
      <c r="L1456" s="3" t="s">
        <v>27</v>
      </c>
      <c r="M1456" s="3" t="s">
        <v>3833</v>
      </c>
      <c r="N1456" s="10"/>
    </row>
    <row r="1457" ht="12.75" spans="2:14">
      <c r="B1457" s="3">
        <v>11466</v>
      </c>
      <c r="E1457" s="91" t="s">
        <v>10</v>
      </c>
      <c r="F1457" s="91" t="s">
        <v>4288</v>
      </c>
      <c r="G1457" s="3">
        <v>2000</v>
      </c>
      <c r="H1457" s="3" t="s">
        <v>3915</v>
      </c>
      <c r="I1457" s="3" t="s">
        <v>4129</v>
      </c>
      <c r="J1457" s="3"/>
      <c r="K1457" s="3">
        <v>18</v>
      </c>
      <c r="L1457" s="3" t="s">
        <v>342</v>
      </c>
      <c r="M1457" s="3" t="s">
        <v>3833</v>
      </c>
      <c r="N1457" s="10"/>
    </row>
    <row r="1458" ht="12.75" spans="2:14">
      <c r="B1458" s="3">
        <v>11467</v>
      </c>
      <c r="E1458" s="91" t="s">
        <v>10</v>
      </c>
      <c r="F1458" s="91" t="s">
        <v>4289</v>
      </c>
      <c r="G1458" s="3">
        <v>1999</v>
      </c>
      <c r="H1458" s="3" t="s">
        <v>3845</v>
      </c>
      <c r="I1458" s="3" t="s">
        <v>4290</v>
      </c>
      <c r="J1458" s="3"/>
      <c r="K1458" s="3">
        <v>53</v>
      </c>
      <c r="L1458" s="3" t="s">
        <v>27</v>
      </c>
      <c r="M1458" s="3" t="s">
        <v>3833</v>
      </c>
      <c r="N1458" s="10"/>
    </row>
    <row r="1459" ht="12.75" spans="2:14">
      <c r="B1459" s="3">
        <v>11468</v>
      </c>
      <c r="E1459" s="91" t="s">
        <v>10</v>
      </c>
      <c r="F1459" s="91" t="s">
        <v>4291</v>
      </c>
      <c r="G1459" s="3">
        <v>1999</v>
      </c>
      <c r="H1459" s="3" t="s">
        <v>3845</v>
      </c>
      <c r="I1459" s="3" t="s">
        <v>4290</v>
      </c>
      <c r="J1459" s="3"/>
      <c r="K1459" s="3">
        <v>53</v>
      </c>
      <c r="L1459" s="3" t="s">
        <v>170</v>
      </c>
      <c r="M1459" s="3" t="s">
        <v>3833</v>
      </c>
      <c r="N1459" s="10"/>
    </row>
    <row r="1460" ht="12.75" spans="2:14">
      <c r="B1460" s="3">
        <v>11469</v>
      </c>
      <c r="E1460" s="91" t="s">
        <v>10</v>
      </c>
      <c r="F1460" s="91" t="s">
        <v>4292</v>
      </c>
      <c r="G1460" s="3">
        <v>1999</v>
      </c>
      <c r="H1460" s="3" t="s">
        <v>3845</v>
      </c>
      <c r="I1460" s="3" t="s">
        <v>4030</v>
      </c>
      <c r="J1460" s="3" t="s">
        <v>1059</v>
      </c>
      <c r="K1460" s="3">
        <v>64</v>
      </c>
      <c r="L1460" s="3" t="s">
        <v>1470</v>
      </c>
      <c r="M1460" s="3" t="s">
        <v>3833</v>
      </c>
      <c r="N1460" s="10"/>
    </row>
    <row r="1461" ht="12.75" spans="2:14">
      <c r="B1461" s="3">
        <v>11470</v>
      </c>
      <c r="E1461" s="91" t="s">
        <v>10</v>
      </c>
      <c r="F1461" s="91" t="s">
        <v>4293</v>
      </c>
      <c r="G1461" s="3">
        <v>2000</v>
      </c>
      <c r="H1461" s="3" t="s">
        <v>3915</v>
      </c>
      <c r="I1461" s="3" t="s">
        <v>4294</v>
      </c>
      <c r="J1461" s="3"/>
      <c r="K1461" s="3">
        <v>35</v>
      </c>
      <c r="L1461" s="3" t="s">
        <v>27</v>
      </c>
      <c r="M1461" s="3" t="s">
        <v>3833</v>
      </c>
      <c r="N1461" s="10"/>
    </row>
    <row r="1462" ht="12.75" spans="2:14">
      <c r="B1462" s="3">
        <v>11471</v>
      </c>
      <c r="E1462" s="91" t="s">
        <v>10</v>
      </c>
      <c r="F1462" s="91" t="s">
        <v>4295</v>
      </c>
      <c r="G1462" s="3">
        <v>1999</v>
      </c>
      <c r="H1462" s="3" t="s">
        <v>3845</v>
      </c>
      <c r="I1462" s="3" t="s">
        <v>4267</v>
      </c>
      <c r="J1462" s="3"/>
      <c r="K1462" s="3">
        <v>61</v>
      </c>
      <c r="L1462" s="3" t="s">
        <v>14</v>
      </c>
      <c r="M1462" s="3" t="s">
        <v>3833</v>
      </c>
      <c r="N1462" s="10"/>
    </row>
    <row r="1463" ht="12.75" spans="2:14">
      <c r="B1463" s="3">
        <v>11472</v>
      </c>
      <c r="E1463" s="91" t="s">
        <v>10</v>
      </c>
      <c r="F1463" s="91" t="s">
        <v>4296</v>
      </c>
      <c r="G1463" s="3">
        <v>1999</v>
      </c>
      <c r="H1463" s="3" t="s">
        <v>3845</v>
      </c>
      <c r="I1463" s="3" t="s">
        <v>4111</v>
      </c>
      <c r="J1463" s="3"/>
      <c r="K1463" s="3">
        <v>58</v>
      </c>
      <c r="L1463" s="3" t="s">
        <v>14</v>
      </c>
      <c r="M1463" s="3" t="s">
        <v>3833</v>
      </c>
      <c r="N1463" s="10"/>
    </row>
    <row r="1464" ht="12.75" spans="2:14">
      <c r="B1464" s="3">
        <v>11473</v>
      </c>
      <c r="E1464" s="91" t="s">
        <v>10</v>
      </c>
      <c r="F1464" s="91" t="s">
        <v>4297</v>
      </c>
      <c r="G1464" s="3">
        <v>1999</v>
      </c>
      <c r="H1464" s="3" t="s">
        <v>3845</v>
      </c>
      <c r="I1464" s="3" t="s">
        <v>4111</v>
      </c>
      <c r="J1464" s="3"/>
      <c r="K1464" s="3">
        <v>58</v>
      </c>
      <c r="L1464" s="3" t="s">
        <v>14</v>
      </c>
      <c r="M1464" s="3" t="s">
        <v>3833</v>
      </c>
      <c r="N1464" s="10"/>
    </row>
    <row r="1465" ht="12.75" spans="2:14">
      <c r="B1465" s="3">
        <v>11474</v>
      </c>
      <c r="E1465" s="91" t="s">
        <v>10</v>
      </c>
      <c r="F1465" s="91" t="s">
        <v>4298</v>
      </c>
      <c r="G1465" s="3">
        <v>2000</v>
      </c>
      <c r="H1465" s="3" t="s">
        <v>3915</v>
      </c>
      <c r="I1465" s="3" t="s">
        <v>4299</v>
      </c>
      <c r="J1465" s="3"/>
      <c r="K1465" s="3">
        <v>69</v>
      </c>
      <c r="L1465" s="3" t="s">
        <v>170</v>
      </c>
      <c r="M1465" s="3" t="s">
        <v>3833</v>
      </c>
      <c r="N1465" s="10"/>
    </row>
    <row r="1466" ht="12.75" spans="2:14">
      <c r="B1466" s="3">
        <v>11475</v>
      </c>
      <c r="E1466" s="91" t="s">
        <v>10</v>
      </c>
      <c r="F1466" s="91" t="s">
        <v>4300</v>
      </c>
      <c r="G1466" s="3">
        <v>2000</v>
      </c>
      <c r="H1466" s="3" t="s">
        <v>3915</v>
      </c>
      <c r="I1466" s="3" t="s">
        <v>4016</v>
      </c>
      <c r="J1466" s="3"/>
      <c r="K1466" s="3">
        <v>55</v>
      </c>
      <c r="L1466" s="3" t="s">
        <v>27</v>
      </c>
      <c r="M1466" s="3" t="s">
        <v>3833</v>
      </c>
      <c r="N1466" s="10"/>
    </row>
    <row r="1467" ht="12.75" spans="2:14">
      <c r="B1467" s="3">
        <v>11476</v>
      </c>
      <c r="E1467" s="91" t="s">
        <v>10</v>
      </c>
      <c r="F1467" s="91" t="s">
        <v>4301</v>
      </c>
      <c r="G1467" s="3">
        <v>2000</v>
      </c>
      <c r="H1467" s="3" t="s">
        <v>3915</v>
      </c>
      <c r="I1467" s="3" t="s">
        <v>4111</v>
      </c>
      <c r="J1467" s="3"/>
      <c r="K1467" s="3">
        <v>63</v>
      </c>
      <c r="L1467" s="3" t="s">
        <v>1470</v>
      </c>
      <c r="M1467" s="3" t="s">
        <v>3833</v>
      </c>
      <c r="N1467" s="10"/>
    </row>
    <row r="1468" ht="12.75" spans="2:14">
      <c r="B1468" s="3">
        <v>11477</v>
      </c>
      <c r="E1468" s="91" t="s">
        <v>10</v>
      </c>
      <c r="F1468" s="91" t="s">
        <v>4302</v>
      </c>
      <c r="G1468" s="3">
        <v>2000</v>
      </c>
      <c r="H1468" s="3" t="s">
        <v>3915</v>
      </c>
      <c r="I1468" s="3" t="s">
        <v>4303</v>
      </c>
      <c r="J1468" s="3"/>
      <c r="K1468" s="3">
        <v>78</v>
      </c>
      <c r="L1468" s="3" t="s">
        <v>170</v>
      </c>
      <c r="M1468" s="3" t="s">
        <v>3833</v>
      </c>
      <c r="N1468" s="10"/>
    </row>
    <row r="1469" ht="12.75" spans="2:14">
      <c r="B1469" s="3">
        <v>11478</v>
      </c>
      <c r="E1469" s="91" t="s">
        <v>10</v>
      </c>
      <c r="F1469" s="91" t="s">
        <v>4304</v>
      </c>
      <c r="G1469" s="3">
        <v>1999</v>
      </c>
      <c r="H1469" s="3" t="s">
        <v>3871</v>
      </c>
      <c r="I1469" s="3" t="s">
        <v>4038</v>
      </c>
      <c r="J1469" s="3" t="s">
        <v>1059</v>
      </c>
      <c r="K1469" s="3">
        <v>57</v>
      </c>
      <c r="L1469" s="3" t="s">
        <v>170</v>
      </c>
      <c r="M1469" s="3" t="s">
        <v>3833</v>
      </c>
      <c r="N1469" s="10"/>
    </row>
    <row r="1470" ht="12.75" spans="2:14">
      <c r="B1470" s="3">
        <v>11479</v>
      </c>
      <c r="E1470" s="91" t="s">
        <v>10</v>
      </c>
      <c r="F1470" s="91" t="s">
        <v>4305</v>
      </c>
      <c r="G1470" s="3">
        <v>1999</v>
      </c>
      <c r="H1470" s="3" t="s">
        <v>3871</v>
      </c>
      <c r="I1470" s="3" t="s">
        <v>4043</v>
      </c>
      <c r="J1470" s="3" t="s">
        <v>1059</v>
      </c>
      <c r="K1470" s="3">
        <v>46</v>
      </c>
      <c r="L1470" s="3" t="s">
        <v>170</v>
      </c>
      <c r="M1470" s="3" t="s">
        <v>3833</v>
      </c>
      <c r="N1470" s="10"/>
    </row>
    <row r="1471" ht="12.75" spans="2:14">
      <c r="B1471" s="3">
        <v>11480</v>
      </c>
      <c r="E1471" s="91" t="s">
        <v>10</v>
      </c>
      <c r="F1471" s="91" t="s">
        <v>4306</v>
      </c>
      <c r="G1471" s="3">
        <v>1999</v>
      </c>
      <c r="H1471" s="3" t="s">
        <v>3833</v>
      </c>
      <c r="I1471" s="3" t="s">
        <v>4186</v>
      </c>
      <c r="J1471" s="3" t="s">
        <v>3962</v>
      </c>
      <c r="K1471" s="3">
        <v>69</v>
      </c>
      <c r="L1471" s="3" t="s">
        <v>170</v>
      </c>
      <c r="M1471" s="3" t="s">
        <v>3833</v>
      </c>
      <c r="N1471" s="10"/>
    </row>
    <row r="1472" ht="12.75" spans="2:14">
      <c r="B1472" s="3">
        <v>11481</v>
      </c>
      <c r="E1472" s="91" t="s">
        <v>10</v>
      </c>
      <c r="F1472" s="91" t="s">
        <v>4307</v>
      </c>
      <c r="G1472" s="3">
        <v>2000</v>
      </c>
      <c r="H1472" s="3" t="s">
        <v>3915</v>
      </c>
      <c r="I1472" s="3" t="s">
        <v>4054</v>
      </c>
      <c r="J1472" s="3"/>
      <c r="K1472" s="3">
        <v>46</v>
      </c>
      <c r="L1472" s="3" t="s">
        <v>14</v>
      </c>
      <c r="M1472" s="3" t="s">
        <v>3833</v>
      </c>
      <c r="N1472" s="10"/>
    </row>
    <row r="1473" ht="12.75" spans="2:14">
      <c r="B1473" s="3">
        <v>11482</v>
      </c>
      <c r="E1473" s="91" t="s">
        <v>10</v>
      </c>
      <c r="F1473" s="91" t="s">
        <v>4308</v>
      </c>
      <c r="G1473" s="3">
        <v>1999</v>
      </c>
      <c r="H1473" s="3" t="s">
        <v>3871</v>
      </c>
      <c r="I1473" s="3" t="s">
        <v>4126</v>
      </c>
      <c r="J1473" s="3" t="s">
        <v>1059</v>
      </c>
      <c r="K1473" s="3">
        <v>35</v>
      </c>
      <c r="L1473" s="3" t="s">
        <v>342</v>
      </c>
      <c r="M1473" s="3" t="s">
        <v>3833</v>
      </c>
      <c r="N1473" s="10"/>
    </row>
    <row r="1474" ht="12.75" spans="2:14">
      <c r="B1474" s="3">
        <v>11483</v>
      </c>
      <c r="E1474" s="91" t="s">
        <v>10</v>
      </c>
      <c r="F1474" s="91" t="s">
        <v>4309</v>
      </c>
      <c r="G1474" s="3">
        <v>1999</v>
      </c>
      <c r="H1474" s="3" t="s">
        <v>3833</v>
      </c>
      <c r="I1474" s="3" t="s">
        <v>4310</v>
      </c>
      <c r="J1474" s="3" t="s">
        <v>1059</v>
      </c>
      <c r="K1474" s="3">
        <v>84</v>
      </c>
      <c r="L1474" s="3" t="s">
        <v>977</v>
      </c>
      <c r="M1474" s="3" t="s">
        <v>3833</v>
      </c>
      <c r="N1474" s="10"/>
    </row>
    <row r="1475" ht="12.75" spans="2:14">
      <c r="B1475" s="3">
        <v>11484</v>
      </c>
      <c r="E1475" s="91" t="s">
        <v>10</v>
      </c>
      <c r="F1475" s="91" t="s">
        <v>4311</v>
      </c>
      <c r="G1475" s="3">
        <v>2000</v>
      </c>
      <c r="H1475" s="3" t="s">
        <v>3915</v>
      </c>
      <c r="I1475" s="3" t="s">
        <v>4312</v>
      </c>
      <c r="J1475" s="3"/>
      <c r="K1475" s="3">
        <v>77</v>
      </c>
      <c r="L1475" s="3" t="s">
        <v>14</v>
      </c>
      <c r="M1475" s="3" t="s">
        <v>3833</v>
      </c>
      <c r="N1475" s="10"/>
    </row>
    <row r="1476" ht="12.75" spans="2:14">
      <c r="B1476" s="3">
        <v>11485</v>
      </c>
      <c r="E1476" s="91" t="s">
        <v>10</v>
      </c>
      <c r="F1476" s="91" t="s">
        <v>4313</v>
      </c>
      <c r="G1476" s="3">
        <v>1996</v>
      </c>
      <c r="H1476" s="68" t="s">
        <v>4168</v>
      </c>
      <c r="I1476" s="3" t="s">
        <v>4314</v>
      </c>
      <c r="J1476" s="3" t="s">
        <v>4243</v>
      </c>
      <c r="K1476" s="3"/>
      <c r="L1476" s="3" t="s">
        <v>14</v>
      </c>
      <c r="M1476" s="3" t="s">
        <v>3833</v>
      </c>
      <c r="N1476" s="10"/>
    </row>
    <row r="1477" ht="12.75" spans="2:14">
      <c r="B1477" s="3">
        <v>11486</v>
      </c>
      <c r="E1477" s="91" t="s">
        <v>10</v>
      </c>
      <c r="F1477" s="91" t="s">
        <v>4315</v>
      </c>
      <c r="G1477" s="3">
        <v>1999</v>
      </c>
      <c r="H1477" s="3" t="s">
        <v>3845</v>
      </c>
      <c r="I1477" s="3" t="s">
        <v>4016</v>
      </c>
      <c r="J1477" s="3"/>
      <c r="K1477" s="3">
        <v>51</v>
      </c>
      <c r="L1477" s="3" t="s">
        <v>27</v>
      </c>
      <c r="M1477" s="3" t="s">
        <v>3833</v>
      </c>
      <c r="N1477" s="10"/>
    </row>
    <row r="1478" ht="12.75" spans="2:14">
      <c r="B1478" s="3">
        <v>11487</v>
      </c>
      <c r="E1478" s="91" t="s">
        <v>10</v>
      </c>
      <c r="F1478" s="91" t="s">
        <v>4316</v>
      </c>
      <c r="G1478" s="3">
        <v>2000</v>
      </c>
      <c r="H1478" s="3" t="s">
        <v>3915</v>
      </c>
      <c r="I1478" s="3" t="s">
        <v>4078</v>
      </c>
      <c r="J1478" s="3"/>
      <c r="K1478" s="3">
        <v>61</v>
      </c>
      <c r="L1478" s="3" t="s">
        <v>27</v>
      </c>
      <c r="M1478" s="3" t="s">
        <v>3833</v>
      </c>
      <c r="N1478" s="10"/>
    </row>
    <row r="1479" ht="12.75" spans="2:14">
      <c r="B1479" s="3">
        <v>11488</v>
      </c>
      <c r="E1479" s="91" t="s">
        <v>10</v>
      </c>
      <c r="F1479" s="91" t="s">
        <v>4317</v>
      </c>
      <c r="G1479" s="3">
        <v>2000</v>
      </c>
      <c r="H1479" s="3" t="s">
        <v>3915</v>
      </c>
      <c r="I1479" s="3" t="s">
        <v>4318</v>
      </c>
      <c r="J1479" s="3"/>
      <c r="K1479" s="3">
        <v>38</v>
      </c>
      <c r="L1479" s="3" t="s">
        <v>27</v>
      </c>
      <c r="M1479" s="3" t="s">
        <v>3833</v>
      </c>
      <c r="N1479" s="10"/>
    </row>
    <row r="1480" ht="12.75" spans="2:14">
      <c r="B1480" s="3">
        <v>11489</v>
      </c>
      <c r="E1480" s="91" t="s">
        <v>10</v>
      </c>
      <c r="F1480" s="91" t="s">
        <v>4319</v>
      </c>
      <c r="G1480" s="3">
        <v>1999</v>
      </c>
      <c r="H1480" s="3" t="s">
        <v>3845</v>
      </c>
      <c r="I1480" s="3"/>
      <c r="J1480" s="3"/>
      <c r="K1480" s="3">
        <v>49</v>
      </c>
      <c r="L1480" s="3" t="s">
        <v>27</v>
      </c>
      <c r="M1480" s="3" t="s">
        <v>3833</v>
      </c>
      <c r="N1480" s="10"/>
    </row>
    <row r="1481" ht="12.75" spans="2:14">
      <c r="B1481" s="3">
        <v>11490</v>
      </c>
      <c r="E1481" s="91" t="s">
        <v>10</v>
      </c>
      <c r="F1481" s="91" t="s">
        <v>4320</v>
      </c>
      <c r="G1481" s="3">
        <v>1999</v>
      </c>
      <c r="H1481" s="3" t="s">
        <v>3871</v>
      </c>
      <c r="I1481" s="3" t="s">
        <v>4203</v>
      </c>
      <c r="J1481" s="3" t="s">
        <v>1059</v>
      </c>
      <c r="K1481" s="3">
        <v>54</v>
      </c>
      <c r="L1481" s="3" t="s">
        <v>27</v>
      </c>
      <c r="M1481" s="3" t="s">
        <v>3833</v>
      </c>
      <c r="N1481" s="10"/>
    </row>
    <row r="1482" ht="12.75" spans="2:14">
      <c r="B1482" s="3">
        <v>11491</v>
      </c>
      <c r="E1482" s="91" t="s">
        <v>10</v>
      </c>
      <c r="F1482" s="91" t="s">
        <v>4321</v>
      </c>
      <c r="G1482" s="3">
        <v>1999</v>
      </c>
      <c r="H1482" s="3" t="s">
        <v>3871</v>
      </c>
      <c r="I1482" s="3" t="s">
        <v>4098</v>
      </c>
      <c r="J1482" s="3" t="s">
        <v>1059</v>
      </c>
      <c r="K1482" s="3">
        <v>55</v>
      </c>
      <c r="L1482" s="3" t="s">
        <v>1470</v>
      </c>
      <c r="M1482" s="3" t="s">
        <v>3833</v>
      </c>
      <c r="N1482" s="10"/>
    </row>
    <row r="1483" ht="12.75" spans="2:14">
      <c r="B1483" s="3">
        <v>11492</v>
      </c>
      <c r="E1483" s="91" t="s">
        <v>10</v>
      </c>
      <c r="F1483" s="91" t="s">
        <v>4322</v>
      </c>
      <c r="G1483" s="3">
        <v>1999</v>
      </c>
      <c r="H1483" s="3" t="s">
        <v>3871</v>
      </c>
      <c r="I1483" s="3" t="s">
        <v>4323</v>
      </c>
      <c r="J1483" s="3" t="s">
        <v>1059</v>
      </c>
      <c r="K1483" s="3">
        <v>61</v>
      </c>
      <c r="L1483" s="3" t="s">
        <v>977</v>
      </c>
      <c r="M1483" s="3" t="s">
        <v>3833</v>
      </c>
      <c r="N1483" s="10"/>
    </row>
    <row r="1484" ht="12.75" spans="2:14">
      <c r="B1484" s="3">
        <v>11493</v>
      </c>
      <c r="E1484" s="91" t="s">
        <v>10</v>
      </c>
      <c r="F1484" s="91" t="s">
        <v>4324</v>
      </c>
      <c r="G1484" s="3">
        <v>1999</v>
      </c>
      <c r="H1484" s="3" t="s">
        <v>3845</v>
      </c>
      <c r="I1484" s="3" t="s">
        <v>4176</v>
      </c>
      <c r="J1484" s="3"/>
      <c r="K1484" s="3">
        <v>57</v>
      </c>
      <c r="L1484" s="3" t="s">
        <v>14</v>
      </c>
      <c r="M1484" s="3" t="s">
        <v>3833</v>
      </c>
      <c r="N1484" s="10"/>
    </row>
    <row r="1485" ht="12.75" spans="2:14">
      <c r="B1485" s="3">
        <v>11494</v>
      </c>
      <c r="E1485" s="91" t="s">
        <v>10</v>
      </c>
      <c r="F1485" s="91" t="s">
        <v>4325</v>
      </c>
      <c r="G1485" s="3">
        <v>1999</v>
      </c>
      <c r="H1485" s="3" t="s">
        <v>3833</v>
      </c>
      <c r="I1485" s="3" t="s">
        <v>4326</v>
      </c>
      <c r="J1485" s="3" t="s">
        <v>3962</v>
      </c>
      <c r="K1485" s="3">
        <v>28</v>
      </c>
      <c r="L1485" s="3" t="s">
        <v>170</v>
      </c>
      <c r="M1485" s="3" t="s">
        <v>3833</v>
      </c>
      <c r="N1485" s="10"/>
    </row>
    <row r="1486" ht="12.75" spans="2:14">
      <c r="B1486" s="3">
        <v>11495</v>
      </c>
      <c r="E1486" s="91" t="s">
        <v>10</v>
      </c>
      <c r="F1486" s="91" t="s">
        <v>4327</v>
      </c>
      <c r="G1486" s="3">
        <v>1999</v>
      </c>
      <c r="H1486" s="3" t="s">
        <v>3845</v>
      </c>
      <c r="I1486" s="3" t="s">
        <v>4328</v>
      </c>
      <c r="J1486" s="3"/>
      <c r="K1486" s="3">
        <v>44</v>
      </c>
      <c r="L1486" s="3" t="s">
        <v>27</v>
      </c>
      <c r="M1486" s="3" t="s">
        <v>3833</v>
      </c>
      <c r="N1486" s="10"/>
    </row>
    <row r="1487" ht="12.75" spans="2:14">
      <c r="B1487" s="3">
        <v>11496</v>
      </c>
      <c r="E1487" s="91" t="s">
        <v>10</v>
      </c>
      <c r="F1487" s="91" t="s">
        <v>4329</v>
      </c>
      <c r="G1487" s="3">
        <v>1999</v>
      </c>
      <c r="H1487" s="3" t="s">
        <v>3833</v>
      </c>
      <c r="I1487" s="3" t="s">
        <v>4131</v>
      </c>
      <c r="J1487" s="3" t="s">
        <v>3962</v>
      </c>
      <c r="K1487" s="3">
        <v>43</v>
      </c>
      <c r="L1487" s="3" t="s">
        <v>170</v>
      </c>
      <c r="M1487" s="3" t="s">
        <v>3833</v>
      </c>
      <c r="N1487" s="10"/>
    </row>
    <row r="1488" ht="12.75" spans="2:14">
      <c r="B1488" s="3">
        <v>11497</v>
      </c>
      <c r="E1488" s="91" t="s">
        <v>10</v>
      </c>
      <c r="F1488" s="91" t="s">
        <v>4330</v>
      </c>
      <c r="G1488" s="3">
        <v>1999</v>
      </c>
      <c r="H1488" s="3" t="s">
        <v>3845</v>
      </c>
      <c r="I1488" s="3" t="s">
        <v>4061</v>
      </c>
      <c r="J1488" s="3"/>
      <c r="K1488" s="3">
        <v>43</v>
      </c>
      <c r="L1488" s="3" t="s">
        <v>27</v>
      </c>
      <c r="M1488" s="3" t="s">
        <v>3833</v>
      </c>
      <c r="N1488" s="10"/>
    </row>
    <row r="1489" ht="12.75" spans="2:14">
      <c r="B1489" s="3">
        <v>11498</v>
      </c>
      <c r="E1489" s="91" t="s">
        <v>10</v>
      </c>
      <c r="F1489" s="91" t="s">
        <v>4331</v>
      </c>
      <c r="G1489" s="3">
        <v>2000</v>
      </c>
      <c r="H1489" s="3" t="s">
        <v>3915</v>
      </c>
      <c r="I1489" s="3" t="s">
        <v>4133</v>
      </c>
      <c r="J1489" s="3"/>
      <c r="K1489" s="3">
        <v>79</v>
      </c>
      <c r="L1489" s="3" t="s">
        <v>342</v>
      </c>
      <c r="M1489" s="3" t="s">
        <v>3833</v>
      </c>
      <c r="N1489" s="10"/>
    </row>
    <row r="1490" ht="12.75" spans="2:14">
      <c r="B1490" s="3">
        <v>11499</v>
      </c>
      <c r="E1490" s="91" t="s">
        <v>10</v>
      </c>
      <c r="F1490" s="91" t="s">
        <v>4332</v>
      </c>
      <c r="G1490" s="3">
        <v>1997</v>
      </c>
      <c r="H1490" s="68" t="s">
        <v>4333</v>
      </c>
      <c r="I1490" s="3" t="s">
        <v>4016</v>
      </c>
      <c r="J1490" s="3"/>
      <c r="K1490" s="3">
        <v>133</v>
      </c>
      <c r="L1490" s="3" t="s">
        <v>170</v>
      </c>
      <c r="M1490" s="3" t="s">
        <v>3833</v>
      </c>
      <c r="N1490" s="10"/>
    </row>
    <row r="1491" ht="12.75" spans="2:14">
      <c r="B1491" s="3">
        <v>11500</v>
      </c>
      <c r="E1491" s="91" t="s">
        <v>10</v>
      </c>
      <c r="F1491" s="91" t="s">
        <v>4334</v>
      </c>
      <c r="G1491" s="3">
        <v>2000</v>
      </c>
      <c r="H1491" s="3" t="s">
        <v>3915</v>
      </c>
      <c r="I1491" s="3" t="s">
        <v>4335</v>
      </c>
      <c r="J1491" s="3"/>
      <c r="K1491" s="3">
        <v>53</v>
      </c>
      <c r="L1491" s="3" t="s">
        <v>14</v>
      </c>
      <c r="M1491" s="3" t="s">
        <v>3833</v>
      </c>
      <c r="N1491" s="10"/>
    </row>
    <row r="1492" ht="12.75" spans="2:14">
      <c r="B1492" s="3">
        <v>11501</v>
      </c>
      <c r="E1492" s="91" t="s">
        <v>10</v>
      </c>
      <c r="F1492" s="91" t="s">
        <v>4336</v>
      </c>
      <c r="G1492" s="3">
        <v>2000</v>
      </c>
      <c r="H1492" s="3" t="s">
        <v>3915</v>
      </c>
      <c r="I1492" s="3" t="s">
        <v>4337</v>
      </c>
      <c r="J1492" s="3"/>
      <c r="K1492" s="3">
        <v>68</v>
      </c>
      <c r="L1492" s="3" t="s">
        <v>14</v>
      </c>
      <c r="M1492" s="3" t="s">
        <v>3833</v>
      </c>
      <c r="N1492" s="10"/>
    </row>
    <row r="1493" ht="12.75" spans="2:14">
      <c r="B1493" s="3">
        <v>11502</v>
      </c>
      <c r="E1493" s="91" t="s">
        <v>10</v>
      </c>
      <c r="F1493" s="91" t="s">
        <v>4338</v>
      </c>
      <c r="G1493" s="3">
        <v>1999</v>
      </c>
      <c r="H1493" s="3" t="s">
        <v>3833</v>
      </c>
      <c r="I1493" s="3" t="s">
        <v>4184</v>
      </c>
      <c r="J1493" s="3" t="s">
        <v>3962</v>
      </c>
      <c r="K1493" s="3">
        <v>65</v>
      </c>
      <c r="L1493" s="3" t="s">
        <v>14</v>
      </c>
      <c r="M1493" s="3" t="s">
        <v>3833</v>
      </c>
      <c r="N1493" s="10"/>
    </row>
    <row r="1494" ht="12.75" spans="2:14">
      <c r="B1494" s="3">
        <v>11503</v>
      </c>
      <c r="E1494" s="91" t="s">
        <v>10</v>
      </c>
      <c r="F1494" s="91" t="s">
        <v>4339</v>
      </c>
      <c r="G1494" s="3">
        <v>1997</v>
      </c>
      <c r="H1494" s="3" t="s">
        <v>4340</v>
      </c>
      <c r="I1494" s="3" t="s">
        <v>4235</v>
      </c>
      <c r="J1494" s="3"/>
      <c r="K1494" s="3">
        <v>88</v>
      </c>
      <c r="L1494" s="3" t="s">
        <v>342</v>
      </c>
      <c r="M1494" s="3" t="s">
        <v>3833</v>
      </c>
      <c r="N1494" s="10"/>
    </row>
    <row r="1495" ht="12.75" spans="2:14">
      <c r="B1495" s="3">
        <v>11504</v>
      </c>
      <c r="E1495" s="91" t="s">
        <v>10</v>
      </c>
      <c r="F1495" s="91" t="s">
        <v>4341</v>
      </c>
      <c r="G1495" s="3">
        <v>1999</v>
      </c>
      <c r="H1495" s="3" t="s">
        <v>3845</v>
      </c>
      <c r="I1495" s="3" t="s">
        <v>4030</v>
      </c>
      <c r="J1495" s="3"/>
      <c r="K1495" s="3">
        <v>64</v>
      </c>
      <c r="L1495" s="3" t="s">
        <v>14</v>
      </c>
      <c r="M1495" s="3" t="s">
        <v>3833</v>
      </c>
      <c r="N1495" s="10"/>
    </row>
    <row r="1496" ht="12.75" spans="2:14">
      <c r="B1496" s="3">
        <v>11505</v>
      </c>
      <c r="E1496" s="91" t="s">
        <v>10</v>
      </c>
      <c r="F1496" s="91" t="s">
        <v>4342</v>
      </c>
      <c r="G1496" s="3">
        <v>2000</v>
      </c>
      <c r="H1496" s="3" t="s">
        <v>3915</v>
      </c>
      <c r="I1496" s="3" t="s">
        <v>4343</v>
      </c>
      <c r="J1496" s="3"/>
      <c r="K1496" s="3">
        <v>23</v>
      </c>
      <c r="L1496" s="3" t="s">
        <v>14</v>
      </c>
      <c r="M1496" s="3" t="s">
        <v>3833</v>
      </c>
      <c r="N1496" s="10"/>
    </row>
    <row r="1497" ht="12.75" spans="2:14">
      <c r="B1497" s="3">
        <v>11506</v>
      </c>
      <c r="E1497" s="91" t="s">
        <v>10</v>
      </c>
      <c r="F1497" s="91" t="s">
        <v>4344</v>
      </c>
      <c r="G1497" s="3">
        <v>2000</v>
      </c>
      <c r="H1497" s="3" t="s">
        <v>3915</v>
      </c>
      <c r="I1497" s="3" t="s">
        <v>4345</v>
      </c>
      <c r="J1497" s="3"/>
      <c r="K1497" s="3">
        <v>44</v>
      </c>
      <c r="L1497" s="3" t="s">
        <v>14</v>
      </c>
      <c r="M1497" s="3" t="s">
        <v>3833</v>
      </c>
      <c r="N1497" s="10"/>
    </row>
    <row r="1498" ht="12.75" spans="2:14">
      <c r="B1498" s="3">
        <v>11507</v>
      </c>
      <c r="E1498" s="91" t="s">
        <v>10</v>
      </c>
      <c r="F1498" s="91" t="s">
        <v>4346</v>
      </c>
      <c r="G1498" s="3">
        <v>1999</v>
      </c>
      <c r="H1498" s="3" t="s">
        <v>3845</v>
      </c>
      <c r="I1498" s="3" t="s">
        <v>4111</v>
      </c>
      <c r="J1498" s="3"/>
      <c r="K1498" s="3">
        <v>58</v>
      </c>
      <c r="L1498" s="3" t="s">
        <v>14</v>
      </c>
      <c r="M1498" s="3" t="s">
        <v>3833</v>
      </c>
      <c r="N1498" s="10"/>
    </row>
    <row r="1499" ht="12.75" spans="2:14">
      <c r="B1499" s="3">
        <v>11508</v>
      </c>
      <c r="E1499" s="91" t="s">
        <v>10</v>
      </c>
      <c r="F1499" s="91" t="s">
        <v>4347</v>
      </c>
      <c r="G1499" s="3">
        <v>1999</v>
      </c>
      <c r="H1499" s="3" t="s">
        <v>3871</v>
      </c>
      <c r="I1499" s="3" t="s">
        <v>4348</v>
      </c>
      <c r="J1499" s="3"/>
      <c r="K1499" s="3">
        <v>16</v>
      </c>
      <c r="L1499" s="3" t="s">
        <v>14</v>
      </c>
      <c r="M1499" s="3" t="s">
        <v>3833</v>
      </c>
      <c r="N1499" s="10"/>
    </row>
    <row r="1500" ht="12.75" spans="2:14">
      <c r="B1500" s="3">
        <v>11509</v>
      </c>
      <c r="E1500" s="91" t="s">
        <v>10</v>
      </c>
      <c r="F1500" s="91" t="s">
        <v>4349</v>
      </c>
      <c r="G1500" s="3">
        <v>1999</v>
      </c>
      <c r="H1500" s="3" t="s">
        <v>3871</v>
      </c>
      <c r="I1500" s="3" t="s">
        <v>4098</v>
      </c>
      <c r="J1500" s="3" t="s">
        <v>1059</v>
      </c>
      <c r="K1500" s="3">
        <v>55</v>
      </c>
      <c r="L1500" s="3" t="s">
        <v>14</v>
      </c>
      <c r="M1500" s="3" t="s">
        <v>3833</v>
      </c>
      <c r="N1500" s="10"/>
    </row>
    <row r="1501" ht="12.75" spans="2:14">
      <c r="B1501" s="3">
        <v>11510</v>
      </c>
      <c r="E1501" s="91" t="s">
        <v>10</v>
      </c>
      <c r="F1501" s="91" t="s">
        <v>4350</v>
      </c>
      <c r="G1501" s="3">
        <v>2000</v>
      </c>
      <c r="H1501" s="3" t="s">
        <v>3915</v>
      </c>
      <c r="I1501" s="3" t="s">
        <v>4043</v>
      </c>
      <c r="J1501" s="3" t="s">
        <v>1059</v>
      </c>
      <c r="K1501" s="3">
        <v>56</v>
      </c>
      <c r="L1501" s="3" t="s">
        <v>14</v>
      </c>
      <c r="M1501" s="3" t="s">
        <v>3833</v>
      </c>
      <c r="N1501" s="10"/>
    </row>
    <row r="1502" ht="12.75" spans="2:14">
      <c r="B1502" s="3">
        <v>11511</v>
      </c>
      <c r="E1502" s="91" t="s">
        <v>10</v>
      </c>
      <c r="F1502" s="91" t="s">
        <v>4351</v>
      </c>
      <c r="G1502" s="3">
        <v>1999</v>
      </c>
      <c r="H1502" s="3" t="s">
        <v>3833</v>
      </c>
      <c r="I1502" s="3" t="s">
        <v>4352</v>
      </c>
      <c r="J1502" s="3" t="s">
        <v>3962</v>
      </c>
      <c r="K1502" s="3">
        <v>36</v>
      </c>
      <c r="L1502" s="3" t="s">
        <v>27</v>
      </c>
      <c r="M1502" s="3" t="s">
        <v>3833</v>
      </c>
      <c r="N1502" s="10"/>
    </row>
    <row r="1503" ht="12.75" spans="2:14">
      <c r="B1503" s="3">
        <v>11512</v>
      </c>
      <c r="E1503" s="91" t="s">
        <v>10</v>
      </c>
      <c r="F1503" s="91" t="s">
        <v>4353</v>
      </c>
      <c r="G1503" s="3">
        <v>1999</v>
      </c>
      <c r="H1503" s="3" t="s">
        <v>3871</v>
      </c>
      <c r="I1503" s="3" t="s">
        <v>4137</v>
      </c>
      <c r="J1503" s="3"/>
      <c r="K1503" s="3">
        <v>32</v>
      </c>
      <c r="L1503" s="3" t="s">
        <v>14</v>
      </c>
      <c r="M1503" s="3" t="s">
        <v>3833</v>
      </c>
      <c r="N1503" s="10"/>
    </row>
    <row r="1504" ht="12.75" spans="2:14">
      <c r="B1504" s="3">
        <v>11513</v>
      </c>
      <c r="E1504" s="91" t="s">
        <v>10</v>
      </c>
      <c r="F1504" s="91" t="s">
        <v>4354</v>
      </c>
      <c r="G1504" s="3">
        <v>2000</v>
      </c>
      <c r="H1504" s="3" t="s">
        <v>3915</v>
      </c>
      <c r="I1504" s="3" t="s">
        <v>4045</v>
      </c>
      <c r="J1504" s="3"/>
      <c r="K1504" s="3">
        <v>65</v>
      </c>
      <c r="L1504" s="3" t="s">
        <v>14</v>
      </c>
      <c r="M1504" s="3" t="s">
        <v>3833</v>
      </c>
      <c r="N1504" s="10"/>
    </row>
    <row r="1505" ht="12.75" spans="2:14">
      <c r="B1505" s="3">
        <v>11514</v>
      </c>
      <c r="E1505" s="91" t="s">
        <v>10</v>
      </c>
      <c r="F1505" s="91" t="s">
        <v>4355</v>
      </c>
      <c r="G1505" s="3">
        <v>2000</v>
      </c>
      <c r="H1505" s="3" t="s">
        <v>3993</v>
      </c>
      <c r="I1505" s="3" t="s">
        <v>4356</v>
      </c>
      <c r="J1505" s="3" t="s">
        <v>1059</v>
      </c>
      <c r="K1505" s="3">
        <v>34</v>
      </c>
      <c r="L1505" s="3" t="s">
        <v>1470</v>
      </c>
      <c r="M1505" s="3" t="s">
        <v>3833</v>
      </c>
      <c r="N1505" s="10"/>
    </row>
    <row r="1506" ht="12.75" spans="2:14">
      <c r="B1506" s="3">
        <v>11515</v>
      </c>
      <c r="E1506" s="91" t="s">
        <v>10</v>
      </c>
      <c r="F1506" s="91" t="s">
        <v>4357</v>
      </c>
      <c r="G1506" s="3">
        <v>2000</v>
      </c>
      <c r="H1506" s="3" t="s">
        <v>4001</v>
      </c>
      <c r="I1506" s="3" t="s">
        <v>4358</v>
      </c>
      <c r="J1506" s="3" t="s">
        <v>1059</v>
      </c>
      <c r="K1506" s="3">
        <v>58</v>
      </c>
      <c r="L1506" s="3" t="s">
        <v>27</v>
      </c>
      <c r="M1506" s="3" t="s">
        <v>3833</v>
      </c>
      <c r="N1506" s="10"/>
    </row>
    <row r="1507" ht="12.75" spans="2:14">
      <c r="B1507" s="3">
        <v>11516</v>
      </c>
      <c r="E1507" s="91" t="s">
        <v>10</v>
      </c>
      <c r="F1507" s="91" t="s">
        <v>4359</v>
      </c>
      <c r="G1507" s="3">
        <v>2000</v>
      </c>
      <c r="H1507" s="3" t="s">
        <v>4001</v>
      </c>
      <c r="I1507" s="3" t="s">
        <v>4360</v>
      </c>
      <c r="J1507" s="3" t="s">
        <v>1059</v>
      </c>
      <c r="K1507" s="3">
        <v>47</v>
      </c>
      <c r="L1507" s="3" t="s">
        <v>27</v>
      </c>
      <c r="M1507" s="3" t="s">
        <v>3833</v>
      </c>
      <c r="N1507" s="10"/>
    </row>
    <row r="1508" ht="12.75" spans="2:14">
      <c r="B1508" s="3">
        <v>11517</v>
      </c>
      <c r="E1508" s="91" t="s">
        <v>10</v>
      </c>
      <c r="F1508" s="91" t="s">
        <v>4361</v>
      </c>
      <c r="G1508" s="3">
        <v>2000</v>
      </c>
      <c r="H1508" s="3" t="s">
        <v>4001</v>
      </c>
      <c r="I1508" s="3" t="s">
        <v>4362</v>
      </c>
      <c r="J1508" s="3" t="s">
        <v>1059</v>
      </c>
      <c r="K1508" s="3">
        <v>44</v>
      </c>
      <c r="L1508" s="3" t="s">
        <v>27</v>
      </c>
      <c r="M1508" s="3" t="s">
        <v>3833</v>
      </c>
      <c r="N1508" s="10"/>
    </row>
    <row r="1509" ht="12.75" spans="2:14">
      <c r="B1509" s="3">
        <v>11518</v>
      </c>
      <c r="E1509" s="91" t="s">
        <v>10</v>
      </c>
      <c r="F1509" s="91" t="s">
        <v>4363</v>
      </c>
      <c r="G1509" s="3">
        <v>2000</v>
      </c>
      <c r="H1509" s="3" t="s">
        <v>4001</v>
      </c>
      <c r="I1509" s="3" t="s">
        <v>4364</v>
      </c>
      <c r="J1509" s="3" t="s">
        <v>1059</v>
      </c>
      <c r="K1509" s="3">
        <v>55</v>
      </c>
      <c r="L1509" s="3" t="s">
        <v>27</v>
      </c>
      <c r="M1509" s="3" t="s">
        <v>3833</v>
      </c>
      <c r="N1509" s="10"/>
    </row>
    <row r="1510" ht="12.75" spans="2:14">
      <c r="B1510" s="3">
        <v>11519</v>
      </c>
      <c r="E1510" s="91" t="s">
        <v>10</v>
      </c>
      <c r="F1510" s="91" t="s">
        <v>4365</v>
      </c>
      <c r="G1510" s="3">
        <v>2000</v>
      </c>
      <c r="H1510" s="3" t="s">
        <v>3915</v>
      </c>
      <c r="I1510" s="3" t="s">
        <v>4366</v>
      </c>
      <c r="J1510" s="3" t="s">
        <v>4367</v>
      </c>
      <c r="K1510" s="3">
        <v>57</v>
      </c>
      <c r="L1510" s="3" t="s">
        <v>14</v>
      </c>
      <c r="M1510" s="3" t="s">
        <v>3833</v>
      </c>
      <c r="N1510" s="10"/>
    </row>
    <row r="1511" ht="12.75" spans="2:14">
      <c r="B1511" s="3">
        <v>11520</v>
      </c>
      <c r="E1511" s="91" t="s">
        <v>10</v>
      </c>
      <c r="F1511" s="91" t="s">
        <v>4368</v>
      </c>
      <c r="G1511" s="3">
        <v>2000</v>
      </c>
      <c r="H1511" s="3" t="s">
        <v>3915</v>
      </c>
      <c r="I1511" s="3" t="s">
        <v>4115</v>
      </c>
      <c r="J1511" s="3"/>
      <c r="K1511" s="3">
        <v>59</v>
      </c>
      <c r="L1511" s="3" t="s">
        <v>14</v>
      </c>
      <c r="M1511" s="3" t="s">
        <v>3833</v>
      </c>
      <c r="N1511" s="10"/>
    </row>
    <row r="1512" ht="12.75" spans="2:14">
      <c r="B1512" s="3">
        <v>11521</v>
      </c>
      <c r="E1512" s="91" t="s">
        <v>10</v>
      </c>
      <c r="F1512" s="91" t="s">
        <v>4369</v>
      </c>
      <c r="G1512" s="3">
        <v>1999</v>
      </c>
      <c r="H1512" s="3" t="s">
        <v>3833</v>
      </c>
      <c r="I1512" s="3" t="s">
        <v>4314</v>
      </c>
      <c r="J1512" s="3"/>
      <c r="K1512" s="3">
        <v>79</v>
      </c>
      <c r="L1512" s="3" t="s">
        <v>342</v>
      </c>
      <c r="M1512" s="3" t="s">
        <v>3833</v>
      </c>
      <c r="N1512" s="10"/>
    </row>
    <row r="1513" ht="12.75" spans="2:14">
      <c r="B1513" s="3">
        <v>11522</v>
      </c>
      <c r="E1513" s="91" t="s">
        <v>10</v>
      </c>
      <c r="F1513" s="91" t="s">
        <v>4370</v>
      </c>
      <c r="G1513" s="3">
        <v>1999</v>
      </c>
      <c r="H1513" s="3" t="s">
        <v>4230</v>
      </c>
      <c r="I1513" s="3" t="s">
        <v>4371</v>
      </c>
      <c r="J1513" s="3"/>
      <c r="K1513" s="3">
        <v>124</v>
      </c>
      <c r="L1513" s="3" t="s">
        <v>342</v>
      </c>
      <c r="M1513" s="3" t="s">
        <v>3833</v>
      </c>
      <c r="N1513" s="10"/>
    </row>
    <row r="1514" ht="12.75" spans="2:14">
      <c r="B1514" s="3">
        <v>11523</v>
      </c>
      <c r="E1514" s="91" t="s">
        <v>10</v>
      </c>
      <c r="F1514" s="91" t="s">
        <v>4372</v>
      </c>
      <c r="G1514" s="3">
        <v>1999</v>
      </c>
      <c r="H1514" s="3" t="s">
        <v>3845</v>
      </c>
      <c r="I1514" s="3" t="s">
        <v>4065</v>
      </c>
      <c r="J1514" s="3"/>
      <c r="K1514" s="3">
        <v>49</v>
      </c>
      <c r="L1514" s="3" t="s">
        <v>14</v>
      </c>
      <c r="M1514" s="3" t="s">
        <v>3833</v>
      </c>
      <c r="N1514" s="10"/>
    </row>
    <row r="1515" ht="12.75" spans="2:14">
      <c r="B1515" s="3">
        <v>11524</v>
      </c>
      <c r="E1515" s="91" t="s">
        <v>10</v>
      </c>
      <c r="F1515" s="91" t="s">
        <v>4373</v>
      </c>
      <c r="G1515" s="3">
        <v>1999</v>
      </c>
      <c r="H1515" s="3" t="s">
        <v>3845</v>
      </c>
      <c r="I1515" s="3" t="s">
        <v>4074</v>
      </c>
      <c r="J1515" s="3"/>
      <c r="K1515" s="3">
        <v>39</v>
      </c>
      <c r="L1515" s="3" t="s">
        <v>40</v>
      </c>
      <c r="M1515" s="3" t="s">
        <v>3833</v>
      </c>
      <c r="N1515" s="10"/>
    </row>
    <row r="1516" ht="12.75" spans="2:14">
      <c r="B1516" s="3">
        <v>11525</v>
      </c>
      <c r="E1516" s="91" t="s">
        <v>10</v>
      </c>
      <c r="F1516" s="91" t="s">
        <v>4374</v>
      </c>
      <c r="G1516" s="3">
        <v>1999</v>
      </c>
      <c r="H1516" s="3" t="s">
        <v>3845</v>
      </c>
      <c r="I1516" s="3" t="s">
        <v>4205</v>
      </c>
      <c r="J1516" s="3"/>
      <c r="K1516" s="3">
        <v>62</v>
      </c>
      <c r="L1516" s="3" t="s">
        <v>27</v>
      </c>
      <c r="M1516" s="3" t="s">
        <v>3833</v>
      </c>
      <c r="N1516" s="10"/>
    </row>
    <row r="1517" ht="12.75" spans="2:14">
      <c r="B1517" s="3">
        <v>11526</v>
      </c>
      <c r="E1517" s="91" t="s">
        <v>10</v>
      </c>
      <c r="F1517" s="91" t="s">
        <v>4375</v>
      </c>
      <c r="G1517" s="3">
        <v>1999</v>
      </c>
      <c r="H1517" s="3" t="s">
        <v>3845</v>
      </c>
      <c r="I1517" s="3" t="s">
        <v>4061</v>
      </c>
      <c r="J1517" s="3"/>
      <c r="K1517" s="3">
        <v>43</v>
      </c>
      <c r="L1517" s="3" t="s">
        <v>14</v>
      </c>
      <c r="M1517" s="3" t="s">
        <v>3833</v>
      </c>
      <c r="N1517" s="10"/>
    </row>
    <row r="1518" ht="12.75" spans="2:14">
      <c r="B1518" s="3">
        <v>11527</v>
      </c>
      <c r="E1518" s="91" t="s">
        <v>10</v>
      </c>
      <c r="F1518" s="91" t="s">
        <v>4376</v>
      </c>
      <c r="G1518" s="3">
        <v>2000</v>
      </c>
      <c r="H1518" s="3" t="s">
        <v>3915</v>
      </c>
      <c r="I1518" s="3" t="s">
        <v>4131</v>
      </c>
      <c r="J1518" s="3"/>
      <c r="K1518" s="3">
        <v>49</v>
      </c>
      <c r="L1518" s="3" t="s">
        <v>27</v>
      </c>
      <c r="M1518" s="3" t="s">
        <v>3833</v>
      </c>
      <c r="N1518" s="10"/>
    </row>
    <row r="1519" ht="12.75" spans="2:14">
      <c r="B1519" s="3">
        <v>11528</v>
      </c>
      <c r="E1519" s="91" t="s">
        <v>10</v>
      </c>
      <c r="F1519" s="91" t="s">
        <v>4377</v>
      </c>
      <c r="G1519" s="3">
        <v>2000</v>
      </c>
      <c r="H1519" s="3" t="s">
        <v>3915</v>
      </c>
      <c r="I1519" s="3" t="s">
        <v>4111</v>
      </c>
      <c r="J1519" s="3"/>
      <c r="K1519" s="3">
        <v>63</v>
      </c>
      <c r="L1519" s="3" t="s">
        <v>342</v>
      </c>
      <c r="M1519" s="3" t="s">
        <v>3833</v>
      </c>
      <c r="N1519" s="10"/>
    </row>
    <row r="1520" ht="12.75" spans="2:14">
      <c r="B1520" s="3">
        <v>11529</v>
      </c>
      <c r="E1520" s="91" t="s">
        <v>10</v>
      </c>
      <c r="F1520" s="91" t="s">
        <v>4378</v>
      </c>
      <c r="G1520" s="3">
        <v>2000</v>
      </c>
      <c r="H1520" s="3" t="s">
        <v>3915</v>
      </c>
      <c r="I1520" s="3" t="s">
        <v>4113</v>
      </c>
      <c r="J1520" s="3"/>
      <c r="K1520" s="3">
        <v>66</v>
      </c>
      <c r="L1520" s="3" t="s">
        <v>170</v>
      </c>
      <c r="M1520" s="3" t="s">
        <v>3833</v>
      </c>
      <c r="N1520" s="10"/>
    </row>
    <row r="1521" ht="12.75" spans="2:14">
      <c r="B1521" s="3">
        <v>11530</v>
      </c>
      <c r="E1521" s="91" t="s">
        <v>10</v>
      </c>
      <c r="F1521" s="91" t="s">
        <v>4379</v>
      </c>
      <c r="G1521" s="3">
        <v>2000</v>
      </c>
      <c r="H1521" s="3" t="s">
        <v>3915</v>
      </c>
      <c r="I1521" s="3" t="s">
        <v>4380</v>
      </c>
      <c r="J1521" s="3"/>
      <c r="K1521" s="3">
        <v>51</v>
      </c>
      <c r="L1521" s="3" t="s">
        <v>27</v>
      </c>
      <c r="M1521" s="3" t="s">
        <v>3833</v>
      </c>
      <c r="N1521" s="10"/>
    </row>
    <row r="1522" ht="12.75" spans="2:14">
      <c r="B1522" s="3">
        <v>11531</v>
      </c>
      <c r="E1522" s="91" t="s">
        <v>10</v>
      </c>
      <c r="F1522" s="91" t="s">
        <v>4381</v>
      </c>
      <c r="G1522" s="3">
        <v>2000</v>
      </c>
      <c r="H1522" s="3" t="s">
        <v>3915</v>
      </c>
      <c r="I1522" s="3" t="s">
        <v>4318</v>
      </c>
      <c r="J1522" s="3"/>
      <c r="K1522" s="3">
        <v>38</v>
      </c>
      <c r="L1522" s="3" t="s">
        <v>27</v>
      </c>
      <c r="M1522" s="3" t="s">
        <v>3833</v>
      </c>
      <c r="N1522" s="10"/>
    </row>
    <row r="1523" ht="12.75" spans="2:14">
      <c r="B1523" s="3">
        <v>11532</v>
      </c>
      <c r="E1523" s="91" t="s">
        <v>10</v>
      </c>
      <c r="F1523" s="91" t="s">
        <v>4382</v>
      </c>
      <c r="G1523" s="3">
        <v>2000</v>
      </c>
      <c r="H1523" s="3" t="s">
        <v>3915</v>
      </c>
      <c r="I1523" s="3" t="s">
        <v>4383</v>
      </c>
      <c r="J1523" s="3"/>
      <c r="K1523" s="3">
        <v>76</v>
      </c>
      <c r="L1523" s="3" t="s">
        <v>1470</v>
      </c>
      <c r="M1523" s="3" t="s">
        <v>3833</v>
      </c>
      <c r="N1523" s="10"/>
    </row>
    <row r="1524" ht="12.75" spans="2:14">
      <c r="B1524" s="3">
        <v>11533</v>
      </c>
      <c r="E1524" s="91" t="s">
        <v>10</v>
      </c>
      <c r="F1524" s="91" t="s">
        <v>4384</v>
      </c>
      <c r="G1524" s="3">
        <v>2000</v>
      </c>
      <c r="H1524" s="3" t="s">
        <v>3915</v>
      </c>
      <c r="I1524" s="3" t="s">
        <v>4104</v>
      </c>
      <c r="J1524" s="3"/>
      <c r="K1524" s="3">
        <v>62</v>
      </c>
      <c r="L1524" s="3" t="s">
        <v>27</v>
      </c>
      <c r="M1524" s="3" t="s">
        <v>3833</v>
      </c>
      <c r="N1524" s="10"/>
    </row>
    <row r="1525" ht="12.75" spans="2:14">
      <c r="B1525" s="3">
        <v>11534</v>
      </c>
      <c r="E1525" s="91" t="s">
        <v>10</v>
      </c>
      <c r="F1525" s="91" t="s">
        <v>4385</v>
      </c>
      <c r="G1525" s="3">
        <v>1999</v>
      </c>
      <c r="H1525" s="3" t="s">
        <v>3845</v>
      </c>
      <c r="I1525" s="3" t="s">
        <v>4276</v>
      </c>
      <c r="J1525" s="3"/>
      <c r="K1525" s="3">
        <v>37</v>
      </c>
      <c r="L1525" s="3" t="s">
        <v>14</v>
      </c>
      <c r="M1525" s="3" t="s">
        <v>3833</v>
      </c>
      <c r="N1525" s="10"/>
    </row>
    <row r="1526" ht="12.75" spans="2:14">
      <c r="B1526" s="3">
        <v>11535</v>
      </c>
      <c r="E1526" s="91" t="s">
        <v>10</v>
      </c>
      <c r="F1526" s="91" t="s">
        <v>4386</v>
      </c>
      <c r="G1526" s="3">
        <v>1999</v>
      </c>
      <c r="H1526" s="3" t="s">
        <v>4387</v>
      </c>
      <c r="I1526" s="3" t="s">
        <v>4158</v>
      </c>
      <c r="J1526" s="3"/>
      <c r="K1526" s="3">
        <v>30</v>
      </c>
      <c r="L1526" s="3" t="s">
        <v>14</v>
      </c>
      <c r="M1526" s="3" t="s">
        <v>3833</v>
      </c>
      <c r="N1526" s="10"/>
    </row>
    <row r="1527" ht="12.75" spans="2:14">
      <c r="B1527" s="3">
        <v>11536</v>
      </c>
      <c r="E1527" s="91" t="s">
        <v>10</v>
      </c>
      <c r="F1527" s="91" t="s">
        <v>4388</v>
      </c>
      <c r="G1527" s="3">
        <v>1999</v>
      </c>
      <c r="H1527" s="3" t="s">
        <v>3845</v>
      </c>
      <c r="I1527" s="3" t="s">
        <v>4224</v>
      </c>
      <c r="J1527" s="3"/>
      <c r="K1527" s="3">
        <v>41</v>
      </c>
      <c r="L1527" s="3" t="s">
        <v>40</v>
      </c>
      <c r="M1527" s="3" t="s">
        <v>3833</v>
      </c>
      <c r="N1527" s="10"/>
    </row>
    <row r="1528" ht="12.75" spans="2:14">
      <c r="B1528" s="3">
        <v>11537</v>
      </c>
      <c r="E1528" s="91" t="s">
        <v>10</v>
      </c>
      <c r="F1528" s="91" t="s">
        <v>4389</v>
      </c>
      <c r="G1528" s="3">
        <v>2000</v>
      </c>
      <c r="H1528" s="3" t="s">
        <v>3915</v>
      </c>
      <c r="I1528" s="3" t="s">
        <v>4390</v>
      </c>
      <c r="J1528" s="3"/>
      <c r="K1528" s="3">
        <v>45</v>
      </c>
      <c r="L1528" s="3" t="s">
        <v>342</v>
      </c>
      <c r="M1528" s="3" t="s">
        <v>3833</v>
      </c>
      <c r="N1528" s="10"/>
    </row>
    <row r="1529" ht="12.75" spans="2:14">
      <c r="B1529" s="3">
        <v>11538</v>
      </c>
      <c r="E1529" s="91" t="s">
        <v>10</v>
      </c>
      <c r="F1529" s="91" t="s">
        <v>4391</v>
      </c>
      <c r="G1529" s="3">
        <v>1999</v>
      </c>
      <c r="H1529" s="3" t="s">
        <v>3845</v>
      </c>
      <c r="I1529" s="3" t="s">
        <v>4392</v>
      </c>
      <c r="J1529" s="3"/>
      <c r="K1529" s="3">
        <v>30</v>
      </c>
      <c r="L1529" s="3" t="s">
        <v>170</v>
      </c>
      <c r="M1529" s="3" t="s">
        <v>3833</v>
      </c>
      <c r="N1529" s="10"/>
    </row>
    <row r="1530" ht="12.75" spans="2:14">
      <c r="B1530" s="3">
        <v>11539</v>
      </c>
      <c r="E1530" s="91" t="s">
        <v>10</v>
      </c>
      <c r="F1530" s="91" t="s">
        <v>4393</v>
      </c>
      <c r="G1530" s="3">
        <v>1999</v>
      </c>
      <c r="H1530" s="3" t="s">
        <v>3845</v>
      </c>
      <c r="I1530" s="3" t="s">
        <v>4104</v>
      </c>
      <c r="J1530" s="3"/>
      <c r="K1530" s="3">
        <v>56</v>
      </c>
      <c r="L1530" s="3" t="s">
        <v>27</v>
      </c>
      <c r="M1530" s="3" t="s">
        <v>3833</v>
      </c>
      <c r="N1530" s="10"/>
    </row>
    <row r="1531" ht="12.75" spans="2:14">
      <c r="B1531" s="3">
        <v>11540</v>
      </c>
      <c r="E1531" s="91" t="s">
        <v>10</v>
      </c>
      <c r="F1531" s="91" t="s">
        <v>4394</v>
      </c>
      <c r="G1531" s="3">
        <v>1999</v>
      </c>
      <c r="H1531" s="3" t="s">
        <v>3845</v>
      </c>
      <c r="I1531" s="3" t="s">
        <v>4104</v>
      </c>
      <c r="J1531" s="3"/>
      <c r="K1531" s="3">
        <v>56</v>
      </c>
      <c r="L1531" s="3" t="s">
        <v>14</v>
      </c>
      <c r="M1531" s="3" t="s">
        <v>3833</v>
      </c>
      <c r="N1531" s="10"/>
    </row>
    <row r="1532" ht="12.75" spans="2:14">
      <c r="B1532" s="3">
        <v>11541</v>
      </c>
      <c r="E1532" s="91" t="s">
        <v>10</v>
      </c>
      <c r="F1532" s="91" t="s">
        <v>4395</v>
      </c>
      <c r="G1532" s="3">
        <v>1999</v>
      </c>
      <c r="H1532" s="3" t="s">
        <v>3845</v>
      </c>
      <c r="I1532" s="3" t="s">
        <v>4111</v>
      </c>
      <c r="J1532" s="3" t="s">
        <v>1059</v>
      </c>
      <c r="K1532" s="3">
        <v>58</v>
      </c>
      <c r="L1532" s="3" t="s">
        <v>27</v>
      </c>
      <c r="M1532" s="3" t="s">
        <v>3833</v>
      </c>
      <c r="N1532" s="10"/>
    </row>
    <row r="1533" ht="12.75" spans="2:14">
      <c r="B1533" s="3">
        <v>11542</v>
      </c>
      <c r="E1533" s="91" t="s">
        <v>10</v>
      </c>
      <c r="F1533" s="91" t="s">
        <v>4396</v>
      </c>
      <c r="G1533" s="3">
        <v>2000</v>
      </c>
      <c r="H1533" s="3" t="s">
        <v>3915</v>
      </c>
      <c r="I1533" s="3" t="s">
        <v>4397</v>
      </c>
      <c r="J1533" s="3"/>
      <c r="K1533" s="3">
        <v>28</v>
      </c>
      <c r="L1533" s="3" t="s">
        <v>14</v>
      </c>
      <c r="M1533" s="3" t="s">
        <v>3833</v>
      </c>
      <c r="N1533" s="10"/>
    </row>
    <row r="1534" ht="12.75" spans="2:14">
      <c r="B1534" s="3">
        <v>11543</v>
      </c>
      <c r="E1534" s="91" t="s">
        <v>10</v>
      </c>
      <c r="F1534" s="91" t="s">
        <v>4398</v>
      </c>
      <c r="G1534" s="3">
        <v>1999</v>
      </c>
      <c r="H1534" s="3" t="s">
        <v>3845</v>
      </c>
      <c r="I1534" s="3" t="s">
        <v>4267</v>
      </c>
      <c r="J1534" s="3"/>
      <c r="K1534" s="3">
        <v>61</v>
      </c>
      <c r="L1534" s="68" t="s">
        <v>27</v>
      </c>
      <c r="M1534" s="3" t="s">
        <v>3833</v>
      </c>
      <c r="N1534" s="10"/>
    </row>
    <row r="1535" ht="12.75" spans="2:14">
      <c r="B1535" s="3">
        <v>11544</v>
      </c>
      <c r="E1535" s="91" t="s">
        <v>10</v>
      </c>
      <c r="F1535" s="91" t="s">
        <v>4399</v>
      </c>
      <c r="G1535" s="3">
        <v>2000</v>
      </c>
      <c r="H1535" s="3" t="s">
        <v>3915</v>
      </c>
      <c r="I1535" s="3" t="s">
        <v>4201</v>
      </c>
      <c r="J1535" s="3"/>
      <c r="K1535" s="3">
        <v>32</v>
      </c>
      <c r="L1535" s="3" t="s">
        <v>14</v>
      </c>
      <c r="M1535" s="3" t="s">
        <v>3833</v>
      </c>
      <c r="N1535" s="10"/>
    </row>
    <row r="1536" ht="12.75" spans="2:14">
      <c r="B1536" s="3">
        <v>11545</v>
      </c>
      <c r="E1536" s="91" t="s">
        <v>10</v>
      </c>
      <c r="F1536" s="91" t="s">
        <v>4400</v>
      </c>
      <c r="G1536" s="3">
        <v>1999</v>
      </c>
      <c r="H1536" s="3" t="s">
        <v>3871</v>
      </c>
      <c r="I1536" s="3" t="s">
        <v>4139</v>
      </c>
      <c r="J1536" s="3"/>
      <c r="K1536" s="3">
        <v>18</v>
      </c>
      <c r="L1536" s="3" t="s">
        <v>14</v>
      </c>
      <c r="M1536" s="3" t="s">
        <v>3833</v>
      </c>
      <c r="N1536" s="10"/>
    </row>
    <row r="1537" ht="12.75" spans="2:14">
      <c r="B1537" s="3">
        <v>11546</v>
      </c>
      <c r="E1537" s="91" t="s">
        <v>10</v>
      </c>
      <c r="F1537" s="91" t="s">
        <v>4401</v>
      </c>
      <c r="G1537" s="3">
        <v>1999</v>
      </c>
      <c r="H1537" s="3" t="s">
        <v>3845</v>
      </c>
      <c r="I1537" s="3" t="s">
        <v>4078</v>
      </c>
      <c r="J1537" s="3"/>
      <c r="K1537" s="3">
        <v>55</v>
      </c>
      <c r="L1537" s="3" t="s">
        <v>27</v>
      </c>
      <c r="M1537" s="3" t="s">
        <v>3833</v>
      </c>
      <c r="N1537" s="10"/>
    </row>
    <row r="1538" ht="12.75" spans="2:14">
      <c r="B1538" s="3">
        <v>11547</v>
      </c>
      <c r="E1538" s="91" t="s">
        <v>10</v>
      </c>
      <c r="F1538" s="91" t="s">
        <v>4402</v>
      </c>
      <c r="G1538" s="3">
        <v>1999</v>
      </c>
      <c r="H1538" s="3" t="s">
        <v>3845</v>
      </c>
      <c r="I1538" s="3" t="s">
        <v>4276</v>
      </c>
      <c r="J1538" s="3"/>
      <c r="K1538" s="3">
        <v>37</v>
      </c>
      <c r="L1538" s="3" t="s">
        <v>14</v>
      </c>
      <c r="M1538" s="3" t="s">
        <v>3833</v>
      </c>
      <c r="N1538" s="10"/>
    </row>
    <row r="1539" ht="12.75" spans="2:14">
      <c r="B1539" s="3">
        <v>11548</v>
      </c>
      <c r="E1539" s="91" t="s">
        <v>10</v>
      </c>
      <c r="F1539" s="91" t="s">
        <v>4403</v>
      </c>
      <c r="G1539" s="3">
        <v>1999</v>
      </c>
      <c r="H1539" s="3" t="s">
        <v>3845</v>
      </c>
      <c r="I1539" s="3" t="s">
        <v>4404</v>
      </c>
      <c r="J1539" s="3"/>
      <c r="K1539" s="3">
        <v>47</v>
      </c>
      <c r="L1539" s="3" t="s">
        <v>14</v>
      </c>
      <c r="M1539" s="3" t="s">
        <v>3833</v>
      </c>
      <c r="N1539" s="10"/>
    </row>
    <row r="1540" ht="12.75" spans="2:14">
      <c r="B1540" s="3">
        <v>11549</v>
      </c>
      <c r="E1540" s="91" t="s">
        <v>10</v>
      </c>
      <c r="F1540" s="91" t="s">
        <v>4405</v>
      </c>
      <c r="G1540" s="3">
        <v>1999</v>
      </c>
      <c r="H1540" s="3" t="s">
        <v>3845</v>
      </c>
      <c r="I1540" s="3" t="s">
        <v>4111</v>
      </c>
      <c r="J1540" s="3"/>
      <c r="K1540" s="3">
        <v>58</v>
      </c>
      <c r="L1540" s="3" t="s">
        <v>27</v>
      </c>
      <c r="M1540" s="3" t="s">
        <v>3833</v>
      </c>
      <c r="N1540" s="10"/>
    </row>
    <row r="1541" ht="12.75" spans="2:14">
      <c r="B1541" s="3">
        <v>11550</v>
      </c>
      <c r="E1541" s="91" t="s">
        <v>10</v>
      </c>
      <c r="F1541" s="91" t="s">
        <v>4406</v>
      </c>
      <c r="G1541" s="3">
        <v>1999</v>
      </c>
      <c r="H1541" s="3" t="s">
        <v>3845</v>
      </c>
      <c r="I1541" s="3" t="s">
        <v>4111</v>
      </c>
      <c r="J1541" s="3"/>
      <c r="K1541" s="3">
        <v>58</v>
      </c>
      <c r="L1541" s="3" t="s">
        <v>27</v>
      </c>
      <c r="M1541" s="3" t="s">
        <v>3833</v>
      </c>
      <c r="N1541" s="10"/>
    </row>
    <row r="1542" ht="12.75" spans="2:14">
      <c r="B1542" s="3">
        <v>11551</v>
      </c>
      <c r="E1542" s="91" t="s">
        <v>10</v>
      </c>
      <c r="F1542" s="91" t="s">
        <v>4407</v>
      </c>
      <c r="G1542" s="3">
        <v>1999</v>
      </c>
      <c r="H1542" s="3" t="s">
        <v>3845</v>
      </c>
      <c r="I1542" s="3" t="s">
        <v>4408</v>
      </c>
      <c r="J1542" s="3"/>
      <c r="K1542" s="3">
        <v>26</v>
      </c>
      <c r="L1542" s="3" t="s">
        <v>14</v>
      </c>
      <c r="M1542" s="3" t="s">
        <v>3833</v>
      </c>
      <c r="N1542" s="10"/>
    </row>
    <row r="1543" ht="12.75" spans="2:14">
      <c r="B1543" s="3">
        <v>11552</v>
      </c>
      <c r="E1543" s="91" t="s">
        <v>10</v>
      </c>
      <c r="F1543" s="91" t="s">
        <v>4409</v>
      </c>
      <c r="G1543" s="3">
        <v>1999</v>
      </c>
      <c r="H1543" s="3" t="s">
        <v>3845</v>
      </c>
      <c r="I1543" s="3" t="s">
        <v>4410</v>
      </c>
      <c r="J1543" s="3"/>
      <c r="K1543" s="3">
        <v>35</v>
      </c>
      <c r="L1543" s="3" t="s">
        <v>14</v>
      </c>
      <c r="M1543" s="3" t="s">
        <v>3833</v>
      </c>
      <c r="N1543" s="10"/>
    </row>
    <row r="1544" ht="12.75" spans="2:14">
      <c r="B1544" s="3">
        <v>11553</v>
      </c>
      <c r="E1544" s="91" t="s">
        <v>10</v>
      </c>
      <c r="F1544" s="91" t="s">
        <v>4411</v>
      </c>
      <c r="G1544" s="3">
        <v>1999</v>
      </c>
      <c r="H1544" s="3" t="s">
        <v>3845</v>
      </c>
      <c r="I1544" s="3" t="s">
        <v>4290</v>
      </c>
      <c r="J1544" s="3"/>
      <c r="K1544" s="3">
        <v>53</v>
      </c>
      <c r="L1544" s="3" t="s">
        <v>14</v>
      </c>
      <c r="M1544" s="3" t="s">
        <v>3833</v>
      </c>
      <c r="N1544" s="10"/>
    </row>
    <row r="1545" ht="12.75" spans="2:14">
      <c r="B1545" s="3">
        <v>11554</v>
      </c>
      <c r="E1545" s="91" t="s">
        <v>10</v>
      </c>
      <c r="F1545" s="91" t="s">
        <v>4412</v>
      </c>
      <c r="G1545" s="3">
        <v>2000</v>
      </c>
      <c r="H1545" s="3" t="s">
        <v>3915</v>
      </c>
      <c r="I1545" s="3" t="s">
        <v>4413</v>
      </c>
      <c r="J1545" s="3"/>
      <c r="K1545" s="3">
        <v>76</v>
      </c>
      <c r="L1545" s="3" t="s">
        <v>342</v>
      </c>
      <c r="M1545" s="3" t="s">
        <v>3833</v>
      </c>
      <c r="N1545" s="10"/>
    </row>
    <row r="1546" ht="12.75" spans="2:14">
      <c r="B1546" s="3">
        <v>11555</v>
      </c>
      <c r="E1546" s="91" t="s">
        <v>10</v>
      </c>
      <c r="F1546" s="91" t="s">
        <v>4414</v>
      </c>
      <c r="G1546" s="3">
        <v>1999</v>
      </c>
      <c r="H1546" s="3" t="s">
        <v>3845</v>
      </c>
      <c r="I1546" s="3" t="s">
        <v>4290</v>
      </c>
      <c r="J1546" s="3"/>
      <c r="K1546" s="3">
        <v>53</v>
      </c>
      <c r="L1546" s="3" t="s">
        <v>14</v>
      </c>
      <c r="M1546" s="3" t="s">
        <v>3833</v>
      </c>
      <c r="N1546" s="10"/>
    </row>
    <row r="1547" ht="12.75" spans="2:14">
      <c r="B1547" s="3">
        <v>11556</v>
      </c>
      <c r="E1547" s="91" t="s">
        <v>10</v>
      </c>
      <c r="F1547" s="91" t="s">
        <v>4415</v>
      </c>
      <c r="G1547" s="3">
        <v>1999</v>
      </c>
      <c r="H1547" s="3" t="s">
        <v>3845</v>
      </c>
      <c r="I1547" s="3" t="s">
        <v>4290</v>
      </c>
      <c r="J1547" s="3"/>
      <c r="K1547" s="3">
        <v>53</v>
      </c>
      <c r="L1547" s="3" t="s">
        <v>14</v>
      </c>
      <c r="M1547" s="3" t="s">
        <v>3833</v>
      </c>
      <c r="N1547" s="10"/>
    </row>
    <row r="1548" ht="12.75" spans="2:14">
      <c r="B1548" s="3">
        <v>11557</v>
      </c>
      <c r="E1548" s="91" t="s">
        <v>10</v>
      </c>
      <c r="F1548" s="91" t="s">
        <v>4416</v>
      </c>
      <c r="G1548" s="3">
        <v>1999</v>
      </c>
      <c r="H1548" s="3" t="s">
        <v>3845</v>
      </c>
      <c r="I1548" s="3" t="s">
        <v>4104</v>
      </c>
      <c r="J1548" s="3"/>
      <c r="K1548" s="3">
        <v>56</v>
      </c>
      <c r="L1548" s="3" t="s">
        <v>14</v>
      </c>
      <c r="M1548" s="3" t="s">
        <v>3833</v>
      </c>
      <c r="N1548" s="10"/>
    </row>
    <row r="1549" ht="12.75" spans="2:14">
      <c r="B1549" s="3">
        <v>11558</v>
      </c>
      <c r="E1549" s="91" t="s">
        <v>10</v>
      </c>
      <c r="F1549" s="91" t="s">
        <v>4417</v>
      </c>
      <c r="G1549" s="3">
        <v>1999</v>
      </c>
      <c r="H1549" s="3" t="s">
        <v>4737</v>
      </c>
      <c r="I1549" s="3"/>
      <c r="J1549" s="3"/>
      <c r="K1549" s="114">
        <v>56</v>
      </c>
      <c r="L1549" s="68" t="s">
        <v>40</v>
      </c>
      <c r="M1549" s="3" t="s">
        <v>3833</v>
      </c>
      <c r="N1549" s="10"/>
    </row>
    <row r="1550" ht="12.75" spans="2:14">
      <c r="B1550" s="3">
        <v>11559</v>
      </c>
      <c r="E1550" s="91" t="s">
        <v>10</v>
      </c>
      <c r="F1550" s="91" t="s">
        <v>4419</v>
      </c>
      <c r="G1550" s="3">
        <v>1999</v>
      </c>
      <c r="H1550" s="3" t="s">
        <v>3833</v>
      </c>
      <c r="I1550" s="3" t="s">
        <v>4218</v>
      </c>
      <c r="J1550" s="3"/>
      <c r="K1550" s="3">
        <v>19</v>
      </c>
      <c r="L1550" s="3" t="s">
        <v>977</v>
      </c>
      <c r="M1550" s="3" t="s">
        <v>3833</v>
      </c>
      <c r="N1550" s="10"/>
    </row>
    <row r="1551" ht="12.75" spans="2:14">
      <c r="B1551" s="3">
        <v>11560</v>
      </c>
      <c r="E1551" s="91" t="s">
        <v>10</v>
      </c>
      <c r="F1551" s="91" t="s">
        <v>4420</v>
      </c>
      <c r="G1551" s="3">
        <v>1999</v>
      </c>
      <c r="H1551" s="3" t="s">
        <v>3845</v>
      </c>
      <c r="I1551" s="3" t="s">
        <v>4016</v>
      </c>
      <c r="J1551" s="3"/>
      <c r="K1551" s="3">
        <v>51</v>
      </c>
      <c r="L1551" s="3" t="s">
        <v>170</v>
      </c>
      <c r="M1551" s="3" t="s">
        <v>3833</v>
      </c>
      <c r="N1551" s="10"/>
    </row>
    <row r="1552" ht="12.75" spans="2:14">
      <c r="B1552" s="3">
        <v>11561</v>
      </c>
      <c r="E1552" s="91" t="s">
        <v>10</v>
      </c>
      <c r="F1552" s="91" t="s">
        <v>4421</v>
      </c>
      <c r="G1552" s="3">
        <v>1999</v>
      </c>
      <c r="H1552" s="3" t="s">
        <v>3833</v>
      </c>
      <c r="I1552" s="3" t="s">
        <v>4422</v>
      </c>
      <c r="J1552" s="3"/>
      <c r="K1552" s="3">
        <v>48</v>
      </c>
      <c r="L1552" s="3" t="s">
        <v>14</v>
      </c>
      <c r="M1552" s="3" t="s">
        <v>3833</v>
      </c>
      <c r="N1552" s="10"/>
    </row>
    <row r="1553" ht="12.75" spans="2:14">
      <c r="B1553" s="3">
        <v>11562</v>
      </c>
      <c r="E1553" s="91" t="s">
        <v>10</v>
      </c>
      <c r="F1553" s="91" t="s">
        <v>4423</v>
      </c>
      <c r="G1553" s="3">
        <v>1999</v>
      </c>
      <c r="H1553" s="3" t="s">
        <v>3833</v>
      </c>
      <c r="I1553" s="3" t="s">
        <v>4184</v>
      </c>
      <c r="J1553" s="3"/>
      <c r="K1553" s="3">
        <v>65</v>
      </c>
      <c r="L1553" s="3" t="s">
        <v>14</v>
      </c>
      <c r="M1553" s="3" t="s">
        <v>3833</v>
      </c>
      <c r="N1553" s="10"/>
    </row>
    <row r="1554" ht="12.75" spans="2:14">
      <c r="B1554" s="3">
        <v>11563</v>
      </c>
      <c r="E1554" s="91" t="s">
        <v>10</v>
      </c>
      <c r="F1554" s="91" t="s">
        <v>4424</v>
      </c>
      <c r="G1554" s="3">
        <v>1999</v>
      </c>
      <c r="H1554" s="3" t="s">
        <v>3833</v>
      </c>
      <c r="I1554" s="3" t="s">
        <v>4425</v>
      </c>
      <c r="J1554" s="3"/>
      <c r="K1554" s="3">
        <v>17</v>
      </c>
      <c r="L1554" s="3" t="s">
        <v>170</v>
      </c>
      <c r="M1554" s="3" t="s">
        <v>3833</v>
      </c>
      <c r="N1554" s="10"/>
    </row>
    <row r="1555" ht="12.75" spans="2:14">
      <c r="B1555" s="3">
        <v>11564</v>
      </c>
      <c r="E1555" s="91" t="s">
        <v>10</v>
      </c>
      <c r="F1555" s="91" t="s">
        <v>4426</v>
      </c>
      <c r="G1555" s="3">
        <v>1999</v>
      </c>
      <c r="H1555" s="3" t="s">
        <v>3845</v>
      </c>
      <c r="I1555" s="3" t="s">
        <v>4176</v>
      </c>
      <c r="J1555" s="3"/>
      <c r="K1555" s="3">
        <v>57</v>
      </c>
      <c r="L1555" s="3" t="s">
        <v>27</v>
      </c>
      <c r="M1555" s="3" t="s">
        <v>3833</v>
      </c>
      <c r="N1555" s="10"/>
    </row>
    <row r="1556" ht="12.75" spans="2:14">
      <c r="B1556" s="3">
        <v>11565</v>
      </c>
      <c r="E1556" s="91" t="s">
        <v>10</v>
      </c>
      <c r="F1556" s="91" t="s">
        <v>4427</v>
      </c>
      <c r="G1556" s="3">
        <v>1999</v>
      </c>
      <c r="H1556" s="3" t="s">
        <v>3833</v>
      </c>
      <c r="I1556" s="3" t="s">
        <v>4018</v>
      </c>
      <c r="J1556" s="3"/>
      <c r="K1556" s="3">
        <v>50</v>
      </c>
      <c r="L1556" s="3" t="s">
        <v>170</v>
      </c>
      <c r="M1556" s="3" t="s">
        <v>3833</v>
      </c>
      <c r="N1556" s="10"/>
    </row>
    <row r="1557" ht="12.75" spans="2:14">
      <c r="B1557" s="3">
        <v>11566</v>
      </c>
      <c r="E1557" s="91" t="s">
        <v>10</v>
      </c>
      <c r="F1557" s="91" t="s">
        <v>4428</v>
      </c>
      <c r="G1557" s="3">
        <v>1999</v>
      </c>
      <c r="H1557" s="3" t="s">
        <v>3833</v>
      </c>
      <c r="I1557" s="3" t="s">
        <v>4429</v>
      </c>
      <c r="J1557" s="3"/>
      <c r="K1557" s="3">
        <v>72</v>
      </c>
      <c r="L1557" s="3" t="s">
        <v>342</v>
      </c>
      <c r="M1557" s="3" t="s">
        <v>3833</v>
      </c>
      <c r="N1557" s="10"/>
    </row>
    <row r="1558" ht="12.75" spans="2:14">
      <c r="B1558" s="3">
        <v>11567</v>
      </c>
      <c r="E1558" s="91" t="s">
        <v>10</v>
      </c>
      <c r="F1558" s="91" t="s">
        <v>4430</v>
      </c>
      <c r="G1558" s="3">
        <v>1999</v>
      </c>
      <c r="H1558" s="3" t="s">
        <v>3833</v>
      </c>
      <c r="I1558" s="3" t="s">
        <v>4431</v>
      </c>
      <c r="J1558" s="3"/>
      <c r="K1558" s="3">
        <v>36</v>
      </c>
      <c r="L1558" s="3" t="s">
        <v>27</v>
      </c>
      <c r="M1558" s="3" t="s">
        <v>3833</v>
      </c>
      <c r="N1558" s="10"/>
    </row>
    <row r="1559" ht="12.75" spans="2:14">
      <c r="B1559" s="3">
        <v>11568</v>
      </c>
      <c r="E1559" s="91" t="s">
        <v>10</v>
      </c>
      <c r="F1559" s="91" t="s">
        <v>4432</v>
      </c>
      <c r="G1559" s="3">
        <v>1999</v>
      </c>
      <c r="H1559" s="3" t="s">
        <v>3833</v>
      </c>
      <c r="I1559" s="3" t="s">
        <v>4431</v>
      </c>
      <c r="J1559" s="3"/>
      <c r="K1559" s="3">
        <v>36</v>
      </c>
      <c r="L1559" s="3" t="s">
        <v>27</v>
      </c>
      <c r="M1559" s="3" t="s">
        <v>3833</v>
      </c>
      <c r="N1559" s="10"/>
    </row>
    <row r="1560" ht="12.75" spans="2:14">
      <c r="B1560" s="3">
        <v>11569</v>
      </c>
      <c r="E1560" s="91" t="s">
        <v>10</v>
      </c>
      <c r="F1560" s="91" t="s">
        <v>4433</v>
      </c>
      <c r="G1560" s="3">
        <v>1999</v>
      </c>
      <c r="H1560" s="3" t="s">
        <v>3845</v>
      </c>
      <c r="I1560" s="3" t="s">
        <v>4176</v>
      </c>
      <c r="J1560" s="3"/>
      <c r="K1560" s="3">
        <v>57</v>
      </c>
      <c r="L1560" s="3" t="s">
        <v>40</v>
      </c>
      <c r="M1560" s="3" t="s">
        <v>3833</v>
      </c>
      <c r="N1560" s="10"/>
    </row>
    <row r="1561" ht="12.75" spans="2:14">
      <c r="B1561" s="3">
        <v>11570</v>
      </c>
      <c r="E1561" s="91" t="s">
        <v>10</v>
      </c>
      <c r="F1561" s="91" t="s">
        <v>4434</v>
      </c>
      <c r="G1561" s="3">
        <v>1999</v>
      </c>
      <c r="H1561" s="3" t="s">
        <v>3845</v>
      </c>
      <c r="I1561" s="3" t="s">
        <v>4067</v>
      </c>
      <c r="J1561" s="3"/>
      <c r="K1561" s="3">
        <v>50</v>
      </c>
      <c r="L1561" s="3" t="s">
        <v>27</v>
      </c>
      <c r="M1561" s="3" t="s">
        <v>3833</v>
      </c>
      <c r="N1561" s="10"/>
    </row>
    <row r="1562" ht="12.75" spans="2:14">
      <c r="B1562" s="3">
        <v>11571</v>
      </c>
      <c r="E1562" s="91" t="s">
        <v>10</v>
      </c>
      <c r="F1562" s="91" t="s">
        <v>4435</v>
      </c>
      <c r="G1562" s="3">
        <v>2000</v>
      </c>
      <c r="H1562" s="3" t="s">
        <v>3915</v>
      </c>
      <c r="I1562" s="3" t="s">
        <v>4160</v>
      </c>
      <c r="J1562" s="3" t="s">
        <v>1059</v>
      </c>
      <c r="K1562" s="3">
        <v>37</v>
      </c>
      <c r="L1562" s="3" t="s">
        <v>342</v>
      </c>
      <c r="M1562" s="3" t="s">
        <v>3833</v>
      </c>
      <c r="N1562" s="10"/>
    </row>
    <row r="1563" ht="12.75" spans="2:14">
      <c r="B1563" s="3">
        <v>11572</v>
      </c>
      <c r="E1563" s="91" t="s">
        <v>10</v>
      </c>
      <c r="F1563" s="91" t="s">
        <v>4436</v>
      </c>
      <c r="G1563" s="3">
        <v>1999</v>
      </c>
      <c r="H1563" s="3" t="s">
        <v>3833</v>
      </c>
      <c r="I1563" s="3" t="s">
        <v>4018</v>
      </c>
      <c r="J1563" s="3"/>
      <c r="K1563" s="3">
        <v>50</v>
      </c>
      <c r="L1563" s="3" t="s">
        <v>977</v>
      </c>
      <c r="M1563" s="3" t="s">
        <v>3833</v>
      </c>
      <c r="N1563" s="10"/>
    </row>
    <row r="1564" ht="12.75" spans="2:14">
      <c r="B1564" s="3">
        <v>11573</v>
      </c>
      <c r="E1564" s="91" t="s">
        <v>10</v>
      </c>
      <c r="F1564" s="91" t="s">
        <v>4437</v>
      </c>
      <c r="G1564" s="3">
        <v>1999</v>
      </c>
      <c r="H1564" s="3" t="s">
        <v>3833</v>
      </c>
      <c r="I1564" s="3" t="s">
        <v>4016</v>
      </c>
      <c r="J1564" s="3"/>
      <c r="K1564" s="3">
        <v>51</v>
      </c>
      <c r="L1564" s="3" t="s">
        <v>27</v>
      </c>
      <c r="M1564" s="3" t="s">
        <v>3833</v>
      </c>
      <c r="N1564" s="10"/>
    </row>
    <row r="1565" ht="12.75" spans="2:14">
      <c r="B1565" s="3">
        <v>11574</v>
      </c>
      <c r="E1565" s="91" t="s">
        <v>10</v>
      </c>
      <c r="F1565" s="91" t="s">
        <v>4438</v>
      </c>
      <c r="G1565" s="3">
        <v>1999</v>
      </c>
      <c r="H1565" s="3" t="s">
        <v>3845</v>
      </c>
      <c r="I1565" s="3" t="s">
        <v>4439</v>
      </c>
      <c r="J1565" s="3"/>
      <c r="K1565" s="3">
        <v>46</v>
      </c>
      <c r="L1565" s="3" t="s">
        <v>14</v>
      </c>
      <c r="M1565" s="3" t="s">
        <v>3833</v>
      </c>
      <c r="N1565" s="10"/>
    </row>
    <row r="1566" ht="12.75" spans="2:14">
      <c r="B1566" s="3">
        <v>11575</v>
      </c>
      <c r="E1566" s="91" t="s">
        <v>10</v>
      </c>
      <c r="F1566" s="91" t="s">
        <v>4440</v>
      </c>
      <c r="G1566" s="3">
        <v>1999</v>
      </c>
      <c r="H1566" s="3" t="s">
        <v>3845</v>
      </c>
      <c r="I1566" s="3" t="s">
        <v>4439</v>
      </c>
      <c r="J1566" s="3"/>
      <c r="K1566" s="3">
        <v>46</v>
      </c>
      <c r="L1566" s="3" t="s">
        <v>14</v>
      </c>
      <c r="M1566" s="3" t="s">
        <v>3833</v>
      </c>
      <c r="N1566" s="10"/>
    </row>
    <row r="1567" ht="12.75" spans="2:14">
      <c r="B1567" s="3">
        <v>11576</v>
      </c>
      <c r="E1567" s="91" t="s">
        <v>10</v>
      </c>
      <c r="F1567" s="91" t="s">
        <v>4441</v>
      </c>
      <c r="G1567" s="3">
        <v>1999</v>
      </c>
      <c r="H1567" s="3" t="s">
        <v>3833</v>
      </c>
      <c r="I1567" s="3" t="s">
        <v>4018</v>
      </c>
      <c r="J1567" s="3"/>
      <c r="K1567" s="3">
        <v>50</v>
      </c>
      <c r="L1567" s="3" t="s">
        <v>27</v>
      </c>
      <c r="M1567" s="3" t="s">
        <v>3833</v>
      </c>
      <c r="N1567" s="10"/>
    </row>
    <row r="1568" ht="12.75" spans="2:14">
      <c r="B1568" s="3">
        <v>11577</v>
      </c>
      <c r="E1568" s="91" t="s">
        <v>10</v>
      </c>
      <c r="F1568" s="91" t="s">
        <v>4442</v>
      </c>
      <c r="G1568" s="3">
        <v>1999</v>
      </c>
      <c r="H1568" s="3" t="s">
        <v>3833</v>
      </c>
      <c r="I1568" s="3" t="s">
        <v>4124</v>
      </c>
      <c r="J1568" s="3"/>
      <c r="K1568" s="3">
        <v>42</v>
      </c>
      <c r="L1568" s="3" t="s">
        <v>27</v>
      </c>
      <c r="M1568" s="3" t="s">
        <v>3833</v>
      </c>
      <c r="N1568" s="10"/>
    </row>
    <row r="1569" ht="12.75" spans="2:14">
      <c r="B1569" s="3">
        <v>11578</v>
      </c>
      <c r="E1569" s="91" t="s">
        <v>10</v>
      </c>
      <c r="F1569" s="91" t="s">
        <v>4443</v>
      </c>
      <c r="G1569" s="3">
        <v>1999</v>
      </c>
      <c r="H1569" s="3" t="s">
        <v>3833</v>
      </c>
      <c r="I1569" s="3" t="s">
        <v>4444</v>
      </c>
      <c r="J1569" s="3"/>
      <c r="K1569" s="3">
        <v>77</v>
      </c>
      <c r="L1569" s="3" t="s">
        <v>14</v>
      </c>
      <c r="M1569" s="3" t="s">
        <v>3833</v>
      </c>
      <c r="N1569" s="10"/>
    </row>
    <row r="1570" ht="12.75" spans="2:14">
      <c r="B1570" s="3">
        <v>11579</v>
      </c>
      <c r="E1570" s="91" t="s">
        <v>10</v>
      </c>
      <c r="F1570" s="91" t="s">
        <v>4445</v>
      </c>
      <c r="G1570" s="3">
        <v>1999</v>
      </c>
      <c r="H1570" s="3" t="s">
        <v>3845</v>
      </c>
      <c r="I1570" s="3" t="s">
        <v>4016</v>
      </c>
      <c r="J1570" s="3"/>
      <c r="K1570" s="3">
        <v>51</v>
      </c>
      <c r="L1570" s="68" t="s">
        <v>40</v>
      </c>
      <c r="M1570" s="3" t="s">
        <v>3833</v>
      </c>
      <c r="N1570" s="10"/>
    </row>
    <row r="1571" ht="12.75" spans="2:14">
      <c r="B1571" s="3">
        <v>11580</v>
      </c>
      <c r="E1571" s="91" t="s">
        <v>10</v>
      </c>
      <c r="F1571" s="91" t="s">
        <v>4446</v>
      </c>
      <c r="G1571" s="3">
        <v>2000</v>
      </c>
      <c r="H1571" s="3" t="s">
        <v>3915</v>
      </c>
      <c r="I1571" s="3" t="s">
        <v>4040</v>
      </c>
      <c r="J1571" s="3"/>
      <c r="K1571" s="3">
        <v>58</v>
      </c>
      <c r="L1571" s="3" t="s">
        <v>14</v>
      </c>
      <c r="M1571" s="3" t="s">
        <v>3833</v>
      </c>
      <c r="N1571" s="10"/>
    </row>
    <row r="1572" ht="12.75" spans="2:14">
      <c r="B1572" s="3">
        <v>11581</v>
      </c>
      <c r="E1572" s="91" t="s">
        <v>10</v>
      </c>
      <c r="F1572" s="91" t="s">
        <v>4447</v>
      </c>
      <c r="G1572" s="3">
        <v>1999</v>
      </c>
      <c r="H1572" s="3" t="s">
        <v>3833</v>
      </c>
      <c r="I1572" s="3" t="s">
        <v>4448</v>
      </c>
      <c r="J1572" s="3"/>
      <c r="K1572" s="3">
        <v>74</v>
      </c>
      <c r="L1572" s="3" t="s">
        <v>170</v>
      </c>
      <c r="M1572" s="3" t="s">
        <v>3833</v>
      </c>
      <c r="N1572" s="10"/>
    </row>
    <row r="1573" ht="12.75" spans="2:14">
      <c r="B1573" s="3">
        <v>11582</v>
      </c>
      <c r="E1573" s="91" t="s">
        <v>10</v>
      </c>
      <c r="F1573" s="91" t="s">
        <v>4449</v>
      </c>
      <c r="G1573" s="3">
        <v>2000</v>
      </c>
      <c r="H1573" s="3" t="s">
        <v>3915</v>
      </c>
      <c r="I1573" s="3" t="s">
        <v>4040</v>
      </c>
      <c r="J1573" s="3"/>
      <c r="K1573" s="3">
        <v>58</v>
      </c>
      <c r="L1573" s="3" t="s">
        <v>14</v>
      </c>
      <c r="M1573" s="3" t="s">
        <v>3833</v>
      </c>
      <c r="N1573" s="10"/>
    </row>
    <row r="1574" ht="12.75" spans="2:14">
      <c r="B1574" s="3">
        <v>11583</v>
      </c>
      <c r="E1574" s="91" t="s">
        <v>10</v>
      </c>
      <c r="F1574" s="91" t="s">
        <v>4450</v>
      </c>
      <c r="G1574" s="3">
        <v>1999</v>
      </c>
      <c r="H1574" s="3" t="s">
        <v>3833</v>
      </c>
      <c r="I1574" s="3" t="s">
        <v>4154</v>
      </c>
      <c r="J1574" s="3"/>
      <c r="K1574" s="3">
        <v>35</v>
      </c>
      <c r="L1574" s="3" t="s">
        <v>27</v>
      </c>
      <c r="M1574" s="3" t="s">
        <v>3833</v>
      </c>
      <c r="N1574" s="10"/>
    </row>
    <row r="1575" ht="12.75" spans="2:14">
      <c r="B1575" s="3">
        <v>11584</v>
      </c>
      <c r="E1575" s="91" t="s">
        <v>10</v>
      </c>
      <c r="F1575" s="91" t="s">
        <v>4451</v>
      </c>
      <c r="G1575" s="3">
        <v>1999</v>
      </c>
      <c r="H1575" s="3" t="s">
        <v>3845</v>
      </c>
      <c r="I1575" s="3" t="s">
        <v>4452</v>
      </c>
      <c r="J1575" s="3"/>
      <c r="K1575" s="3">
        <v>45</v>
      </c>
      <c r="L1575" s="3" t="s">
        <v>977</v>
      </c>
      <c r="M1575" s="3" t="s">
        <v>3833</v>
      </c>
      <c r="N1575" s="10"/>
    </row>
    <row r="1576" ht="12.75" spans="2:14">
      <c r="B1576" s="3">
        <v>11585</v>
      </c>
      <c r="E1576" s="91" t="s">
        <v>10</v>
      </c>
      <c r="F1576" s="91" t="s">
        <v>4453</v>
      </c>
      <c r="G1576" s="3">
        <v>1999</v>
      </c>
      <c r="H1576" s="3" t="s">
        <v>3845</v>
      </c>
      <c r="I1576" s="3" t="s">
        <v>4260</v>
      </c>
      <c r="J1576" s="3"/>
      <c r="K1576" s="3">
        <v>42</v>
      </c>
      <c r="L1576" s="3" t="s">
        <v>27</v>
      </c>
      <c r="M1576" s="3" t="s">
        <v>3833</v>
      </c>
      <c r="N1576" s="10"/>
    </row>
    <row r="1577" ht="12.75" spans="2:14">
      <c r="B1577" s="3">
        <v>11586</v>
      </c>
      <c r="E1577" s="91" t="s">
        <v>10</v>
      </c>
      <c r="F1577" s="91" t="s">
        <v>4454</v>
      </c>
      <c r="G1577" s="3">
        <v>1999</v>
      </c>
      <c r="H1577" s="3" t="s">
        <v>3845</v>
      </c>
      <c r="I1577" s="3" t="s">
        <v>4146</v>
      </c>
      <c r="J1577" s="3"/>
      <c r="K1577" s="3">
        <v>52</v>
      </c>
      <c r="L1577" s="3" t="s">
        <v>170</v>
      </c>
      <c r="M1577" s="3" t="s">
        <v>3833</v>
      </c>
      <c r="N1577" s="10"/>
    </row>
    <row r="1578" ht="12.75" spans="2:14">
      <c r="B1578" s="3">
        <v>11587</v>
      </c>
      <c r="E1578" s="91" t="s">
        <v>10</v>
      </c>
      <c r="F1578" s="91" t="s">
        <v>4455</v>
      </c>
      <c r="G1578" s="3">
        <v>1999</v>
      </c>
      <c r="H1578" s="3" t="s">
        <v>3845</v>
      </c>
      <c r="I1578" s="3" t="s">
        <v>4086</v>
      </c>
      <c r="J1578" s="3"/>
      <c r="K1578" s="3">
        <v>63</v>
      </c>
      <c r="L1578" s="3" t="s">
        <v>27</v>
      </c>
      <c r="M1578" s="3" t="s">
        <v>3833</v>
      </c>
      <c r="N1578" s="10"/>
    </row>
    <row r="1579" ht="12.75" spans="2:14">
      <c r="B1579" s="3">
        <v>11588</v>
      </c>
      <c r="E1579" s="91" t="s">
        <v>10</v>
      </c>
      <c r="F1579" s="91" t="s">
        <v>4456</v>
      </c>
      <c r="G1579" s="3">
        <v>1999</v>
      </c>
      <c r="H1579" s="3" t="s">
        <v>3833</v>
      </c>
      <c r="I1579" s="3" t="s">
        <v>4018</v>
      </c>
      <c r="J1579" s="3"/>
      <c r="K1579" s="3">
        <v>50</v>
      </c>
      <c r="L1579" s="3" t="s">
        <v>14</v>
      </c>
      <c r="M1579" s="3" t="s">
        <v>3833</v>
      </c>
      <c r="N1579" s="10"/>
    </row>
    <row r="1580" ht="12.75" spans="2:14">
      <c r="B1580" s="3">
        <v>11589</v>
      </c>
      <c r="E1580" s="91" t="s">
        <v>10</v>
      </c>
      <c r="F1580" s="91" t="s">
        <v>4457</v>
      </c>
      <c r="G1580" s="3">
        <v>1999</v>
      </c>
      <c r="H1580" s="3" t="s">
        <v>3833</v>
      </c>
      <c r="I1580" s="3" t="s">
        <v>4171</v>
      </c>
      <c r="J1580" s="3"/>
      <c r="K1580" s="3">
        <v>44</v>
      </c>
      <c r="L1580" s="3" t="s">
        <v>14</v>
      </c>
      <c r="M1580" s="3" t="s">
        <v>3833</v>
      </c>
      <c r="N1580" s="10"/>
    </row>
    <row r="1581" ht="12.75" spans="2:14">
      <c r="B1581" s="3">
        <v>11590</v>
      </c>
      <c r="E1581" s="91" t="s">
        <v>10</v>
      </c>
      <c r="F1581" s="91" t="s">
        <v>4458</v>
      </c>
      <c r="G1581" s="3">
        <v>1999</v>
      </c>
      <c r="H1581" s="3" t="s">
        <v>3833</v>
      </c>
      <c r="I1581" s="3" t="s">
        <v>4429</v>
      </c>
      <c r="J1581" s="3"/>
      <c r="K1581" s="3">
        <v>72</v>
      </c>
      <c r="L1581" s="3" t="s">
        <v>342</v>
      </c>
      <c r="M1581" s="3" t="s">
        <v>3833</v>
      </c>
      <c r="N1581" s="10"/>
    </row>
    <row r="1582" ht="12.75" spans="2:14">
      <c r="B1582" s="3">
        <v>11591</v>
      </c>
      <c r="E1582" s="91" t="s">
        <v>10</v>
      </c>
      <c r="F1582" s="91" t="s">
        <v>4459</v>
      </c>
      <c r="G1582" s="3">
        <v>1999</v>
      </c>
      <c r="H1582" s="3" t="s">
        <v>3845</v>
      </c>
      <c r="I1582" s="3" t="s">
        <v>4086</v>
      </c>
      <c r="J1582" s="3"/>
      <c r="K1582" s="3">
        <v>63</v>
      </c>
      <c r="L1582" s="3" t="s">
        <v>170</v>
      </c>
      <c r="M1582" s="3" t="s">
        <v>3833</v>
      </c>
      <c r="N1582" s="10"/>
    </row>
    <row r="1583" ht="12.75" spans="2:14">
      <c r="B1583" s="3">
        <v>11592</v>
      </c>
      <c r="E1583" s="91" t="s">
        <v>10</v>
      </c>
      <c r="F1583" s="91" t="s">
        <v>4460</v>
      </c>
      <c r="G1583" s="3">
        <v>1999</v>
      </c>
      <c r="H1583" s="3" t="s">
        <v>3833</v>
      </c>
      <c r="I1583" s="3" t="s">
        <v>4193</v>
      </c>
      <c r="J1583" s="3"/>
      <c r="K1583" s="3">
        <v>70</v>
      </c>
      <c r="L1583" s="3" t="s">
        <v>27</v>
      </c>
      <c r="M1583" s="3" t="s">
        <v>3833</v>
      </c>
      <c r="N1583" s="10"/>
    </row>
    <row r="1584" ht="12.75" spans="2:14">
      <c r="B1584" s="3">
        <v>11593</v>
      </c>
      <c r="E1584" s="91" t="s">
        <v>10</v>
      </c>
      <c r="F1584" s="91" t="s">
        <v>4461</v>
      </c>
      <c r="G1584" s="3">
        <v>1999</v>
      </c>
      <c r="H1584" s="3" t="s">
        <v>3845</v>
      </c>
      <c r="I1584" s="3" t="s">
        <v>4111</v>
      </c>
      <c r="J1584" s="3"/>
      <c r="K1584" s="3">
        <v>58</v>
      </c>
      <c r="L1584" s="3" t="s">
        <v>27</v>
      </c>
      <c r="M1584" s="3" t="s">
        <v>3833</v>
      </c>
      <c r="N1584" s="10"/>
    </row>
    <row r="1585" ht="12.75" spans="2:14">
      <c r="B1585" s="3">
        <v>11594</v>
      </c>
      <c r="E1585" s="91" t="s">
        <v>10</v>
      </c>
      <c r="F1585" s="91" t="s">
        <v>4462</v>
      </c>
      <c r="G1585" s="3">
        <v>1999</v>
      </c>
      <c r="H1585" s="3" t="s">
        <v>3845</v>
      </c>
      <c r="I1585" s="3" t="s">
        <v>4091</v>
      </c>
      <c r="J1585" s="3"/>
      <c r="K1585" s="3">
        <v>48</v>
      </c>
      <c r="L1585" s="3" t="s">
        <v>342</v>
      </c>
      <c r="M1585" s="3" t="s">
        <v>3833</v>
      </c>
      <c r="N1585" s="10"/>
    </row>
    <row r="1586" ht="12.75" spans="2:14">
      <c r="B1586" s="3">
        <v>11595</v>
      </c>
      <c r="E1586" s="91" t="s">
        <v>10</v>
      </c>
      <c r="F1586" s="91" t="s">
        <v>4463</v>
      </c>
      <c r="G1586" s="3">
        <v>1999</v>
      </c>
      <c r="H1586" s="3" t="s">
        <v>3845</v>
      </c>
      <c r="I1586" s="3" t="s">
        <v>4091</v>
      </c>
      <c r="J1586" s="3"/>
      <c r="K1586" s="3">
        <v>48</v>
      </c>
      <c r="L1586" s="3" t="s">
        <v>3793</v>
      </c>
      <c r="M1586" s="3" t="s">
        <v>3833</v>
      </c>
      <c r="N1586" s="10"/>
    </row>
    <row r="1587" ht="12.75" spans="2:14">
      <c r="B1587" s="3">
        <v>11596</v>
      </c>
      <c r="E1587" s="91" t="s">
        <v>10</v>
      </c>
      <c r="F1587" s="91" t="s">
        <v>4464</v>
      </c>
      <c r="G1587" s="3">
        <v>1999</v>
      </c>
      <c r="H1587" s="3" t="s">
        <v>3833</v>
      </c>
      <c r="I1587" s="3" t="s">
        <v>4193</v>
      </c>
      <c r="J1587" s="3"/>
      <c r="K1587" s="3">
        <v>70</v>
      </c>
      <c r="L1587" s="3" t="s">
        <v>170</v>
      </c>
      <c r="M1587" s="3" t="s">
        <v>3833</v>
      </c>
      <c r="N1587" s="10"/>
    </row>
    <row r="1588" ht="12.75" spans="2:14">
      <c r="B1588" s="3">
        <v>11597</v>
      </c>
      <c r="E1588" s="91" t="s">
        <v>10</v>
      </c>
      <c r="F1588" s="91" t="s">
        <v>4465</v>
      </c>
      <c r="G1588" s="3">
        <v>1999</v>
      </c>
      <c r="H1588" s="3" t="s">
        <v>3871</v>
      </c>
      <c r="I1588" s="3" t="s">
        <v>4043</v>
      </c>
      <c r="J1588" s="3" t="s">
        <v>1059</v>
      </c>
      <c r="K1588" s="3">
        <v>46</v>
      </c>
      <c r="L1588" s="3" t="s">
        <v>27</v>
      </c>
      <c r="M1588" s="3" t="s">
        <v>3833</v>
      </c>
      <c r="N1588" s="10"/>
    </row>
    <row r="1589" ht="12.75" spans="2:14">
      <c r="B1589" s="3">
        <v>11598</v>
      </c>
      <c r="E1589" s="91" t="s">
        <v>10</v>
      </c>
      <c r="F1589" s="91" t="s">
        <v>4466</v>
      </c>
      <c r="G1589" s="3">
        <v>1999</v>
      </c>
      <c r="H1589" s="3" t="s">
        <v>3871</v>
      </c>
      <c r="I1589" s="3" t="s">
        <v>4137</v>
      </c>
      <c r="J1589" s="3"/>
      <c r="K1589" s="3">
        <v>32</v>
      </c>
      <c r="L1589" s="3" t="s">
        <v>27</v>
      </c>
      <c r="M1589" s="3" t="s">
        <v>3833</v>
      </c>
      <c r="N1589" s="10"/>
    </row>
    <row r="1590" ht="12.75" spans="2:14">
      <c r="B1590" s="3">
        <v>11599</v>
      </c>
      <c r="E1590" s="91" t="s">
        <v>10</v>
      </c>
      <c r="F1590" s="91" t="s">
        <v>4467</v>
      </c>
      <c r="G1590" s="3">
        <v>1999</v>
      </c>
      <c r="H1590" s="3" t="s">
        <v>3871</v>
      </c>
      <c r="I1590" s="3" t="s">
        <v>4152</v>
      </c>
      <c r="J1590" s="3" t="s">
        <v>1059</v>
      </c>
      <c r="K1590" s="3">
        <v>51</v>
      </c>
      <c r="L1590" s="3" t="s">
        <v>170</v>
      </c>
      <c r="M1590" s="3" t="s">
        <v>3833</v>
      </c>
      <c r="N1590" s="10"/>
    </row>
    <row r="1591" ht="12.75" spans="2:14">
      <c r="B1591" s="3">
        <v>11600</v>
      </c>
      <c r="E1591" s="91" t="s">
        <v>10</v>
      </c>
      <c r="F1591" s="91" t="s">
        <v>4468</v>
      </c>
      <c r="G1591" s="3">
        <v>1999</v>
      </c>
      <c r="H1591" s="3" t="s">
        <v>3845</v>
      </c>
      <c r="I1591" s="3" t="s">
        <v>4086</v>
      </c>
      <c r="J1591" s="3"/>
      <c r="K1591" s="3">
        <v>63</v>
      </c>
      <c r="L1591" s="3" t="s">
        <v>40</v>
      </c>
      <c r="M1591" s="3" t="s">
        <v>3833</v>
      </c>
      <c r="N1591" s="10"/>
    </row>
    <row r="1592" ht="12.75" spans="2:14">
      <c r="B1592" s="3">
        <v>11601</v>
      </c>
      <c r="E1592" s="91" t="s">
        <v>10</v>
      </c>
      <c r="F1592" s="91" t="s">
        <v>4469</v>
      </c>
      <c r="G1592" s="3">
        <v>1999</v>
      </c>
      <c r="H1592" s="3" t="s">
        <v>3845</v>
      </c>
      <c r="I1592" s="3" t="s">
        <v>4267</v>
      </c>
      <c r="J1592" s="3"/>
      <c r="K1592" s="3">
        <v>61</v>
      </c>
      <c r="L1592" s="3" t="s">
        <v>27</v>
      </c>
      <c r="M1592" s="3" t="s">
        <v>3833</v>
      </c>
      <c r="N1592" s="10"/>
    </row>
    <row r="1593" ht="12.75" spans="2:14">
      <c r="B1593" s="3">
        <v>11602</v>
      </c>
      <c r="E1593" s="91" t="s">
        <v>10</v>
      </c>
      <c r="F1593" s="91" t="s">
        <v>4470</v>
      </c>
      <c r="G1593" s="3">
        <v>1999</v>
      </c>
      <c r="H1593" s="3" t="s">
        <v>3845</v>
      </c>
      <c r="I1593" s="3" t="s">
        <v>4013</v>
      </c>
      <c r="J1593" s="3"/>
      <c r="K1593" s="3">
        <v>34</v>
      </c>
      <c r="L1593" s="3" t="s">
        <v>27</v>
      </c>
      <c r="M1593" s="3" t="s">
        <v>3833</v>
      </c>
      <c r="N1593" s="10"/>
    </row>
    <row r="1594" ht="12.75" spans="2:14">
      <c r="B1594" s="3">
        <v>11603</v>
      </c>
      <c r="E1594" s="91" t="s">
        <v>10</v>
      </c>
      <c r="F1594" s="91" t="s">
        <v>4471</v>
      </c>
      <c r="G1594" s="3">
        <v>1999</v>
      </c>
      <c r="H1594" s="3" t="s">
        <v>3845</v>
      </c>
      <c r="I1594" s="3" t="s">
        <v>4404</v>
      </c>
      <c r="J1594" s="3"/>
      <c r="K1594" s="3">
        <v>47</v>
      </c>
      <c r="L1594" s="3" t="s">
        <v>14</v>
      </c>
      <c r="M1594" s="3" t="s">
        <v>3833</v>
      </c>
      <c r="N1594" s="10"/>
    </row>
    <row r="1595" ht="12.75" spans="2:14">
      <c r="B1595" s="3">
        <v>11604</v>
      </c>
      <c r="E1595" s="91" t="s">
        <v>10</v>
      </c>
      <c r="F1595" s="91" t="s">
        <v>4472</v>
      </c>
      <c r="G1595" s="3">
        <v>1999</v>
      </c>
      <c r="H1595" s="3" t="s">
        <v>3845</v>
      </c>
      <c r="I1595" s="3" t="s">
        <v>4146</v>
      </c>
      <c r="J1595" s="3"/>
      <c r="K1595" s="3">
        <v>35</v>
      </c>
      <c r="L1595" s="3" t="s">
        <v>27</v>
      </c>
      <c r="M1595" s="3" t="s">
        <v>3833</v>
      </c>
      <c r="N1595" s="10"/>
    </row>
    <row r="1596" ht="12.75" spans="2:14">
      <c r="B1596" s="3">
        <v>11605</v>
      </c>
      <c r="E1596" s="91" t="s">
        <v>10</v>
      </c>
      <c r="F1596" s="91" t="s">
        <v>4473</v>
      </c>
      <c r="G1596" s="3">
        <v>2000</v>
      </c>
      <c r="H1596" s="3" t="s">
        <v>3915</v>
      </c>
      <c r="I1596" s="3" t="s">
        <v>4245</v>
      </c>
      <c r="J1596" s="3"/>
      <c r="K1596" s="3">
        <v>60</v>
      </c>
      <c r="L1596" s="3" t="s">
        <v>14</v>
      </c>
      <c r="M1596" s="3" t="s">
        <v>3833</v>
      </c>
      <c r="N1596" s="10"/>
    </row>
    <row r="1597" ht="12.75" spans="2:14">
      <c r="B1597" s="3">
        <v>11606</v>
      </c>
      <c r="E1597" s="91" t="s">
        <v>10</v>
      </c>
      <c r="F1597" s="91" t="s">
        <v>4474</v>
      </c>
      <c r="G1597" s="3">
        <v>1999</v>
      </c>
      <c r="H1597" s="3" t="s">
        <v>3845</v>
      </c>
      <c r="I1597" s="3" t="s">
        <v>4086</v>
      </c>
      <c r="J1597" s="3"/>
      <c r="K1597" s="3">
        <v>63</v>
      </c>
      <c r="L1597" s="3" t="s">
        <v>40</v>
      </c>
      <c r="M1597" s="3" t="s">
        <v>3833</v>
      </c>
      <c r="N1597" s="10"/>
    </row>
    <row r="1598" ht="12.75" spans="2:14">
      <c r="B1598" s="3">
        <v>11607</v>
      </c>
      <c r="E1598" s="91" t="s">
        <v>10</v>
      </c>
      <c r="F1598" s="91" t="s">
        <v>4475</v>
      </c>
      <c r="G1598" s="3">
        <v>1999</v>
      </c>
      <c r="H1598" s="3" t="s">
        <v>3845</v>
      </c>
      <c r="I1598" s="3" t="s">
        <v>3957</v>
      </c>
      <c r="J1598" s="3"/>
      <c r="K1598" s="3">
        <v>25</v>
      </c>
      <c r="L1598" s="3" t="s">
        <v>14</v>
      </c>
      <c r="M1598" s="3" t="s">
        <v>3833</v>
      </c>
      <c r="N1598" s="10"/>
    </row>
    <row r="1599" ht="12.75" spans="2:14">
      <c r="B1599" s="3">
        <v>11608</v>
      </c>
      <c r="E1599" s="91" t="s">
        <v>10</v>
      </c>
      <c r="F1599" s="91" t="s">
        <v>4476</v>
      </c>
      <c r="G1599" s="3">
        <v>1999</v>
      </c>
      <c r="H1599" s="3" t="s">
        <v>3833</v>
      </c>
      <c r="I1599" s="3" t="s">
        <v>4273</v>
      </c>
      <c r="J1599" s="3"/>
      <c r="K1599" s="3">
        <v>18</v>
      </c>
      <c r="L1599" s="3" t="s">
        <v>14</v>
      </c>
      <c r="M1599" s="3" t="s">
        <v>3833</v>
      </c>
      <c r="N1599" s="10"/>
    </row>
    <row r="1600" ht="12.75" spans="2:14">
      <c r="B1600" s="3">
        <v>11609</v>
      </c>
      <c r="E1600" s="91" t="s">
        <v>10</v>
      </c>
      <c r="F1600" s="91" t="s">
        <v>4477</v>
      </c>
      <c r="G1600" s="3">
        <v>1999</v>
      </c>
      <c r="H1600" s="3" t="s">
        <v>3845</v>
      </c>
      <c r="I1600" s="3" t="s">
        <v>4392</v>
      </c>
      <c r="J1600" s="3"/>
      <c r="K1600" s="3">
        <v>30</v>
      </c>
      <c r="L1600" s="3" t="s">
        <v>27</v>
      </c>
      <c r="M1600" s="3" t="s">
        <v>3833</v>
      </c>
      <c r="N1600" s="10"/>
    </row>
    <row r="1601" ht="12.75" spans="2:14">
      <c r="B1601" s="3">
        <v>11610</v>
      </c>
      <c r="E1601" s="91" t="s">
        <v>10</v>
      </c>
      <c r="F1601" s="91" t="s">
        <v>4478</v>
      </c>
      <c r="G1601" s="3">
        <v>1999</v>
      </c>
      <c r="H1601" s="3" t="s">
        <v>3833</v>
      </c>
      <c r="I1601" s="3" t="s">
        <v>4337</v>
      </c>
      <c r="J1601" s="3"/>
      <c r="K1601" s="3">
        <v>63</v>
      </c>
      <c r="L1601" s="3" t="s">
        <v>342</v>
      </c>
      <c r="M1601" s="3" t="s">
        <v>3833</v>
      </c>
      <c r="N1601" s="10"/>
    </row>
    <row r="1602" ht="12.75" spans="2:14">
      <c r="B1602" s="3">
        <v>11611</v>
      </c>
      <c r="E1602" s="91" t="s">
        <v>10</v>
      </c>
      <c r="F1602" s="91" t="s">
        <v>4479</v>
      </c>
      <c r="G1602" s="3">
        <v>1999</v>
      </c>
      <c r="H1602" s="3" t="s">
        <v>3833</v>
      </c>
      <c r="I1602" s="3" t="s">
        <v>4076</v>
      </c>
      <c r="J1602" s="3"/>
      <c r="K1602" s="3">
        <v>46</v>
      </c>
      <c r="L1602" s="3" t="s">
        <v>342</v>
      </c>
      <c r="M1602" s="3" t="s">
        <v>3833</v>
      </c>
      <c r="N1602" s="10"/>
    </row>
    <row r="1603" ht="12.75" spans="2:14">
      <c r="B1603" s="3">
        <v>11612</v>
      </c>
      <c r="E1603" s="91" t="s">
        <v>10</v>
      </c>
      <c r="F1603" s="91" t="s">
        <v>4480</v>
      </c>
      <c r="G1603" s="3">
        <v>1999</v>
      </c>
      <c r="H1603" s="3" t="s">
        <v>3833</v>
      </c>
      <c r="I1603" s="3" t="s">
        <v>4148</v>
      </c>
      <c r="J1603" s="3" t="s">
        <v>4481</v>
      </c>
      <c r="K1603" s="3">
        <v>58</v>
      </c>
      <c r="L1603" s="3" t="s">
        <v>27</v>
      </c>
      <c r="M1603" s="3" t="s">
        <v>3833</v>
      </c>
      <c r="N1603" s="10"/>
    </row>
    <row r="1604" ht="12.75" spans="2:14">
      <c r="B1604" s="3">
        <v>11613</v>
      </c>
      <c r="E1604" s="91" t="s">
        <v>10</v>
      </c>
      <c r="F1604" s="91" t="s">
        <v>4482</v>
      </c>
      <c r="G1604" s="3">
        <v>1999</v>
      </c>
      <c r="H1604" s="3" t="s">
        <v>3833</v>
      </c>
      <c r="I1604" s="3" t="s">
        <v>4483</v>
      </c>
      <c r="J1604" s="3"/>
      <c r="K1604" s="3">
        <v>71</v>
      </c>
      <c r="L1604" s="3" t="s">
        <v>27</v>
      </c>
      <c r="M1604" s="3" t="s">
        <v>3833</v>
      </c>
      <c r="N1604" s="10"/>
    </row>
    <row r="1605" ht="12.75" spans="2:14">
      <c r="B1605" s="3">
        <v>11614</v>
      </c>
      <c r="E1605" s="91" t="s">
        <v>10</v>
      </c>
      <c r="F1605" s="91" t="s">
        <v>4484</v>
      </c>
      <c r="G1605" s="3">
        <v>2000</v>
      </c>
      <c r="H1605" s="3" t="s">
        <v>4151</v>
      </c>
      <c r="I1605" s="3" t="s">
        <v>4485</v>
      </c>
      <c r="J1605" s="3" t="s">
        <v>1059</v>
      </c>
      <c r="K1605" s="3">
        <v>47</v>
      </c>
      <c r="L1605" s="3" t="s">
        <v>27</v>
      </c>
      <c r="M1605" s="3" t="s">
        <v>3833</v>
      </c>
      <c r="N1605" s="10"/>
    </row>
    <row r="1606" ht="12.75" spans="2:14">
      <c r="B1606" s="3">
        <v>11615</v>
      </c>
      <c r="E1606" s="91" t="s">
        <v>10</v>
      </c>
      <c r="F1606" s="91" t="s">
        <v>4486</v>
      </c>
      <c r="G1606" s="3">
        <v>1999</v>
      </c>
      <c r="H1606" s="3" t="s">
        <v>3845</v>
      </c>
      <c r="I1606" s="3" t="s">
        <v>4146</v>
      </c>
      <c r="J1606" s="3"/>
      <c r="K1606" s="3">
        <v>52</v>
      </c>
      <c r="L1606" s="3" t="s">
        <v>14</v>
      </c>
      <c r="M1606" s="3" t="s">
        <v>3833</v>
      </c>
      <c r="N1606" s="10"/>
    </row>
    <row r="1607" ht="12.75" spans="2:14">
      <c r="B1607" s="3">
        <v>11616</v>
      </c>
      <c r="E1607" s="91" t="s">
        <v>10</v>
      </c>
      <c r="F1607" s="91" t="s">
        <v>4487</v>
      </c>
      <c r="G1607" s="3">
        <v>1999</v>
      </c>
      <c r="H1607" s="3" t="s">
        <v>3845</v>
      </c>
      <c r="I1607" s="3" t="s">
        <v>4104</v>
      </c>
      <c r="J1607" s="3"/>
      <c r="K1607" s="3">
        <v>56</v>
      </c>
      <c r="L1607" s="3" t="s">
        <v>342</v>
      </c>
      <c r="M1607" s="3" t="s">
        <v>3833</v>
      </c>
      <c r="N1607" s="10"/>
    </row>
    <row r="1608" ht="12.75" spans="2:14">
      <c r="B1608" s="3">
        <v>11617</v>
      </c>
      <c r="E1608" s="91" t="s">
        <v>10</v>
      </c>
      <c r="F1608" s="91" t="s">
        <v>4488</v>
      </c>
      <c r="G1608" s="3">
        <v>1999</v>
      </c>
      <c r="H1608" s="3" t="s">
        <v>3845</v>
      </c>
      <c r="I1608" s="3" t="s">
        <v>4146</v>
      </c>
      <c r="J1608" s="3" t="s">
        <v>1059</v>
      </c>
      <c r="K1608" s="3">
        <v>52</v>
      </c>
      <c r="L1608" s="3" t="s">
        <v>27</v>
      </c>
      <c r="M1608" s="3" t="s">
        <v>3833</v>
      </c>
      <c r="N1608" s="10"/>
    </row>
    <row r="1609" ht="12.75" spans="2:14">
      <c r="B1609" s="3">
        <v>11618</v>
      </c>
      <c r="E1609" s="91" t="s">
        <v>10</v>
      </c>
      <c r="F1609" s="91" t="s">
        <v>4489</v>
      </c>
      <c r="G1609" s="3">
        <v>1999</v>
      </c>
      <c r="H1609" s="3" t="s">
        <v>3845</v>
      </c>
      <c r="I1609" s="3" t="s">
        <v>4267</v>
      </c>
      <c r="J1609" s="3"/>
      <c r="K1609" s="3">
        <v>61</v>
      </c>
      <c r="L1609" s="3" t="s">
        <v>40</v>
      </c>
      <c r="M1609" s="3" t="s">
        <v>3833</v>
      </c>
      <c r="N1609" s="10"/>
    </row>
    <row r="1610" ht="12.75" spans="2:14">
      <c r="B1610" s="3">
        <v>11619</v>
      </c>
      <c r="E1610" s="91" t="s">
        <v>10</v>
      </c>
      <c r="F1610" s="91" t="s">
        <v>4490</v>
      </c>
      <c r="G1610" s="3">
        <v>1999</v>
      </c>
      <c r="H1610" s="3" t="s">
        <v>3871</v>
      </c>
      <c r="I1610" s="3" t="s">
        <v>4491</v>
      </c>
      <c r="J1610" s="3" t="s">
        <v>1059</v>
      </c>
      <c r="K1610" s="3">
        <v>50</v>
      </c>
      <c r="L1610" s="3" t="s">
        <v>170</v>
      </c>
      <c r="M1610" s="3" t="s">
        <v>3833</v>
      </c>
      <c r="N1610" s="10"/>
    </row>
    <row r="1611" ht="12.75" spans="2:14">
      <c r="B1611" s="3">
        <v>11620</v>
      </c>
      <c r="E1611" s="91" t="s">
        <v>10</v>
      </c>
      <c r="F1611" s="91" t="s">
        <v>4492</v>
      </c>
      <c r="G1611" s="3">
        <v>1999</v>
      </c>
      <c r="H1611" s="3" t="s">
        <v>3845</v>
      </c>
      <c r="I1611" s="3" t="s">
        <v>4493</v>
      </c>
      <c r="J1611" s="3"/>
      <c r="K1611" s="3">
        <v>21</v>
      </c>
      <c r="L1611" s="3" t="s">
        <v>14</v>
      </c>
      <c r="M1611" s="3" t="s">
        <v>3833</v>
      </c>
      <c r="N1611" s="10"/>
    </row>
    <row r="1612" ht="12.75" spans="2:14">
      <c r="B1612" s="3">
        <v>11621</v>
      </c>
      <c r="E1612" s="91" t="s">
        <v>10</v>
      </c>
      <c r="F1612" s="91" t="s">
        <v>4494</v>
      </c>
      <c r="G1612" s="3">
        <v>1999</v>
      </c>
      <c r="H1612" s="3" t="s">
        <v>3871</v>
      </c>
      <c r="I1612" s="3" t="s">
        <v>4491</v>
      </c>
      <c r="J1612" s="3" t="s">
        <v>1059</v>
      </c>
      <c r="K1612" s="3">
        <v>50</v>
      </c>
      <c r="L1612" s="3" t="s">
        <v>27</v>
      </c>
      <c r="M1612" s="3" t="s">
        <v>3833</v>
      </c>
      <c r="N1612" s="10"/>
    </row>
    <row r="1613" ht="12.75" spans="2:14">
      <c r="B1613" s="3">
        <v>11622</v>
      </c>
      <c r="E1613" s="91" t="s">
        <v>10</v>
      </c>
      <c r="F1613" s="91" t="s">
        <v>4495</v>
      </c>
      <c r="G1613" s="3">
        <v>1999</v>
      </c>
      <c r="H1613" s="3" t="s">
        <v>3871</v>
      </c>
      <c r="I1613" s="3" t="s">
        <v>4496</v>
      </c>
      <c r="J1613" s="3"/>
      <c r="K1613" s="3">
        <v>27</v>
      </c>
      <c r="L1613" s="3" t="s">
        <v>14</v>
      </c>
      <c r="M1613" s="3" t="s">
        <v>3833</v>
      </c>
      <c r="N1613" s="10"/>
    </row>
    <row r="1614" ht="12.75" spans="2:14">
      <c r="B1614" s="3">
        <v>11623</v>
      </c>
      <c r="E1614" s="91" t="s">
        <v>10</v>
      </c>
      <c r="F1614" s="91" t="s">
        <v>4497</v>
      </c>
      <c r="G1614" s="3">
        <v>2000</v>
      </c>
      <c r="H1614" s="3" t="s">
        <v>3915</v>
      </c>
      <c r="I1614" s="3" t="s">
        <v>4318</v>
      </c>
      <c r="J1614" s="3"/>
      <c r="K1614" s="3">
        <v>38</v>
      </c>
      <c r="L1614" s="3" t="s">
        <v>14</v>
      </c>
      <c r="M1614" s="3" t="s">
        <v>3833</v>
      </c>
      <c r="N1614" s="10"/>
    </row>
    <row r="1615" ht="12.75" spans="2:14">
      <c r="B1615" s="3">
        <v>11624</v>
      </c>
      <c r="E1615" s="91" t="s">
        <v>10</v>
      </c>
      <c r="F1615" s="91" t="s">
        <v>4498</v>
      </c>
      <c r="G1615" s="3">
        <v>1999</v>
      </c>
      <c r="H1615" s="3" t="s">
        <v>3845</v>
      </c>
      <c r="I1615" s="3" t="s">
        <v>4146</v>
      </c>
      <c r="J1615" s="3"/>
      <c r="K1615" s="3">
        <v>52</v>
      </c>
      <c r="L1615" s="3" t="s">
        <v>27</v>
      </c>
      <c r="M1615" s="3" t="s">
        <v>3833</v>
      </c>
      <c r="N1615" s="10"/>
    </row>
    <row r="1616" ht="12.75" spans="2:14">
      <c r="B1616" s="3">
        <v>11625</v>
      </c>
      <c r="E1616" s="91" t="s">
        <v>10</v>
      </c>
      <c r="F1616" s="91" t="s">
        <v>4499</v>
      </c>
      <c r="G1616" s="3">
        <v>1999</v>
      </c>
      <c r="H1616" s="3" t="s">
        <v>3845</v>
      </c>
      <c r="I1616" s="3" t="s">
        <v>4016</v>
      </c>
      <c r="J1616" s="3"/>
      <c r="K1616" s="3">
        <v>51</v>
      </c>
      <c r="L1616" s="3" t="s">
        <v>27</v>
      </c>
      <c r="M1616" s="3" t="s">
        <v>3833</v>
      </c>
      <c r="N1616" s="10"/>
    </row>
    <row r="1617" ht="12.75" spans="2:14">
      <c r="B1617" s="3">
        <v>11626</v>
      </c>
      <c r="E1617" s="91" t="s">
        <v>10</v>
      </c>
      <c r="F1617" s="91" t="s">
        <v>4500</v>
      </c>
      <c r="G1617" s="3">
        <v>1999</v>
      </c>
      <c r="H1617" s="3" t="s">
        <v>3845</v>
      </c>
      <c r="I1617" s="3" t="s">
        <v>4452</v>
      </c>
      <c r="J1617" s="3"/>
      <c r="K1617" s="3">
        <v>45</v>
      </c>
      <c r="L1617" s="3" t="s">
        <v>977</v>
      </c>
      <c r="M1617" s="3" t="s">
        <v>3833</v>
      </c>
      <c r="N1617" s="10"/>
    </row>
    <row r="1618" ht="12.75" spans="2:14">
      <c r="B1618" s="3">
        <v>11627</v>
      </c>
      <c r="E1618" s="91" t="s">
        <v>10</v>
      </c>
      <c r="F1618" s="91" t="s">
        <v>4501</v>
      </c>
      <c r="G1618" s="3">
        <v>1999</v>
      </c>
      <c r="H1618" s="3" t="s">
        <v>3833</v>
      </c>
      <c r="I1618" s="3" t="s">
        <v>4169</v>
      </c>
      <c r="J1618" s="3"/>
      <c r="K1618" s="3">
        <v>75</v>
      </c>
      <c r="L1618" s="3" t="s">
        <v>14</v>
      </c>
      <c r="M1618" s="3" t="s">
        <v>3833</v>
      </c>
      <c r="N1618" s="10"/>
    </row>
    <row r="1619" ht="12.75" spans="2:14">
      <c r="B1619" s="3">
        <v>11628</v>
      </c>
      <c r="E1619" s="91" t="s">
        <v>10</v>
      </c>
      <c r="F1619" s="91" t="s">
        <v>4502</v>
      </c>
      <c r="G1619" s="3">
        <v>1999</v>
      </c>
      <c r="H1619" s="3" t="s">
        <v>3845</v>
      </c>
      <c r="I1619" s="3" t="s">
        <v>4146</v>
      </c>
      <c r="J1619" s="3"/>
      <c r="K1619" s="3">
        <v>35</v>
      </c>
      <c r="L1619" s="3" t="s">
        <v>14</v>
      </c>
      <c r="M1619" s="3" t="s">
        <v>3833</v>
      </c>
      <c r="N1619" s="10"/>
    </row>
    <row r="1620" ht="12.75" spans="2:14">
      <c r="B1620" s="3">
        <v>11629</v>
      </c>
      <c r="E1620" s="91" t="s">
        <v>10</v>
      </c>
      <c r="F1620" s="91" t="s">
        <v>4503</v>
      </c>
      <c r="G1620" s="3">
        <v>1999</v>
      </c>
      <c r="H1620" s="3" t="s">
        <v>3845</v>
      </c>
      <c r="I1620" s="3" t="s">
        <v>4408</v>
      </c>
      <c r="J1620" s="3"/>
      <c r="K1620" s="3">
        <v>26</v>
      </c>
      <c r="L1620" s="3" t="s">
        <v>342</v>
      </c>
      <c r="M1620" s="3" t="s">
        <v>3833</v>
      </c>
      <c r="N1620" s="10"/>
    </row>
    <row r="1621" ht="12.75" spans="2:14">
      <c r="B1621" s="3">
        <v>11630</v>
      </c>
      <c r="E1621" s="91" t="s">
        <v>10</v>
      </c>
      <c r="F1621" s="91" t="s">
        <v>4504</v>
      </c>
      <c r="G1621" s="3">
        <v>1999</v>
      </c>
      <c r="H1621" s="3" t="s">
        <v>3845</v>
      </c>
      <c r="I1621" s="3" t="s">
        <v>4016</v>
      </c>
      <c r="J1621" s="3"/>
      <c r="K1621" s="3">
        <v>51</v>
      </c>
      <c r="L1621" s="3" t="s">
        <v>14</v>
      </c>
      <c r="M1621" s="3" t="s">
        <v>3833</v>
      </c>
      <c r="N1621" s="10"/>
    </row>
    <row r="1622" ht="12.75" spans="2:14">
      <c r="B1622" s="3">
        <v>11631</v>
      </c>
      <c r="E1622" s="91" t="s">
        <v>10</v>
      </c>
      <c r="F1622" s="91" t="s">
        <v>4505</v>
      </c>
      <c r="G1622" s="3">
        <v>2000</v>
      </c>
      <c r="H1622" s="3" t="s">
        <v>3915</v>
      </c>
      <c r="I1622" s="3" t="s">
        <v>4506</v>
      </c>
      <c r="J1622" s="3"/>
      <c r="K1622" s="3">
        <v>78</v>
      </c>
      <c r="L1622" s="3" t="s">
        <v>14</v>
      </c>
      <c r="M1622" s="3" t="s">
        <v>3833</v>
      </c>
      <c r="N1622" s="10"/>
    </row>
    <row r="1623" ht="12.75" spans="2:14">
      <c r="B1623" s="3">
        <v>11632</v>
      </c>
      <c r="E1623" s="91" t="s">
        <v>10</v>
      </c>
      <c r="F1623" s="91" t="s">
        <v>4507</v>
      </c>
      <c r="G1623" s="3">
        <v>1999</v>
      </c>
      <c r="H1623" s="3" t="s">
        <v>3845</v>
      </c>
      <c r="I1623" s="3" t="s">
        <v>4078</v>
      </c>
      <c r="J1623" s="3"/>
      <c r="K1623" s="3">
        <v>55</v>
      </c>
      <c r="L1623" s="3" t="s">
        <v>14</v>
      </c>
      <c r="M1623" s="3" t="s">
        <v>3833</v>
      </c>
      <c r="N1623" s="10"/>
    </row>
    <row r="1624" ht="12.75" spans="2:14">
      <c r="B1624" s="3">
        <v>11633</v>
      </c>
      <c r="E1624" s="91" t="s">
        <v>10</v>
      </c>
      <c r="F1624" s="91" t="s">
        <v>4508</v>
      </c>
      <c r="G1624" s="3">
        <v>1999</v>
      </c>
      <c r="H1624" s="3" t="s">
        <v>3833</v>
      </c>
      <c r="I1624" s="3" t="s">
        <v>4509</v>
      </c>
      <c r="J1624" s="3"/>
      <c r="K1624" s="3">
        <v>20</v>
      </c>
      <c r="L1624" s="3" t="s">
        <v>170</v>
      </c>
      <c r="M1624" s="3" t="s">
        <v>3833</v>
      </c>
      <c r="N1624" s="10"/>
    </row>
    <row r="1625" ht="12.75" spans="2:14">
      <c r="B1625" s="3">
        <v>11634</v>
      </c>
      <c r="E1625" s="91" t="s">
        <v>10</v>
      </c>
      <c r="F1625" s="91" t="s">
        <v>4510</v>
      </c>
      <c r="G1625" s="3">
        <v>1999</v>
      </c>
      <c r="H1625" s="3" t="s">
        <v>3845</v>
      </c>
      <c r="I1625" s="3" t="s">
        <v>4067</v>
      </c>
      <c r="K1625" s="3">
        <v>50</v>
      </c>
      <c r="L1625" s="3" t="s">
        <v>14</v>
      </c>
      <c r="M1625" s="3" t="s">
        <v>3833</v>
      </c>
      <c r="N1625" s="10"/>
    </row>
    <row r="1626" ht="12.75" spans="2:14">
      <c r="B1626" s="3">
        <v>11635</v>
      </c>
      <c r="E1626" s="91" t="s">
        <v>10</v>
      </c>
      <c r="F1626" s="91" t="s">
        <v>4511</v>
      </c>
      <c r="G1626" s="3">
        <v>1999</v>
      </c>
      <c r="H1626" s="3" t="s">
        <v>3845</v>
      </c>
      <c r="I1626" s="3" t="s">
        <v>4512</v>
      </c>
      <c r="J1626" s="3"/>
      <c r="K1626" s="3">
        <v>29</v>
      </c>
      <c r="L1626" s="68" t="s">
        <v>27</v>
      </c>
      <c r="M1626" s="3" t="s">
        <v>3833</v>
      </c>
      <c r="N1626" s="10"/>
    </row>
    <row r="1627" ht="12.75" spans="2:14">
      <c r="B1627" s="3">
        <v>11636</v>
      </c>
      <c r="E1627" s="91" t="s">
        <v>10</v>
      </c>
      <c r="F1627" s="91" t="s">
        <v>4513</v>
      </c>
      <c r="G1627" s="3">
        <v>1998</v>
      </c>
      <c r="H1627" s="3" t="s">
        <v>4230</v>
      </c>
      <c r="I1627" s="3" t="s">
        <v>4514</v>
      </c>
      <c r="J1627" s="3"/>
      <c r="K1627" s="3">
        <v>25</v>
      </c>
      <c r="L1627" s="3" t="s">
        <v>342</v>
      </c>
      <c r="M1627" s="3" t="s">
        <v>3833</v>
      </c>
      <c r="N1627" s="10"/>
    </row>
    <row r="1628" ht="12.75" spans="2:14">
      <c r="B1628" s="3">
        <v>11637</v>
      </c>
      <c r="E1628" s="91" t="s">
        <v>10</v>
      </c>
      <c r="F1628" s="91" t="s">
        <v>4515</v>
      </c>
      <c r="G1628" s="3">
        <v>1999</v>
      </c>
      <c r="H1628" s="3" t="s">
        <v>3845</v>
      </c>
      <c r="I1628" s="3" t="s">
        <v>4030</v>
      </c>
      <c r="J1628" s="3"/>
      <c r="K1628" s="3">
        <v>64</v>
      </c>
      <c r="L1628" s="3" t="s">
        <v>14</v>
      </c>
      <c r="M1628" s="3" t="s">
        <v>3833</v>
      </c>
      <c r="N1628" s="10"/>
    </row>
    <row r="1629" ht="12.75" spans="2:14">
      <c r="B1629" s="3">
        <v>11638</v>
      </c>
      <c r="E1629" s="91" t="s">
        <v>10</v>
      </c>
      <c r="F1629" s="91" t="s">
        <v>4516</v>
      </c>
      <c r="G1629" s="3">
        <v>1999</v>
      </c>
      <c r="H1629" s="3" t="s">
        <v>3871</v>
      </c>
      <c r="I1629" s="3" t="s">
        <v>4517</v>
      </c>
      <c r="J1629" s="3" t="s">
        <v>1059</v>
      </c>
      <c r="K1629" s="3">
        <v>56</v>
      </c>
      <c r="L1629" s="3" t="s">
        <v>977</v>
      </c>
      <c r="M1629" s="3" t="s">
        <v>3833</v>
      </c>
      <c r="N1629" s="10"/>
    </row>
    <row r="1630" ht="12.75" spans="2:14">
      <c r="B1630" s="3">
        <v>11639</v>
      </c>
      <c r="E1630" s="91" t="s">
        <v>10</v>
      </c>
      <c r="F1630" s="91" t="s">
        <v>4518</v>
      </c>
      <c r="G1630" s="3">
        <v>1999</v>
      </c>
      <c r="H1630" s="3" t="s">
        <v>3833</v>
      </c>
      <c r="I1630" s="3" t="s">
        <v>4422</v>
      </c>
      <c r="J1630" s="3"/>
      <c r="K1630" s="3">
        <v>48</v>
      </c>
      <c r="L1630" s="3" t="s">
        <v>27</v>
      </c>
      <c r="M1630" s="3" t="s">
        <v>3833</v>
      </c>
      <c r="N1630" s="10"/>
    </row>
    <row r="1631" ht="12.75" spans="2:14">
      <c r="B1631" s="3">
        <v>11640</v>
      </c>
      <c r="E1631" s="91" t="s">
        <v>10</v>
      </c>
      <c r="F1631" s="91" t="s">
        <v>4519</v>
      </c>
      <c r="G1631" s="3">
        <v>1999</v>
      </c>
      <c r="H1631" s="3" t="s">
        <v>3833</v>
      </c>
      <c r="I1631" s="3" t="s">
        <v>4113</v>
      </c>
      <c r="J1631" s="3" t="s">
        <v>3962</v>
      </c>
      <c r="K1631" s="3">
        <v>61</v>
      </c>
      <c r="L1631" s="3" t="s">
        <v>14</v>
      </c>
      <c r="M1631" s="3" t="s">
        <v>3833</v>
      </c>
      <c r="N1631" s="10"/>
    </row>
    <row r="1632" ht="12.75" spans="2:14">
      <c r="B1632" s="3">
        <v>11641</v>
      </c>
      <c r="E1632" s="91" t="s">
        <v>10</v>
      </c>
      <c r="F1632" s="91" t="s">
        <v>4520</v>
      </c>
      <c r="G1632" s="3">
        <v>1999</v>
      </c>
      <c r="H1632" s="3" t="s">
        <v>3845</v>
      </c>
      <c r="I1632" s="3" t="s">
        <v>4086</v>
      </c>
      <c r="J1632" s="3"/>
      <c r="K1632" s="3">
        <v>63</v>
      </c>
      <c r="L1632" s="3" t="s">
        <v>170</v>
      </c>
      <c r="M1632" s="3" t="s">
        <v>3833</v>
      </c>
      <c r="N1632" s="10"/>
    </row>
    <row r="1633" ht="12.75" spans="2:14">
      <c r="B1633" s="3">
        <v>11642</v>
      </c>
      <c r="E1633" s="91" t="s">
        <v>10</v>
      </c>
      <c r="F1633" s="91" t="s">
        <v>4521</v>
      </c>
      <c r="G1633" s="3">
        <v>2000</v>
      </c>
      <c r="H1633" s="3" t="s">
        <v>3915</v>
      </c>
      <c r="I1633" s="3" t="s">
        <v>4390</v>
      </c>
      <c r="J1633" s="3"/>
      <c r="K1633" s="3">
        <v>45</v>
      </c>
      <c r="L1633" s="3" t="s">
        <v>342</v>
      </c>
      <c r="M1633" s="3" t="s">
        <v>3833</v>
      </c>
      <c r="N1633" s="10"/>
    </row>
    <row r="1634" ht="12.75" spans="2:14">
      <c r="B1634" s="3">
        <v>11643</v>
      </c>
      <c r="E1634" s="91" t="s">
        <v>10</v>
      </c>
      <c r="F1634" s="91" t="s">
        <v>4522</v>
      </c>
      <c r="G1634" s="3">
        <v>1999</v>
      </c>
      <c r="H1634" s="3" t="s">
        <v>3833</v>
      </c>
      <c r="I1634" s="3" t="s">
        <v>4216</v>
      </c>
      <c r="J1634" s="3" t="s">
        <v>3962</v>
      </c>
      <c r="K1634" s="3">
        <v>47</v>
      </c>
      <c r="L1634" s="3" t="s">
        <v>27</v>
      </c>
      <c r="M1634" s="3" t="s">
        <v>3833</v>
      </c>
      <c r="N1634" s="10"/>
    </row>
    <row r="1635" ht="12.75" spans="2:14">
      <c r="B1635" s="3">
        <v>11644</v>
      </c>
      <c r="E1635" s="91" t="s">
        <v>10</v>
      </c>
      <c r="F1635" s="91" t="s">
        <v>4523</v>
      </c>
      <c r="G1635" s="3">
        <v>1999</v>
      </c>
      <c r="H1635" s="3" t="s">
        <v>3833</v>
      </c>
      <c r="I1635" s="3" t="s">
        <v>4124</v>
      </c>
      <c r="J1635" s="3"/>
      <c r="K1635" s="3">
        <v>42</v>
      </c>
      <c r="L1635" s="3" t="s">
        <v>170</v>
      </c>
      <c r="M1635" s="3" t="s">
        <v>3833</v>
      </c>
      <c r="N1635" s="10"/>
    </row>
    <row r="1636" ht="12.75" spans="2:14">
      <c r="B1636" s="3">
        <v>11645</v>
      </c>
      <c r="E1636" s="91" t="s">
        <v>10</v>
      </c>
      <c r="F1636" s="91" t="s">
        <v>4524</v>
      </c>
      <c r="G1636" s="3">
        <v>1999</v>
      </c>
      <c r="H1636" s="3" t="s">
        <v>3833</v>
      </c>
      <c r="I1636" s="3" t="s">
        <v>4059</v>
      </c>
      <c r="J1636" s="3" t="s">
        <v>3962</v>
      </c>
      <c r="K1636" s="3">
        <v>32</v>
      </c>
      <c r="L1636" s="3" t="s">
        <v>27</v>
      </c>
      <c r="M1636" s="3" t="s">
        <v>3833</v>
      </c>
      <c r="N1636" s="10"/>
    </row>
    <row r="1637" ht="12.75" spans="2:14">
      <c r="B1637" s="3">
        <v>11646</v>
      </c>
      <c r="E1637" s="91" t="s">
        <v>10</v>
      </c>
      <c r="F1637" s="91" t="s">
        <v>4525</v>
      </c>
      <c r="G1637" s="3">
        <v>1999</v>
      </c>
      <c r="H1637" s="3" t="s">
        <v>3833</v>
      </c>
      <c r="I1637" s="3" t="s">
        <v>4526</v>
      </c>
      <c r="J1637" s="3" t="s">
        <v>3962</v>
      </c>
      <c r="K1637" s="3">
        <v>40</v>
      </c>
      <c r="L1637" s="3" t="s">
        <v>977</v>
      </c>
      <c r="M1637" s="3" t="s">
        <v>3833</v>
      </c>
      <c r="N1637" s="10"/>
    </row>
    <row r="1638" ht="12.75" spans="2:14">
      <c r="B1638" s="3">
        <v>11647</v>
      </c>
      <c r="E1638" s="91" t="s">
        <v>10</v>
      </c>
      <c r="F1638" s="91" t="s">
        <v>4527</v>
      </c>
      <c r="G1638" s="3">
        <v>1999</v>
      </c>
      <c r="H1638" s="3" t="s">
        <v>3833</v>
      </c>
      <c r="I1638" s="3" t="s">
        <v>4131</v>
      </c>
      <c r="J1638" s="3" t="s">
        <v>3962</v>
      </c>
      <c r="K1638" s="3">
        <v>43</v>
      </c>
      <c r="L1638" s="3" t="s">
        <v>40</v>
      </c>
      <c r="M1638" s="3" t="s">
        <v>3833</v>
      </c>
      <c r="N1638" s="10"/>
    </row>
    <row r="1639" ht="12.75" spans="2:14">
      <c r="B1639" s="3">
        <v>11648</v>
      </c>
      <c r="E1639" s="91" t="s">
        <v>10</v>
      </c>
      <c r="F1639" s="91" t="s">
        <v>4528</v>
      </c>
      <c r="G1639" s="3">
        <v>1999</v>
      </c>
      <c r="H1639" s="3" t="s">
        <v>3845</v>
      </c>
      <c r="I1639" s="3" t="s">
        <v>3957</v>
      </c>
      <c r="J1639" s="3"/>
      <c r="K1639" s="3">
        <v>25</v>
      </c>
      <c r="L1639" s="3" t="s">
        <v>27</v>
      </c>
      <c r="M1639" s="3" t="s">
        <v>3833</v>
      </c>
      <c r="N1639" s="10"/>
    </row>
    <row r="1640" ht="12.75" spans="2:14">
      <c r="B1640" s="3">
        <v>11649</v>
      </c>
      <c r="E1640" s="91" t="s">
        <v>10</v>
      </c>
      <c r="F1640" s="91" t="s">
        <v>4529</v>
      </c>
      <c r="G1640" s="3">
        <v>2000</v>
      </c>
      <c r="H1640" s="3" t="s">
        <v>3915</v>
      </c>
      <c r="I1640" s="3" t="s">
        <v>4530</v>
      </c>
      <c r="J1640" s="3"/>
      <c r="K1640" s="3">
        <v>76</v>
      </c>
      <c r="L1640" s="3" t="s">
        <v>342</v>
      </c>
      <c r="M1640" s="3" t="s">
        <v>3833</v>
      </c>
      <c r="N1640" s="10"/>
    </row>
    <row r="1641" ht="12.75" spans="2:14">
      <c r="B1641" s="3">
        <v>11650</v>
      </c>
      <c r="E1641" s="91" t="s">
        <v>10</v>
      </c>
      <c r="F1641" s="91" t="s">
        <v>4531</v>
      </c>
      <c r="G1641" s="3">
        <v>1999</v>
      </c>
      <c r="H1641" s="3" t="s">
        <v>3833</v>
      </c>
      <c r="I1641" s="3" t="s">
        <v>4218</v>
      </c>
      <c r="J1641" s="3" t="s">
        <v>3962</v>
      </c>
      <c r="K1641" s="3">
        <v>19</v>
      </c>
      <c r="L1641" s="3" t="s">
        <v>27</v>
      </c>
      <c r="M1641" s="3" t="s">
        <v>3833</v>
      </c>
      <c r="N1641" s="10"/>
    </row>
    <row r="1642" ht="12.75" spans="2:14">
      <c r="B1642" s="3">
        <v>11651</v>
      </c>
      <c r="E1642" s="91" t="s">
        <v>10</v>
      </c>
      <c r="F1642" s="91" t="s">
        <v>4532</v>
      </c>
      <c r="G1642" s="3">
        <v>1999</v>
      </c>
      <c r="H1642" s="3" t="s">
        <v>3833</v>
      </c>
      <c r="I1642" s="3" t="s">
        <v>4533</v>
      </c>
      <c r="J1642" s="3" t="s">
        <v>3962</v>
      </c>
      <c r="K1642" s="3">
        <v>25</v>
      </c>
      <c r="L1642" s="3" t="s">
        <v>27</v>
      </c>
      <c r="M1642" s="3" t="s">
        <v>3833</v>
      </c>
      <c r="N1642" s="10"/>
    </row>
    <row r="1643" ht="12.75" spans="2:14">
      <c r="B1643" s="3">
        <v>11652</v>
      </c>
      <c r="E1643" s="91" t="s">
        <v>10</v>
      </c>
      <c r="F1643" s="91" t="s">
        <v>4534</v>
      </c>
      <c r="G1643" s="3">
        <v>2000</v>
      </c>
      <c r="H1643" s="3" t="s">
        <v>3899</v>
      </c>
      <c r="I1643" s="3" t="s">
        <v>3864</v>
      </c>
      <c r="J1643" s="3" t="s">
        <v>4535</v>
      </c>
      <c r="K1643" s="3">
        <v>14</v>
      </c>
      <c r="L1643" s="3" t="s">
        <v>27</v>
      </c>
      <c r="M1643" s="3" t="s">
        <v>3833</v>
      </c>
      <c r="N1643" s="10"/>
    </row>
    <row r="1644" ht="12.75" spans="2:14">
      <c r="B1644" s="3">
        <v>11653</v>
      </c>
      <c r="E1644" s="91" t="s">
        <v>10</v>
      </c>
      <c r="F1644" s="91" t="s">
        <v>4536</v>
      </c>
      <c r="G1644" s="3">
        <v>1999</v>
      </c>
      <c r="H1644" s="3" t="s">
        <v>3833</v>
      </c>
      <c r="I1644" s="3" t="s">
        <v>4483</v>
      </c>
      <c r="J1644" s="3" t="s">
        <v>3962</v>
      </c>
      <c r="K1644" s="3">
        <v>71</v>
      </c>
      <c r="L1644" s="3" t="s">
        <v>27</v>
      </c>
      <c r="M1644" s="3" t="s">
        <v>3833</v>
      </c>
      <c r="N1644" s="10"/>
    </row>
    <row r="1645" ht="12.75" spans="2:14">
      <c r="B1645" s="3">
        <v>11654</v>
      </c>
      <c r="E1645" s="91" t="s">
        <v>10</v>
      </c>
      <c r="F1645" s="91" t="s">
        <v>4537</v>
      </c>
      <c r="G1645" s="3">
        <v>1999</v>
      </c>
      <c r="H1645" s="3" t="s">
        <v>3833</v>
      </c>
      <c r="I1645" s="3" t="s">
        <v>4538</v>
      </c>
      <c r="J1645" s="3" t="s">
        <v>3962</v>
      </c>
      <c r="K1645" s="3">
        <v>31</v>
      </c>
      <c r="L1645" s="3" t="s">
        <v>170</v>
      </c>
      <c r="M1645" s="3" t="s">
        <v>3833</v>
      </c>
      <c r="N1645" s="10"/>
    </row>
    <row r="1646" ht="12.75" spans="2:14">
      <c r="B1646" s="3">
        <v>11655</v>
      </c>
      <c r="E1646" s="91" t="s">
        <v>10</v>
      </c>
      <c r="F1646" s="91" t="s">
        <v>4539</v>
      </c>
      <c r="G1646" s="3">
        <v>1999</v>
      </c>
      <c r="H1646" s="3" t="s">
        <v>3833</v>
      </c>
      <c r="I1646" s="3" t="s">
        <v>4540</v>
      </c>
      <c r="J1646" s="3"/>
      <c r="K1646" s="3">
        <v>24</v>
      </c>
      <c r="L1646" s="3" t="s">
        <v>14</v>
      </c>
      <c r="M1646" s="3" t="s">
        <v>3833</v>
      </c>
      <c r="N1646" s="10"/>
    </row>
    <row r="1647" ht="12.75" spans="2:14">
      <c r="B1647" s="3">
        <v>11656</v>
      </c>
      <c r="E1647" s="91" t="s">
        <v>10</v>
      </c>
      <c r="F1647" s="91" t="s">
        <v>4541</v>
      </c>
      <c r="G1647" s="3">
        <v>1999</v>
      </c>
      <c r="H1647" s="3" t="s">
        <v>3833</v>
      </c>
      <c r="I1647" s="3" t="s">
        <v>4184</v>
      </c>
      <c r="J1647" s="3" t="s">
        <v>3962</v>
      </c>
      <c r="K1647" s="3">
        <v>65</v>
      </c>
      <c r="L1647" s="3" t="s">
        <v>170</v>
      </c>
      <c r="M1647" s="3" t="s">
        <v>3833</v>
      </c>
      <c r="N1647" s="10"/>
    </row>
    <row r="1648" ht="12.75" spans="2:14">
      <c r="B1648" s="3">
        <v>11657</v>
      </c>
      <c r="E1648" s="91" t="s">
        <v>10</v>
      </c>
      <c r="F1648" s="91" t="s">
        <v>4542</v>
      </c>
      <c r="G1648" s="3">
        <v>2000</v>
      </c>
      <c r="H1648" s="3" t="s">
        <v>4001</v>
      </c>
      <c r="I1648" s="3" t="s">
        <v>4543</v>
      </c>
      <c r="J1648" s="3" t="s">
        <v>1059</v>
      </c>
      <c r="K1648" s="3">
        <v>54</v>
      </c>
      <c r="L1648" s="3" t="s">
        <v>27</v>
      </c>
      <c r="M1648" s="3" t="s">
        <v>3833</v>
      </c>
      <c r="N1648" s="10"/>
    </row>
    <row r="1649" ht="12.75" spans="2:14">
      <c r="B1649" s="3">
        <v>11658</v>
      </c>
      <c r="E1649" s="91" t="s">
        <v>10</v>
      </c>
      <c r="F1649" s="91" t="s">
        <v>4544</v>
      </c>
      <c r="G1649" s="3">
        <v>2000</v>
      </c>
      <c r="H1649" s="3" t="s">
        <v>3915</v>
      </c>
      <c r="I1649" s="3" t="s">
        <v>4216</v>
      </c>
      <c r="J1649" s="3"/>
      <c r="K1649" s="3">
        <v>52</v>
      </c>
      <c r="L1649" s="3" t="s">
        <v>14</v>
      </c>
      <c r="M1649" s="3" t="s">
        <v>3833</v>
      </c>
      <c r="N1649" s="10"/>
    </row>
    <row r="1650" ht="12.75" spans="2:14">
      <c r="B1650" s="3">
        <v>11659</v>
      </c>
      <c r="E1650" s="91" t="s">
        <v>10</v>
      </c>
      <c r="F1650" s="91" t="s">
        <v>4545</v>
      </c>
      <c r="G1650" s="3">
        <v>2000</v>
      </c>
      <c r="H1650" s="3" t="s">
        <v>3915</v>
      </c>
      <c r="I1650" s="3" t="s">
        <v>4546</v>
      </c>
      <c r="J1650" s="3" t="s">
        <v>1059</v>
      </c>
      <c r="K1650" s="3">
        <v>36</v>
      </c>
      <c r="L1650" s="3" t="s">
        <v>27</v>
      </c>
      <c r="M1650" s="3" t="s">
        <v>3833</v>
      </c>
      <c r="N1650" s="10"/>
    </row>
    <row r="1651" ht="12.75" spans="2:14">
      <c r="B1651" s="3">
        <v>11660</v>
      </c>
      <c r="E1651" s="91" t="s">
        <v>10</v>
      </c>
      <c r="F1651" s="91" t="s">
        <v>4547</v>
      </c>
      <c r="G1651" s="3">
        <v>2000</v>
      </c>
      <c r="H1651" s="3" t="s">
        <v>4001</v>
      </c>
      <c r="I1651" s="3" t="s">
        <v>4548</v>
      </c>
      <c r="J1651" s="3" t="s">
        <v>1059</v>
      </c>
      <c r="K1651" s="3">
        <v>25</v>
      </c>
      <c r="L1651" s="3" t="s">
        <v>977</v>
      </c>
      <c r="M1651" s="3" t="s">
        <v>3833</v>
      </c>
      <c r="N1651" s="10"/>
    </row>
    <row r="1652" ht="12.75" spans="2:14">
      <c r="B1652" s="3">
        <v>11661</v>
      </c>
      <c r="E1652" s="91" t="s">
        <v>10</v>
      </c>
      <c r="F1652" s="91" t="s">
        <v>4549</v>
      </c>
      <c r="G1652" s="3">
        <v>2000</v>
      </c>
      <c r="H1652" s="3" t="s">
        <v>3915</v>
      </c>
      <c r="I1652" s="3" t="s">
        <v>4312</v>
      </c>
      <c r="J1652" s="3"/>
      <c r="K1652" s="3">
        <v>77</v>
      </c>
      <c r="L1652" s="3" t="s">
        <v>977</v>
      </c>
      <c r="M1652" s="3" t="s">
        <v>3833</v>
      </c>
      <c r="N1652" s="10"/>
    </row>
    <row r="1653" ht="12.75" spans="2:14">
      <c r="B1653" s="3">
        <v>11662</v>
      </c>
      <c r="E1653" s="91" t="s">
        <v>10</v>
      </c>
      <c r="F1653" s="91" t="s">
        <v>4550</v>
      </c>
      <c r="G1653" s="3">
        <v>2000</v>
      </c>
      <c r="H1653" s="3" t="s">
        <v>4001</v>
      </c>
      <c r="I1653" s="3" t="s">
        <v>4352</v>
      </c>
      <c r="J1653" s="3" t="s">
        <v>1059</v>
      </c>
      <c r="K1653" s="3">
        <v>40</v>
      </c>
      <c r="L1653" s="3" t="s">
        <v>27</v>
      </c>
      <c r="M1653" s="3" t="s">
        <v>3833</v>
      </c>
      <c r="N1653" s="10"/>
    </row>
    <row r="1654" ht="12.75" spans="2:14">
      <c r="B1654" s="3">
        <v>11663</v>
      </c>
      <c r="E1654" s="91" t="s">
        <v>10</v>
      </c>
      <c r="F1654" s="91" t="s">
        <v>4551</v>
      </c>
      <c r="G1654" s="3">
        <v>1999</v>
      </c>
      <c r="H1654" s="3" t="s">
        <v>3833</v>
      </c>
      <c r="I1654" s="3" t="s">
        <v>3864</v>
      </c>
      <c r="J1654" s="3" t="s">
        <v>4552</v>
      </c>
      <c r="K1654" s="3">
        <v>3</v>
      </c>
      <c r="L1654" s="3" t="s">
        <v>342</v>
      </c>
      <c r="M1654" s="3" t="s">
        <v>3833</v>
      </c>
      <c r="N1654" s="10"/>
    </row>
    <row r="1655" ht="12.75" spans="2:14">
      <c r="B1655" s="3">
        <v>11664</v>
      </c>
      <c r="E1655" s="91" t="s">
        <v>10</v>
      </c>
      <c r="F1655" s="91" t="s">
        <v>4553</v>
      </c>
      <c r="G1655" s="3">
        <v>1999</v>
      </c>
      <c r="H1655" s="3" t="s">
        <v>3833</v>
      </c>
      <c r="I1655" s="3" t="s">
        <v>4115</v>
      </c>
      <c r="J1655" s="3" t="s">
        <v>3962</v>
      </c>
      <c r="K1655" s="3">
        <v>52</v>
      </c>
      <c r="L1655" s="3" t="s">
        <v>27</v>
      </c>
      <c r="M1655" s="3" t="s">
        <v>3833</v>
      </c>
      <c r="N1655" s="10"/>
    </row>
    <row r="1656" ht="12.75" spans="2:14">
      <c r="B1656" s="3">
        <v>11665</v>
      </c>
      <c r="E1656" s="91" t="s">
        <v>10</v>
      </c>
      <c r="F1656" s="91" t="s">
        <v>4554</v>
      </c>
      <c r="G1656" s="3">
        <v>1999</v>
      </c>
      <c r="H1656" s="3" t="s">
        <v>3833</v>
      </c>
      <c r="I1656" s="3" t="s">
        <v>4425</v>
      </c>
      <c r="J1656" s="68" t="s">
        <v>3962</v>
      </c>
      <c r="K1656" s="3">
        <v>17</v>
      </c>
      <c r="L1656" s="3" t="s">
        <v>170</v>
      </c>
      <c r="M1656" s="3" t="s">
        <v>3833</v>
      </c>
      <c r="N1656" s="10"/>
    </row>
    <row r="1657" ht="12.75" spans="2:14">
      <c r="B1657" s="3">
        <v>11666</v>
      </c>
      <c r="E1657" s="91" t="s">
        <v>10</v>
      </c>
      <c r="F1657" s="91" t="s">
        <v>4555</v>
      </c>
      <c r="G1657" s="3">
        <v>1999</v>
      </c>
      <c r="H1657" s="3" t="s">
        <v>3833</v>
      </c>
      <c r="I1657" s="3" t="s">
        <v>4184</v>
      </c>
      <c r="J1657" s="3" t="s">
        <v>3962</v>
      </c>
      <c r="K1657" s="3">
        <v>65</v>
      </c>
      <c r="L1657" s="3" t="s">
        <v>27</v>
      </c>
      <c r="M1657" s="3" t="s">
        <v>3833</v>
      </c>
      <c r="N1657" s="10"/>
    </row>
    <row r="1658" ht="12.75" spans="2:14">
      <c r="B1658" s="3">
        <v>11667</v>
      </c>
      <c r="E1658" s="91" t="s">
        <v>10</v>
      </c>
      <c r="F1658" s="91" t="s">
        <v>4556</v>
      </c>
      <c r="G1658" s="3">
        <v>1999</v>
      </c>
      <c r="H1658" s="3" t="s">
        <v>3833</v>
      </c>
      <c r="I1658" s="3" t="s">
        <v>4154</v>
      </c>
      <c r="J1658" s="3" t="s">
        <v>3962</v>
      </c>
      <c r="K1658" s="3">
        <v>35</v>
      </c>
      <c r="L1658" s="3" t="s">
        <v>977</v>
      </c>
      <c r="M1658" s="3" t="s">
        <v>3833</v>
      </c>
      <c r="N1658" s="10"/>
    </row>
    <row r="1659" ht="12.75" spans="2:14">
      <c r="B1659" s="3">
        <v>11668</v>
      </c>
      <c r="E1659" s="91" t="s">
        <v>10</v>
      </c>
      <c r="F1659" s="91" t="s">
        <v>4557</v>
      </c>
      <c r="G1659" s="3">
        <v>1999</v>
      </c>
      <c r="H1659" s="3" t="s">
        <v>3833</v>
      </c>
      <c r="I1659" s="3" t="s">
        <v>4154</v>
      </c>
      <c r="J1659" s="3" t="s">
        <v>3962</v>
      </c>
      <c r="K1659" s="3">
        <v>35</v>
      </c>
      <c r="L1659" s="3" t="s">
        <v>170</v>
      </c>
      <c r="M1659" s="3" t="s">
        <v>3833</v>
      </c>
      <c r="N1659" s="10"/>
    </row>
    <row r="1660" ht="12.75" spans="2:14">
      <c r="B1660" s="3">
        <v>11669</v>
      </c>
      <c r="E1660" s="91" t="s">
        <v>10</v>
      </c>
      <c r="F1660" s="91" t="s">
        <v>4558</v>
      </c>
      <c r="G1660" s="3">
        <v>1999</v>
      </c>
      <c r="H1660" s="3" t="s">
        <v>3845</v>
      </c>
      <c r="I1660" s="3" t="s">
        <v>4146</v>
      </c>
      <c r="J1660" s="3"/>
      <c r="K1660" s="3">
        <v>52</v>
      </c>
      <c r="L1660" s="3" t="s">
        <v>27</v>
      </c>
      <c r="M1660" s="3" t="s">
        <v>3833</v>
      </c>
      <c r="N1660" s="10"/>
    </row>
    <row r="1661" ht="12.75" spans="2:14">
      <c r="B1661" s="3">
        <v>11670</v>
      </c>
      <c r="E1661" s="91" t="s">
        <v>10</v>
      </c>
      <c r="F1661" s="91" t="s">
        <v>4559</v>
      </c>
      <c r="G1661" s="3">
        <v>1999</v>
      </c>
      <c r="H1661" s="3" t="s">
        <v>3845</v>
      </c>
      <c r="I1661" s="3" t="s">
        <v>4104</v>
      </c>
      <c r="J1661" s="3"/>
      <c r="K1661" s="3">
        <v>56</v>
      </c>
      <c r="L1661" s="3" t="s">
        <v>27</v>
      </c>
      <c r="M1661" s="3" t="s">
        <v>3833</v>
      </c>
      <c r="N1661" s="10"/>
    </row>
    <row r="1662" ht="12.75" spans="2:14">
      <c r="B1662" s="3">
        <v>11671</v>
      </c>
      <c r="E1662" s="91" t="s">
        <v>10</v>
      </c>
      <c r="F1662" s="91" t="s">
        <v>4560</v>
      </c>
      <c r="G1662" s="3">
        <v>2000</v>
      </c>
      <c r="H1662" s="3" t="s">
        <v>3915</v>
      </c>
      <c r="I1662" s="3" t="s">
        <v>4038</v>
      </c>
      <c r="J1662" s="3" t="s">
        <v>1059</v>
      </c>
      <c r="K1662" s="3">
        <v>70</v>
      </c>
      <c r="L1662" s="3" t="s">
        <v>342</v>
      </c>
      <c r="M1662" s="3" t="s">
        <v>3833</v>
      </c>
      <c r="N1662" s="10"/>
    </row>
    <row r="1663" ht="12.75" spans="2:14">
      <c r="B1663" s="3">
        <v>11672</v>
      </c>
      <c r="E1663" s="91" t="s">
        <v>10</v>
      </c>
      <c r="F1663" s="91" t="s">
        <v>4561</v>
      </c>
      <c r="G1663" s="3">
        <v>2000</v>
      </c>
      <c r="H1663" s="3" t="s">
        <v>3915</v>
      </c>
      <c r="I1663" s="3" t="s">
        <v>4115</v>
      </c>
      <c r="J1663" s="3" t="s">
        <v>1059</v>
      </c>
      <c r="K1663" s="3">
        <v>59</v>
      </c>
      <c r="L1663" s="3" t="s">
        <v>977</v>
      </c>
      <c r="M1663" s="3" t="s">
        <v>3833</v>
      </c>
      <c r="N1663" s="10"/>
    </row>
    <row r="1664" ht="12.75" spans="2:14">
      <c r="B1664" s="3">
        <v>11673</v>
      </c>
      <c r="E1664" s="91" t="s">
        <v>10</v>
      </c>
      <c r="F1664" s="91" t="s">
        <v>4562</v>
      </c>
      <c r="G1664" s="3">
        <v>2000</v>
      </c>
      <c r="H1664" s="3" t="s">
        <v>3915</v>
      </c>
      <c r="I1664" s="3" t="s">
        <v>4076</v>
      </c>
      <c r="J1664" s="3" t="s">
        <v>1059</v>
      </c>
      <c r="K1664" s="3">
        <v>50</v>
      </c>
      <c r="L1664" s="3" t="s">
        <v>342</v>
      </c>
      <c r="M1664" s="3" t="s">
        <v>3833</v>
      </c>
      <c r="N1664" s="10"/>
    </row>
    <row r="1665" ht="12.75" spans="2:14">
      <c r="B1665" s="3">
        <v>11674</v>
      </c>
      <c r="E1665" s="91" t="s">
        <v>10</v>
      </c>
      <c r="F1665" s="91" t="s">
        <v>4563</v>
      </c>
      <c r="G1665" s="3">
        <v>1999</v>
      </c>
      <c r="H1665" s="3" t="s">
        <v>3845</v>
      </c>
      <c r="I1665" s="3" t="s">
        <v>4276</v>
      </c>
      <c r="J1665" s="3"/>
      <c r="K1665" s="3">
        <v>37</v>
      </c>
      <c r="L1665" s="3" t="s">
        <v>14</v>
      </c>
      <c r="M1665" s="3" t="s">
        <v>3833</v>
      </c>
      <c r="N1665" s="10"/>
    </row>
    <row r="1666" ht="12.75" spans="2:14">
      <c r="B1666" s="3">
        <v>11675</v>
      </c>
      <c r="E1666" s="91" t="s">
        <v>10</v>
      </c>
      <c r="F1666" s="91" t="s">
        <v>4564</v>
      </c>
      <c r="G1666" s="3">
        <v>1999</v>
      </c>
      <c r="H1666" s="3" t="s">
        <v>3845</v>
      </c>
      <c r="I1666" s="3" t="s">
        <v>4091</v>
      </c>
      <c r="J1666" s="3"/>
      <c r="K1666" s="3">
        <v>48</v>
      </c>
      <c r="L1666" s="3" t="s">
        <v>27</v>
      </c>
      <c r="M1666" s="3" t="s">
        <v>3833</v>
      </c>
      <c r="N1666" s="10"/>
    </row>
    <row r="1667" ht="12.75" spans="2:14">
      <c r="B1667" s="3">
        <v>11676</v>
      </c>
      <c r="E1667" s="91" t="s">
        <v>10</v>
      </c>
      <c r="F1667" s="91" t="s">
        <v>4565</v>
      </c>
      <c r="G1667" s="3">
        <v>1999</v>
      </c>
      <c r="H1667" s="3" t="s">
        <v>3845</v>
      </c>
      <c r="I1667" s="3" t="s">
        <v>4091</v>
      </c>
      <c r="J1667" s="3"/>
      <c r="K1667" s="3">
        <v>48</v>
      </c>
      <c r="L1667" s="3" t="s">
        <v>27</v>
      </c>
      <c r="M1667" s="3" t="s">
        <v>3833</v>
      </c>
      <c r="N1667" s="10"/>
    </row>
    <row r="1668" ht="12.75" spans="2:14">
      <c r="B1668" s="3">
        <v>11677</v>
      </c>
      <c r="E1668" s="91" t="s">
        <v>10</v>
      </c>
      <c r="F1668" s="91" t="s">
        <v>4566</v>
      </c>
      <c r="G1668" s="3">
        <v>1999</v>
      </c>
      <c r="H1668" s="3" t="s">
        <v>3833</v>
      </c>
      <c r="I1668" s="3" t="s">
        <v>4076</v>
      </c>
      <c r="J1668" s="3"/>
      <c r="K1668" s="3">
        <v>46</v>
      </c>
      <c r="L1668" s="3" t="s">
        <v>170</v>
      </c>
      <c r="M1668" s="3" t="s">
        <v>3833</v>
      </c>
      <c r="N1668" s="10"/>
    </row>
    <row r="1669" ht="12.75" spans="2:14">
      <c r="B1669" s="3">
        <v>11678</v>
      </c>
      <c r="E1669" s="91" t="s">
        <v>10</v>
      </c>
      <c r="F1669" s="91" t="s">
        <v>4567</v>
      </c>
      <c r="G1669" s="3">
        <v>1999</v>
      </c>
      <c r="H1669" s="3" t="s">
        <v>3833</v>
      </c>
      <c r="I1669" s="3" t="s">
        <v>4568</v>
      </c>
      <c r="J1669" s="3"/>
      <c r="K1669" s="3">
        <v>22</v>
      </c>
      <c r="L1669" s="3" t="s">
        <v>14</v>
      </c>
      <c r="M1669" s="3" t="s">
        <v>3833</v>
      </c>
      <c r="N1669" s="10"/>
    </row>
    <row r="1670" ht="12.75" spans="2:14">
      <c r="B1670" s="3">
        <v>11679</v>
      </c>
      <c r="E1670" s="91" t="s">
        <v>10</v>
      </c>
      <c r="F1670" s="91" t="s">
        <v>4569</v>
      </c>
      <c r="G1670" s="3">
        <v>1999</v>
      </c>
      <c r="H1670" s="3" t="s">
        <v>3833</v>
      </c>
      <c r="I1670" s="3" t="s">
        <v>4570</v>
      </c>
      <c r="J1670" s="3"/>
      <c r="K1670" s="3">
        <v>23</v>
      </c>
      <c r="L1670" s="3" t="s">
        <v>27</v>
      </c>
      <c r="M1670" s="3" t="s">
        <v>3833</v>
      </c>
      <c r="N1670" s="10"/>
    </row>
    <row r="1671" ht="12.75" spans="2:14">
      <c r="B1671" s="3">
        <v>11680</v>
      </c>
      <c r="E1671" s="91" t="s">
        <v>10</v>
      </c>
      <c r="F1671" s="91" t="s">
        <v>4571</v>
      </c>
      <c r="G1671" s="3">
        <v>1999</v>
      </c>
      <c r="H1671" s="3" t="s">
        <v>3871</v>
      </c>
      <c r="I1671" s="3" t="s">
        <v>4052</v>
      </c>
      <c r="J1671" s="3" t="s">
        <v>1059</v>
      </c>
      <c r="K1671" s="3">
        <v>28</v>
      </c>
      <c r="L1671" s="3" t="s">
        <v>342</v>
      </c>
      <c r="M1671" s="3" t="s">
        <v>3833</v>
      </c>
      <c r="N1671" s="10"/>
    </row>
    <row r="1672" ht="12.75" spans="2:14">
      <c r="B1672" s="3">
        <v>11681</v>
      </c>
      <c r="E1672" s="91" t="s">
        <v>10</v>
      </c>
      <c r="F1672" s="91" t="s">
        <v>4572</v>
      </c>
      <c r="G1672" s="3">
        <v>1999</v>
      </c>
      <c r="H1672" s="3" t="s">
        <v>3833</v>
      </c>
      <c r="I1672" s="3" t="s">
        <v>4483</v>
      </c>
      <c r="J1672" s="3"/>
      <c r="K1672" s="3">
        <v>71</v>
      </c>
      <c r="L1672" s="3" t="s">
        <v>2710</v>
      </c>
      <c r="M1672" s="3" t="s">
        <v>3833</v>
      </c>
      <c r="N1672" s="10"/>
    </row>
    <row r="1673" ht="12.75" spans="2:14">
      <c r="B1673" s="3">
        <v>11682</v>
      </c>
      <c r="E1673" s="91" t="s">
        <v>10</v>
      </c>
      <c r="F1673" s="91" t="s">
        <v>4573</v>
      </c>
      <c r="G1673" s="3">
        <v>1999</v>
      </c>
      <c r="H1673" s="3" t="s">
        <v>3845</v>
      </c>
      <c r="I1673" s="3" t="s">
        <v>4205</v>
      </c>
      <c r="J1673" s="3"/>
      <c r="K1673" s="3">
        <v>62</v>
      </c>
      <c r="L1673" s="3" t="s">
        <v>14</v>
      </c>
      <c r="M1673" s="3" t="s">
        <v>3833</v>
      </c>
      <c r="N1673" s="10"/>
    </row>
    <row r="1674" ht="12.75" spans="2:14">
      <c r="B1674" s="3">
        <v>11683</v>
      </c>
      <c r="E1674" s="91" t="s">
        <v>10</v>
      </c>
      <c r="F1674" s="91" t="s">
        <v>4574</v>
      </c>
      <c r="G1674" s="3">
        <v>1999</v>
      </c>
      <c r="H1674" s="3" t="s">
        <v>3845</v>
      </c>
      <c r="I1674" s="3" t="s">
        <v>4267</v>
      </c>
      <c r="J1674" s="3"/>
      <c r="K1674" s="3">
        <v>61</v>
      </c>
      <c r="L1674" s="3" t="s">
        <v>14</v>
      </c>
      <c r="M1674" s="3" t="s">
        <v>3833</v>
      </c>
      <c r="N1674" s="10"/>
    </row>
    <row r="1675" ht="12.75" spans="2:14">
      <c r="B1675" s="3">
        <v>11684</v>
      </c>
      <c r="E1675" s="91" t="s">
        <v>10</v>
      </c>
      <c r="F1675" s="91" t="s">
        <v>4575</v>
      </c>
      <c r="G1675" s="3">
        <v>1999</v>
      </c>
      <c r="H1675" s="3" t="s">
        <v>3833</v>
      </c>
      <c r="I1675" s="3" t="s">
        <v>4154</v>
      </c>
      <c r="J1675" s="3"/>
      <c r="K1675" s="3">
        <v>35</v>
      </c>
      <c r="L1675" s="3" t="s">
        <v>14</v>
      </c>
      <c r="M1675" s="3" t="s">
        <v>3833</v>
      </c>
      <c r="N1675" s="10"/>
    </row>
    <row r="1676" ht="12.75" spans="2:14">
      <c r="B1676" s="3">
        <v>11685</v>
      </c>
      <c r="E1676" s="91" t="s">
        <v>10</v>
      </c>
      <c r="F1676" s="91" t="s">
        <v>4576</v>
      </c>
      <c r="G1676" s="3">
        <v>1999</v>
      </c>
      <c r="H1676" s="3" t="s">
        <v>3833</v>
      </c>
      <c r="I1676" s="3" t="s">
        <v>4577</v>
      </c>
      <c r="J1676" s="3"/>
      <c r="K1676" s="3">
        <v>29</v>
      </c>
      <c r="L1676" s="3" t="s">
        <v>14</v>
      </c>
      <c r="M1676" s="3" t="s">
        <v>3833</v>
      </c>
      <c r="N1676" s="10"/>
    </row>
    <row r="1677" ht="12.75" spans="2:14">
      <c r="B1677" s="3">
        <v>11686</v>
      </c>
      <c r="E1677" s="91" t="s">
        <v>10</v>
      </c>
      <c r="F1677" s="91" t="s">
        <v>4578</v>
      </c>
      <c r="G1677" s="3">
        <v>2000</v>
      </c>
      <c r="H1677" s="3" t="s">
        <v>3915</v>
      </c>
      <c r="I1677" s="3" t="s">
        <v>4016</v>
      </c>
      <c r="J1677" s="3"/>
      <c r="K1677" s="3">
        <v>55</v>
      </c>
      <c r="L1677" s="3" t="s">
        <v>27</v>
      </c>
      <c r="M1677" s="3" t="s">
        <v>3833</v>
      </c>
      <c r="N1677" s="10"/>
    </row>
    <row r="1678" ht="12.75" spans="2:14">
      <c r="B1678" s="3">
        <v>11687</v>
      </c>
      <c r="E1678" s="91" t="s">
        <v>10</v>
      </c>
      <c r="F1678" s="91" t="s">
        <v>4579</v>
      </c>
      <c r="G1678" s="3">
        <v>1999</v>
      </c>
      <c r="H1678" s="3" t="s">
        <v>3833</v>
      </c>
      <c r="I1678" s="3" t="s">
        <v>4076</v>
      </c>
      <c r="J1678" s="3"/>
      <c r="K1678" s="3">
        <v>46</v>
      </c>
      <c r="L1678" s="3" t="s">
        <v>14</v>
      </c>
      <c r="M1678" s="3" t="s">
        <v>3833</v>
      </c>
      <c r="N1678" s="10"/>
    </row>
    <row r="1679" ht="12.75" spans="1:14">
      <c r="A1679" s="3" t="s">
        <v>4843</v>
      </c>
      <c r="B1679" s="3">
        <v>11688</v>
      </c>
      <c r="E1679" s="91" t="s">
        <v>10</v>
      </c>
      <c r="F1679" s="91" t="s">
        <v>1429</v>
      </c>
      <c r="G1679" s="3">
        <v>1986</v>
      </c>
      <c r="H1679" s="3" t="s">
        <v>131</v>
      </c>
      <c r="I1679" s="3" t="s">
        <v>1430</v>
      </c>
      <c r="J1679" s="3"/>
      <c r="K1679" s="3">
        <v>28</v>
      </c>
      <c r="L1679" s="3" t="s">
        <v>14</v>
      </c>
      <c r="M1679" s="3" t="s">
        <v>4844</v>
      </c>
      <c r="N1679" s="10"/>
    </row>
    <row r="1680" ht="12.75" spans="1:14">
      <c r="A1680" s="3" t="s">
        <v>4838</v>
      </c>
      <c r="B1680" s="3">
        <v>11689</v>
      </c>
      <c r="E1680" s="91" t="s">
        <v>10</v>
      </c>
      <c r="F1680" s="91" t="s">
        <v>1648</v>
      </c>
      <c r="G1680" s="3">
        <v>2019</v>
      </c>
      <c r="H1680" s="3" t="s">
        <v>1127</v>
      </c>
      <c r="I1680" s="3" t="s">
        <v>1050</v>
      </c>
      <c r="J1680" s="3"/>
      <c r="K1680" s="3" t="s">
        <v>1649</v>
      </c>
      <c r="L1680" s="3" t="s">
        <v>40</v>
      </c>
      <c r="M1680" s="3" t="s">
        <v>4844</v>
      </c>
      <c r="N1680" s="10"/>
    </row>
    <row r="1681" ht="12.75" spans="1:14">
      <c r="A1681" s="3" t="s">
        <v>4838</v>
      </c>
      <c r="B1681" s="3">
        <v>11690</v>
      </c>
      <c r="E1681" s="91" t="s">
        <v>10</v>
      </c>
      <c r="F1681" s="91" t="s">
        <v>1048</v>
      </c>
      <c r="G1681" s="3">
        <v>2020</v>
      </c>
      <c r="H1681" s="3" t="s">
        <v>1049</v>
      </c>
      <c r="I1681" s="3" t="s">
        <v>1050</v>
      </c>
      <c r="J1681" s="3"/>
      <c r="K1681" s="3">
        <v>42</v>
      </c>
      <c r="L1681" s="3" t="s">
        <v>40</v>
      </c>
      <c r="M1681" s="3" t="s">
        <v>4844</v>
      </c>
      <c r="N1681" s="10"/>
    </row>
    <row r="1682" ht="12.75" spans="1:14">
      <c r="A1682" s="3" t="s">
        <v>4838</v>
      </c>
      <c r="B1682" s="3">
        <v>11691</v>
      </c>
      <c r="E1682" s="91" t="s">
        <v>10</v>
      </c>
      <c r="F1682" s="91" t="s">
        <v>1488</v>
      </c>
      <c r="G1682" s="3">
        <v>2018</v>
      </c>
      <c r="H1682" s="3" t="s">
        <v>1016</v>
      </c>
      <c r="I1682" s="3" t="s">
        <v>1050</v>
      </c>
      <c r="J1682" s="3" t="s">
        <v>1489</v>
      </c>
      <c r="K1682" s="3" t="s">
        <v>1490</v>
      </c>
      <c r="L1682" s="3" t="s">
        <v>40</v>
      </c>
      <c r="M1682" s="3" t="s">
        <v>4844</v>
      </c>
      <c r="N1682" s="10"/>
    </row>
    <row r="1683" ht="12.75" spans="1:14">
      <c r="A1683" s="3" t="s">
        <v>4838</v>
      </c>
      <c r="B1683" s="3">
        <v>11692</v>
      </c>
      <c r="E1683" s="91" t="s">
        <v>10</v>
      </c>
      <c r="F1683" s="91" t="s">
        <v>1569</v>
      </c>
      <c r="G1683" s="3">
        <v>2017</v>
      </c>
      <c r="H1683" s="3" t="s">
        <v>166</v>
      </c>
      <c r="I1683" s="3" t="s">
        <v>1174</v>
      </c>
      <c r="J1683" s="3" t="s">
        <v>1570</v>
      </c>
      <c r="K1683" s="3">
        <v>20</v>
      </c>
      <c r="L1683" s="3" t="s">
        <v>40</v>
      </c>
      <c r="M1683" s="3" t="s">
        <v>4844</v>
      </c>
      <c r="N1683" s="10"/>
    </row>
    <row r="1684" ht="12.75" spans="1:14">
      <c r="A1684" s="3" t="s">
        <v>4838</v>
      </c>
      <c r="B1684" s="3">
        <v>11693</v>
      </c>
      <c r="E1684" s="91" t="s">
        <v>10</v>
      </c>
      <c r="F1684" s="91" t="s">
        <v>1431</v>
      </c>
      <c r="G1684" s="3">
        <v>2018</v>
      </c>
      <c r="H1684" s="3" t="s">
        <v>166</v>
      </c>
      <c r="I1684" s="3" t="s">
        <v>1432</v>
      </c>
      <c r="J1684" s="3" t="s">
        <v>1255</v>
      </c>
      <c r="K1684" s="3">
        <v>18</v>
      </c>
      <c r="L1684" s="3" t="s">
        <v>40</v>
      </c>
      <c r="M1684" s="3" t="s">
        <v>4844</v>
      </c>
      <c r="N1684" s="10"/>
    </row>
    <row r="1685" ht="12.75" spans="1:14">
      <c r="A1685" s="3" t="s">
        <v>4838</v>
      </c>
      <c r="B1685" s="3">
        <v>11694</v>
      </c>
      <c r="E1685" s="91" t="s">
        <v>10</v>
      </c>
      <c r="F1685" s="91" t="s">
        <v>1629</v>
      </c>
      <c r="G1685" s="3">
        <v>2017</v>
      </c>
      <c r="H1685" s="3" t="s">
        <v>1054</v>
      </c>
      <c r="I1685" s="3" t="s">
        <v>1630</v>
      </c>
      <c r="J1685" s="3" t="s">
        <v>1185</v>
      </c>
      <c r="K1685" s="3" t="s">
        <v>1631</v>
      </c>
      <c r="L1685" s="3" t="s">
        <v>40</v>
      </c>
      <c r="M1685" s="3" t="s">
        <v>4844</v>
      </c>
      <c r="N1685" s="10"/>
    </row>
    <row r="1686" ht="12.75" spans="1:14">
      <c r="A1686" s="3" t="s">
        <v>4838</v>
      </c>
      <c r="B1686" s="3">
        <v>11695</v>
      </c>
      <c r="E1686" s="91" t="s">
        <v>10</v>
      </c>
      <c r="F1686" s="91" t="s">
        <v>1571</v>
      </c>
      <c r="G1686" s="3">
        <v>2018</v>
      </c>
      <c r="H1686" s="3" t="s">
        <v>861</v>
      </c>
      <c r="I1686" s="3" t="s">
        <v>1174</v>
      </c>
      <c r="J1686" s="3" t="s">
        <v>1572</v>
      </c>
      <c r="K1686" s="3">
        <v>100</v>
      </c>
      <c r="L1686" s="3" t="s">
        <v>40</v>
      </c>
      <c r="M1686" s="3" t="s">
        <v>4844</v>
      </c>
      <c r="N1686" s="10"/>
    </row>
    <row r="1687" ht="12.75" spans="2:14">
      <c r="B1687" s="3">
        <v>11696</v>
      </c>
      <c r="E1687" s="91" t="s">
        <v>10</v>
      </c>
      <c r="F1687" s="91" t="s">
        <v>3572</v>
      </c>
      <c r="G1687" s="3">
        <v>1991</v>
      </c>
      <c r="H1687" s="3" t="s">
        <v>3573</v>
      </c>
      <c r="I1687" s="3" t="s">
        <v>3574</v>
      </c>
      <c r="J1687" s="3"/>
      <c r="K1687" s="3" t="s">
        <v>3575</v>
      </c>
      <c r="L1687" s="3" t="s">
        <v>27</v>
      </c>
      <c r="M1687" s="3" t="s">
        <v>4844</v>
      </c>
      <c r="N1687" s="10"/>
    </row>
    <row r="1688" ht="12.75" spans="2:14">
      <c r="B1688" s="3">
        <v>11697</v>
      </c>
      <c r="E1688" s="91" t="s">
        <v>10</v>
      </c>
      <c r="F1688" s="91" t="s">
        <v>3576</v>
      </c>
      <c r="G1688" s="3">
        <v>1991</v>
      </c>
      <c r="H1688" s="3" t="s">
        <v>3573</v>
      </c>
      <c r="I1688" s="3" t="s">
        <v>3574</v>
      </c>
      <c r="J1688" s="3"/>
      <c r="K1688" s="3" t="s">
        <v>3575</v>
      </c>
      <c r="L1688" s="3" t="s">
        <v>27</v>
      </c>
      <c r="M1688" s="3" t="s">
        <v>4844</v>
      </c>
      <c r="N1688" s="10"/>
    </row>
    <row r="1689" ht="12.75" spans="2:14">
      <c r="B1689" s="3">
        <v>11698</v>
      </c>
      <c r="E1689" s="204" t="s">
        <v>10</v>
      </c>
      <c r="F1689" s="91" t="s">
        <v>3577</v>
      </c>
      <c r="G1689" s="3">
        <v>1991</v>
      </c>
      <c r="H1689" s="3" t="s">
        <v>3573</v>
      </c>
      <c r="I1689" s="3" t="s">
        <v>3574</v>
      </c>
      <c r="J1689" s="3"/>
      <c r="K1689" s="3" t="s">
        <v>3575</v>
      </c>
      <c r="L1689" s="3" t="s">
        <v>27</v>
      </c>
      <c r="M1689" s="3" t="s">
        <v>4844</v>
      </c>
      <c r="N1689" s="10"/>
    </row>
    <row r="1690" ht="12.75" spans="2:14">
      <c r="B1690" s="3">
        <v>11699</v>
      </c>
      <c r="E1690" s="204" t="s">
        <v>10</v>
      </c>
      <c r="F1690" s="91" t="s">
        <v>3578</v>
      </c>
      <c r="G1690" s="3">
        <v>1991</v>
      </c>
      <c r="H1690" s="3" t="s">
        <v>3573</v>
      </c>
      <c r="I1690" s="3" t="s">
        <v>3574</v>
      </c>
      <c r="J1690" s="3"/>
      <c r="K1690" s="3" t="s">
        <v>3575</v>
      </c>
      <c r="L1690" s="3" t="s">
        <v>27</v>
      </c>
      <c r="M1690" s="3" t="s">
        <v>4844</v>
      </c>
      <c r="N1690" s="10"/>
    </row>
    <row r="1691" ht="12.75" spans="2:14">
      <c r="B1691" s="3">
        <v>11700</v>
      </c>
      <c r="E1691" s="91" t="s">
        <v>10</v>
      </c>
      <c r="F1691" s="91" t="s">
        <v>3579</v>
      </c>
      <c r="G1691" s="3">
        <v>1991</v>
      </c>
      <c r="H1691" s="3" t="s">
        <v>3573</v>
      </c>
      <c r="I1691" s="3" t="s">
        <v>3574</v>
      </c>
      <c r="J1691" s="3"/>
      <c r="K1691" s="3" t="s">
        <v>3575</v>
      </c>
      <c r="L1691" s="3" t="s">
        <v>27</v>
      </c>
      <c r="M1691" s="3" t="s">
        <v>4844</v>
      </c>
      <c r="N1691" s="10"/>
    </row>
    <row r="1692" ht="12.75" spans="2:14">
      <c r="B1692" s="3">
        <v>11701</v>
      </c>
      <c r="E1692" s="91" t="s">
        <v>10</v>
      </c>
      <c r="F1692" s="91" t="s">
        <v>3580</v>
      </c>
      <c r="G1692" s="3">
        <v>1991</v>
      </c>
      <c r="H1692" s="3" t="s">
        <v>3573</v>
      </c>
      <c r="I1692" s="3" t="s">
        <v>3574</v>
      </c>
      <c r="J1692" s="3"/>
      <c r="K1692" s="3" t="s">
        <v>3575</v>
      </c>
      <c r="L1692" s="3" t="s">
        <v>27</v>
      </c>
      <c r="M1692" s="3" t="s">
        <v>4844</v>
      </c>
      <c r="N1692" s="10"/>
    </row>
    <row r="1693" ht="12.75" spans="2:14">
      <c r="B1693" s="3">
        <v>11702</v>
      </c>
      <c r="E1693" s="91" t="s">
        <v>10</v>
      </c>
      <c r="F1693" s="91" t="s">
        <v>3581</v>
      </c>
      <c r="G1693" s="3">
        <v>1991</v>
      </c>
      <c r="H1693" s="3" t="s">
        <v>3573</v>
      </c>
      <c r="I1693" s="3" t="s">
        <v>3574</v>
      </c>
      <c r="J1693" s="3"/>
      <c r="K1693" s="3" t="s">
        <v>3575</v>
      </c>
      <c r="L1693" s="3" t="s">
        <v>27</v>
      </c>
      <c r="M1693" s="3" t="s">
        <v>4844</v>
      </c>
      <c r="N1693" s="10"/>
    </row>
    <row r="1694" ht="12.75" spans="2:14">
      <c r="B1694" s="3">
        <v>11703</v>
      </c>
      <c r="E1694" s="91" t="s">
        <v>10</v>
      </c>
      <c r="F1694" s="91" t="s">
        <v>3582</v>
      </c>
      <c r="G1694" s="3">
        <v>1991</v>
      </c>
      <c r="H1694" s="3" t="s">
        <v>3573</v>
      </c>
      <c r="I1694" s="3" t="s">
        <v>3574</v>
      </c>
      <c r="J1694" s="3"/>
      <c r="K1694" s="3" t="s">
        <v>3575</v>
      </c>
      <c r="L1694" s="3" t="s">
        <v>27</v>
      </c>
      <c r="M1694" s="3" t="s">
        <v>4844</v>
      </c>
      <c r="N1694" s="10"/>
    </row>
    <row r="1695" ht="12.75" spans="2:14">
      <c r="B1695" s="3">
        <v>11704</v>
      </c>
      <c r="E1695" s="91" t="s">
        <v>10</v>
      </c>
      <c r="F1695" s="91" t="s">
        <v>3583</v>
      </c>
      <c r="G1695" s="3">
        <v>1991</v>
      </c>
      <c r="H1695" s="3" t="s">
        <v>3573</v>
      </c>
      <c r="I1695" s="3" t="s">
        <v>3574</v>
      </c>
      <c r="J1695" s="3"/>
      <c r="K1695" s="3" t="s">
        <v>3575</v>
      </c>
      <c r="L1695" s="3" t="s">
        <v>27</v>
      </c>
      <c r="M1695" s="3" t="s">
        <v>4844</v>
      </c>
      <c r="N1695" s="10"/>
    </row>
    <row r="1696" ht="12.75" spans="2:14">
      <c r="B1696" s="3">
        <v>11705</v>
      </c>
      <c r="E1696" s="91" t="s">
        <v>10</v>
      </c>
      <c r="F1696" s="91" t="s">
        <v>3584</v>
      </c>
      <c r="G1696" s="3">
        <v>1991</v>
      </c>
      <c r="H1696" s="3" t="s">
        <v>3573</v>
      </c>
      <c r="I1696" s="3" t="s">
        <v>3574</v>
      </c>
      <c r="J1696" s="3"/>
      <c r="K1696" s="3" t="s">
        <v>3575</v>
      </c>
      <c r="L1696" s="3" t="s">
        <v>27</v>
      </c>
      <c r="M1696" s="3" t="s">
        <v>4844</v>
      </c>
      <c r="N1696" s="10"/>
    </row>
    <row r="1697" ht="12.75" spans="2:14">
      <c r="B1697" s="3">
        <v>11706</v>
      </c>
      <c r="E1697" s="91" t="s">
        <v>10</v>
      </c>
      <c r="F1697" s="91" t="s">
        <v>3585</v>
      </c>
      <c r="G1697" s="3">
        <v>1991</v>
      </c>
      <c r="H1697" s="3" t="s">
        <v>3573</v>
      </c>
      <c r="I1697" s="3" t="s">
        <v>3574</v>
      </c>
      <c r="J1697" s="3"/>
      <c r="K1697" s="3" t="s">
        <v>3575</v>
      </c>
      <c r="L1697" s="3" t="s">
        <v>27</v>
      </c>
      <c r="M1697" s="3" t="s">
        <v>4844</v>
      </c>
      <c r="N1697" s="10"/>
    </row>
    <row r="1698" ht="12.75" spans="2:14">
      <c r="B1698" s="3">
        <v>11707</v>
      </c>
      <c r="E1698" s="91" t="s">
        <v>10</v>
      </c>
      <c r="F1698" s="91" t="s">
        <v>3586</v>
      </c>
      <c r="G1698" s="3">
        <v>1991</v>
      </c>
      <c r="H1698" s="3" t="s">
        <v>3573</v>
      </c>
      <c r="I1698" s="3" t="s">
        <v>3574</v>
      </c>
      <c r="J1698" s="3"/>
      <c r="K1698" s="3" t="s">
        <v>3575</v>
      </c>
      <c r="L1698" s="3" t="s">
        <v>27</v>
      </c>
      <c r="M1698" s="3" t="s">
        <v>4844</v>
      </c>
      <c r="N1698" s="10"/>
    </row>
    <row r="1699" ht="12.75" spans="2:14">
      <c r="B1699" s="3">
        <v>11708</v>
      </c>
      <c r="E1699" s="91" t="s">
        <v>10</v>
      </c>
      <c r="F1699" s="91" t="s">
        <v>3587</v>
      </c>
      <c r="G1699" s="3">
        <v>1991</v>
      </c>
      <c r="H1699" s="3" t="s">
        <v>3573</v>
      </c>
      <c r="I1699" s="3" t="s">
        <v>3574</v>
      </c>
      <c r="J1699" s="3"/>
      <c r="K1699" s="3" t="s">
        <v>3575</v>
      </c>
      <c r="L1699" s="3" t="s">
        <v>27</v>
      </c>
      <c r="M1699" s="3" t="s">
        <v>4844</v>
      </c>
      <c r="N1699" s="10"/>
    </row>
    <row r="1700" ht="12.75" spans="2:14">
      <c r="B1700" s="3">
        <v>11709</v>
      </c>
      <c r="E1700" s="91" t="s">
        <v>10</v>
      </c>
      <c r="F1700" s="91" t="s">
        <v>3588</v>
      </c>
      <c r="G1700" s="3">
        <v>1991</v>
      </c>
      <c r="H1700" s="3" t="s">
        <v>3573</v>
      </c>
      <c r="I1700" s="3" t="s">
        <v>3574</v>
      </c>
      <c r="J1700" s="3"/>
      <c r="K1700" s="3" t="s">
        <v>3575</v>
      </c>
      <c r="L1700" s="3" t="s">
        <v>27</v>
      </c>
      <c r="M1700" s="3" t="s">
        <v>4844</v>
      </c>
      <c r="N1700" s="10"/>
    </row>
    <row r="1701" ht="12.75" spans="2:14">
      <c r="B1701" s="3">
        <v>11710</v>
      </c>
      <c r="E1701" s="91" t="s">
        <v>10</v>
      </c>
      <c r="F1701" s="91" t="s">
        <v>3589</v>
      </c>
      <c r="G1701" s="3">
        <v>1991</v>
      </c>
      <c r="H1701" s="3" t="s">
        <v>3573</v>
      </c>
      <c r="I1701" s="3" t="s">
        <v>3574</v>
      </c>
      <c r="J1701" s="3"/>
      <c r="K1701" s="3" t="s">
        <v>3575</v>
      </c>
      <c r="L1701" s="3" t="s">
        <v>27</v>
      </c>
      <c r="M1701" s="3" t="s">
        <v>4844</v>
      </c>
      <c r="N1701" s="10"/>
    </row>
    <row r="1702" ht="12.75" spans="2:14">
      <c r="B1702" s="3">
        <v>11711</v>
      </c>
      <c r="E1702" s="91" t="s">
        <v>10</v>
      </c>
      <c r="F1702" s="91" t="s">
        <v>3590</v>
      </c>
      <c r="G1702" s="3">
        <v>1991</v>
      </c>
      <c r="H1702" s="3" t="s">
        <v>3573</v>
      </c>
      <c r="I1702" s="3" t="s">
        <v>3574</v>
      </c>
      <c r="J1702" s="3"/>
      <c r="K1702" s="3" t="s">
        <v>3575</v>
      </c>
      <c r="L1702" s="3" t="s">
        <v>27</v>
      </c>
      <c r="M1702" s="3" t="s">
        <v>4844</v>
      </c>
      <c r="N1702" s="10"/>
    </row>
    <row r="1703" ht="12.75" spans="2:14">
      <c r="B1703" s="3">
        <v>11712</v>
      </c>
      <c r="E1703" s="91" t="s">
        <v>10</v>
      </c>
      <c r="F1703" s="91" t="s">
        <v>3591</v>
      </c>
      <c r="G1703" s="3">
        <v>1991</v>
      </c>
      <c r="H1703" s="3" t="s">
        <v>3573</v>
      </c>
      <c r="I1703" s="3" t="s">
        <v>3574</v>
      </c>
      <c r="J1703" s="3"/>
      <c r="K1703" s="3" t="s">
        <v>3575</v>
      </c>
      <c r="L1703" s="3" t="s">
        <v>27</v>
      </c>
      <c r="M1703" s="3" t="s">
        <v>4844</v>
      </c>
      <c r="N1703" s="10"/>
    </row>
    <row r="1704" ht="12.75" spans="2:14">
      <c r="B1704" s="3">
        <v>11713</v>
      </c>
      <c r="E1704" s="91" t="s">
        <v>10</v>
      </c>
      <c r="F1704" s="91" t="s">
        <v>3592</v>
      </c>
      <c r="G1704" s="3">
        <v>1991</v>
      </c>
      <c r="H1704" s="3" t="s">
        <v>3573</v>
      </c>
      <c r="I1704" s="3" t="s">
        <v>3574</v>
      </c>
      <c r="J1704" s="3"/>
      <c r="K1704" s="3" t="s">
        <v>3575</v>
      </c>
      <c r="L1704" s="3" t="s">
        <v>27</v>
      </c>
      <c r="M1704" s="3" t="s">
        <v>4844</v>
      </c>
      <c r="N1704" s="10"/>
    </row>
    <row r="1705" ht="12.75" spans="2:14">
      <c r="B1705" s="3">
        <v>11714</v>
      </c>
      <c r="E1705" s="91" t="s">
        <v>10</v>
      </c>
      <c r="F1705" s="91" t="s">
        <v>3593</v>
      </c>
      <c r="G1705" s="3">
        <v>1991</v>
      </c>
      <c r="H1705" s="3" t="s">
        <v>3573</v>
      </c>
      <c r="I1705" s="3" t="s">
        <v>3574</v>
      </c>
      <c r="J1705" s="3"/>
      <c r="K1705" s="3" t="s">
        <v>3575</v>
      </c>
      <c r="L1705" s="3" t="s">
        <v>27</v>
      </c>
      <c r="M1705" s="3" t="s">
        <v>4844</v>
      </c>
      <c r="N1705" s="10"/>
    </row>
    <row r="1706" ht="12.75" spans="2:14">
      <c r="B1706" s="3">
        <v>11715</v>
      </c>
      <c r="E1706" s="91" t="s">
        <v>10</v>
      </c>
      <c r="F1706" s="91" t="s">
        <v>3594</v>
      </c>
      <c r="G1706" s="3">
        <v>1991</v>
      </c>
      <c r="H1706" s="3" t="s">
        <v>3573</v>
      </c>
      <c r="I1706" s="3" t="s">
        <v>3574</v>
      </c>
      <c r="J1706" s="3"/>
      <c r="K1706" s="3" t="s">
        <v>3575</v>
      </c>
      <c r="L1706" s="3" t="s">
        <v>27</v>
      </c>
      <c r="M1706" s="3" t="s">
        <v>4844</v>
      </c>
      <c r="N1706" s="10"/>
    </row>
    <row r="1707" ht="12.75" spans="2:14">
      <c r="B1707" s="3">
        <v>11716</v>
      </c>
      <c r="E1707" s="91" t="s">
        <v>10</v>
      </c>
      <c r="F1707" s="91" t="s">
        <v>3595</v>
      </c>
      <c r="G1707" s="3">
        <v>1991</v>
      </c>
      <c r="H1707" s="3" t="s">
        <v>3573</v>
      </c>
      <c r="I1707" s="3" t="s">
        <v>3574</v>
      </c>
      <c r="J1707" s="3"/>
      <c r="K1707" s="3" t="s">
        <v>3575</v>
      </c>
      <c r="L1707" s="3" t="s">
        <v>27</v>
      </c>
      <c r="M1707" s="3" t="s">
        <v>4844</v>
      </c>
      <c r="N1707" s="10"/>
    </row>
    <row r="1708" ht="12.75" spans="2:14">
      <c r="B1708" s="3">
        <v>11717</v>
      </c>
      <c r="E1708" s="91" t="s">
        <v>10</v>
      </c>
      <c r="F1708" s="91" t="s">
        <v>3596</v>
      </c>
      <c r="G1708" s="3">
        <v>1991</v>
      </c>
      <c r="H1708" s="3" t="s">
        <v>3573</v>
      </c>
      <c r="I1708" s="3" t="s">
        <v>3574</v>
      </c>
      <c r="J1708" s="3"/>
      <c r="K1708" s="3" t="s">
        <v>3575</v>
      </c>
      <c r="L1708" s="3" t="s">
        <v>27</v>
      </c>
      <c r="M1708" s="3" t="s">
        <v>4844</v>
      </c>
      <c r="N1708" s="10"/>
    </row>
    <row r="1709" ht="12.75" spans="2:14">
      <c r="B1709" s="3">
        <v>11718</v>
      </c>
      <c r="E1709" s="91" t="s">
        <v>10</v>
      </c>
      <c r="F1709" s="91" t="s">
        <v>3597</v>
      </c>
      <c r="G1709" s="3">
        <v>1991</v>
      </c>
      <c r="H1709" s="3" t="s">
        <v>3573</v>
      </c>
      <c r="I1709" s="3" t="s">
        <v>3574</v>
      </c>
      <c r="J1709" s="3"/>
      <c r="K1709" s="3" t="s">
        <v>3575</v>
      </c>
      <c r="L1709" s="3" t="s">
        <v>27</v>
      </c>
      <c r="M1709" s="3" t="s">
        <v>4844</v>
      </c>
      <c r="N1709" s="10"/>
    </row>
    <row r="1710" ht="12.75" spans="2:14">
      <c r="B1710" s="3">
        <v>11719</v>
      </c>
      <c r="E1710" s="91" t="s">
        <v>10</v>
      </c>
      <c r="F1710" s="91" t="s">
        <v>3598</v>
      </c>
      <c r="G1710" s="3">
        <v>1991</v>
      </c>
      <c r="H1710" s="3" t="s">
        <v>3573</v>
      </c>
      <c r="I1710" s="3" t="s">
        <v>3574</v>
      </c>
      <c r="J1710" s="3"/>
      <c r="K1710" s="3" t="s">
        <v>3575</v>
      </c>
      <c r="L1710" s="3" t="s">
        <v>27</v>
      </c>
      <c r="M1710" s="3" t="s">
        <v>4844</v>
      </c>
      <c r="N1710" s="10"/>
    </row>
    <row r="1711" ht="12.75" spans="2:14">
      <c r="B1711" s="3">
        <v>11720</v>
      </c>
      <c r="E1711" s="91" t="s">
        <v>10</v>
      </c>
      <c r="F1711" s="91" t="s">
        <v>3599</v>
      </c>
      <c r="G1711" s="3">
        <v>2018</v>
      </c>
      <c r="H1711" s="3" t="s">
        <v>1016</v>
      </c>
      <c r="I1711" s="3" t="s">
        <v>1003</v>
      </c>
      <c r="J1711" s="3" t="s">
        <v>1164</v>
      </c>
      <c r="K1711" s="3" t="s">
        <v>3600</v>
      </c>
      <c r="L1711" s="3" t="s">
        <v>14</v>
      </c>
      <c r="M1711" s="3" t="s">
        <v>4844</v>
      </c>
      <c r="N1711" s="10"/>
    </row>
    <row r="1712" ht="12.75" spans="2:14">
      <c r="B1712" s="3">
        <v>11721</v>
      </c>
      <c r="E1712" s="91" t="s">
        <v>10</v>
      </c>
      <c r="F1712" s="91" t="s">
        <v>3601</v>
      </c>
      <c r="G1712" s="3">
        <v>2018</v>
      </c>
      <c r="H1712" s="3" t="s">
        <v>1016</v>
      </c>
      <c r="I1712" s="3" t="s">
        <v>1003</v>
      </c>
      <c r="J1712" s="3" t="s">
        <v>1164</v>
      </c>
      <c r="K1712" s="3" t="s">
        <v>3600</v>
      </c>
      <c r="L1712" s="3" t="s">
        <v>14</v>
      </c>
      <c r="M1712" s="3" t="s">
        <v>4844</v>
      </c>
      <c r="N1712" s="10"/>
    </row>
    <row r="1713" ht="12.75" spans="2:14">
      <c r="B1713" s="3">
        <v>11722</v>
      </c>
      <c r="E1713" s="91" t="s">
        <v>10</v>
      </c>
      <c r="F1713" s="91" t="s">
        <v>1183</v>
      </c>
      <c r="G1713" s="3">
        <v>2019</v>
      </c>
      <c r="H1713" s="3" t="s">
        <v>861</v>
      </c>
      <c r="I1713" s="3" t="s">
        <v>1174</v>
      </c>
      <c r="J1713" s="3" t="s">
        <v>1043</v>
      </c>
      <c r="K1713" s="3">
        <v>76</v>
      </c>
      <c r="L1713" s="3" t="s">
        <v>40</v>
      </c>
      <c r="M1713" s="3" t="s">
        <v>4844</v>
      </c>
      <c r="N1713" s="10"/>
    </row>
    <row r="1714" ht="12.75" spans="2:14">
      <c r="B1714" s="3">
        <v>11723</v>
      </c>
      <c r="E1714" s="91" t="s">
        <v>10</v>
      </c>
      <c r="F1714" s="91" t="s">
        <v>1184</v>
      </c>
      <c r="G1714" s="3">
        <v>2018</v>
      </c>
      <c r="H1714" s="3" t="s">
        <v>1054</v>
      </c>
      <c r="I1714" s="3" t="s">
        <v>1003</v>
      </c>
      <c r="J1714" s="3" t="s">
        <v>1185</v>
      </c>
      <c r="K1714" s="3" t="s">
        <v>1186</v>
      </c>
      <c r="L1714" s="3" t="s">
        <v>40</v>
      </c>
      <c r="M1714" s="3" t="s">
        <v>4844</v>
      </c>
      <c r="N1714" s="10"/>
    </row>
    <row r="1715" ht="12.75" spans="2:14">
      <c r="B1715" s="3">
        <v>11724</v>
      </c>
      <c r="E1715" s="91" t="s">
        <v>10</v>
      </c>
      <c r="F1715" s="91" t="s">
        <v>1573</v>
      </c>
      <c r="G1715" s="3">
        <v>2017</v>
      </c>
      <c r="H1715" s="3" t="s">
        <v>166</v>
      </c>
      <c r="I1715" s="3" t="s">
        <v>1174</v>
      </c>
      <c r="J1715" s="3" t="s">
        <v>1574</v>
      </c>
      <c r="K1715" s="3">
        <v>20</v>
      </c>
      <c r="L1715" s="3" t="s">
        <v>40</v>
      </c>
      <c r="M1715" s="3" t="s">
        <v>4844</v>
      </c>
      <c r="N1715" s="10"/>
    </row>
    <row r="1716" ht="12.75" spans="2:14">
      <c r="B1716" s="3">
        <v>11725</v>
      </c>
      <c r="E1716" s="91" t="s">
        <v>10</v>
      </c>
      <c r="F1716" s="91" t="s">
        <v>1633</v>
      </c>
      <c r="G1716" s="3">
        <v>2019</v>
      </c>
      <c r="H1716" s="3" t="s">
        <v>861</v>
      </c>
      <c r="I1716" s="3" t="s">
        <v>1361</v>
      </c>
      <c r="J1716" s="3" t="s">
        <v>1634</v>
      </c>
      <c r="K1716" s="3">
        <v>155</v>
      </c>
      <c r="L1716" s="3" t="s">
        <v>14</v>
      </c>
      <c r="M1716" s="3" t="s">
        <v>4844</v>
      </c>
      <c r="N1716" s="10"/>
    </row>
    <row r="1717" ht="12.75" spans="2:14">
      <c r="B1717" s="3">
        <v>11726</v>
      </c>
      <c r="E1717" s="91" t="s">
        <v>10</v>
      </c>
      <c r="F1717" s="91" t="s">
        <v>1051</v>
      </c>
      <c r="G1717" s="3">
        <v>2019</v>
      </c>
      <c r="H1717" s="3" t="s">
        <v>861</v>
      </c>
      <c r="I1717" s="3" t="s">
        <v>1052</v>
      </c>
      <c r="J1717" s="3" t="s">
        <v>1043</v>
      </c>
      <c r="K1717" s="3">
        <v>86</v>
      </c>
      <c r="L1717" s="3" t="s">
        <v>40</v>
      </c>
      <c r="M1717" s="3" t="s">
        <v>4844</v>
      </c>
      <c r="N1717" s="10"/>
    </row>
    <row r="1718" ht="12.75" spans="2:14">
      <c r="B1718" s="3">
        <v>11727</v>
      </c>
      <c r="E1718" s="91" t="s">
        <v>10</v>
      </c>
      <c r="F1718" s="91" t="s">
        <v>3602</v>
      </c>
      <c r="G1718" s="3">
        <v>2020</v>
      </c>
      <c r="H1718" s="3" t="s">
        <v>166</v>
      </c>
      <c r="I1718" s="3" t="s">
        <v>1167</v>
      </c>
      <c r="J1718" s="3"/>
      <c r="K1718" s="3">
        <v>63</v>
      </c>
      <c r="L1718" s="3" t="s">
        <v>40</v>
      </c>
      <c r="M1718" s="3" t="s">
        <v>4844</v>
      </c>
      <c r="N1718" s="10"/>
    </row>
    <row r="1719" ht="12.75" spans="2:14">
      <c r="B1719" s="3">
        <v>11728</v>
      </c>
      <c r="E1719" s="91" t="s">
        <v>10</v>
      </c>
      <c r="F1719" s="91" t="s">
        <v>3603</v>
      </c>
      <c r="G1719" s="3">
        <v>2020</v>
      </c>
      <c r="H1719" s="3" t="s">
        <v>166</v>
      </c>
      <c r="I1719" s="3" t="s">
        <v>1167</v>
      </c>
      <c r="J1719" s="3"/>
      <c r="K1719" s="3">
        <v>63</v>
      </c>
      <c r="L1719" s="3" t="s">
        <v>40</v>
      </c>
      <c r="M1719" s="3" t="s">
        <v>4844</v>
      </c>
      <c r="N1719" s="10"/>
    </row>
    <row r="1720" ht="12.75" spans="2:14">
      <c r="B1720" s="3">
        <v>11729</v>
      </c>
      <c r="E1720" s="91" t="s">
        <v>10</v>
      </c>
      <c r="F1720" s="91" t="s">
        <v>1556</v>
      </c>
      <c r="G1720" s="3">
        <v>2019</v>
      </c>
      <c r="H1720" s="3" t="s">
        <v>1455</v>
      </c>
      <c r="I1720" s="3" t="s">
        <v>1050</v>
      </c>
      <c r="J1720" s="3"/>
      <c r="K1720" s="3">
        <v>26</v>
      </c>
      <c r="L1720" s="3" t="s">
        <v>40</v>
      </c>
      <c r="M1720" s="3" t="s">
        <v>4844</v>
      </c>
      <c r="N1720" s="10"/>
    </row>
    <row r="1721" ht="12.75" spans="2:14">
      <c r="B1721" s="3">
        <v>11730</v>
      </c>
      <c r="E1721" s="91" t="s">
        <v>10</v>
      </c>
      <c r="F1721" s="91" t="s">
        <v>1187</v>
      </c>
      <c r="G1721" s="3">
        <v>1985</v>
      </c>
      <c r="H1721" s="3" t="s">
        <v>166</v>
      </c>
      <c r="I1721" s="3" t="s">
        <v>1188</v>
      </c>
      <c r="J1721" s="3"/>
      <c r="K1721" s="3">
        <v>536</v>
      </c>
      <c r="L1721" s="3" t="s">
        <v>27</v>
      </c>
      <c r="M1721" s="3" t="s">
        <v>4844</v>
      </c>
      <c r="N1721" s="10"/>
    </row>
    <row r="1722" ht="12.75" spans="2:14">
      <c r="B1722" s="3">
        <v>11731</v>
      </c>
      <c r="E1722" s="91" t="s">
        <v>10</v>
      </c>
      <c r="F1722" s="91" t="s">
        <v>3604</v>
      </c>
      <c r="G1722" s="3">
        <v>2019</v>
      </c>
      <c r="H1722" s="3" t="s">
        <v>1156</v>
      </c>
      <c r="I1722" s="3" t="s">
        <v>3605</v>
      </c>
      <c r="J1722" s="3" t="s">
        <v>3606</v>
      </c>
      <c r="K1722" s="3">
        <v>53</v>
      </c>
      <c r="L1722" s="3" t="s">
        <v>40</v>
      </c>
      <c r="M1722" s="3" t="s">
        <v>4844</v>
      </c>
      <c r="N1722" s="10"/>
    </row>
    <row r="1723" ht="12.75" spans="2:14">
      <c r="B1723" s="3">
        <v>11732</v>
      </c>
      <c r="E1723" s="91" t="s">
        <v>10</v>
      </c>
      <c r="F1723" s="91" t="s">
        <v>3607</v>
      </c>
      <c r="G1723" s="3">
        <v>1989</v>
      </c>
      <c r="H1723" s="3" t="s">
        <v>166</v>
      </c>
      <c r="I1723" s="3" t="s">
        <v>1092</v>
      </c>
      <c r="J1723" s="3"/>
      <c r="K1723" s="3">
        <v>647</v>
      </c>
      <c r="L1723" s="3" t="s">
        <v>14</v>
      </c>
      <c r="M1723" s="3" t="s">
        <v>4844</v>
      </c>
      <c r="N1723" s="10"/>
    </row>
    <row r="1724" ht="12.75" spans="2:14">
      <c r="B1724" s="3">
        <v>11733</v>
      </c>
      <c r="E1724" s="91" t="s">
        <v>10</v>
      </c>
      <c r="F1724" s="91" t="s">
        <v>3608</v>
      </c>
      <c r="G1724" s="3">
        <v>1989</v>
      </c>
      <c r="H1724" s="3" t="s">
        <v>166</v>
      </c>
      <c r="I1724" s="3" t="s">
        <v>1092</v>
      </c>
      <c r="J1724" s="3"/>
      <c r="K1724" s="3">
        <v>647</v>
      </c>
      <c r="L1724" s="3" t="s">
        <v>14</v>
      </c>
      <c r="M1724" s="3" t="s">
        <v>4844</v>
      </c>
      <c r="N1724" s="10"/>
    </row>
    <row r="1725" ht="12.75" spans="2:14">
      <c r="B1725" s="3">
        <v>11734</v>
      </c>
      <c r="E1725" s="91" t="s">
        <v>10</v>
      </c>
      <c r="F1725" s="91" t="s">
        <v>3609</v>
      </c>
      <c r="G1725" s="3">
        <v>1989</v>
      </c>
      <c r="H1725" s="3" t="s">
        <v>166</v>
      </c>
      <c r="I1725" s="3" t="s">
        <v>1092</v>
      </c>
      <c r="J1725" s="3"/>
      <c r="K1725" s="3">
        <v>647</v>
      </c>
      <c r="L1725" s="3" t="s">
        <v>14</v>
      </c>
      <c r="M1725" s="3" t="s">
        <v>4844</v>
      </c>
      <c r="N1725" s="10"/>
    </row>
    <row r="1726" ht="12.75" spans="2:14">
      <c r="B1726" s="3">
        <v>11735</v>
      </c>
      <c r="E1726" s="91" t="s">
        <v>10</v>
      </c>
      <c r="F1726" s="91" t="s">
        <v>3610</v>
      </c>
      <c r="G1726" s="3">
        <v>1989</v>
      </c>
      <c r="H1726" s="3" t="s">
        <v>166</v>
      </c>
      <c r="I1726" s="3" t="s">
        <v>1092</v>
      </c>
      <c r="J1726" s="3"/>
      <c r="K1726" s="3">
        <v>647</v>
      </c>
      <c r="L1726" s="3" t="s">
        <v>14</v>
      </c>
      <c r="M1726" s="3" t="s">
        <v>4844</v>
      </c>
      <c r="N1726" s="10"/>
    </row>
    <row r="1727" ht="12.75" spans="2:14">
      <c r="B1727" s="3">
        <v>11736</v>
      </c>
      <c r="E1727" s="91" t="s">
        <v>10</v>
      </c>
      <c r="F1727" s="91" t="s">
        <v>3611</v>
      </c>
      <c r="G1727" s="3">
        <v>1989</v>
      </c>
      <c r="H1727" s="3" t="s">
        <v>166</v>
      </c>
      <c r="I1727" s="3" t="s">
        <v>1092</v>
      </c>
      <c r="J1727" s="3"/>
      <c r="K1727" s="3">
        <v>647</v>
      </c>
      <c r="L1727" s="3" t="s">
        <v>14</v>
      </c>
      <c r="M1727" s="3" t="s">
        <v>4844</v>
      </c>
      <c r="N1727" s="10"/>
    </row>
    <row r="1728" ht="12.75" spans="2:14">
      <c r="B1728" s="3">
        <v>11737</v>
      </c>
      <c r="E1728" s="91" t="s">
        <v>10</v>
      </c>
      <c r="F1728" s="91" t="s">
        <v>2339</v>
      </c>
      <c r="G1728" s="3">
        <v>2019</v>
      </c>
      <c r="H1728" s="3" t="s">
        <v>93</v>
      </c>
      <c r="I1728" s="3" t="s">
        <v>1852</v>
      </c>
      <c r="J1728" s="3"/>
      <c r="K1728" s="3">
        <v>288</v>
      </c>
      <c r="L1728" s="3" t="s">
        <v>40</v>
      </c>
      <c r="M1728" s="3" t="s">
        <v>4845</v>
      </c>
      <c r="N1728" s="10"/>
    </row>
    <row r="1729" ht="12.75" spans="2:14">
      <c r="B1729" s="3">
        <v>11738</v>
      </c>
      <c r="E1729" s="91" t="s">
        <v>10</v>
      </c>
      <c r="F1729" s="91" t="s">
        <v>2340</v>
      </c>
      <c r="G1729" s="3">
        <v>2019</v>
      </c>
      <c r="H1729" s="3" t="s">
        <v>93</v>
      </c>
      <c r="I1729" s="3" t="s">
        <v>1852</v>
      </c>
      <c r="J1729" s="3"/>
      <c r="K1729" s="3">
        <v>288</v>
      </c>
      <c r="L1729" s="3" t="s">
        <v>40</v>
      </c>
      <c r="M1729" s="3" t="s">
        <v>4845</v>
      </c>
      <c r="N1729" s="10"/>
    </row>
    <row r="1730" ht="12.75" spans="2:14">
      <c r="B1730" s="3">
        <v>11739</v>
      </c>
      <c r="E1730" s="91" t="s">
        <v>10</v>
      </c>
      <c r="F1730" s="91" t="s">
        <v>2341</v>
      </c>
      <c r="G1730" s="3">
        <v>2019</v>
      </c>
      <c r="H1730" s="3" t="s">
        <v>93</v>
      </c>
      <c r="I1730" s="3" t="s">
        <v>1852</v>
      </c>
      <c r="J1730" s="3"/>
      <c r="K1730" s="3">
        <v>288</v>
      </c>
      <c r="L1730" s="3" t="s">
        <v>40</v>
      </c>
      <c r="M1730" s="3" t="s">
        <v>4845</v>
      </c>
      <c r="N1730" s="10"/>
    </row>
    <row r="1731" ht="12.75" spans="2:14">
      <c r="B1731" s="3">
        <v>11740</v>
      </c>
      <c r="E1731" s="91" t="s">
        <v>10</v>
      </c>
      <c r="F1731" s="91" t="s">
        <v>2342</v>
      </c>
      <c r="G1731" s="3">
        <v>2019</v>
      </c>
      <c r="H1731" s="3" t="s">
        <v>93</v>
      </c>
      <c r="I1731" s="3" t="s">
        <v>1852</v>
      </c>
      <c r="J1731" s="3"/>
      <c r="K1731" s="3">
        <v>288</v>
      </c>
      <c r="L1731" s="3" t="s">
        <v>40</v>
      </c>
      <c r="M1731" s="3" t="s">
        <v>4845</v>
      </c>
      <c r="N1731" s="10"/>
    </row>
    <row r="1732" ht="12.75" spans="2:14">
      <c r="B1732" s="3">
        <v>11741</v>
      </c>
      <c r="E1732" s="91" t="s">
        <v>10</v>
      </c>
      <c r="F1732" s="91" t="s">
        <v>2343</v>
      </c>
      <c r="G1732" s="3">
        <v>2019</v>
      </c>
      <c r="H1732" s="3" t="s">
        <v>93</v>
      </c>
      <c r="I1732" s="3" t="s">
        <v>1852</v>
      </c>
      <c r="J1732" s="3"/>
      <c r="K1732" s="3">
        <v>288</v>
      </c>
      <c r="L1732" s="3" t="s">
        <v>40</v>
      </c>
      <c r="M1732" s="3" t="s">
        <v>4845</v>
      </c>
      <c r="N1732" s="10"/>
    </row>
    <row r="1733" ht="12.75" spans="2:14">
      <c r="B1733" s="6">
        <f t="shared" ref="B1733:B1748" si="8">B1732+1</f>
        <v>11742</v>
      </c>
      <c r="E1733" s="91" t="s">
        <v>10</v>
      </c>
      <c r="F1733" s="91" t="s">
        <v>1433</v>
      </c>
      <c r="G1733" s="3">
        <v>2019</v>
      </c>
      <c r="H1733" s="3" t="s">
        <v>1434</v>
      </c>
      <c r="I1733" s="3" t="s">
        <v>1435</v>
      </c>
      <c r="J1733" s="3" t="s">
        <v>1436</v>
      </c>
      <c r="K1733" s="3" t="s">
        <v>1437</v>
      </c>
      <c r="L1733" s="3" t="s">
        <v>14</v>
      </c>
      <c r="M1733" s="3" t="s">
        <v>4844</v>
      </c>
      <c r="N1733" s="10"/>
    </row>
    <row r="1734" ht="12.75" spans="2:14">
      <c r="B1734" s="6">
        <f t="shared" si="8"/>
        <v>11743</v>
      </c>
      <c r="E1734" s="91" t="s">
        <v>10</v>
      </c>
      <c r="F1734" s="91" t="s">
        <v>1438</v>
      </c>
      <c r="G1734" s="3">
        <v>2019</v>
      </c>
      <c r="H1734" s="3" t="s">
        <v>1434</v>
      </c>
      <c r="I1734" s="3" t="s">
        <v>1435</v>
      </c>
      <c r="J1734" s="3" t="s">
        <v>1436</v>
      </c>
      <c r="K1734" s="3" t="s">
        <v>1437</v>
      </c>
      <c r="L1734" s="3" t="s">
        <v>14</v>
      </c>
      <c r="M1734" s="3" t="s">
        <v>4844</v>
      </c>
      <c r="N1734" s="10"/>
    </row>
    <row r="1735" ht="12.75" spans="2:14">
      <c r="B1735" s="6">
        <f t="shared" si="8"/>
        <v>11744</v>
      </c>
      <c r="E1735" s="91" t="s">
        <v>10</v>
      </c>
      <c r="F1735" s="91" t="s">
        <v>932</v>
      </c>
      <c r="G1735" s="3">
        <v>2021</v>
      </c>
      <c r="H1735" s="3" t="s">
        <v>68</v>
      </c>
      <c r="I1735" s="3" t="s">
        <v>612</v>
      </c>
      <c r="J1735" s="3" t="s">
        <v>933</v>
      </c>
      <c r="K1735" s="3" t="s">
        <v>934</v>
      </c>
      <c r="L1735" s="3" t="s">
        <v>935</v>
      </c>
      <c r="M1735" s="3" t="s">
        <v>4846</v>
      </c>
      <c r="N1735" s="10"/>
    </row>
    <row r="1736" ht="12.75" spans="2:14">
      <c r="B1736" s="6">
        <f t="shared" si="8"/>
        <v>11745</v>
      </c>
      <c r="E1736" s="91" t="s">
        <v>10</v>
      </c>
      <c r="F1736" s="91" t="s">
        <v>914</v>
      </c>
      <c r="G1736" s="3">
        <v>2020</v>
      </c>
      <c r="H1736" s="3" t="s">
        <v>627</v>
      </c>
      <c r="I1736" s="3" t="s">
        <v>142</v>
      </c>
      <c r="J1736" s="3" t="s">
        <v>915</v>
      </c>
      <c r="K1736" s="3">
        <v>106</v>
      </c>
      <c r="L1736" s="3" t="s">
        <v>14</v>
      </c>
      <c r="M1736" s="3" t="s">
        <v>4846</v>
      </c>
      <c r="N1736" s="10"/>
    </row>
    <row r="1737" ht="12.75" spans="2:14">
      <c r="B1737" s="6">
        <f t="shared" si="8"/>
        <v>11746</v>
      </c>
      <c r="E1737" s="91" t="s">
        <v>66</v>
      </c>
      <c r="F1737" s="91" t="s">
        <v>1650</v>
      </c>
      <c r="G1737" s="91" t="s">
        <v>1651</v>
      </c>
      <c r="H1737" s="3" t="s">
        <v>1135</v>
      </c>
      <c r="I1737" s="3" t="s">
        <v>1652</v>
      </c>
      <c r="K1737" s="3" t="s">
        <v>1653</v>
      </c>
      <c r="L1737" s="3" t="s">
        <v>281</v>
      </c>
      <c r="M1737" s="3" t="s">
        <v>4844</v>
      </c>
      <c r="N1737" s="10"/>
    </row>
    <row r="1738" ht="12.75" spans="2:14">
      <c r="B1738" s="6">
        <f t="shared" si="8"/>
        <v>11747</v>
      </c>
      <c r="E1738" s="91" t="s">
        <v>66</v>
      </c>
      <c r="F1738" s="91" t="s">
        <v>1654</v>
      </c>
      <c r="G1738" s="91" t="s">
        <v>1651</v>
      </c>
      <c r="H1738" s="3" t="s">
        <v>1135</v>
      </c>
      <c r="I1738" s="3" t="s">
        <v>1652</v>
      </c>
      <c r="K1738" s="3" t="s">
        <v>1653</v>
      </c>
      <c r="L1738" s="3" t="s">
        <v>281</v>
      </c>
      <c r="M1738" s="3" t="s">
        <v>4844</v>
      </c>
      <c r="N1738" s="10"/>
    </row>
    <row r="1739" ht="12.75" spans="2:14">
      <c r="B1739" s="6">
        <f t="shared" si="8"/>
        <v>11748</v>
      </c>
      <c r="E1739" s="91" t="s">
        <v>66</v>
      </c>
      <c r="F1739" s="91" t="s">
        <v>1655</v>
      </c>
      <c r="G1739" s="91" t="s">
        <v>1651</v>
      </c>
      <c r="H1739" s="3" t="s">
        <v>1135</v>
      </c>
      <c r="I1739" s="3" t="s">
        <v>1652</v>
      </c>
      <c r="K1739" s="3" t="s">
        <v>1653</v>
      </c>
      <c r="L1739" s="3" t="s">
        <v>281</v>
      </c>
      <c r="M1739" s="3" t="s">
        <v>4844</v>
      </c>
      <c r="N1739" s="10"/>
    </row>
    <row r="1740" ht="12.75" spans="2:14">
      <c r="B1740" s="6">
        <f t="shared" si="8"/>
        <v>11749</v>
      </c>
      <c r="E1740" s="91" t="s">
        <v>10</v>
      </c>
      <c r="F1740" s="91" t="s">
        <v>3612</v>
      </c>
      <c r="G1740" s="3">
        <v>2020</v>
      </c>
      <c r="H1740" s="3" t="s">
        <v>166</v>
      </c>
      <c r="I1740" s="3" t="s">
        <v>1026</v>
      </c>
      <c r="J1740" s="3"/>
      <c r="K1740" s="3">
        <v>78</v>
      </c>
      <c r="L1740" s="3" t="s">
        <v>14</v>
      </c>
      <c r="M1740" s="3" t="s">
        <v>4844</v>
      </c>
      <c r="N1740" s="10"/>
    </row>
    <row r="1741" ht="12.75" spans="2:14">
      <c r="B1741" s="6">
        <f t="shared" si="8"/>
        <v>11750</v>
      </c>
      <c r="E1741" s="91" t="s">
        <v>10</v>
      </c>
      <c r="F1741" s="91" t="s">
        <v>3613</v>
      </c>
      <c r="G1741" s="3">
        <v>2020</v>
      </c>
      <c r="H1741" s="3" t="s">
        <v>166</v>
      </c>
      <c r="I1741" s="3" t="s">
        <v>1026</v>
      </c>
      <c r="J1741" s="3"/>
      <c r="K1741" s="3">
        <v>78</v>
      </c>
      <c r="L1741" s="3" t="s">
        <v>14</v>
      </c>
      <c r="M1741" s="3" t="s">
        <v>4844</v>
      </c>
      <c r="N1741" s="10"/>
    </row>
    <row r="1742" ht="12.75" spans="2:14">
      <c r="B1742" s="6">
        <f t="shared" si="8"/>
        <v>11751</v>
      </c>
      <c r="E1742" s="91" t="s">
        <v>10</v>
      </c>
      <c r="F1742" s="91" t="s">
        <v>3614</v>
      </c>
      <c r="G1742" s="3">
        <v>2020</v>
      </c>
      <c r="H1742" s="3" t="s">
        <v>166</v>
      </c>
      <c r="I1742" s="3" t="s">
        <v>1026</v>
      </c>
      <c r="J1742" s="3"/>
      <c r="K1742" s="3">
        <v>78</v>
      </c>
      <c r="L1742" s="3" t="s">
        <v>14</v>
      </c>
      <c r="M1742" s="3" t="s">
        <v>4844</v>
      </c>
      <c r="N1742" s="10"/>
    </row>
    <row r="1743" ht="12.75" spans="2:14">
      <c r="B1743" s="6">
        <f t="shared" si="8"/>
        <v>11752</v>
      </c>
      <c r="E1743" s="91" t="s">
        <v>10</v>
      </c>
      <c r="F1743" s="91" t="s">
        <v>3615</v>
      </c>
      <c r="G1743" s="3">
        <v>2020</v>
      </c>
      <c r="H1743" s="3" t="s">
        <v>166</v>
      </c>
      <c r="I1743" s="3" t="s">
        <v>1026</v>
      </c>
      <c r="J1743" s="3"/>
      <c r="K1743" s="3">
        <v>78</v>
      </c>
      <c r="L1743" s="3" t="s">
        <v>14</v>
      </c>
      <c r="M1743" s="3" t="s">
        <v>4844</v>
      </c>
      <c r="N1743" s="10"/>
    </row>
    <row r="1744" ht="12.75" spans="2:14">
      <c r="B1744" s="6">
        <f t="shared" si="8"/>
        <v>11753</v>
      </c>
      <c r="E1744" s="91" t="s">
        <v>10</v>
      </c>
      <c r="F1744" s="91" t="s">
        <v>3616</v>
      </c>
      <c r="G1744" s="3">
        <v>2020</v>
      </c>
      <c r="H1744" s="3" t="s">
        <v>166</v>
      </c>
      <c r="I1744" s="3" t="s">
        <v>1026</v>
      </c>
      <c r="J1744" s="3"/>
      <c r="K1744" s="3">
        <v>78</v>
      </c>
      <c r="L1744" s="3" t="s">
        <v>14</v>
      </c>
      <c r="M1744" s="3" t="s">
        <v>4844</v>
      </c>
      <c r="N1744" s="10"/>
    </row>
    <row r="1745" ht="12.75" spans="2:14">
      <c r="B1745" s="6">
        <f t="shared" si="8"/>
        <v>11754</v>
      </c>
      <c r="E1745" s="91" t="s">
        <v>10</v>
      </c>
      <c r="F1745" s="91" t="s">
        <v>3617</v>
      </c>
      <c r="G1745" s="3">
        <v>2020</v>
      </c>
      <c r="H1745" s="3" t="s">
        <v>166</v>
      </c>
      <c r="I1745" s="3" t="s">
        <v>1026</v>
      </c>
      <c r="J1745" s="3"/>
      <c r="K1745" s="3">
        <v>78</v>
      </c>
      <c r="L1745" s="3" t="s">
        <v>14</v>
      </c>
      <c r="M1745" s="3" t="s">
        <v>4844</v>
      </c>
      <c r="N1745" s="10"/>
    </row>
    <row r="1746" ht="12.75" spans="2:14">
      <c r="B1746" s="6">
        <f t="shared" si="8"/>
        <v>11755</v>
      </c>
      <c r="E1746" s="91" t="s">
        <v>10</v>
      </c>
      <c r="F1746" s="91" t="s">
        <v>1272</v>
      </c>
      <c r="G1746" s="3">
        <v>2020</v>
      </c>
      <c r="H1746" s="3" t="s">
        <v>1016</v>
      </c>
      <c r="I1746" s="3" t="s">
        <v>1001</v>
      </c>
      <c r="J1746" s="3" t="s">
        <v>1164</v>
      </c>
      <c r="K1746" s="3" t="s">
        <v>1273</v>
      </c>
      <c r="L1746" s="3" t="s">
        <v>40</v>
      </c>
      <c r="M1746" s="3" t="s">
        <v>4844</v>
      </c>
      <c r="N1746" s="10"/>
    </row>
    <row r="1747" ht="12.75" spans="2:14">
      <c r="B1747" s="6">
        <f t="shared" si="8"/>
        <v>11756</v>
      </c>
      <c r="E1747" s="91" t="s">
        <v>10</v>
      </c>
      <c r="F1747" s="91" t="s">
        <v>1274</v>
      </c>
      <c r="G1747" s="3">
        <v>2018</v>
      </c>
      <c r="H1747" s="3" t="s">
        <v>907</v>
      </c>
      <c r="I1747" s="3" t="s">
        <v>1020</v>
      </c>
      <c r="J1747" s="3"/>
      <c r="K1747" s="3">
        <v>63</v>
      </c>
      <c r="L1747" s="3" t="s">
        <v>14</v>
      </c>
      <c r="M1747" s="3" t="s">
        <v>4844</v>
      </c>
      <c r="N1747" s="10"/>
    </row>
    <row r="1748" ht="12.75" spans="2:14">
      <c r="B1748" s="6">
        <f t="shared" si="8"/>
        <v>11757</v>
      </c>
      <c r="E1748" s="91" t="s">
        <v>10</v>
      </c>
      <c r="F1748" s="91" t="s">
        <v>1053</v>
      </c>
      <c r="G1748" s="3">
        <v>2020</v>
      </c>
      <c r="H1748" s="3" t="s">
        <v>1054</v>
      </c>
      <c r="I1748" s="3" t="s">
        <v>1055</v>
      </c>
      <c r="J1748" s="3"/>
      <c r="K1748" s="3" t="s">
        <v>1056</v>
      </c>
      <c r="L1748" s="3" t="s">
        <v>27</v>
      </c>
      <c r="M1748" s="3" t="s">
        <v>4844</v>
      </c>
      <c r="N1748" s="10"/>
    </row>
    <row r="1749" ht="12.75" spans="2:14">
      <c r="B1749" s="3">
        <v>11758</v>
      </c>
      <c r="E1749" s="91" t="s">
        <v>10</v>
      </c>
      <c r="F1749" s="91" t="s">
        <v>1275</v>
      </c>
      <c r="G1749" s="3">
        <v>2020</v>
      </c>
      <c r="H1749" s="3" t="s">
        <v>1054</v>
      </c>
      <c r="I1749" s="3" t="s">
        <v>1055</v>
      </c>
      <c r="J1749" s="3"/>
      <c r="K1749" s="3" t="s">
        <v>1056</v>
      </c>
      <c r="L1749" s="3" t="s">
        <v>14</v>
      </c>
      <c r="M1749" s="3" t="s">
        <v>4844</v>
      </c>
      <c r="N1749" s="10"/>
    </row>
    <row r="1750" ht="12.75" spans="2:14">
      <c r="B1750" s="3">
        <v>11759</v>
      </c>
      <c r="E1750" s="91" t="s">
        <v>10</v>
      </c>
      <c r="F1750" s="91" t="s">
        <v>1057</v>
      </c>
      <c r="G1750" s="3">
        <v>2020</v>
      </c>
      <c r="H1750" s="3" t="s">
        <v>1054</v>
      </c>
      <c r="I1750" s="3" t="s">
        <v>1055</v>
      </c>
      <c r="J1750" s="3"/>
      <c r="K1750" s="3" t="s">
        <v>1056</v>
      </c>
      <c r="L1750" s="3" t="s">
        <v>27</v>
      </c>
      <c r="M1750" s="3" t="s">
        <v>4844</v>
      </c>
      <c r="N1750" s="10"/>
    </row>
    <row r="1751" ht="12.75" spans="2:14">
      <c r="B1751" s="3">
        <v>11760</v>
      </c>
      <c r="E1751" s="91" t="s">
        <v>10</v>
      </c>
      <c r="F1751" s="91" t="s">
        <v>1058</v>
      </c>
      <c r="G1751" s="3">
        <v>2020</v>
      </c>
      <c r="H1751" s="3" t="s">
        <v>1054</v>
      </c>
      <c r="I1751" s="3" t="s">
        <v>1055</v>
      </c>
      <c r="J1751" s="3" t="s">
        <v>1059</v>
      </c>
      <c r="K1751" s="3" t="s">
        <v>1056</v>
      </c>
      <c r="L1751" s="3" t="s">
        <v>27</v>
      </c>
      <c r="M1751" s="3" t="s">
        <v>4844</v>
      </c>
      <c r="N1751" s="10"/>
    </row>
    <row r="1752" ht="12.75" spans="2:14">
      <c r="B1752" s="3">
        <v>11761</v>
      </c>
      <c r="E1752" s="91" t="s">
        <v>10</v>
      </c>
      <c r="F1752" s="91" t="s">
        <v>1276</v>
      </c>
      <c r="G1752" s="3">
        <v>2018</v>
      </c>
      <c r="H1752" s="3" t="s">
        <v>1277</v>
      </c>
      <c r="I1752" s="3" t="s">
        <v>1278</v>
      </c>
      <c r="J1752" s="3" t="s">
        <v>1279</v>
      </c>
      <c r="K1752" s="3">
        <v>75</v>
      </c>
      <c r="L1752" s="3" t="s">
        <v>14</v>
      </c>
      <c r="M1752" s="3" t="s">
        <v>4844</v>
      </c>
      <c r="N1752" s="10"/>
    </row>
    <row r="1753" ht="12.75" spans="2:14">
      <c r="B1753" s="3">
        <v>11762</v>
      </c>
      <c r="E1753" s="91" t="s">
        <v>10</v>
      </c>
      <c r="F1753" s="91" t="s">
        <v>1280</v>
      </c>
      <c r="G1753" s="3">
        <v>2018</v>
      </c>
      <c r="H1753" s="3" t="s">
        <v>970</v>
      </c>
      <c r="I1753" s="3" t="s">
        <v>1020</v>
      </c>
      <c r="J1753" s="3"/>
      <c r="K1753" s="3">
        <v>40</v>
      </c>
      <c r="L1753" s="3" t="s">
        <v>14</v>
      </c>
      <c r="M1753" s="3" t="s">
        <v>4844</v>
      </c>
      <c r="N1753" s="10"/>
    </row>
    <row r="1754" ht="12.75" spans="2:14">
      <c r="B1754" s="3">
        <v>11763</v>
      </c>
      <c r="E1754" s="91" t="s">
        <v>10</v>
      </c>
      <c r="F1754" s="91" t="s">
        <v>909</v>
      </c>
      <c r="G1754" s="3">
        <v>2017</v>
      </c>
      <c r="H1754" s="3" t="s">
        <v>93</v>
      </c>
      <c r="I1754" s="3" t="s">
        <v>29</v>
      </c>
      <c r="J1754" s="3" t="s">
        <v>86</v>
      </c>
      <c r="K1754" s="3">
        <v>269</v>
      </c>
      <c r="L1754" s="3" t="s">
        <v>342</v>
      </c>
      <c r="M1754" s="3" t="s">
        <v>4846</v>
      </c>
      <c r="N1754" s="10"/>
    </row>
    <row r="1755" ht="12.75" spans="2:14">
      <c r="B1755" s="3">
        <v>11764</v>
      </c>
      <c r="E1755" s="91" t="s">
        <v>10</v>
      </c>
      <c r="F1755" s="91" t="s">
        <v>2568</v>
      </c>
      <c r="G1755" s="3">
        <v>2019</v>
      </c>
      <c r="H1755" s="3" t="s">
        <v>2005</v>
      </c>
      <c r="I1755" s="3" t="s">
        <v>1841</v>
      </c>
      <c r="J1755" s="3"/>
      <c r="K1755" s="3">
        <v>168</v>
      </c>
      <c r="L1755" s="3" t="s">
        <v>40</v>
      </c>
      <c r="M1755" s="3" t="s">
        <v>4845</v>
      </c>
      <c r="N1755" s="10"/>
    </row>
    <row r="1756" ht="12.75" spans="2:14">
      <c r="B1756" s="3">
        <v>11765</v>
      </c>
      <c r="E1756" s="91" t="s">
        <v>10</v>
      </c>
      <c r="F1756" s="91" t="s">
        <v>2649</v>
      </c>
      <c r="G1756" s="3">
        <v>2020</v>
      </c>
      <c r="H1756" s="3" t="s">
        <v>907</v>
      </c>
      <c r="I1756" s="3" t="s">
        <v>2447</v>
      </c>
      <c r="J1756" s="3" t="s">
        <v>2650</v>
      </c>
      <c r="K1756" s="3" t="s">
        <v>2651</v>
      </c>
      <c r="L1756" s="3" t="s">
        <v>14</v>
      </c>
      <c r="M1756" s="3" t="s">
        <v>4845</v>
      </c>
      <c r="N1756" s="10"/>
    </row>
    <row r="1757" ht="12.75" spans="2:14">
      <c r="B1757" s="3">
        <v>11766</v>
      </c>
      <c r="E1757" s="91" t="s">
        <v>10</v>
      </c>
      <c r="F1757" s="91" t="s">
        <v>2597</v>
      </c>
      <c r="G1757" s="3">
        <v>2020</v>
      </c>
      <c r="H1757" s="3" t="s">
        <v>907</v>
      </c>
      <c r="I1757" s="3" t="s">
        <v>2447</v>
      </c>
      <c r="J1757" s="3" t="s">
        <v>2598</v>
      </c>
      <c r="K1757" s="3" t="s">
        <v>2599</v>
      </c>
      <c r="L1757" s="3" t="s">
        <v>170</v>
      </c>
      <c r="M1757" s="3" t="s">
        <v>4845</v>
      </c>
      <c r="N1757" s="10"/>
    </row>
    <row r="1758" ht="12.75" spans="2:14">
      <c r="B1758" s="3">
        <v>11767</v>
      </c>
      <c r="E1758" s="91" t="s">
        <v>10</v>
      </c>
      <c r="F1758" s="91" t="s">
        <v>2205</v>
      </c>
      <c r="G1758" s="3">
        <v>2019</v>
      </c>
      <c r="H1758" s="3" t="s">
        <v>150</v>
      </c>
      <c r="I1758" s="3" t="s">
        <v>1832</v>
      </c>
      <c r="J1758" s="3"/>
      <c r="K1758" s="3">
        <v>541</v>
      </c>
      <c r="L1758" s="3" t="s">
        <v>40</v>
      </c>
      <c r="M1758" s="3" t="s">
        <v>4845</v>
      </c>
      <c r="N1758" s="10"/>
    </row>
    <row r="1759" ht="12.75" spans="2:14">
      <c r="B1759" s="3">
        <v>11768</v>
      </c>
      <c r="E1759" s="91" t="s">
        <v>10</v>
      </c>
      <c r="F1759" s="91" t="s">
        <v>2206</v>
      </c>
      <c r="G1759" s="3">
        <v>2019</v>
      </c>
      <c r="H1759" s="3" t="s">
        <v>150</v>
      </c>
      <c r="I1759" s="3" t="s">
        <v>1832</v>
      </c>
      <c r="J1759" s="3"/>
      <c r="K1759" s="3">
        <v>541</v>
      </c>
      <c r="L1759" s="3" t="s">
        <v>40</v>
      </c>
      <c r="M1759" s="3" t="s">
        <v>4845</v>
      </c>
      <c r="N1759" s="10"/>
    </row>
    <row r="1760" ht="12.75" spans="2:14">
      <c r="B1760" s="3">
        <v>11769</v>
      </c>
      <c r="E1760" s="91" t="s">
        <v>10</v>
      </c>
      <c r="F1760" s="91" t="s">
        <v>2207</v>
      </c>
      <c r="G1760" s="3">
        <v>2019</v>
      </c>
      <c r="H1760" s="3" t="s">
        <v>150</v>
      </c>
      <c r="I1760" s="3" t="s">
        <v>1832</v>
      </c>
      <c r="J1760" s="3"/>
      <c r="K1760" s="3">
        <v>541</v>
      </c>
      <c r="L1760" s="3" t="s">
        <v>40</v>
      </c>
      <c r="M1760" s="3" t="s">
        <v>4845</v>
      </c>
      <c r="N1760" s="10"/>
    </row>
    <row r="1761" ht="12.75" spans="2:14">
      <c r="B1761" s="3">
        <v>11770</v>
      </c>
      <c r="E1761" s="91" t="s">
        <v>10</v>
      </c>
      <c r="F1761" s="91" t="s">
        <v>2208</v>
      </c>
      <c r="G1761" s="3">
        <v>2019</v>
      </c>
      <c r="H1761" s="3" t="s">
        <v>150</v>
      </c>
      <c r="I1761" s="3" t="s">
        <v>1832</v>
      </c>
      <c r="J1761" s="3"/>
      <c r="K1761" s="3">
        <v>541</v>
      </c>
      <c r="L1761" s="3" t="s">
        <v>40</v>
      </c>
      <c r="M1761" s="3" t="s">
        <v>4845</v>
      </c>
      <c r="N1761" s="10"/>
    </row>
    <row r="1762" ht="12.75" spans="2:14">
      <c r="B1762" s="3">
        <v>11771</v>
      </c>
      <c r="E1762" s="91" t="s">
        <v>10</v>
      </c>
      <c r="F1762" s="91" t="s">
        <v>2209</v>
      </c>
      <c r="G1762" s="3">
        <v>2019</v>
      </c>
      <c r="H1762" s="3" t="s">
        <v>150</v>
      </c>
      <c r="I1762" s="3" t="s">
        <v>1832</v>
      </c>
      <c r="J1762" s="3"/>
      <c r="K1762" s="3">
        <v>541</v>
      </c>
      <c r="L1762" s="3" t="s">
        <v>40</v>
      </c>
      <c r="M1762" s="3" t="s">
        <v>4845</v>
      </c>
      <c r="N1762" s="10"/>
    </row>
    <row r="1763" ht="12.75" spans="2:14">
      <c r="B1763" s="3">
        <v>11772</v>
      </c>
      <c r="E1763" s="91" t="s">
        <v>10</v>
      </c>
      <c r="F1763" s="91" t="s">
        <v>1979</v>
      </c>
      <c r="G1763" s="3">
        <v>2019</v>
      </c>
      <c r="H1763" s="3" t="s">
        <v>150</v>
      </c>
      <c r="I1763" s="3" t="s">
        <v>1815</v>
      </c>
      <c r="J1763" s="3"/>
      <c r="K1763" s="3">
        <v>591</v>
      </c>
      <c r="L1763" s="3" t="s">
        <v>40</v>
      </c>
      <c r="M1763" s="3" t="s">
        <v>4845</v>
      </c>
      <c r="N1763" s="10"/>
    </row>
    <row r="1764" ht="12.75" spans="2:14">
      <c r="B1764" s="3">
        <v>11773</v>
      </c>
      <c r="E1764" s="91" t="s">
        <v>10</v>
      </c>
      <c r="F1764" s="91" t="s">
        <v>1980</v>
      </c>
      <c r="G1764" s="3">
        <v>2019</v>
      </c>
      <c r="H1764" s="3" t="s">
        <v>150</v>
      </c>
      <c r="I1764" s="3" t="s">
        <v>1815</v>
      </c>
      <c r="J1764" s="3"/>
      <c r="K1764" s="3">
        <v>591</v>
      </c>
      <c r="L1764" s="3" t="s">
        <v>40</v>
      </c>
      <c r="M1764" s="3" t="s">
        <v>4845</v>
      </c>
      <c r="N1764" s="10"/>
    </row>
    <row r="1765" ht="12.75" spans="2:14">
      <c r="B1765" s="3">
        <v>11774</v>
      </c>
      <c r="E1765" s="91" t="s">
        <v>10</v>
      </c>
      <c r="F1765" s="91" t="s">
        <v>1981</v>
      </c>
      <c r="G1765" s="3">
        <v>2019</v>
      </c>
      <c r="H1765" s="3" t="s">
        <v>150</v>
      </c>
      <c r="I1765" s="3" t="s">
        <v>1815</v>
      </c>
      <c r="J1765" s="3"/>
      <c r="K1765" s="3">
        <v>591</v>
      </c>
      <c r="L1765" s="3" t="s">
        <v>40</v>
      </c>
      <c r="M1765" s="3" t="s">
        <v>4845</v>
      </c>
      <c r="N1765" s="10"/>
    </row>
    <row r="1766" ht="12.75" spans="2:14">
      <c r="B1766" s="3">
        <v>11775</v>
      </c>
      <c r="E1766" s="91" t="s">
        <v>545</v>
      </c>
      <c r="F1766" s="91" t="s">
        <v>3064</v>
      </c>
      <c r="G1766" s="3">
        <v>2015</v>
      </c>
      <c r="H1766" s="3" t="s">
        <v>93</v>
      </c>
      <c r="I1766" s="3" t="s">
        <v>3065</v>
      </c>
      <c r="J1766" s="3" t="s">
        <v>3066</v>
      </c>
      <c r="K1766" s="3">
        <v>328</v>
      </c>
      <c r="L1766" s="3" t="s">
        <v>548</v>
      </c>
      <c r="M1766" s="3" t="s">
        <v>4845</v>
      </c>
      <c r="N1766" s="10"/>
    </row>
    <row r="1767" ht="12.75" spans="2:14">
      <c r="B1767" s="3">
        <v>11776</v>
      </c>
      <c r="E1767" s="91" t="s">
        <v>545</v>
      </c>
      <c r="F1767" s="91" t="s">
        <v>3067</v>
      </c>
      <c r="G1767" s="3">
        <v>2015</v>
      </c>
      <c r="H1767" s="3" t="s">
        <v>93</v>
      </c>
      <c r="I1767" s="3" t="s">
        <v>3065</v>
      </c>
      <c r="J1767" s="3" t="s">
        <v>3068</v>
      </c>
      <c r="K1767" s="3">
        <v>328</v>
      </c>
      <c r="L1767" s="3" t="s">
        <v>548</v>
      </c>
      <c r="M1767" s="3" t="s">
        <v>4845</v>
      </c>
      <c r="N1767" s="10"/>
    </row>
    <row r="1768" ht="12.75" spans="2:14">
      <c r="B1768" s="3">
        <v>11777</v>
      </c>
      <c r="E1768" s="91" t="s">
        <v>545</v>
      </c>
      <c r="F1768" s="91" t="s">
        <v>926</v>
      </c>
      <c r="G1768" s="3">
        <v>2012</v>
      </c>
      <c r="H1768" s="3" t="s">
        <v>93</v>
      </c>
      <c r="I1768" s="3" t="s">
        <v>285</v>
      </c>
      <c r="J1768" s="3" t="s">
        <v>927</v>
      </c>
      <c r="K1768" s="3">
        <v>230</v>
      </c>
      <c r="L1768" s="3" t="s">
        <v>928</v>
      </c>
      <c r="M1768" s="3" t="s">
        <v>4846</v>
      </c>
      <c r="N1768" s="10"/>
    </row>
    <row r="1769" ht="12.75" spans="2:14">
      <c r="B1769" s="3">
        <v>11778</v>
      </c>
      <c r="E1769" s="91" t="s">
        <v>545</v>
      </c>
      <c r="F1769" s="91" t="s">
        <v>929</v>
      </c>
      <c r="G1769" s="3">
        <v>2012</v>
      </c>
      <c r="H1769" s="3" t="s">
        <v>93</v>
      </c>
      <c r="I1769" s="3" t="s">
        <v>285</v>
      </c>
      <c r="J1769" s="3" t="s">
        <v>927</v>
      </c>
      <c r="K1769" s="3">
        <v>230</v>
      </c>
      <c r="L1769" s="3" t="s">
        <v>928</v>
      </c>
      <c r="M1769" s="3" t="s">
        <v>4846</v>
      </c>
      <c r="N1769" s="10"/>
    </row>
    <row r="1770" ht="12.75" spans="2:14">
      <c r="B1770" s="3">
        <v>11779</v>
      </c>
      <c r="E1770" s="91" t="s">
        <v>10</v>
      </c>
      <c r="F1770" s="91" t="s">
        <v>2344</v>
      </c>
      <c r="G1770" s="3">
        <v>2018</v>
      </c>
      <c r="H1770" s="3" t="s">
        <v>2345</v>
      </c>
      <c r="I1770" s="3" t="s">
        <v>1809</v>
      </c>
      <c r="J1770" s="3" t="s">
        <v>2346</v>
      </c>
      <c r="K1770" s="3">
        <v>19</v>
      </c>
      <c r="L1770" s="3" t="s">
        <v>40</v>
      </c>
      <c r="M1770" s="3" t="s">
        <v>4845</v>
      </c>
      <c r="N1770" s="10"/>
    </row>
    <row r="1771" ht="12.75" spans="2:14">
      <c r="B1771" s="3">
        <v>11780</v>
      </c>
      <c r="E1771" s="91" t="s">
        <v>10</v>
      </c>
      <c r="F1771" s="91" t="s">
        <v>2347</v>
      </c>
      <c r="G1771" s="3">
        <v>2019</v>
      </c>
      <c r="H1771" s="3" t="s">
        <v>150</v>
      </c>
      <c r="I1771" s="3" t="s">
        <v>1841</v>
      </c>
      <c r="J1771" s="3"/>
      <c r="K1771" s="3">
        <v>580</v>
      </c>
      <c r="L1771" s="3" t="s">
        <v>40</v>
      </c>
      <c r="M1771" s="3" t="s">
        <v>4845</v>
      </c>
      <c r="N1771" s="10"/>
    </row>
    <row r="1772" ht="12.75" spans="2:14">
      <c r="B1772" s="3">
        <v>11781</v>
      </c>
      <c r="E1772" s="91" t="s">
        <v>10</v>
      </c>
      <c r="F1772" s="91" t="s">
        <v>2451</v>
      </c>
      <c r="G1772" s="3">
        <v>2019</v>
      </c>
      <c r="H1772" s="3" t="s">
        <v>1988</v>
      </c>
      <c r="I1772" s="3" t="s">
        <v>1841</v>
      </c>
      <c r="J1772" s="3" t="s">
        <v>2452</v>
      </c>
      <c r="K1772" s="3">
        <v>259</v>
      </c>
      <c r="L1772" s="3" t="s">
        <v>40</v>
      </c>
      <c r="M1772" s="3" t="s">
        <v>4845</v>
      </c>
      <c r="N1772" s="10"/>
    </row>
    <row r="1773" ht="12.75" spans="2:14">
      <c r="B1773" s="3">
        <v>11782</v>
      </c>
      <c r="E1773" s="91" t="s">
        <v>10</v>
      </c>
      <c r="F1773" s="91" t="s">
        <v>2348</v>
      </c>
      <c r="G1773" s="3">
        <v>2019</v>
      </c>
      <c r="H1773" s="3" t="s">
        <v>150</v>
      </c>
      <c r="I1773" s="3" t="s">
        <v>1841</v>
      </c>
      <c r="J1773" s="3"/>
      <c r="K1773" s="3">
        <v>298</v>
      </c>
      <c r="L1773" s="3" t="s">
        <v>40</v>
      </c>
      <c r="M1773" s="3" t="s">
        <v>4845</v>
      </c>
      <c r="N1773" s="10"/>
    </row>
    <row r="1774" ht="12.75" spans="2:14">
      <c r="B1774" s="3">
        <v>11783</v>
      </c>
      <c r="E1774" s="91" t="s">
        <v>10</v>
      </c>
      <c r="F1774" s="91" t="s">
        <v>2083</v>
      </c>
      <c r="G1774" s="3">
        <v>2019</v>
      </c>
      <c r="H1774" s="3" t="s">
        <v>150</v>
      </c>
      <c r="I1774" s="3" t="s">
        <v>1778</v>
      </c>
      <c r="J1774" s="3"/>
      <c r="K1774" s="3">
        <v>210</v>
      </c>
      <c r="L1774" s="3" t="s">
        <v>40</v>
      </c>
      <c r="M1774" s="3" t="s">
        <v>4845</v>
      </c>
      <c r="N1774" s="10"/>
    </row>
    <row r="1775" ht="12.75" spans="2:14">
      <c r="B1775" s="3">
        <v>11784</v>
      </c>
      <c r="E1775" s="91" t="s">
        <v>10</v>
      </c>
      <c r="F1775" s="91" t="s">
        <v>1849</v>
      </c>
      <c r="G1775" s="3">
        <v>2019</v>
      </c>
      <c r="H1775" s="3" t="s">
        <v>93</v>
      </c>
      <c r="I1775" s="3" t="s">
        <v>1832</v>
      </c>
      <c r="J1775" s="3"/>
      <c r="K1775" s="3">
        <v>75</v>
      </c>
      <c r="L1775" s="3" t="s">
        <v>40</v>
      </c>
      <c r="M1775" s="3" t="s">
        <v>4845</v>
      </c>
      <c r="N1775" s="10"/>
    </row>
    <row r="1776" ht="12.75" spans="2:14">
      <c r="B1776" s="3">
        <v>11785</v>
      </c>
      <c r="E1776" s="91" t="s">
        <v>10</v>
      </c>
      <c r="F1776" s="91" t="s">
        <v>2814</v>
      </c>
      <c r="G1776" s="3">
        <v>2019</v>
      </c>
      <c r="H1776" s="3" t="s">
        <v>1988</v>
      </c>
      <c r="I1776" s="3" t="s">
        <v>1983</v>
      </c>
      <c r="J1776" s="3"/>
      <c r="K1776" s="3">
        <v>207</v>
      </c>
      <c r="L1776" s="3" t="s">
        <v>40</v>
      </c>
      <c r="M1776" s="3" t="s">
        <v>4845</v>
      </c>
      <c r="N1776" s="10"/>
    </row>
    <row r="1777" ht="12.75" spans="2:14">
      <c r="B1777" s="3">
        <v>11786</v>
      </c>
      <c r="E1777" s="91" t="s">
        <v>10</v>
      </c>
      <c r="F1777" s="91" t="s">
        <v>2967</v>
      </c>
      <c r="G1777" s="3">
        <v>2019</v>
      </c>
      <c r="H1777" s="3" t="s">
        <v>1988</v>
      </c>
      <c r="I1777" s="3" t="s">
        <v>2968</v>
      </c>
      <c r="J1777" s="3" t="s">
        <v>2171</v>
      </c>
      <c r="K1777" s="3">
        <v>299</v>
      </c>
      <c r="L1777" s="3" t="s">
        <v>40</v>
      </c>
      <c r="M1777" s="3" t="s">
        <v>4845</v>
      </c>
      <c r="N1777" s="10"/>
    </row>
    <row r="1778" ht="12.75" spans="2:14">
      <c r="B1778" s="3">
        <v>11787</v>
      </c>
      <c r="E1778" s="91" t="s">
        <v>10</v>
      </c>
      <c r="F1778" s="91" t="s">
        <v>2815</v>
      </c>
      <c r="G1778" s="3">
        <v>2019</v>
      </c>
      <c r="H1778" s="3" t="s">
        <v>1988</v>
      </c>
      <c r="I1778" s="3" t="s">
        <v>2672</v>
      </c>
      <c r="J1778" s="3" t="s">
        <v>2816</v>
      </c>
      <c r="K1778" s="3">
        <v>212</v>
      </c>
      <c r="L1778" s="3" t="s">
        <v>40</v>
      </c>
      <c r="M1778" s="3" t="s">
        <v>4845</v>
      </c>
      <c r="N1778" s="10"/>
    </row>
    <row r="1779" ht="12.75" spans="2:14">
      <c r="B1779" s="135">
        <v>11788</v>
      </c>
      <c r="C1779" s="183"/>
      <c r="D1779" s="183"/>
      <c r="E1779" s="184" t="s">
        <v>10</v>
      </c>
      <c r="F1779" s="184"/>
      <c r="G1779" s="183"/>
      <c r="H1779" s="183"/>
      <c r="I1779" s="183"/>
      <c r="J1779" s="183"/>
      <c r="K1779" s="183"/>
      <c r="L1779" s="183"/>
      <c r="M1779" s="3" t="s">
        <v>4845</v>
      </c>
      <c r="N1779" s="10"/>
    </row>
    <row r="1780" ht="12.75" spans="2:14">
      <c r="B1780" s="3">
        <v>11789</v>
      </c>
      <c r="E1780" s="91" t="s">
        <v>10</v>
      </c>
      <c r="F1780" s="91" t="s">
        <v>2260</v>
      </c>
      <c r="G1780" s="3">
        <v>2019</v>
      </c>
      <c r="H1780" s="3" t="s">
        <v>1988</v>
      </c>
      <c r="I1780" s="3" t="s">
        <v>1852</v>
      </c>
      <c r="J1780" s="3" t="s">
        <v>2261</v>
      </c>
      <c r="K1780" s="3">
        <v>11</v>
      </c>
      <c r="L1780" s="3" t="s">
        <v>40</v>
      </c>
      <c r="M1780" s="3" t="s">
        <v>4845</v>
      </c>
      <c r="N1780" s="10"/>
    </row>
    <row r="1781" ht="12.75" spans="2:14">
      <c r="B1781" s="3">
        <v>11790</v>
      </c>
      <c r="E1781" s="91" t="s">
        <v>10</v>
      </c>
      <c r="F1781" s="91" t="s">
        <v>2262</v>
      </c>
      <c r="G1781" s="3">
        <v>2019</v>
      </c>
      <c r="H1781" s="3" t="s">
        <v>1988</v>
      </c>
      <c r="I1781" s="3" t="s">
        <v>1852</v>
      </c>
      <c r="J1781" s="3" t="s">
        <v>2261</v>
      </c>
      <c r="K1781" s="3">
        <v>11</v>
      </c>
      <c r="L1781" s="3" t="s">
        <v>40</v>
      </c>
      <c r="M1781" s="3" t="s">
        <v>4845</v>
      </c>
      <c r="N1781" s="10"/>
    </row>
    <row r="1782" ht="12.75" spans="2:14">
      <c r="B1782" s="3">
        <v>11791</v>
      </c>
      <c r="E1782" s="91" t="s">
        <v>10</v>
      </c>
      <c r="F1782" s="91" t="s">
        <v>2349</v>
      </c>
      <c r="G1782" s="3">
        <v>2019</v>
      </c>
      <c r="H1782" s="3" t="s">
        <v>93</v>
      </c>
      <c r="I1782" s="3" t="s">
        <v>1852</v>
      </c>
      <c r="J1782" s="3"/>
      <c r="K1782" s="3">
        <v>288</v>
      </c>
      <c r="L1782" s="3" t="s">
        <v>40</v>
      </c>
      <c r="M1782" s="3" t="s">
        <v>4845</v>
      </c>
      <c r="N1782" s="10"/>
    </row>
    <row r="1783" ht="12.75" spans="2:14">
      <c r="B1783" s="3">
        <v>11792</v>
      </c>
      <c r="E1783" s="91" t="s">
        <v>10</v>
      </c>
      <c r="F1783" s="91" t="s">
        <v>2817</v>
      </c>
      <c r="G1783" s="3">
        <v>2018</v>
      </c>
      <c r="H1783" s="3" t="s">
        <v>377</v>
      </c>
      <c r="I1783" s="3" t="s">
        <v>2722</v>
      </c>
      <c r="J1783" s="3" t="s">
        <v>2818</v>
      </c>
      <c r="K1783" s="3">
        <v>3</v>
      </c>
      <c r="L1783" s="3" t="s">
        <v>40</v>
      </c>
      <c r="M1783" s="3" t="s">
        <v>4845</v>
      </c>
      <c r="N1783" s="10"/>
    </row>
    <row r="1784" ht="12.75" spans="2:14">
      <c r="B1784" s="3">
        <v>11793</v>
      </c>
      <c r="E1784" s="91" t="s">
        <v>10</v>
      </c>
      <c r="F1784" s="91" t="s">
        <v>2819</v>
      </c>
      <c r="G1784" s="3">
        <v>2019</v>
      </c>
      <c r="H1784" s="3" t="s">
        <v>1988</v>
      </c>
      <c r="I1784" s="3" t="s">
        <v>1983</v>
      </c>
      <c r="J1784" s="3" t="s">
        <v>26</v>
      </c>
      <c r="K1784" s="3">
        <v>207</v>
      </c>
      <c r="L1784" s="3" t="s">
        <v>40</v>
      </c>
      <c r="M1784" s="3" t="s">
        <v>4845</v>
      </c>
      <c r="N1784" s="10"/>
    </row>
    <row r="1785" ht="12.75" spans="2:14">
      <c r="B1785" s="3">
        <v>11794</v>
      </c>
      <c r="E1785" s="91" t="s">
        <v>10</v>
      </c>
      <c r="F1785" s="91" t="s">
        <v>2820</v>
      </c>
      <c r="G1785" s="3">
        <v>2019</v>
      </c>
      <c r="H1785" s="3" t="s">
        <v>1988</v>
      </c>
      <c r="I1785" s="3" t="s">
        <v>2821</v>
      </c>
      <c r="J1785" s="3" t="s">
        <v>2822</v>
      </c>
      <c r="K1785" s="3">
        <v>240</v>
      </c>
      <c r="L1785" s="3" t="s">
        <v>40</v>
      </c>
      <c r="M1785" s="3" t="s">
        <v>4845</v>
      </c>
      <c r="N1785" s="10"/>
    </row>
    <row r="1786" ht="12.75" spans="2:14">
      <c r="B1786" s="3">
        <v>11795</v>
      </c>
      <c r="E1786" s="91" t="s">
        <v>10</v>
      </c>
      <c r="F1786" s="91" t="s">
        <v>2823</v>
      </c>
      <c r="G1786" s="3">
        <v>2019</v>
      </c>
      <c r="H1786" s="3" t="s">
        <v>365</v>
      </c>
      <c r="I1786" s="3" t="s">
        <v>2680</v>
      </c>
      <c r="J1786" s="3"/>
      <c r="K1786" s="3">
        <v>207</v>
      </c>
      <c r="L1786" s="3" t="s">
        <v>40</v>
      </c>
      <c r="M1786" s="3" t="s">
        <v>4845</v>
      </c>
      <c r="N1786" s="10"/>
    </row>
    <row r="1787" ht="12.75" spans="2:14">
      <c r="B1787" s="3">
        <v>11796</v>
      </c>
      <c r="E1787" s="91" t="s">
        <v>10</v>
      </c>
      <c r="F1787" s="91" t="s">
        <v>1850</v>
      </c>
      <c r="G1787" s="3">
        <v>2019</v>
      </c>
      <c r="H1787" s="3" t="s">
        <v>1851</v>
      </c>
      <c r="I1787" s="3" t="s">
        <v>1852</v>
      </c>
      <c r="J1787" s="3" t="s">
        <v>1853</v>
      </c>
      <c r="K1787" s="3">
        <v>25</v>
      </c>
      <c r="L1787" s="3" t="s">
        <v>40</v>
      </c>
      <c r="M1787" s="3" t="s">
        <v>4845</v>
      </c>
      <c r="N1787" s="10"/>
    </row>
    <row r="1788" ht="12.75" spans="2:14">
      <c r="B1788" s="3">
        <v>11797</v>
      </c>
      <c r="E1788" s="91" t="s">
        <v>10</v>
      </c>
      <c r="F1788" s="91" t="s">
        <v>2263</v>
      </c>
      <c r="G1788" s="3">
        <v>2019</v>
      </c>
      <c r="H1788" s="3" t="s">
        <v>97</v>
      </c>
      <c r="I1788" s="3" t="s">
        <v>2264</v>
      </c>
      <c r="J1788" s="3" t="s">
        <v>2265</v>
      </c>
      <c r="K1788" s="3">
        <v>1</v>
      </c>
      <c r="L1788" s="3" t="s">
        <v>40</v>
      </c>
      <c r="M1788" s="3" t="s">
        <v>4845</v>
      </c>
      <c r="N1788" s="10"/>
    </row>
    <row r="1789" ht="12.75" spans="2:14">
      <c r="B1789" s="3">
        <v>11798</v>
      </c>
      <c r="E1789" s="91" t="s">
        <v>10</v>
      </c>
      <c r="F1789" s="91" t="s">
        <v>1854</v>
      </c>
      <c r="G1789" s="3">
        <v>2019</v>
      </c>
      <c r="H1789" s="3" t="s">
        <v>93</v>
      </c>
      <c r="I1789" s="3" t="s">
        <v>1855</v>
      </c>
      <c r="J1789" s="3"/>
      <c r="K1789" s="3">
        <v>257</v>
      </c>
      <c r="L1789" s="3" t="s">
        <v>40</v>
      </c>
      <c r="M1789" s="3" t="s">
        <v>4845</v>
      </c>
      <c r="N1789" s="10"/>
    </row>
    <row r="1790" ht="12.75" spans="2:14">
      <c r="B1790" s="3">
        <v>11799</v>
      </c>
      <c r="E1790" s="91" t="s">
        <v>10</v>
      </c>
      <c r="F1790" s="91" t="s">
        <v>2969</v>
      </c>
      <c r="G1790" s="3">
        <v>2019</v>
      </c>
      <c r="H1790" s="3" t="s">
        <v>1988</v>
      </c>
      <c r="I1790" s="3" t="s">
        <v>1855</v>
      </c>
      <c r="J1790" s="3" t="s">
        <v>2752</v>
      </c>
      <c r="K1790" s="3">
        <v>8</v>
      </c>
      <c r="L1790" s="3" t="s">
        <v>40</v>
      </c>
      <c r="M1790" s="3" t="s">
        <v>4845</v>
      </c>
      <c r="N1790" s="10"/>
    </row>
    <row r="1791" ht="12.75" spans="2:14">
      <c r="B1791" s="3">
        <v>11800</v>
      </c>
      <c r="E1791" s="91" t="s">
        <v>10</v>
      </c>
      <c r="F1791" s="91" t="s">
        <v>2824</v>
      </c>
      <c r="G1791" s="3">
        <v>2019</v>
      </c>
      <c r="H1791" s="3" t="s">
        <v>1988</v>
      </c>
      <c r="I1791" s="3" t="s">
        <v>2691</v>
      </c>
      <c r="J1791" s="3"/>
      <c r="K1791" s="3">
        <v>224</v>
      </c>
      <c r="L1791" s="3" t="s">
        <v>40</v>
      </c>
      <c r="M1791" s="3" t="s">
        <v>4845</v>
      </c>
      <c r="N1791" s="10"/>
    </row>
    <row r="1792" ht="12.75" spans="2:14">
      <c r="B1792" s="3">
        <v>11801</v>
      </c>
      <c r="E1792" s="91" t="s">
        <v>10</v>
      </c>
      <c r="F1792" s="91" t="s">
        <v>1982</v>
      </c>
      <c r="G1792" s="3">
        <v>2019</v>
      </c>
      <c r="H1792" s="3" t="s">
        <v>93</v>
      </c>
      <c r="I1792" s="3" t="s">
        <v>1983</v>
      </c>
      <c r="J1792" s="3"/>
      <c r="K1792" s="3">
        <v>256</v>
      </c>
      <c r="L1792" s="3" t="s">
        <v>40</v>
      </c>
      <c r="M1792" s="3" t="s">
        <v>4845</v>
      </c>
      <c r="N1792" s="10"/>
    </row>
    <row r="1793" ht="12.75" spans="2:14">
      <c r="B1793" s="3">
        <v>11802</v>
      </c>
      <c r="E1793" s="91" t="s">
        <v>10</v>
      </c>
      <c r="F1793" s="91" t="s">
        <v>1984</v>
      </c>
      <c r="G1793" s="3">
        <v>2019</v>
      </c>
      <c r="H1793" s="3" t="s">
        <v>93</v>
      </c>
      <c r="I1793" s="3" t="s">
        <v>1983</v>
      </c>
      <c r="J1793" s="3"/>
      <c r="K1793" s="3">
        <v>256</v>
      </c>
      <c r="L1793" s="3" t="s">
        <v>40</v>
      </c>
      <c r="M1793" s="3" t="s">
        <v>4845</v>
      </c>
      <c r="N1793" s="10"/>
    </row>
    <row r="1794" ht="12.75" spans="2:14">
      <c r="B1794" s="6">
        <f t="shared" ref="B1794:B1808" si="9">B1793+1</f>
        <v>11803</v>
      </c>
      <c r="E1794" s="91" t="s">
        <v>10</v>
      </c>
      <c r="F1794" s="91" t="s">
        <v>2825</v>
      </c>
      <c r="G1794" s="3">
        <v>2019</v>
      </c>
      <c r="H1794" s="3" t="s">
        <v>72</v>
      </c>
      <c r="I1794" s="3" t="s">
        <v>2429</v>
      </c>
      <c r="J1794" s="3"/>
      <c r="K1794" s="3">
        <v>263</v>
      </c>
      <c r="L1794" s="3" t="s">
        <v>40</v>
      </c>
      <c r="M1794" s="3" t="s">
        <v>4845</v>
      </c>
      <c r="N1794" s="10"/>
    </row>
    <row r="1795" ht="12.75" spans="2:14">
      <c r="B1795" s="6">
        <f t="shared" si="9"/>
        <v>11804</v>
      </c>
      <c r="E1795" s="91" t="s">
        <v>10</v>
      </c>
      <c r="F1795" s="91" t="s">
        <v>2826</v>
      </c>
      <c r="G1795" s="3">
        <v>2019</v>
      </c>
      <c r="H1795" s="3" t="s">
        <v>1988</v>
      </c>
      <c r="I1795" s="3" t="s">
        <v>2429</v>
      </c>
      <c r="J1795" s="3" t="s">
        <v>2261</v>
      </c>
      <c r="K1795" s="3">
        <v>17</v>
      </c>
      <c r="L1795" s="3" t="s">
        <v>40</v>
      </c>
      <c r="M1795" s="3" t="s">
        <v>4845</v>
      </c>
      <c r="N1795" s="10"/>
    </row>
    <row r="1796" ht="12.75" spans="1:14">
      <c r="A1796" s="3" t="s">
        <v>4847</v>
      </c>
      <c r="B1796" s="6">
        <f t="shared" si="9"/>
        <v>11805</v>
      </c>
      <c r="E1796" s="91" t="s">
        <v>10</v>
      </c>
      <c r="F1796" s="91" t="s">
        <v>4589</v>
      </c>
      <c r="G1796" s="3">
        <v>1984</v>
      </c>
      <c r="H1796" s="3" t="s">
        <v>166</v>
      </c>
      <c r="I1796" s="3" t="s">
        <v>4590</v>
      </c>
      <c r="J1796" s="3"/>
      <c r="K1796" s="3">
        <v>51</v>
      </c>
      <c r="L1796" s="3" t="s">
        <v>27</v>
      </c>
      <c r="M1796" s="3" t="s">
        <v>4848</v>
      </c>
      <c r="N1796" s="10"/>
    </row>
    <row r="1797" ht="12.75" spans="1:14">
      <c r="A1797" s="3" t="s">
        <v>4847</v>
      </c>
      <c r="B1797" s="6">
        <f t="shared" si="9"/>
        <v>11806</v>
      </c>
      <c r="E1797" s="91" t="s">
        <v>10</v>
      </c>
      <c r="F1797" s="91" t="s">
        <v>4591</v>
      </c>
      <c r="G1797" s="3">
        <v>1984</v>
      </c>
      <c r="H1797" s="3" t="s">
        <v>166</v>
      </c>
      <c r="I1797" s="3" t="s">
        <v>4590</v>
      </c>
      <c r="J1797" s="3"/>
      <c r="K1797" s="3">
        <v>51</v>
      </c>
      <c r="L1797" s="3" t="s">
        <v>27</v>
      </c>
      <c r="M1797" s="3" t="s">
        <v>4848</v>
      </c>
      <c r="N1797" s="10"/>
    </row>
    <row r="1798" ht="12.75" spans="1:14">
      <c r="A1798" s="3" t="s">
        <v>4847</v>
      </c>
      <c r="B1798" s="6">
        <f t="shared" si="9"/>
        <v>11807</v>
      </c>
      <c r="E1798" s="91" t="s">
        <v>10</v>
      </c>
      <c r="F1798" s="91" t="s">
        <v>4592</v>
      </c>
      <c r="G1798" s="3">
        <v>1984</v>
      </c>
      <c r="H1798" s="3" t="s">
        <v>166</v>
      </c>
      <c r="I1798" s="3" t="s">
        <v>4590</v>
      </c>
      <c r="J1798" s="3"/>
      <c r="K1798" s="3">
        <v>51</v>
      </c>
      <c r="L1798" s="3" t="s">
        <v>27</v>
      </c>
      <c r="M1798" s="3" t="s">
        <v>4848</v>
      </c>
      <c r="N1798" s="10"/>
    </row>
    <row r="1799" ht="12.75" spans="1:14">
      <c r="A1799" s="3" t="s">
        <v>4847</v>
      </c>
      <c r="B1799" s="6">
        <f t="shared" si="9"/>
        <v>11808</v>
      </c>
      <c r="E1799" s="91" t="s">
        <v>10</v>
      </c>
      <c r="F1799" s="91" t="s">
        <v>4593</v>
      </c>
      <c r="G1799" s="3">
        <v>1984</v>
      </c>
      <c r="H1799" s="3" t="s">
        <v>166</v>
      </c>
      <c r="I1799" s="3" t="s">
        <v>4590</v>
      </c>
      <c r="J1799" s="3"/>
      <c r="K1799" s="3">
        <v>51</v>
      </c>
      <c r="L1799" s="3" t="s">
        <v>27</v>
      </c>
      <c r="M1799" s="3" t="s">
        <v>4848</v>
      </c>
      <c r="N1799" s="10"/>
    </row>
    <row r="1800" ht="12.75" spans="1:14">
      <c r="A1800" s="3" t="s">
        <v>4847</v>
      </c>
      <c r="B1800" s="6">
        <f t="shared" si="9"/>
        <v>11809</v>
      </c>
      <c r="E1800" s="91" t="s">
        <v>10</v>
      </c>
      <c r="F1800" s="91" t="s">
        <v>4594</v>
      </c>
      <c r="G1800" s="3">
        <v>1990</v>
      </c>
      <c r="H1800" s="3" t="s">
        <v>183</v>
      </c>
      <c r="I1800" s="3" t="s">
        <v>4595</v>
      </c>
      <c r="J1800" s="3"/>
      <c r="K1800" s="3">
        <v>428</v>
      </c>
      <c r="L1800" s="3" t="s">
        <v>40</v>
      </c>
      <c r="M1800" s="3" t="s">
        <v>4848</v>
      </c>
      <c r="N1800" s="10"/>
    </row>
    <row r="1801" ht="12.75" spans="1:14">
      <c r="A1801" s="3" t="s">
        <v>4847</v>
      </c>
      <c r="B1801" s="6">
        <f t="shared" si="9"/>
        <v>11810</v>
      </c>
      <c r="E1801" s="91" t="s">
        <v>10</v>
      </c>
      <c r="F1801" s="91" t="s">
        <v>4596</v>
      </c>
      <c r="G1801" s="3">
        <v>1990</v>
      </c>
      <c r="H1801" s="3" t="s">
        <v>183</v>
      </c>
      <c r="I1801" s="3" t="s">
        <v>4595</v>
      </c>
      <c r="J1801" s="3"/>
      <c r="K1801" s="3">
        <v>428</v>
      </c>
      <c r="L1801" s="3" t="s">
        <v>40</v>
      </c>
      <c r="M1801" s="3" t="s">
        <v>4848</v>
      </c>
      <c r="N1801" s="10"/>
    </row>
    <row r="1802" ht="12.75" spans="1:14">
      <c r="A1802" s="3" t="s">
        <v>4847</v>
      </c>
      <c r="B1802" s="6">
        <f t="shared" si="9"/>
        <v>11811</v>
      </c>
      <c r="E1802" s="91" t="s">
        <v>10</v>
      </c>
      <c r="F1802" s="91" t="s">
        <v>4597</v>
      </c>
      <c r="G1802" s="3">
        <v>1990</v>
      </c>
      <c r="H1802" s="3" t="s">
        <v>183</v>
      </c>
      <c r="I1802" s="3" t="s">
        <v>4595</v>
      </c>
      <c r="J1802" s="3"/>
      <c r="K1802" s="3">
        <v>428</v>
      </c>
      <c r="L1802" s="3" t="s">
        <v>40</v>
      </c>
      <c r="M1802" s="3" t="s">
        <v>4848</v>
      </c>
      <c r="N1802" s="10"/>
    </row>
    <row r="1803" ht="12.75" spans="1:14">
      <c r="A1803" s="3" t="s">
        <v>4847</v>
      </c>
      <c r="B1803" s="6">
        <f t="shared" si="9"/>
        <v>11812</v>
      </c>
      <c r="E1803" s="91" t="s">
        <v>10</v>
      </c>
      <c r="F1803" s="91" t="s">
        <v>4598</v>
      </c>
      <c r="G1803" s="3">
        <v>1990</v>
      </c>
      <c r="H1803" s="3" t="s">
        <v>183</v>
      </c>
      <c r="I1803" s="3" t="s">
        <v>4595</v>
      </c>
      <c r="J1803" s="3"/>
      <c r="K1803" s="3">
        <v>428</v>
      </c>
      <c r="L1803" s="3" t="s">
        <v>40</v>
      </c>
      <c r="M1803" s="3" t="s">
        <v>4848</v>
      </c>
      <c r="N1803" s="10"/>
    </row>
    <row r="1804" ht="12.75" spans="1:14">
      <c r="A1804" s="3" t="s">
        <v>4847</v>
      </c>
      <c r="B1804" s="6">
        <f t="shared" si="9"/>
        <v>11813</v>
      </c>
      <c r="E1804" s="91" t="s">
        <v>10</v>
      </c>
      <c r="F1804" s="91" t="s">
        <v>4599</v>
      </c>
      <c r="G1804" s="3">
        <v>1990</v>
      </c>
      <c r="H1804" s="3" t="s">
        <v>183</v>
      </c>
      <c r="I1804" s="3" t="s">
        <v>4595</v>
      </c>
      <c r="J1804" s="3"/>
      <c r="K1804" s="3">
        <v>428</v>
      </c>
      <c r="L1804" s="3" t="s">
        <v>40</v>
      </c>
      <c r="M1804" s="3" t="s">
        <v>4848</v>
      </c>
      <c r="N1804" s="10"/>
    </row>
    <row r="1805" ht="12.75" spans="1:14">
      <c r="A1805" s="3" t="s">
        <v>4847</v>
      </c>
      <c r="B1805" s="6">
        <f t="shared" si="9"/>
        <v>11814</v>
      </c>
      <c r="E1805" s="91" t="s">
        <v>10</v>
      </c>
      <c r="F1805" s="91" t="s">
        <v>4600</v>
      </c>
      <c r="G1805" s="3">
        <v>1990</v>
      </c>
      <c r="H1805" s="3" t="s">
        <v>183</v>
      </c>
      <c r="I1805" s="3" t="s">
        <v>4595</v>
      </c>
      <c r="J1805" s="3"/>
      <c r="K1805" s="3">
        <v>428</v>
      </c>
      <c r="L1805" s="3" t="s">
        <v>40</v>
      </c>
      <c r="M1805" s="3" t="s">
        <v>4848</v>
      </c>
      <c r="N1805" s="10"/>
    </row>
    <row r="1806" ht="12.75" spans="1:14">
      <c r="A1806" s="3" t="s">
        <v>4847</v>
      </c>
      <c r="B1806" s="6">
        <f t="shared" si="9"/>
        <v>11815</v>
      </c>
      <c r="E1806" s="91" t="s">
        <v>10</v>
      </c>
      <c r="F1806" s="91" t="s">
        <v>4601</v>
      </c>
      <c r="G1806" s="3">
        <v>1990</v>
      </c>
      <c r="H1806" s="3" t="s">
        <v>183</v>
      </c>
      <c r="I1806" s="3" t="s">
        <v>4595</v>
      </c>
      <c r="J1806" s="3"/>
      <c r="K1806" s="3">
        <v>428</v>
      </c>
      <c r="L1806" s="3" t="s">
        <v>40</v>
      </c>
      <c r="M1806" s="3" t="s">
        <v>4848</v>
      </c>
      <c r="N1806" s="10"/>
    </row>
    <row r="1807" ht="12.75" spans="1:14">
      <c r="A1807" s="3" t="s">
        <v>4847</v>
      </c>
      <c r="B1807" s="6">
        <f t="shared" si="9"/>
        <v>11816</v>
      </c>
      <c r="E1807" s="91" t="s">
        <v>10</v>
      </c>
      <c r="F1807" s="91" t="s">
        <v>4602</v>
      </c>
      <c r="G1807" s="3">
        <v>2015</v>
      </c>
      <c r="H1807" s="3" t="s">
        <v>1794</v>
      </c>
      <c r="I1807" s="3" t="s">
        <v>4603</v>
      </c>
      <c r="J1807" s="3"/>
      <c r="K1807" s="3">
        <v>1</v>
      </c>
      <c r="L1807" s="3" t="s">
        <v>14</v>
      </c>
      <c r="M1807" s="3" t="s">
        <v>4848</v>
      </c>
      <c r="N1807" s="10"/>
    </row>
    <row r="1808" ht="12.75" spans="1:14">
      <c r="A1808" s="3" t="s">
        <v>4847</v>
      </c>
      <c r="B1808" s="6">
        <f t="shared" si="9"/>
        <v>11817</v>
      </c>
      <c r="E1808" s="91" t="s">
        <v>10</v>
      </c>
      <c r="F1808" s="91" t="s">
        <v>4604</v>
      </c>
      <c r="G1808" s="3">
        <v>2015</v>
      </c>
      <c r="H1808" s="3" t="s">
        <v>1794</v>
      </c>
      <c r="I1808" s="3" t="s">
        <v>4603</v>
      </c>
      <c r="J1808" s="3"/>
      <c r="K1808" s="3">
        <v>1</v>
      </c>
      <c r="L1808" s="3" t="s">
        <v>14</v>
      </c>
      <c r="M1808" s="3" t="s">
        <v>4848</v>
      </c>
      <c r="N1808" s="10"/>
    </row>
    <row r="1809" ht="12.75" spans="1:14">
      <c r="A1809" s="3" t="s">
        <v>4847</v>
      </c>
      <c r="B1809" s="3">
        <v>11818</v>
      </c>
      <c r="E1809" s="91" t="s">
        <v>10</v>
      </c>
      <c r="F1809" s="91" t="s">
        <v>4605</v>
      </c>
      <c r="G1809" s="3">
        <v>2015</v>
      </c>
      <c r="H1809" s="3" t="s">
        <v>1794</v>
      </c>
      <c r="I1809" s="3" t="s">
        <v>4603</v>
      </c>
      <c r="J1809" s="3"/>
      <c r="K1809" s="3">
        <v>1</v>
      </c>
      <c r="L1809" s="3" t="s">
        <v>14</v>
      </c>
      <c r="M1809" s="3" t="s">
        <v>4848</v>
      </c>
      <c r="N1809" s="10"/>
    </row>
    <row r="1810" ht="12.75" spans="1:14">
      <c r="A1810" s="3" t="s">
        <v>4847</v>
      </c>
      <c r="B1810" s="3">
        <v>11819</v>
      </c>
      <c r="E1810" s="91" t="s">
        <v>10</v>
      </c>
      <c r="F1810" s="91" t="s">
        <v>4606</v>
      </c>
      <c r="G1810" s="3">
        <v>2015</v>
      </c>
      <c r="H1810" s="3" t="s">
        <v>1794</v>
      </c>
      <c r="I1810" s="3" t="s">
        <v>4603</v>
      </c>
      <c r="J1810" s="3"/>
      <c r="K1810" s="3">
        <v>1</v>
      </c>
      <c r="L1810" s="3" t="s">
        <v>14</v>
      </c>
      <c r="M1810" s="3" t="s">
        <v>4848</v>
      </c>
      <c r="N1810" s="10"/>
    </row>
    <row r="1811" ht="12.75" spans="1:14">
      <c r="A1811" s="3" t="s">
        <v>4847</v>
      </c>
      <c r="B1811" s="3">
        <v>11820</v>
      </c>
      <c r="E1811" s="91" t="s">
        <v>10</v>
      </c>
      <c r="F1811" s="91" t="s">
        <v>4607</v>
      </c>
      <c r="G1811" s="3">
        <v>2015</v>
      </c>
      <c r="H1811" s="3" t="s">
        <v>1794</v>
      </c>
      <c r="I1811" s="3" t="s">
        <v>4603</v>
      </c>
      <c r="J1811" s="3"/>
      <c r="K1811" s="3">
        <v>1</v>
      </c>
      <c r="L1811" s="3" t="s">
        <v>14</v>
      </c>
      <c r="M1811" s="3" t="s">
        <v>4848</v>
      </c>
      <c r="N1811" s="10"/>
    </row>
    <row r="1812" ht="12.75" spans="1:14">
      <c r="A1812" s="3" t="s">
        <v>4847</v>
      </c>
      <c r="B1812" s="3">
        <v>11821</v>
      </c>
      <c r="E1812" s="91" t="s">
        <v>10</v>
      </c>
      <c r="F1812" s="91" t="s">
        <v>4608</v>
      </c>
      <c r="G1812" s="3">
        <v>2015</v>
      </c>
      <c r="H1812" s="3" t="s">
        <v>1794</v>
      </c>
      <c r="I1812" s="3" t="s">
        <v>4603</v>
      </c>
      <c r="J1812" s="3"/>
      <c r="K1812" s="3">
        <v>1</v>
      </c>
      <c r="L1812" s="3" t="s">
        <v>14</v>
      </c>
      <c r="M1812" s="3" t="s">
        <v>4848</v>
      </c>
      <c r="N1812" s="10"/>
    </row>
    <row r="1813" ht="12.75" spans="1:14">
      <c r="A1813" s="3" t="s">
        <v>4847</v>
      </c>
      <c r="B1813" s="3">
        <v>11822</v>
      </c>
      <c r="E1813" s="91" t="s">
        <v>10</v>
      </c>
      <c r="F1813" s="91" t="s">
        <v>4609</v>
      </c>
      <c r="G1813" s="3">
        <v>2015</v>
      </c>
      <c r="H1813" s="3" t="s">
        <v>1794</v>
      </c>
      <c r="I1813" s="3" t="s">
        <v>4603</v>
      </c>
      <c r="J1813" s="3"/>
      <c r="K1813" s="3">
        <v>1</v>
      </c>
      <c r="L1813" s="3" t="s">
        <v>14</v>
      </c>
      <c r="M1813" s="3" t="s">
        <v>4848</v>
      </c>
      <c r="N1813" s="10"/>
    </row>
    <row r="1814" ht="12.75" spans="1:14">
      <c r="A1814" s="3" t="s">
        <v>4847</v>
      </c>
      <c r="B1814" s="3">
        <v>11823</v>
      </c>
      <c r="E1814" s="91" t="s">
        <v>10</v>
      </c>
      <c r="F1814" s="91" t="s">
        <v>4610</v>
      </c>
      <c r="G1814" s="3">
        <v>2015</v>
      </c>
      <c r="H1814" s="3" t="s">
        <v>1794</v>
      </c>
      <c r="I1814" s="3" t="s">
        <v>4603</v>
      </c>
      <c r="J1814" s="3"/>
      <c r="K1814" s="3">
        <v>1</v>
      </c>
      <c r="L1814" s="3" t="s">
        <v>14</v>
      </c>
      <c r="M1814" s="3" t="s">
        <v>4848</v>
      </c>
      <c r="N1814" s="10"/>
    </row>
    <row r="1815" ht="12.75" spans="1:14">
      <c r="A1815" s="3" t="s">
        <v>4847</v>
      </c>
      <c r="B1815" s="3">
        <v>11824</v>
      </c>
      <c r="E1815" s="91" t="s">
        <v>10</v>
      </c>
      <c r="F1815" s="91" t="s">
        <v>4611</v>
      </c>
      <c r="G1815" s="3">
        <v>2015</v>
      </c>
      <c r="H1815" s="3" t="s">
        <v>1794</v>
      </c>
      <c r="I1815" s="3" t="s">
        <v>4603</v>
      </c>
      <c r="J1815" s="3"/>
      <c r="K1815" s="3">
        <v>1</v>
      </c>
      <c r="L1815" s="3" t="s">
        <v>14</v>
      </c>
      <c r="M1815" s="3" t="s">
        <v>4848</v>
      </c>
      <c r="N1815" s="10"/>
    </row>
    <row r="1816" ht="12.75" spans="1:14">
      <c r="A1816" s="3" t="s">
        <v>4847</v>
      </c>
      <c r="B1816" s="3">
        <v>11825</v>
      </c>
      <c r="E1816" s="91" t="s">
        <v>10</v>
      </c>
      <c r="F1816" s="91" t="s">
        <v>4612</v>
      </c>
      <c r="G1816" s="3">
        <v>2015</v>
      </c>
      <c r="H1816" s="3" t="s">
        <v>1794</v>
      </c>
      <c r="I1816" s="3" t="s">
        <v>4603</v>
      </c>
      <c r="J1816" s="3"/>
      <c r="K1816" s="3">
        <v>1</v>
      </c>
      <c r="L1816" s="3" t="s">
        <v>14</v>
      </c>
      <c r="M1816" s="3" t="s">
        <v>4848</v>
      </c>
      <c r="N1816" s="10"/>
    </row>
    <row r="1817" ht="12.75" spans="1:14">
      <c r="A1817" s="3" t="s">
        <v>4847</v>
      </c>
      <c r="B1817" s="3">
        <v>11826</v>
      </c>
      <c r="E1817" s="91" t="s">
        <v>10</v>
      </c>
      <c r="F1817" s="91" t="s">
        <v>4613</v>
      </c>
      <c r="G1817" s="3">
        <v>2015</v>
      </c>
      <c r="H1817" s="3" t="s">
        <v>1794</v>
      </c>
      <c r="I1817" s="3" t="s">
        <v>4603</v>
      </c>
      <c r="J1817" s="3"/>
      <c r="K1817" s="3">
        <v>1</v>
      </c>
      <c r="L1817" s="3" t="s">
        <v>14</v>
      </c>
      <c r="M1817" s="3" t="s">
        <v>4848</v>
      </c>
      <c r="N1817" s="10"/>
    </row>
    <row r="1818" ht="12.75" spans="1:14">
      <c r="A1818" s="3" t="s">
        <v>4847</v>
      </c>
      <c r="B1818" s="3">
        <v>11827</v>
      </c>
      <c r="E1818" s="91" t="s">
        <v>10</v>
      </c>
      <c r="F1818" s="91" t="s">
        <v>4614</v>
      </c>
      <c r="G1818" s="3">
        <v>2015</v>
      </c>
      <c r="H1818" s="3" t="s">
        <v>1794</v>
      </c>
      <c r="I1818" s="3" t="s">
        <v>4603</v>
      </c>
      <c r="J1818" s="3"/>
      <c r="K1818" s="3">
        <v>1</v>
      </c>
      <c r="L1818" s="3" t="s">
        <v>14</v>
      </c>
      <c r="M1818" s="3" t="s">
        <v>4848</v>
      </c>
      <c r="N1818" s="10"/>
    </row>
    <row r="1819" ht="12.75" spans="1:14">
      <c r="A1819" s="3" t="s">
        <v>4847</v>
      </c>
      <c r="B1819" s="3">
        <v>11828</v>
      </c>
      <c r="E1819" s="91" t="s">
        <v>10</v>
      </c>
      <c r="F1819" s="91" t="s">
        <v>4615</v>
      </c>
      <c r="G1819" s="3">
        <v>2015</v>
      </c>
      <c r="H1819" s="3" t="s">
        <v>1794</v>
      </c>
      <c r="I1819" s="3" t="s">
        <v>4603</v>
      </c>
      <c r="J1819" s="3"/>
      <c r="K1819" s="3">
        <v>1</v>
      </c>
      <c r="L1819" s="3" t="s">
        <v>14</v>
      </c>
      <c r="M1819" s="3" t="s">
        <v>4848</v>
      </c>
      <c r="N1819" s="10"/>
    </row>
    <row r="1820" ht="12.75" spans="1:14">
      <c r="A1820" s="3" t="s">
        <v>4847</v>
      </c>
      <c r="B1820" s="3">
        <v>11829</v>
      </c>
      <c r="E1820" s="91" t="s">
        <v>10</v>
      </c>
      <c r="F1820" s="91" t="s">
        <v>4616</v>
      </c>
      <c r="G1820" s="3">
        <v>2015</v>
      </c>
      <c r="H1820" s="3" t="s">
        <v>1794</v>
      </c>
      <c r="I1820" s="3" t="s">
        <v>4603</v>
      </c>
      <c r="J1820" s="3"/>
      <c r="K1820" s="3">
        <v>1</v>
      </c>
      <c r="L1820" s="3" t="s">
        <v>14</v>
      </c>
      <c r="M1820" s="3" t="s">
        <v>4848</v>
      </c>
      <c r="N1820" s="10"/>
    </row>
    <row r="1821" ht="12.75" spans="1:14">
      <c r="A1821" s="3" t="s">
        <v>4847</v>
      </c>
      <c r="B1821" s="3">
        <v>11830</v>
      </c>
      <c r="E1821" s="91" t="s">
        <v>10</v>
      </c>
      <c r="F1821" s="91" t="s">
        <v>4617</v>
      </c>
      <c r="G1821" s="3">
        <v>2015</v>
      </c>
      <c r="H1821" s="3" t="s">
        <v>1794</v>
      </c>
      <c r="I1821" s="3" t="s">
        <v>4603</v>
      </c>
      <c r="J1821" s="3"/>
      <c r="K1821" s="3">
        <v>1</v>
      </c>
      <c r="L1821" s="3" t="s">
        <v>14</v>
      </c>
      <c r="M1821" s="3" t="s">
        <v>4848</v>
      </c>
      <c r="N1821" s="10"/>
    </row>
    <row r="1822" ht="12.75" spans="1:14">
      <c r="A1822" s="3" t="s">
        <v>4847</v>
      </c>
      <c r="B1822" s="3">
        <v>11831</v>
      </c>
      <c r="E1822" s="91" t="s">
        <v>10</v>
      </c>
      <c r="F1822" s="91" t="s">
        <v>4618</v>
      </c>
      <c r="G1822" s="3">
        <v>2015</v>
      </c>
      <c r="H1822" s="3" t="s">
        <v>1794</v>
      </c>
      <c r="I1822" s="3" t="s">
        <v>4603</v>
      </c>
      <c r="J1822" s="3"/>
      <c r="K1822" s="3">
        <v>1</v>
      </c>
      <c r="L1822" s="3" t="s">
        <v>14</v>
      </c>
      <c r="M1822" s="3" t="s">
        <v>4848</v>
      </c>
      <c r="N1822" s="10"/>
    </row>
    <row r="1823" ht="12.75" spans="1:14">
      <c r="A1823" s="3" t="s">
        <v>4847</v>
      </c>
      <c r="B1823" s="3">
        <v>11832</v>
      </c>
      <c r="E1823" s="91" t="s">
        <v>10</v>
      </c>
      <c r="F1823" s="91" t="s">
        <v>4619</v>
      </c>
      <c r="G1823" s="3">
        <v>2015</v>
      </c>
      <c r="H1823" s="3" t="s">
        <v>1794</v>
      </c>
      <c r="I1823" s="3" t="s">
        <v>4603</v>
      </c>
      <c r="J1823" s="3"/>
      <c r="K1823" s="3">
        <v>1</v>
      </c>
      <c r="L1823" s="3" t="s">
        <v>14</v>
      </c>
      <c r="M1823" s="3" t="s">
        <v>4848</v>
      </c>
      <c r="N1823" s="10"/>
    </row>
    <row r="1824" ht="12.75" spans="1:14">
      <c r="A1824" s="3" t="s">
        <v>4847</v>
      </c>
      <c r="B1824" s="3">
        <v>11833</v>
      </c>
      <c r="E1824" s="91" t="s">
        <v>10</v>
      </c>
      <c r="F1824" s="91" t="s">
        <v>4620</v>
      </c>
      <c r="G1824" s="3">
        <v>1990</v>
      </c>
      <c r="H1824" s="3" t="s">
        <v>183</v>
      </c>
      <c r="I1824" s="3" t="s">
        <v>4621</v>
      </c>
      <c r="J1824" s="3" t="s">
        <v>3819</v>
      </c>
      <c r="K1824" s="3">
        <v>439</v>
      </c>
      <c r="L1824" s="3" t="s">
        <v>14</v>
      </c>
      <c r="M1824" s="3" t="s">
        <v>4848</v>
      </c>
      <c r="N1824" s="10"/>
    </row>
    <row r="1825" ht="12.75" spans="1:14">
      <c r="A1825" s="3" t="s">
        <v>4847</v>
      </c>
      <c r="B1825" s="3">
        <v>11834</v>
      </c>
      <c r="E1825" s="91" t="s">
        <v>10</v>
      </c>
      <c r="F1825" s="91" t="s">
        <v>4622</v>
      </c>
      <c r="G1825" s="3">
        <v>2011</v>
      </c>
      <c r="H1825" s="3" t="s">
        <v>4623</v>
      </c>
      <c r="I1825" s="3" t="s">
        <v>4624</v>
      </c>
      <c r="J1825" s="3" t="s">
        <v>4625</v>
      </c>
      <c r="K1825" s="3" t="s">
        <v>4626</v>
      </c>
      <c r="L1825" s="3" t="s">
        <v>40</v>
      </c>
      <c r="M1825" s="3" t="s">
        <v>4848</v>
      </c>
      <c r="N1825" s="10"/>
    </row>
    <row r="1826" ht="12.75" spans="1:14">
      <c r="A1826" s="3" t="s">
        <v>4847</v>
      </c>
      <c r="B1826" s="3">
        <v>11836</v>
      </c>
      <c r="E1826" s="91" t="s">
        <v>10</v>
      </c>
      <c r="F1826" s="91" t="s">
        <v>2827</v>
      </c>
      <c r="G1826" s="3">
        <v>1988</v>
      </c>
      <c r="H1826" s="3" t="s">
        <v>1072</v>
      </c>
      <c r="I1826" s="3" t="s">
        <v>1910</v>
      </c>
      <c r="J1826" s="68" t="s">
        <v>1858</v>
      </c>
      <c r="K1826" s="3">
        <v>130</v>
      </c>
      <c r="L1826" s="3" t="s">
        <v>27</v>
      </c>
      <c r="M1826" s="3" t="s">
        <v>4845</v>
      </c>
      <c r="N1826" s="10"/>
    </row>
    <row r="1827" ht="12.75" spans="1:14">
      <c r="A1827" s="3" t="s">
        <v>4847</v>
      </c>
      <c r="B1827" s="3">
        <v>11837</v>
      </c>
      <c r="E1827" s="91" t="s">
        <v>66</v>
      </c>
      <c r="F1827" s="91" t="s">
        <v>2828</v>
      </c>
      <c r="G1827" s="3">
        <v>1988</v>
      </c>
      <c r="H1827" s="3" t="s">
        <v>2829</v>
      </c>
      <c r="I1827" s="3" t="s">
        <v>1857</v>
      </c>
      <c r="J1827" s="68" t="s">
        <v>1858</v>
      </c>
      <c r="K1827" s="3">
        <v>129</v>
      </c>
      <c r="L1827" s="3" t="s">
        <v>147</v>
      </c>
      <c r="M1827" s="3" t="s">
        <v>4845</v>
      </c>
      <c r="N1827" s="10"/>
    </row>
    <row r="1828" ht="12.75" spans="1:14">
      <c r="A1828" s="3" t="s">
        <v>4847</v>
      </c>
      <c r="B1828" s="3">
        <v>11838</v>
      </c>
      <c r="E1828" s="91" t="s">
        <v>10</v>
      </c>
      <c r="F1828" s="91" t="s">
        <v>2830</v>
      </c>
      <c r="G1828" s="3">
        <v>1988</v>
      </c>
      <c r="H1828" s="3" t="s">
        <v>1072</v>
      </c>
      <c r="I1828" s="3" t="s">
        <v>1936</v>
      </c>
      <c r="J1828" s="68" t="s">
        <v>1858</v>
      </c>
      <c r="K1828" s="3">
        <v>126</v>
      </c>
      <c r="L1828" s="3" t="s">
        <v>977</v>
      </c>
      <c r="M1828" s="3" t="s">
        <v>4845</v>
      </c>
      <c r="N1828" s="10"/>
    </row>
    <row r="1829" ht="12.75" spans="1:14">
      <c r="A1829" s="3" t="s">
        <v>4847</v>
      </c>
      <c r="B1829" s="3">
        <v>11839</v>
      </c>
      <c r="E1829" s="91" t="s">
        <v>10</v>
      </c>
      <c r="F1829" s="91" t="s">
        <v>2899</v>
      </c>
      <c r="G1829" s="3">
        <v>1988</v>
      </c>
      <c r="H1829" s="3" t="s">
        <v>1072</v>
      </c>
      <c r="I1829" s="3" t="s">
        <v>2900</v>
      </c>
      <c r="J1829" s="3" t="s">
        <v>776</v>
      </c>
      <c r="K1829" s="3">
        <v>8</v>
      </c>
      <c r="L1829" s="3" t="s">
        <v>1789</v>
      </c>
      <c r="M1829" s="3" t="s">
        <v>4845</v>
      </c>
      <c r="N1829" s="10"/>
    </row>
    <row r="1830" ht="12.75" spans="1:14">
      <c r="A1830" s="3" t="s">
        <v>4847</v>
      </c>
      <c r="B1830" s="3">
        <v>11840</v>
      </c>
      <c r="E1830" s="91" t="s">
        <v>10</v>
      </c>
      <c r="F1830" s="91" t="s">
        <v>2831</v>
      </c>
      <c r="G1830" s="3">
        <v>1988</v>
      </c>
      <c r="H1830" s="3" t="s">
        <v>1072</v>
      </c>
      <c r="I1830" s="3" t="s">
        <v>1945</v>
      </c>
      <c r="J1830" s="3" t="s">
        <v>776</v>
      </c>
      <c r="K1830" s="3">
        <v>9</v>
      </c>
      <c r="L1830" s="3" t="s">
        <v>170</v>
      </c>
      <c r="M1830" s="3" t="s">
        <v>4845</v>
      </c>
      <c r="N1830" s="10"/>
    </row>
    <row r="1831" ht="12.75" spans="1:14">
      <c r="A1831" s="3" t="s">
        <v>4847</v>
      </c>
      <c r="B1831" s="3">
        <v>11841</v>
      </c>
      <c r="E1831" s="91" t="s">
        <v>10</v>
      </c>
      <c r="F1831" s="91" t="s">
        <v>2880</v>
      </c>
      <c r="G1831" s="3">
        <v>1988</v>
      </c>
      <c r="H1831" s="3" t="s">
        <v>1072</v>
      </c>
      <c r="I1831" s="3" t="s">
        <v>2881</v>
      </c>
      <c r="J1831" s="3" t="s">
        <v>776</v>
      </c>
      <c r="K1831" s="3">
        <v>10</v>
      </c>
      <c r="L1831" s="3" t="s">
        <v>170</v>
      </c>
      <c r="M1831" s="3" t="s">
        <v>4845</v>
      </c>
      <c r="N1831" s="10"/>
    </row>
    <row r="1832" ht="12.75" spans="1:14">
      <c r="A1832" s="3" t="s">
        <v>4847</v>
      </c>
      <c r="B1832" s="3">
        <v>11842</v>
      </c>
      <c r="E1832" s="91" t="s">
        <v>10</v>
      </c>
      <c r="F1832" s="91" t="s">
        <v>2832</v>
      </c>
      <c r="G1832" s="3">
        <v>1988</v>
      </c>
      <c r="H1832" s="3" t="s">
        <v>1072</v>
      </c>
      <c r="I1832" s="68" t="s">
        <v>1954</v>
      </c>
      <c r="J1832" s="3" t="s">
        <v>776</v>
      </c>
      <c r="K1832" s="3">
        <v>11</v>
      </c>
      <c r="L1832" s="3" t="s">
        <v>170</v>
      </c>
      <c r="M1832" s="3" t="s">
        <v>4845</v>
      </c>
      <c r="N1832" s="10"/>
    </row>
    <row r="1833" ht="12.75" spans="1:14">
      <c r="A1833" s="3" t="s">
        <v>4847</v>
      </c>
      <c r="B1833" s="3">
        <v>11843</v>
      </c>
      <c r="E1833" s="91" t="s">
        <v>10</v>
      </c>
      <c r="F1833" s="91" t="s">
        <v>2237</v>
      </c>
      <c r="G1833" s="3">
        <v>1987</v>
      </c>
      <c r="H1833" s="3" t="s">
        <v>1072</v>
      </c>
      <c r="I1833" s="3" t="s">
        <v>1958</v>
      </c>
      <c r="J1833" s="3"/>
      <c r="K1833" s="3">
        <v>1</v>
      </c>
      <c r="L1833" s="3" t="s">
        <v>27</v>
      </c>
      <c r="M1833" s="3" t="s">
        <v>4845</v>
      </c>
      <c r="N1833" s="10"/>
    </row>
    <row r="1834" ht="12.75" spans="1:14">
      <c r="A1834" s="3" t="s">
        <v>4847</v>
      </c>
      <c r="B1834" s="3">
        <v>11844</v>
      </c>
      <c r="E1834" s="91" t="s">
        <v>10</v>
      </c>
      <c r="F1834" s="91" t="s">
        <v>1985</v>
      </c>
      <c r="G1834" s="3">
        <v>1988</v>
      </c>
      <c r="H1834" s="3" t="s">
        <v>1072</v>
      </c>
      <c r="I1834" s="3" t="s">
        <v>1986</v>
      </c>
      <c r="J1834" s="3" t="s">
        <v>1858</v>
      </c>
      <c r="K1834" s="3">
        <v>123</v>
      </c>
      <c r="L1834" s="3" t="s">
        <v>27</v>
      </c>
      <c r="M1834" s="3" t="s">
        <v>4845</v>
      </c>
      <c r="N1834" s="10"/>
    </row>
    <row r="1835" ht="12.75" spans="1:14">
      <c r="A1835" s="3" t="s">
        <v>4847</v>
      </c>
      <c r="B1835" s="3">
        <v>11845</v>
      </c>
      <c r="E1835" s="91" t="s">
        <v>10</v>
      </c>
      <c r="F1835" s="91" t="s">
        <v>2266</v>
      </c>
      <c r="G1835" s="3">
        <v>1987</v>
      </c>
      <c r="H1835" s="3" t="s">
        <v>1072</v>
      </c>
      <c r="I1835" s="3" t="s">
        <v>1958</v>
      </c>
      <c r="J1835" s="3"/>
      <c r="K1835" s="3">
        <v>1</v>
      </c>
      <c r="L1835" s="3" t="s">
        <v>27</v>
      </c>
      <c r="M1835" s="3" t="s">
        <v>4845</v>
      </c>
      <c r="N1835" s="10"/>
    </row>
    <row r="1836" ht="12.75" spans="1:14">
      <c r="A1836" s="3" t="s">
        <v>4847</v>
      </c>
      <c r="B1836" s="3">
        <v>11846</v>
      </c>
      <c r="E1836" s="91" t="s">
        <v>10</v>
      </c>
      <c r="F1836" s="91" t="s">
        <v>2267</v>
      </c>
      <c r="G1836" s="3">
        <v>1987</v>
      </c>
      <c r="H1836" s="3" t="s">
        <v>1072</v>
      </c>
      <c r="I1836" s="3" t="s">
        <v>1958</v>
      </c>
      <c r="J1836" s="3"/>
      <c r="K1836" s="3">
        <v>1</v>
      </c>
      <c r="L1836" s="3" t="s">
        <v>27</v>
      </c>
      <c r="M1836" s="3" t="s">
        <v>4845</v>
      </c>
      <c r="N1836" s="10"/>
    </row>
    <row r="1837" ht="12.75" spans="1:14">
      <c r="A1837" s="3" t="s">
        <v>4847</v>
      </c>
      <c r="B1837" s="3">
        <v>11847</v>
      </c>
      <c r="E1837" s="91" t="s">
        <v>10</v>
      </c>
      <c r="F1837" s="91" t="s">
        <v>2268</v>
      </c>
      <c r="G1837" s="3">
        <v>1987</v>
      </c>
      <c r="H1837" s="3" t="s">
        <v>1072</v>
      </c>
      <c r="I1837" s="3" t="s">
        <v>1958</v>
      </c>
      <c r="J1837" s="3"/>
      <c r="K1837" s="3">
        <v>1</v>
      </c>
      <c r="L1837" s="3" t="s">
        <v>27</v>
      </c>
      <c r="M1837" s="3" t="s">
        <v>4845</v>
      </c>
      <c r="N1837" s="10"/>
    </row>
    <row r="1838" ht="12.75" spans="1:14">
      <c r="A1838" s="3" t="s">
        <v>4847</v>
      </c>
      <c r="B1838" s="3">
        <v>11848</v>
      </c>
      <c r="E1838" s="91" t="s">
        <v>10</v>
      </c>
      <c r="F1838" s="91" t="s">
        <v>2269</v>
      </c>
      <c r="G1838" s="3">
        <v>1987</v>
      </c>
      <c r="H1838" s="3" t="s">
        <v>1072</v>
      </c>
      <c r="I1838" s="3" t="s">
        <v>1958</v>
      </c>
      <c r="J1838" s="3"/>
      <c r="K1838" s="3">
        <v>1</v>
      </c>
      <c r="L1838" s="3" t="s">
        <v>27</v>
      </c>
      <c r="M1838" s="3" t="s">
        <v>4845</v>
      </c>
      <c r="N1838" s="10"/>
    </row>
    <row r="1839" ht="12.75" spans="1:14">
      <c r="A1839" s="3" t="s">
        <v>4847</v>
      </c>
      <c r="B1839" s="3">
        <v>11849</v>
      </c>
      <c r="E1839" s="91" t="s">
        <v>10</v>
      </c>
      <c r="F1839" s="91" t="s">
        <v>2270</v>
      </c>
      <c r="G1839" s="3">
        <v>1987</v>
      </c>
      <c r="H1839" s="3" t="s">
        <v>1072</v>
      </c>
      <c r="I1839" s="3" t="s">
        <v>1958</v>
      </c>
      <c r="J1839" s="3"/>
      <c r="K1839" s="3">
        <v>1</v>
      </c>
      <c r="L1839" s="3" t="s">
        <v>27</v>
      </c>
      <c r="M1839" s="3" t="s">
        <v>4845</v>
      </c>
      <c r="N1839" s="10"/>
    </row>
    <row r="1840" ht="12.75" spans="1:14">
      <c r="A1840" s="3" t="s">
        <v>4847</v>
      </c>
      <c r="B1840" s="3">
        <v>11851</v>
      </c>
      <c r="E1840" s="91" t="s">
        <v>10</v>
      </c>
      <c r="F1840" s="91" t="s">
        <v>2271</v>
      </c>
      <c r="G1840" s="3">
        <v>1987</v>
      </c>
      <c r="H1840" s="3" t="s">
        <v>1072</v>
      </c>
      <c r="I1840" s="3" t="s">
        <v>1958</v>
      </c>
      <c r="J1840" s="3"/>
      <c r="K1840" s="3">
        <v>1</v>
      </c>
      <c r="L1840" s="3" t="s">
        <v>27</v>
      </c>
      <c r="M1840" s="3" t="s">
        <v>4845</v>
      </c>
      <c r="N1840" s="10"/>
    </row>
    <row r="1841" ht="12.75" spans="1:14">
      <c r="A1841" s="3" t="s">
        <v>4847</v>
      </c>
      <c r="B1841" s="3">
        <v>11852</v>
      </c>
      <c r="E1841" s="91" t="s">
        <v>10</v>
      </c>
      <c r="F1841" s="91" t="s">
        <v>2272</v>
      </c>
      <c r="G1841" s="3">
        <v>1987</v>
      </c>
      <c r="H1841" s="3" t="s">
        <v>1072</v>
      </c>
      <c r="I1841" s="3" t="s">
        <v>1958</v>
      </c>
      <c r="J1841" s="3"/>
      <c r="K1841" s="3">
        <v>1</v>
      </c>
      <c r="L1841" s="3" t="s">
        <v>27</v>
      </c>
      <c r="M1841" s="3" t="s">
        <v>4845</v>
      </c>
      <c r="N1841" s="10"/>
    </row>
    <row r="1842" ht="12.75" spans="1:14">
      <c r="A1842" s="3" t="s">
        <v>4847</v>
      </c>
      <c r="B1842" s="3">
        <v>11853</v>
      </c>
      <c r="E1842" s="91" t="s">
        <v>10</v>
      </c>
      <c r="F1842" s="91" t="s">
        <v>2084</v>
      </c>
      <c r="G1842" s="3">
        <v>1992</v>
      </c>
      <c r="H1842" s="3" t="s">
        <v>166</v>
      </c>
      <c r="I1842" s="3" t="s">
        <v>1818</v>
      </c>
      <c r="J1842" s="3"/>
      <c r="K1842" s="3">
        <v>362</v>
      </c>
      <c r="L1842" s="3" t="s">
        <v>14</v>
      </c>
      <c r="M1842" s="3" t="s">
        <v>4845</v>
      </c>
      <c r="N1842" s="10"/>
    </row>
    <row r="1843" ht="12.75" spans="1:14">
      <c r="A1843" s="3" t="s">
        <v>4847</v>
      </c>
      <c r="B1843" s="3">
        <v>11854</v>
      </c>
      <c r="E1843" s="91" t="s">
        <v>10</v>
      </c>
      <c r="F1843" s="91" t="s">
        <v>2085</v>
      </c>
      <c r="G1843" s="3">
        <v>1992</v>
      </c>
      <c r="H1843" s="3" t="s">
        <v>166</v>
      </c>
      <c r="I1843" s="3" t="s">
        <v>1818</v>
      </c>
      <c r="J1843" s="3"/>
      <c r="K1843" s="3">
        <v>362</v>
      </c>
      <c r="L1843" s="3" t="s">
        <v>14</v>
      </c>
      <c r="M1843" s="3" t="s">
        <v>4845</v>
      </c>
      <c r="N1843" s="10"/>
    </row>
    <row r="1844" ht="12.75" spans="1:14">
      <c r="A1844" s="3" t="s">
        <v>4847</v>
      </c>
      <c r="B1844" s="3">
        <v>11855</v>
      </c>
      <c r="E1844" s="91" t="s">
        <v>10</v>
      </c>
      <c r="F1844" s="91" t="s">
        <v>2086</v>
      </c>
      <c r="G1844" s="3">
        <v>1992</v>
      </c>
      <c r="H1844" s="3" t="s">
        <v>166</v>
      </c>
      <c r="I1844" s="3" t="s">
        <v>1818</v>
      </c>
      <c r="J1844" s="3"/>
      <c r="K1844" s="3">
        <v>362</v>
      </c>
      <c r="L1844" s="3" t="s">
        <v>14</v>
      </c>
      <c r="M1844" s="3" t="s">
        <v>4845</v>
      </c>
      <c r="N1844" s="10"/>
    </row>
    <row r="1845" ht="12.75" spans="1:14">
      <c r="A1845" s="3" t="s">
        <v>4847</v>
      </c>
      <c r="B1845" s="3">
        <v>11856</v>
      </c>
      <c r="E1845" s="91" t="s">
        <v>10</v>
      </c>
      <c r="F1845" s="91" t="s">
        <v>2087</v>
      </c>
      <c r="G1845" s="3">
        <v>1992</v>
      </c>
      <c r="H1845" s="3" t="s">
        <v>166</v>
      </c>
      <c r="I1845" s="3" t="s">
        <v>1818</v>
      </c>
      <c r="J1845" s="3"/>
      <c r="K1845" s="3">
        <v>362</v>
      </c>
      <c r="L1845" s="3" t="s">
        <v>14</v>
      </c>
      <c r="M1845" s="3" t="s">
        <v>4845</v>
      </c>
      <c r="N1845" s="10"/>
    </row>
    <row r="1846" ht="12.75" spans="1:14">
      <c r="A1846" s="3" t="s">
        <v>4847</v>
      </c>
      <c r="B1846" s="3">
        <v>11857</v>
      </c>
      <c r="E1846" s="91" t="s">
        <v>10</v>
      </c>
      <c r="F1846" s="91" t="s">
        <v>2088</v>
      </c>
      <c r="G1846" s="3">
        <v>1992</v>
      </c>
      <c r="H1846" s="3" t="s">
        <v>166</v>
      </c>
      <c r="I1846" s="3" t="s">
        <v>1818</v>
      </c>
      <c r="J1846" s="3"/>
      <c r="K1846" s="3">
        <v>362</v>
      </c>
      <c r="L1846" s="3" t="s">
        <v>14</v>
      </c>
      <c r="M1846" s="3" t="s">
        <v>4845</v>
      </c>
      <c r="N1846" s="10"/>
    </row>
    <row r="1847" ht="12.75" spans="1:14">
      <c r="A1847" s="3" t="s">
        <v>4847</v>
      </c>
      <c r="B1847" s="3">
        <v>11858</v>
      </c>
      <c r="E1847" s="91" t="s">
        <v>10</v>
      </c>
      <c r="F1847" s="91" t="s">
        <v>2089</v>
      </c>
      <c r="G1847" s="3">
        <v>1992</v>
      </c>
      <c r="H1847" s="3" t="s">
        <v>166</v>
      </c>
      <c r="I1847" s="3" t="s">
        <v>1818</v>
      </c>
      <c r="J1847" s="3"/>
      <c r="K1847" s="3">
        <v>362</v>
      </c>
      <c r="L1847" s="3" t="s">
        <v>27</v>
      </c>
      <c r="M1847" s="3" t="s">
        <v>4845</v>
      </c>
      <c r="N1847" s="10"/>
    </row>
    <row r="1848" ht="12.75" spans="1:14">
      <c r="A1848" s="3" t="s">
        <v>4847</v>
      </c>
      <c r="B1848" s="3">
        <v>11859</v>
      </c>
      <c r="E1848" s="91" t="s">
        <v>10</v>
      </c>
      <c r="F1848" s="203" t="s">
        <v>2090</v>
      </c>
      <c r="G1848" s="3">
        <v>1992</v>
      </c>
      <c r="H1848" s="45" t="s">
        <v>166</v>
      </c>
      <c r="I1848" s="45" t="s">
        <v>1818</v>
      </c>
      <c r="J1848" s="45"/>
      <c r="K1848" s="65">
        <v>362</v>
      </c>
      <c r="L1848" s="45" t="s">
        <v>27</v>
      </c>
      <c r="M1848" s="3" t="s">
        <v>4845</v>
      </c>
      <c r="N1848" s="10"/>
    </row>
    <row r="1849" ht="12.75" spans="1:14">
      <c r="A1849" s="3" t="s">
        <v>4847</v>
      </c>
      <c r="B1849" s="3">
        <v>11860</v>
      </c>
      <c r="E1849" s="91" t="s">
        <v>10</v>
      </c>
      <c r="F1849" s="203" t="s">
        <v>2091</v>
      </c>
      <c r="G1849" s="3">
        <v>1992</v>
      </c>
      <c r="H1849" s="45" t="s">
        <v>166</v>
      </c>
      <c r="I1849" s="45" t="s">
        <v>1818</v>
      </c>
      <c r="J1849" s="45"/>
      <c r="K1849" s="65">
        <v>362</v>
      </c>
      <c r="L1849" s="45" t="s">
        <v>27</v>
      </c>
      <c r="M1849" s="3" t="s">
        <v>4845</v>
      </c>
      <c r="N1849" s="10"/>
    </row>
    <row r="1850" ht="12.75" spans="1:14">
      <c r="A1850" s="3" t="s">
        <v>4847</v>
      </c>
      <c r="B1850" s="3">
        <v>11861</v>
      </c>
      <c r="E1850" s="91" t="s">
        <v>10</v>
      </c>
      <c r="F1850" s="203" t="s">
        <v>2092</v>
      </c>
      <c r="G1850" s="3">
        <v>1992</v>
      </c>
      <c r="H1850" s="45" t="s">
        <v>166</v>
      </c>
      <c r="I1850" s="45" t="s">
        <v>1818</v>
      </c>
      <c r="J1850" s="45"/>
      <c r="K1850" s="65">
        <v>362</v>
      </c>
      <c r="L1850" s="45" t="s">
        <v>27</v>
      </c>
      <c r="M1850" s="6"/>
      <c r="N1850" s="10"/>
    </row>
    <row r="1851" ht="12.75" spans="1:14">
      <c r="A1851" s="3" t="s">
        <v>4847</v>
      </c>
      <c r="B1851" s="3">
        <v>11862</v>
      </c>
      <c r="E1851" s="91" t="s">
        <v>10</v>
      </c>
      <c r="F1851" s="203" t="s">
        <v>2093</v>
      </c>
      <c r="G1851" s="3">
        <v>1992</v>
      </c>
      <c r="H1851" s="45" t="s">
        <v>166</v>
      </c>
      <c r="I1851" s="45" t="s">
        <v>1818</v>
      </c>
      <c r="J1851" s="45"/>
      <c r="K1851" s="65">
        <v>362</v>
      </c>
      <c r="L1851" s="45" t="s">
        <v>27</v>
      </c>
      <c r="M1851" s="6"/>
      <c r="N1851" s="10"/>
    </row>
    <row r="1852" ht="12.75" spans="1:14">
      <c r="A1852" s="3" t="s">
        <v>4847</v>
      </c>
      <c r="B1852" s="3">
        <v>11863</v>
      </c>
      <c r="E1852" s="91" t="s">
        <v>10</v>
      </c>
      <c r="F1852" s="91" t="s">
        <v>1856</v>
      </c>
      <c r="G1852" s="3">
        <v>1988</v>
      </c>
      <c r="H1852" s="3" t="s">
        <v>1072</v>
      </c>
      <c r="I1852" s="3" t="s">
        <v>1857</v>
      </c>
      <c r="J1852" s="3" t="s">
        <v>1858</v>
      </c>
      <c r="K1852" s="3">
        <v>129</v>
      </c>
      <c r="L1852" s="3" t="s">
        <v>27</v>
      </c>
      <c r="M1852" s="6"/>
      <c r="N1852" s="10"/>
    </row>
    <row r="1853" ht="12.75" spans="1:14">
      <c r="A1853" s="3" t="s">
        <v>4847</v>
      </c>
      <c r="B1853" s="3">
        <v>11864</v>
      </c>
      <c r="E1853" s="91" t="s">
        <v>10</v>
      </c>
      <c r="F1853" s="203" t="s">
        <v>2094</v>
      </c>
      <c r="G1853" s="65">
        <v>1987</v>
      </c>
      <c r="H1853" s="45" t="s">
        <v>166</v>
      </c>
      <c r="I1853" s="45" t="s">
        <v>1818</v>
      </c>
      <c r="J1853" s="45"/>
      <c r="K1853" s="65">
        <v>362</v>
      </c>
      <c r="L1853" s="45" t="s">
        <v>27</v>
      </c>
      <c r="M1853" s="6"/>
      <c r="N1853" s="10"/>
    </row>
    <row r="1854" ht="12.75" spans="1:14">
      <c r="A1854" s="3" t="s">
        <v>4847</v>
      </c>
      <c r="B1854" s="3">
        <v>11865</v>
      </c>
      <c r="E1854" s="91" t="s">
        <v>10</v>
      </c>
      <c r="F1854" s="91" t="s">
        <v>1859</v>
      </c>
      <c r="G1854" s="3">
        <v>1988</v>
      </c>
      <c r="H1854" s="3" t="s">
        <v>1072</v>
      </c>
      <c r="I1854" s="3" t="s">
        <v>1857</v>
      </c>
      <c r="J1854" s="3" t="s">
        <v>1858</v>
      </c>
      <c r="K1854" s="3">
        <v>129</v>
      </c>
      <c r="L1854" s="3" t="s">
        <v>27</v>
      </c>
      <c r="M1854" s="6"/>
      <c r="N1854" s="10"/>
    </row>
    <row r="1855" ht="12.75" spans="1:14">
      <c r="A1855" s="3" t="s">
        <v>4847</v>
      </c>
      <c r="B1855" s="3">
        <v>11866</v>
      </c>
      <c r="E1855" s="91" t="s">
        <v>66</v>
      </c>
      <c r="F1855" s="91" t="s">
        <v>2621</v>
      </c>
      <c r="G1855" s="3">
        <v>1988</v>
      </c>
      <c r="H1855" s="3" t="s">
        <v>1072</v>
      </c>
      <c r="I1855" s="3" t="s">
        <v>1245</v>
      </c>
      <c r="J1855" s="3"/>
      <c r="K1855" s="3">
        <v>17</v>
      </c>
      <c r="L1855" s="3" t="s">
        <v>146</v>
      </c>
      <c r="M1855" s="6"/>
      <c r="N1855" s="10"/>
    </row>
    <row r="1856" ht="12.75" spans="1:14">
      <c r="A1856" s="3" t="s">
        <v>4847</v>
      </c>
      <c r="B1856" s="3">
        <v>11867</v>
      </c>
      <c r="E1856" s="91" t="s">
        <v>10</v>
      </c>
      <c r="F1856" s="91" t="s">
        <v>3618</v>
      </c>
      <c r="G1856" s="3">
        <v>1987</v>
      </c>
      <c r="H1856" s="3" t="s">
        <v>2096</v>
      </c>
      <c r="I1856" s="3" t="s">
        <v>3619</v>
      </c>
      <c r="J1856" s="3"/>
      <c r="K1856" s="3" t="s">
        <v>3620</v>
      </c>
      <c r="L1856" s="3" t="s">
        <v>14</v>
      </c>
      <c r="M1856" s="3" t="s">
        <v>4844</v>
      </c>
      <c r="N1856" s="10"/>
    </row>
    <row r="1857" ht="12.75" spans="1:14">
      <c r="A1857" s="3" t="s">
        <v>4847</v>
      </c>
      <c r="B1857" s="3">
        <v>11868</v>
      </c>
      <c r="E1857" s="91" t="s">
        <v>10</v>
      </c>
      <c r="F1857" s="91" t="s">
        <v>3621</v>
      </c>
      <c r="G1857" s="3">
        <v>1987</v>
      </c>
      <c r="H1857" s="3" t="s">
        <v>2096</v>
      </c>
      <c r="I1857" s="3" t="s">
        <v>3619</v>
      </c>
      <c r="J1857" s="3"/>
      <c r="K1857" s="3" t="s">
        <v>3620</v>
      </c>
      <c r="L1857" s="3" t="s">
        <v>27</v>
      </c>
      <c r="M1857" s="3" t="s">
        <v>4844</v>
      </c>
      <c r="N1857" s="10"/>
    </row>
    <row r="1858" ht="12.75" spans="1:14">
      <c r="A1858" s="3" t="s">
        <v>4847</v>
      </c>
      <c r="B1858" s="3">
        <v>11869</v>
      </c>
      <c r="E1858" s="91" t="s">
        <v>10</v>
      </c>
      <c r="F1858" s="91" t="s">
        <v>3622</v>
      </c>
      <c r="G1858" s="3">
        <v>1987</v>
      </c>
      <c r="H1858" s="3" t="s">
        <v>1072</v>
      </c>
      <c r="I1858" s="3" t="s">
        <v>1190</v>
      </c>
      <c r="J1858" s="3"/>
      <c r="K1858" s="3">
        <v>204</v>
      </c>
      <c r="L1858" s="3" t="s">
        <v>27</v>
      </c>
      <c r="M1858" s="3" t="s">
        <v>4844</v>
      </c>
      <c r="N1858" s="10"/>
    </row>
    <row r="1859" ht="12.75" spans="1:14">
      <c r="A1859" s="3" t="s">
        <v>4847</v>
      </c>
      <c r="B1859" s="3">
        <v>11870</v>
      </c>
      <c r="E1859" s="91" t="s">
        <v>10</v>
      </c>
      <c r="F1859" s="91" t="s">
        <v>3623</v>
      </c>
      <c r="G1859" s="3">
        <v>1987</v>
      </c>
      <c r="H1859" s="3" t="s">
        <v>1072</v>
      </c>
      <c r="I1859" s="3" t="s">
        <v>1190</v>
      </c>
      <c r="J1859" s="3"/>
      <c r="K1859" s="3">
        <v>204</v>
      </c>
      <c r="L1859" s="3" t="s">
        <v>27</v>
      </c>
      <c r="M1859" s="3" t="s">
        <v>4844</v>
      </c>
      <c r="N1859" s="10"/>
    </row>
    <row r="1860" ht="12.75" spans="1:14">
      <c r="A1860" s="3" t="s">
        <v>4847</v>
      </c>
      <c r="B1860" s="3">
        <v>11871</v>
      </c>
      <c r="E1860" s="91" t="s">
        <v>10</v>
      </c>
      <c r="F1860" s="91" t="s">
        <v>3624</v>
      </c>
      <c r="G1860" s="3">
        <v>1987</v>
      </c>
      <c r="H1860" s="3" t="s">
        <v>1072</v>
      </c>
      <c r="I1860" s="3" t="s">
        <v>1190</v>
      </c>
      <c r="J1860" s="3"/>
      <c r="K1860" s="3">
        <v>204</v>
      </c>
      <c r="L1860" s="3" t="s">
        <v>27</v>
      </c>
      <c r="M1860" s="3" t="s">
        <v>4844</v>
      </c>
      <c r="N1860" s="10"/>
    </row>
    <row r="1861" ht="12.75" spans="1:14">
      <c r="A1861" s="3" t="s">
        <v>4847</v>
      </c>
      <c r="B1861" s="3">
        <v>11872</v>
      </c>
      <c r="E1861" s="91" t="s">
        <v>10</v>
      </c>
      <c r="F1861" s="91" t="s">
        <v>3625</v>
      </c>
      <c r="G1861" s="3">
        <v>1987</v>
      </c>
      <c r="H1861" s="3" t="s">
        <v>1072</v>
      </c>
      <c r="I1861" s="3" t="s">
        <v>1190</v>
      </c>
      <c r="J1861" s="3"/>
      <c r="K1861" s="3">
        <v>204</v>
      </c>
      <c r="L1861" s="3" t="s">
        <v>27</v>
      </c>
      <c r="M1861" s="3" t="s">
        <v>4844</v>
      </c>
      <c r="N1861" s="10"/>
    </row>
    <row r="1862" ht="12.75" spans="1:14">
      <c r="A1862" s="3" t="s">
        <v>4847</v>
      </c>
      <c r="B1862" s="3">
        <v>11873</v>
      </c>
      <c r="E1862" s="91" t="s">
        <v>10</v>
      </c>
      <c r="F1862" s="91" t="s">
        <v>3626</v>
      </c>
      <c r="G1862" s="3">
        <v>1987</v>
      </c>
      <c r="H1862" s="3" t="s">
        <v>1072</v>
      </c>
      <c r="I1862" s="3" t="s">
        <v>1190</v>
      </c>
      <c r="J1862" s="3"/>
      <c r="K1862" s="3">
        <v>204</v>
      </c>
      <c r="L1862" s="3" t="s">
        <v>27</v>
      </c>
      <c r="M1862" s="3" t="s">
        <v>4844</v>
      </c>
      <c r="N1862" s="10"/>
    </row>
    <row r="1863" ht="12.75" spans="1:14">
      <c r="A1863" s="3" t="s">
        <v>4847</v>
      </c>
      <c r="B1863" s="3">
        <v>11874</v>
      </c>
      <c r="E1863" s="91" t="s">
        <v>10</v>
      </c>
      <c r="F1863" s="91" t="s">
        <v>3627</v>
      </c>
      <c r="G1863" s="3">
        <v>1987</v>
      </c>
      <c r="H1863" s="3" t="s">
        <v>1072</v>
      </c>
      <c r="I1863" s="3" t="s">
        <v>1190</v>
      </c>
      <c r="J1863" s="3"/>
      <c r="K1863" s="3">
        <v>204</v>
      </c>
      <c r="L1863" s="3" t="s">
        <v>27</v>
      </c>
      <c r="M1863" s="3" t="s">
        <v>4844</v>
      </c>
      <c r="N1863" s="10"/>
    </row>
    <row r="1864" ht="12.75" spans="1:14">
      <c r="A1864" s="3" t="s">
        <v>4847</v>
      </c>
      <c r="B1864" s="3">
        <v>11875</v>
      </c>
      <c r="E1864" s="91" t="s">
        <v>10</v>
      </c>
      <c r="F1864" s="91" t="s">
        <v>1189</v>
      </c>
      <c r="G1864" s="3">
        <v>1987</v>
      </c>
      <c r="H1864" s="3" t="s">
        <v>1072</v>
      </c>
      <c r="I1864" s="3" t="s">
        <v>1190</v>
      </c>
      <c r="J1864" s="3"/>
      <c r="K1864" s="3">
        <v>204</v>
      </c>
      <c r="L1864" s="3" t="s">
        <v>14</v>
      </c>
      <c r="M1864" s="3" t="s">
        <v>4844</v>
      </c>
      <c r="N1864" s="10"/>
    </row>
    <row r="1865" ht="12.75" spans="1:14">
      <c r="A1865" s="3" t="s">
        <v>4847</v>
      </c>
      <c r="B1865" s="3">
        <v>11876</v>
      </c>
      <c r="E1865" s="91" t="s">
        <v>10</v>
      </c>
      <c r="F1865" s="91" t="s">
        <v>1191</v>
      </c>
      <c r="G1865" s="3">
        <v>1987</v>
      </c>
      <c r="H1865" s="3" t="s">
        <v>1072</v>
      </c>
      <c r="I1865" s="3" t="s">
        <v>1190</v>
      </c>
      <c r="J1865" s="3"/>
      <c r="K1865" s="3">
        <v>204</v>
      </c>
      <c r="L1865" s="3" t="s">
        <v>14</v>
      </c>
      <c r="M1865" s="3" t="s">
        <v>4844</v>
      </c>
      <c r="N1865" s="10"/>
    </row>
    <row r="1866" ht="12.75" spans="1:14">
      <c r="A1866" s="3" t="s">
        <v>4847</v>
      </c>
      <c r="B1866" s="3">
        <v>11877</v>
      </c>
      <c r="E1866" s="91" t="s">
        <v>10</v>
      </c>
      <c r="F1866" s="91" t="s">
        <v>1575</v>
      </c>
      <c r="G1866" s="3">
        <v>1990</v>
      </c>
      <c r="H1866" s="3" t="s">
        <v>183</v>
      </c>
      <c r="I1866" s="3" t="s">
        <v>1061</v>
      </c>
      <c r="J1866" s="3"/>
      <c r="K1866" s="3">
        <v>663</v>
      </c>
      <c r="L1866" s="3" t="s">
        <v>40</v>
      </c>
      <c r="M1866" s="3" t="s">
        <v>4844</v>
      </c>
      <c r="N1866" s="10"/>
    </row>
    <row r="1867" ht="12.75" spans="1:14">
      <c r="A1867" s="3" t="s">
        <v>4847</v>
      </c>
      <c r="B1867" s="3">
        <v>11878</v>
      </c>
      <c r="E1867" s="91" t="s">
        <v>10</v>
      </c>
      <c r="F1867" s="91" t="s">
        <v>1060</v>
      </c>
      <c r="G1867" s="3">
        <v>1990</v>
      </c>
      <c r="H1867" s="3" t="s">
        <v>183</v>
      </c>
      <c r="I1867" s="3" t="s">
        <v>1061</v>
      </c>
      <c r="J1867" s="3"/>
      <c r="K1867" s="3">
        <v>663</v>
      </c>
      <c r="L1867" s="3" t="s">
        <v>14</v>
      </c>
      <c r="M1867" s="3" t="s">
        <v>4844</v>
      </c>
      <c r="N1867" s="10"/>
    </row>
    <row r="1868" ht="12.75" spans="1:14">
      <c r="A1868" s="3" t="s">
        <v>4847</v>
      </c>
      <c r="B1868" s="3">
        <v>11879</v>
      </c>
      <c r="E1868" s="91" t="s">
        <v>10</v>
      </c>
      <c r="F1868" s="91" t="s">
        <v>1062</v>
      </c>
      <c r="G1868" s="3">
        <v>1990</v>
      </c>
      <c r="H1868" s="3" t="s">
        <v>183</v>
      </c>
      <c r="I1868" s="3" t="s">
        <v>1061</v>
      </c>
      <c r="J1868" s="3"/>
      <c r="K1868" s="3">
        <v>663</v>
      </c>
      <c r="L1868" s="3" t="s">
        <v>14</v>
      </c>
      <c r="M1868" s="3" t="s">
        <v>4844</v>
      </c>
      <c r="N1868" s="10"/>
    </row>
    <row r="1869" ht="12.75" spans="1:14">
      <c r="A1869" s="3" t="s">
        <v>4847</v>
      </c>
      <c r="B1869" s="3">
        <v>11880</v>
      </c>
      <c r="E1869" s="91" t="s">
        <v>10</v>
      </c>
      <c r="F1869" s="91" t="s">
        <v>1063</v>
      </c>
      <c r="G1869" s="3">
        <v>1990</v>
      </c>
      <c r="H1869" s="3" t="s">
        <v>183</v>
      </c>
      <c r="I1869" s="3" t="s">
        <v>1061</v>
      </c>
      <c r="J1869" s="3"/>
      <c r="K1869" s="3">
        <v>663</v>
      </c>
      <c r="L1869" s="3" t="s">
        <v>14</v>
      </c>
      <c r="M1869" s="3" t="s">
        <v>4844</v>
      </c>
      <c r="N1869" s="10"/>
    </row>
    <row r="1870" ht="12.75" spans="1:14">
      <c r="A1870" s="3" t="s">
        <v>4847</v>
      </c>
      <c r="B1870" s="3">
        <v>11881</v>
      </c>
      <c r="E1870" s="91" t="s">
        <v>10</v>
      </c>
      <c r="F1870" s="91" t="s">
        <v>1064</v>
      </c>
      <c r="G1870" s="3">
        <v>1990</v>
      </c>
      <c r="H1870" s="3" t="s">
        <v>183</v>
      </c>
      <c r="I1870" s="3" t="s">
        <v>1061</v>
      </c>
      <c r="J1870" s="3"/>
      <c r="K1870" s="3">
        <v>663</v>
      </c>
      <c r="L1870" s="3" t="s">
        <v>14</v>
      </c>
      <c r="M1870" s="3" t="s">
        <v>4844</v>
      </c>
      <c r="N1870" s="10"/>
    </row>
    <row r="1871" ht="12.75" spans="1:14">
      <c r="A1871" s="3" t="s">
        <v>4847</v>
      </c>
      <c r="B1871" s="3">
        <v>11882</v>
      </c>
      <c r="E1871" s="91" t="s">
        <v>10</v>
      </c>
      <c r="F1871" s="91" t="s">
        <v>1065</v>
      </c>
      <c r="G1871" s="3">
        <v>1990</v>
      </c>
      <c r="H1871" s="3" t="s">
        <v>183</v>
      </c>
      <c r="I1871" s="3" t="s">
        <v>1061</v>
      </c>
      <c r="J1871" s="3"/>
      <c r="K1871" s="3">
        <v>663</v>
      </c>
      <c r="L1871" s="3" t="s">
        <v>14</v>
      </c>
      <c r="M1871" s="3" t="s">
        <v>4844</v>
      </c>
      <c r="N1871" s="10"/>
    </row>
    <row r="1872" ht="12.75" spans="1:14">
      <c r="A1872" s="3" t="s">
        <v>4847</v>
      </c>
      <c r="B1872" s="3">
        <v>11883</v>
      </c>
      <c r="E1872" s="91" t="s">
        <v>10</v>
      </c>
      <c r="F1872" s="91" t="s">
        <v>1066</v>
      </c>
      <c r="G1872" s="3">
        <v>1990</v>
      </c>
      <c r="H1872" s="3" t="s">
        <v>183</v>
      </c>
      <c r="I1872" s="3" t="s">
        <v>1061</v>
      </c>
      <c r="J1872" s="3"/>
      <c r="K1872" s="3">
        <v>663</v>
      </c>
      <c r="L1872" s="3" t="s">
        <v>14</v>
      </c>
      <c r="M1872" s="3" t="s">
        <v>4844</v>
      </c>
      <c r="N1872" s="10"/>
    </row>
    <row r="1873" ht="12.75" spans="1:14">
      <c r="A1873" s="3" t="s">
        <v>4847</v>
      </c>
      <c r="B1873" s="3">
        <v>11884</v>
      </c>
      <c r="E1873" s="91" t="s">
        <v>10</v>
      </c>
      <c r="F1873" s="91" t="s">
        <v>1067</v>
      </c>
      <c r="G1873" s="3">
        <v>1990</v>
      </c>
      <c r="H1873" s="3" t="s">
        <v>183</v>
      </c>
      <c r="I1873" s="3" t="s">
        <v>1061</v>
      </c>
      <c r="J1873" s="3"/>
      <c r="K1873" s="3">
        <v>663</v>
      </c>
      <c r="L1873" s="3" t="s">
        <v>14</v>
      </c>
      <c r="M1873" s="3" t="s">
        <v>4844</v>
      </c>
      <c r="N1873" s="10"/>
    </row>
    <row r="1874" ht="12.75" spans="1:14">
      <c r="A1874" s="3" t="s">
        <v>4847</v>
      </c>
      <c r="B1874" s="3">
        <v>11885</v>
      </c>
      <c r="E1874" s="91" t="s">
        <v>10</v>
      </c>
      <c r="F1874" s="91" t="s">
        <v>1068</v>
      </c>
      <c r="G1874" s="3">
        <v>1990</v>
      </c>
      <c r="H1874" s="3" t="s">
        <v>183</v>
      </c>
      <c r="I1874" s="3" t="s">
        <v>1061</v>
      </c>
      <c r="J1874" s="3"/>
      <c r="K1874" s="3">
        <v>663</v>
      </c>
      <c r="L1874" s="3" t="s">
        <v>14</v>
      </c>
      <c r="M1874" s="3" t="s">
        <v>4844</v>
      </c>
      <c r="N1874" s="10"/>
    </row>
    <row r="1875" ht="12.75" spans="1:14">
      <c r="A1875" s="3" t="s">
        <v>4847</v>
      </c>
      <c r="B1875" s="3">
        <v>11886</v>
      </c>
      <c r="E1875" s="91" t="s">
        <v>10</v>
      </c>
      <c r="F1875" s="91" t="s">
        <v>1069</v>
      </c>
      <c r="G1875" s="3">
        <v>1990</v>
      </c>
      <c r="H1875" s="3" t="s">
        <v>183</v>
      </c>
      <c r="I1875" s="3" t="s">
        <v>1061</v>
      </c>
      <c r="J1875" s="3"/>
      <c r="K1875" s="3">
        <v>663</v>
      </c>
      <c r="L1875" s="3" t="s">
        <v>14</v>
      </c>
      <c r="M1875" s="3" t="s">
        <v>4844</v>
      </c>
      <c r="N1875" s="10"/>
    </row>
    <row r="1876" ht="12.75" spans="1:14">
      <c r="A1876" s="3" t="s">
        <v>4847</v>
      </c>
      <c r="B1876" s="3">
        <v>11887</v>
      </c>
      <c r="E1876" s="91" t="s">
        <v>10</v>
      </c>
      <c r="F1876" s="91" t="s">
        <v>1070</v>
      </c>
      <c r="G1876" s="3">
        <v>1990</v>
      </c>
      <c r="H1876" s="3" t="s">
        <v>183</v>
      </c>
      <c r="I1876" s="3" t="s">
        <v>1061</v>
      </c>
      <c r="J1876" s="3"/>
      <c r="K1876" s="3">
        <v>663</v>
      </c>
      <c r="L1876" s="3" t="s">
        <v>14</v>
      </c>
      <c r="M1876" s="3" t="s">
        <v>4844</v>
      </c>
      <c r="N1876" s="10"/>
    </row>
    <row r="1877" ht="12.75" spans="1:14">
      <c r="A1877" s="3" t="s">
        <v>4847</v>
      </c>
      <c r="B1877" s="3">
        <v>11888</v>
      </c>
      <c r="E1877" s="91" t="s">
        <v>10</v>
      </c>
      <c r="F1877" s="91" t="s">
        <v>3628</v>
      </c>
      <c r="G1877" s="3">
        <v>1990</v>
      </c>
      <c r="H1877" s="3" t="s">
        <v>183</v>
      </c>
      <c r="I1877" s="3" t="s">
        <v>1061</v>
      </c>
      <c r="J1877" s="3"/>
      <c r="K1877" s="3">
        <v>663</v>
      </c>
      <c r="L1877" s="3" t="s">
        <v>27</v>
      </c>
      <c r="M1877" s="3" t="s">
        <v>4844</v>
      </c>
      <c r="N1877" s="10"/>
    </row>
    <row r="1878" ht="12.75" spans="1:14">
      <c r="A1878" s="3" t="s">
        <v>4847</v>
      </c>
      <c r="B1878" s="3">
        <v>11889</v>
      </c>
      <c r="E1878" s="91" t="s">
        <v>10</v>
      </c>
      <c r="F1878" s="91" t="s">
        <v>3629</v>
      </c>
      <c r="G1878" s="3">
        <v>1990</v>
      </c>
      <c r="H1878" s="3" t="s">
        <v>183</v>
      </c>
      <c r="I1878" s="3" t="s">
        <v>1061</v>
      </c>
      <c r="J1878" s="3"/>
      <c r="K1878" s="3">
        <v>663</v>
      </c>
      <c r="L1878" s="3" t="s">
        <v>27</v>
      </c>
      <c r="M1878" s="3" t="s">
        <v>4844</v>
      </c>
      <c r="N1878" s="10"/>
    </row>
    <row r="1879" ht="12.75" spans="1:14">
      <c r="A1879" s="3" t="s">
        <v>4847</v>
      </c>
      <c r="B1879" s="3">
        <v>11890</v>
      </c>
      <c r="E1879" s="91" t="s">
        <v>10</v>
      </c>
      <c r="F1879" s="91" t="s">
        <v>3630</v>
      </c>
      <c r="G1879" s="3">
        <v>1990</v>
      </c>
      <c r="H1879" s="3" t="s">
        <v>183</v>
      </c>
      <c r="I1879" s="3" t="s">
        <v>1061</v>
      </c>
      <c r="J1879" s="3"/>
      <c r="K1879" s="3">
        <v>663</v>
      </c>
      <c r="L1879" s="3" t="s">
        <v>170</v>
      </c>
      <c r="M1879" s="3" t="s">
        <v>4844</v>
      </c>
      <c r="N1879" s="10"/>
    </row>
    <row r="1880" ht="12.75" spans="1:14">
      <c r="A1880" s="3" t="s">
        <v>4847</v>
      </c>
      <c r="B1880" s="3">
        <v>11891</v>
      </c>
      <c r="E1880" s="91" t="s">
        <v>10</v>
      </c>
      <c r="F1880" s="91" t="s">
        <v>1281</v>
      </c>
      <c r="G1880" s="3">
        <v>1989</v>
      </c>
      <c r="H1880" s="3" t="s">
        <v>1072</v>
      </c>
      <c r="I1880" s="3" t="s">
        <v>1073</v>
      </c>
      <c r="J1880" s="3"/>
      <c r="K1880" s="3">
        <v>548</v>
      </c>
      <c r="L1880" s="3" t="s">
        <v>14</v>
      </c>
      <c r="M1880" s="3" t="s">
        <v>4844</v>
      </c>
      <c r="N1880" s="10"/>
    </row>
    <row r="1881" ht="12.75" spans="1:14">
      <c r="A1881" s="3" t="s">
        <v>4847</v>
      </c>
      <c r="B1881" s="3">
        <v>11892</v>
      </c>
      <c r="E1881" s="91" t="s">
        <v>10</v>
      </c>
      <c r="F1881" s="91" t="s">
        <v>1282</v>
      </c>
      <c r="G1881" s="3">
        <v>1989</v>
      </c>
      <c r="H1881" s="3" t="s">
        <v>1072</v>
      </c>
      <c r="I1881" s="3" t="s">
        <v>1073</v>
      </c>
      <c r="J1881" s="3"/>
      <c r="K1881" s="3">
        <v>548</v>
      </c>
      <c r="L1881" s="3" t="s">
        <v>14</v>
      </c>
      <c r="M1881" s="3" t="s">
        <v>4844</v>
      </c>
      <c r="N1881" s="10"/>
    </row>
    <row r="1882" ht="12.75" spans="1:14">
      <c r="A1882" s="3" t="s">
        <v>4847</v>
      </c>
      <c r="B1882" s="3">
        <v>11893</v>
      </c>
      <c r="E1882" s="91" t="s">
        <v>10</v>
      </c>
      <c r="F1882" s="91" t="s">
        <v>1283</v>
      </c>
      <c r="G1882" s="3">
        <v>1989</v>
      </c>
      <c r="H1882" s="3" t="s">
        <v>1072</v>
      </c>
      <c r="I1882" s="3" t="s">
        <v>1073</v>
      </c>
      <c r="J1882" s="3"/>
      <c r="K1882" s="3">
        <v>548</v>
      </c>
      <c r="L1882" s="3" t="s">
        <v>14</v>
      </c>
      <c r="M1882" s="3" t="s">
        <v>4844</v>
      </c>
      <c r="N1882" s="10"/>
    </row>
    <row r="1883" ht="12.75" spans="1:14">
      <c r="A1883" s="3" t="s">
        <v>4847</v>
      </c>
      <c r="B1883" s="3">
        <v>11894</v>
      </c>
      <c r="E1883" s="91" t="s">
        <v>10</v>
      </c>
      <c r="F1883" s="91" t="s">
        <v>1071</v>
      </c>
      <c r="G1883" s="3">
        <v>1989</v>
      </c>
      <c r="H1883" s="3" t="s">
        <v>1072</v>
      </c>
      <c r="I1883" s="3" t="s">
        <v>1073</v>
      </c>
      <c r="J1883" s="3"/>
      <c r="K1883" s="3">
        <v>548</v>
      </c>
      <c r="L1883" s="3" t="s">
        <v>27</v>
      </c>
      <c r="M1883" s="3" t="s">
        <v>4844</v>
      </c>
      <c r="N1883" s="10"/>
    </row>
    <row r="1884" ht="12.75" spans="1:14">
      <c r="A1884" s="3" t="s">
        <v>4847</v>
      </c>
      <c r="B1884" s="3">
        <v>11895</v>
      </c>
      <c r="E1884" s="91" t="s">
        <v>10</v>
      </c>
      <c r="F1884" s="91" t="s">
        <v>1284</v>
      </c>
      <c r="G1884" s="3">
        <v>1989</v>
      </c>
      <c r="H1884" s="3" t="s">
        <v>162</v>
      </c>
      <c r="I1884" s="3" t="s">
        <v>1073</v>
      </c>
      <c r="J1884" s="3"/>
      <c r="K1884" s="3" t="s">
        <v>1285</v>
      </c>
      <c r="L1884" s="3" t="s">
        <v>14</v>
      </c>
      <c r="M1884" s="3" t="s">
        <v>4844</v>
      </c>
      <c r="N1884" s="10"/>
    </row>
    <row r="1885" ht="12.75" spans="1:14">
      <c r="A1885" s="3" t="s">
        <v>4847</v>
      </c>
      <c r="B1885" s="3">
        <v>11896</v>
      </c>
      <c r="E1885" s="91" t="s">
        <v>10</v>
      </c>
      <c r="F1885" s="91" t="s">
        <v>3631</v>
      </c>
      <c r="G1885" s="3">
        <v>1989</v>
      </c>
      <c r="H1885" s="3" t="s">
        <v>166</v>
      </c>
      <c r="I1885" s="3" t="s">
        <v>1092</v>
      </c>
      <c r="J1885" s="3"/>
      <c r="K1885" s="3">
        <v>647</v>
      </c>
      <c r="L1885" s="3" t="s">
        <v>14</v>
      </c>
      <c r="M1885" s="3" t="s">
        <v>4844</v>
      </c>
      <c r="N1885" s="10"/>
    </row>
    <row r="1886" ht="12.75" spans="1:14">
      <c r="A1886" s="3" t="s">
        <v>4847</v>
      </c>
      <c r="B1886" s="3">
        <v>11897</v>
      </c>
      <c r="E1886" s="91" t="s">
        <v>10</v>
      </c>
      <c r="F1886" s="91" t="s">
        <v>161</v>
      </c>
      <c r="G1886" s="3">
        <v>1989</v>
      </c>
      <c r="H1886" s="3" t="s">
        <v>162</v>
      </c>
      <c r="I1886" s="3" t="s">
        <v>163</v>
      </c>
      <c r="J1886" s="3"/>
      <c r="K1886" s="3" t="s">
        <v>164</v>
      </c>
      <c r="L1886" s="3" t="s">
        <v>27</v>
      </c>
      <c r="M1886" s="3" t="s">
        <v>4846</v>
      </c>
      <c r="N1886" s="10"/>
    </row>
    <row r="1887" ht="12.75" spans="1:14">
      <c r="A1887" s="3" t="s">
        <v>4847</v>
      </c>
      <c r="B1887" s="3">
        <v>11898</v>
      </c>
      <c r="E1887" s="91" t="s">
        <v>10</v>
      </c>
      <c r="F1887" s="91" t="s">
        <v>1944</v>
      </c>
      <c r="G1887" s="3">
        <v>1981</v>
      </c>
      <c r="H1887" s="3" t="s">
        <v>166</v>
      </c>
      <c r="I1887" s="3" t="s">
        <v>1945</v>
      </c>
      <c r="J1887" s="3" t="s">
        <v>1946</v>
      </c>
      <c r="K1887" s="3">
        <v>75</v>
      </c>
      <c r="L1887" s="3" t="s">
        <v>977</v>
      </c>
      <c r="M1887" s="3" t="s">
        <v>4845</v>
      </c>
      <c r="N1887" s="10"/>
    </row>
    <row r="1888" ht="12.75" spans="1:14">
      <c r="A1888" s="3" t="s">
        <v>4847</v>
      </c>
      <c r="B1888" s="3">
        <v>11899</v>
      </c>
      <c r="E1888" s="91" t="s">
        <v>10</v>
      </c>
      <c r="F1888" s="91" t="s">
        <v>2036</v>
      </c>
      <c r="G1888" s="3">
        <v>1981</v>
      </c>
      <c r="H1888" s="3" t="s">
        <v>166</v>
      </c>
      <c r="I1888" s="3" t="s">
        <v>1926</v>
      </c>
      <c r="J1888" s="3" t="s">
        <v>1946</v>
      </c>
      <c r="K1888" s="3">
        <v>101</v>
      </c>
      <c r="L1888" s="3" t="s">
        <v>977</v>
      </c>
      <c r="M1888" s="3" t="s">
        <v>4845</v>
      </c>
      <c r="N1888" s="10"/>
    </row>
    <row r="1889" ht="12.75" spans="1:14">
      <c r="A1889" s="3" t="s">
        <v>4847</v>
      </c>
      <c r="B1889" s="3">
        <v>11900</v>
      </c>
      <c r="E1889" s="91" t="s">
        <v>10</v>
      </c>
      <c r="F1889" s="91" t="s">
        <v>2037</v>
      </c>
      <c r="G1889" s="3">
        <v>1981</v>
      </c>
      <c r="H1889" s="3" t="s">
        <v>166</v>
      </c>
      <c r="I1889" s="3" t="s">
        <v>1926</v>
      </c>
      <c r="J1889" s="3" t="s">
        <v>1946</v>
      </c>
      <c r="K1889" s="3">
        <v>101</v>
      </c>
      <c r="L1889" s="3" t="s">
        <v>977</v>
      </c>
      <c r="M1889" s="3" t="s">
        <v>4845</v>
      </c>
      <c r="N1889" s="10"/>
    </row>
    <row r="1890" ht="12.75" spans="1:14">
      <c r="A1890" s="3" t="s">
        <v>4847</v>
      </c>
      <c r="B1890" s="3">
        <v>11901</v>
      </c>
      <c r="E1890" s="91" t="s">
        <v>10</v>
      </c>
      <c r="F1890" s="91" t="s">
        <v>2038</v>
      </c>
      <c r="G1890" s="3">
        <v>1981</v>
      </c>
      <c r="H1890" s="3" t="s">
        <v>166</v>
      </c>
      <c r="I1890" s="3" t="s">
        <v>1926</v>
      </c>
      <c r="J1890" s="3" t="s">
        <v>1946</v>
      </c>
      <c r="K1890" s="3">
        <v>101</v>
      </c>
      <c r="L1890" s="3" t="s">
        <v>977</v>
      </c>
      <c r="M1890" s="3" t="s">
        <v>4845</v>
      </c>
      <c r="N1890" s="10"/>
    </row>
    <row r="1891" ht="12.75" spans="1:14">
      <c r="A1891" s="3" t="s">
        <v>4847</v>
      </c>
      <c r="B1891" s="3">
        <v>11902</v>
      </c>
      <c r="E1891" s="91" t="s">
        <v>10</v>
      </c>
      <c r="F1891" s="91" t="s">
        <v>2039</v>
      </c>
      <c r="G1891" s="3">
        <v>1981</v>
      </c>
      <c r="H1891" s="3" t="s">
        <v>166</v>
      </c>
      <c r="I1891" s="3" t="s">
        <v>1926</v>
      </c>
      <c r="J1891" s="3" t="s">
        <v>1946</v>
      </c>
      <c r="K1891" s="3">
        <v>101</v>
      </c>
      <c r="L1891" s="3" t="s">
        <v>977</v>
      </c>
      <c r="M1891" s="3" t="s">
        <v>4845</v>
      </c>
      <c r="N1891" s="10"/>
    </row>
    <row r="1892" ht="12.75" spans="1:14">
      <c r="A1892" s="3" t="s">
        <v>4847</v>
      </c>
      <c r="B1892" s="3">
        <v>11903</v>
      </c>
      <c r="E1892" s="91" t="s">
        <v>10</v>
      </c>
      <c r="F1892" s="91" t="s">
        <v>2040</v>
      </c>
      <c r="G1892" s="3">
        <v>1981</v>
      </c>
      <c r="H1892" s="3" t="s">
        <v>166</v>
      </c>
      <c r="I1892" s="3" t="s">
        <v>1926</v>
      </c>
      <c r="J1892" s="3" t="s">
        <v>1946</v>
      </c>
      <c r="K1892" s="3">
        <v>101</v>
      </c>
      <c r="L1892" s="3" t="s">
        <v>977</v>
      </c>
      <c r="M1892" s="3" t="s">
        <v>4845</v>
      </c>
      <c r="N1892" s="10"/>
    </row>
    <row r="1893" ht="12.75" spans="1:14">
      <c r="A1893" s="3" t="s">
        <v>4847</v>
      </c>
      <c r="B1893" s="3">
        <v>11904</v>
      </c>
      <c r="E1893" s="91" t="s">
        <v>10</v>
      </c>
      <c r="F1893" s="91" t="s">
        <v>2041</v>
      </c>
      <c r="G1893" s="3">
        <v>1981</v>
      </c>
      <c r="H1893" s="3" t="s">
        <v>166</v>
      </c>
      <c r="I1893" s="3" t="s">
        <v>1926</v>
      </c>
      <c r="J1893" s="3" t="s">
        <v>1946</v>
      </c>
      <c r="K1893" s="3">
        <v>101</v>
      </c>
      <c r="L1893" s="3" t="s">
        <v>977</v>
      </c>
      <c r="M1893" s="3" t="s">
        <v>4845</v>
      </c>
      <c r="N1893" s="10"/>
    </row>
    <row r="1894" ht="12.75" spans="1:14">
      <c r="A1894" s="3" t="s">
        <v>4847</v>
      </c>
      <c r="B1894" s="3">
        <v>11905</v>
      </c>
      <c r="E1894" s="91" t="s">
        <v>10</v>
      </c>
      <c r="F1894" s="91" t="s">
        <v>2042</v>
      </c>
      <c r="G1894" s="3">
        <v>1981</v>
      </c>
      <c r="H1894" s="3" t="s">
        <v>166</v>
      </c>
      <c r="I1894" s="3" t="s">
        <v>1926</v>
      </c>
      <c r="J1894" s="3" t="s">
        <v>1946</v>
      </c>
      <c r="K1894" s="3">
        <v>101</v>
      </c>
      <c r="L1894" s="3" t="s">
        <v>977</v>
      </c>
      <c r="M1894" s="3" t="s">
        <v>4845</v>
      </c>
      <c r="N1894" s="10"/>
    </row>
    <row r="1895" ht="12.75" spans="1:14">
      <c r="A1895" s="3" t="s">
        <v>4847</v>
      </c>
      <c r="B1895" s="3">
        <v>11906</v>
      </c>
      <c r="E1895" s="91" t="s">
        <v>10</v>
      </c>
      <c r="F1895" s="91" t="s">
        <v>2043</v>
      </c>
      <c r="G1895" s="3">
        <v>1981</v>
      </c>
      <c r="H1895" s="3" t="s">
        <v>166</v>
      </c>
      <c r="I1895" s="3" t="s">
        <v>1926</v>
      </c>
      <c r="J1895" s="3" t="s">
        <v>1946</v>
      </c>
      <c r="K1895" s="3">
        <v>101</v>
      </c>
      <c r="L1895" s="3" t="s">
        <v>977</v>
      </c>
      <c r="M1895" s="3" t="s">
        <v>4845</v>
      </c>
      <c r="N1895" s="10"/>
    </row>
    <row r="1896" ht="12.75" spans="1:14">
      <c r="A1896" s="3" t="s">
        <v>4847</v>
      </c>
      <c r="B1896" s="3">
        <v>11908</v>
      </c>
      <c r="E1896" s="91" t="s">
        <v>10</v>
      </c>
      <c r="F1896" s="91" t="s">
        <v>2044</v>
      </c>
      <c r="G1896" s="3">
        <v>1981</v>
      </c>
      <c r="H1896" s="3" t="s">
        <v>166</v>
      </c>
      <c r="I1896" s="3" t="s">
        <v>1926</v>
      </c>
      <c r="J1896" s="3" t="s">
        <v>1946</v>
      </c>
      <c r="K1896" s="3">
        <v>101</v>
      </c>
      <c r="L1896" s="3" t="s">
        <v>977</v>
      </c>
      <c r="M1896" s="3" t="s">
        <v>4845</v>
      </c>
      <c r="N1896" s="10"/>
    </row>
    <row r="1897" ht="12.75" spans="1:14">
      <c r="A1897" s="3" t="s">
        <v>4847</v>
      </c>
      <c r="B1897" s="3">
        <v>11909</v>
      </c>
      <c r="E1897" s="91" t="s">
        <v>10</v>
      </c>
      <c r="F1897" s="91" t="s">
        <v>2045</v>
      </c>
      <c r="G1897" s="3">
        <v>1981</v>
      </c>
      <c r="H1897" s="3" t="s">
        <v>166</v>
      </c>
      <c r="I1897" s="3" t="s">
        <v>1926</v>
      </c>
      <c r="J1897" s="3" t="s">
        <v>1946</v>
      </c>
      <c r="K1897" s="3">
        <v>101</v>
      </c>
      <c r="L1897" s="3" t="s">
        <v>977</v>
      </c>
      <c r="M1897" s="3" t="s">
        <v>4845</v>
      </c>
      <c r="N1897" s="10"/>
    </row>
    <row r="1898" ht="12.75" spans="1:14">
      <c r="A1898" s="3" t="s">
        <v>4847</v>
      </c>
      <c r="B1898" s="3">
        <v>11910</v>
      </c>
      <c r="E1898" s="91" t="s">
        <v>10</v>
      </c>
      <c r="F1898" s="91" t="s">
        <v>2046</v>
      </c>
      <c r="G1898" s="3">
        <v>1981</v>
      </c>
      <c r="H1898" s="3" t="s">
        <v>166</v>
      </c>
      <c r="I1898" s="3" t="s">
        <v>1926</v>
      </c>
      <c r="J1898" s="3" t="s">
        <v>1946</v>
      </c>
      <c r="K1898" s="3">
        <v>101</v>
      </c>
      <c r="L1898" s="3" t="s">
        <v>977</v>
      </c>
      <c r="M1898" s="3" t="s">
        <v>4845</v>
      </c>
      <c r="N1898" s="10"/>
    </row>
    <row r="1899" ht="12.75" spans="1:14">
      <c r="A1899" s="3" t="s">
        <v>4847</v>
      </c>
      <c r="B1899" s="3">
        <v>11911</v>
      </c>
      <c r="E1899" s="91" t="s">
        <v>10</v>
      </c>
      <c r="F1899" s="91" t="s">
        <v>2047</v>
      </c>
      <c r="G1899" s="3">
        <v>1981</v>
      </c>
      <c r="H1899" s="3" t="s">
        <v>166</v>
      </c>
      <c r="I1899" s="3" t="s">
        <v>1926</v>
      </c>
      <c r="J1899" s="3" t="s">
        <v>1946</v>
      </c>
      <c r="K1899" s="3">
        <v>101</v>
      </c>
      <c r="L1899" s="3" t="s">
        <v>977</v>
      </c>
      <c r="M1899" s="3" t="s">
        <v>4845</v>
      </c>
      <c r="N1899" s="10"/>
    </row>
    <row r="1900" ht="12.75" spans="1:14">
      <c r="A1900" s="3" t="s">
        <v>4847</v>
      </c>
      <c r="B1900" s="3">
        <v>11912</v>
      </c>
      <c r="E1900" s="91" t="s">
        <v>10</v>
      </c>
      <c r="F1900" s="3">
        <v>55010420</v>
      </c>
      <c r="G1900" s="3">
        <v>1981</v>
      </c>
      <c r="H1900" s="3" t="s">
        <v>166</v>
      </c>
      <c r="I1900" s="3" t="s">
        <v>1926</v>
      </c>
      <c r="J1900" s="3" t="s">
        <v>1946</v>
      </c>
      <c r="K1900" s="3">
        <v>101</v>
      </c>
      <c r="L1900" s="3" t="s">
        <v>170</v>
      </c>
      <c r="M1900" s="3" t="s">
        <v>4845</v>
      </c>
      <c r="N1900" s="10"/>
    </row>
    <row r="1901" ht="12.75" spans="1:14">
      <c r="A1901" s="3" t="s">
        <v>4847</v>
      </c>
      <c r="B1901" s="3">
        <v>11913</v>
      </c>
      <c r="E1901" s="91" t="s">
        <v>10</v>
      </c>
      <c r="F1901" s="3">
        <v>54088428</v>
      </c>
      <c r="G1901" s="3">
        <v>1979</v>
      </c>
      <c r="H1901" s="3" t="s">
        <v>166</v>
      </c>
      <c r="I1901" s="3" t="s">
        <v>399</v>
      </c>
      <c r="K1901" s="3">
        <v>308</v>
      </c>
      <c r="L1901" s="3" t="s">
        <v>170</v>
      </c>
      <c r="M1901" s="3" t="s">
        <v>4846</v>
      </c>
      <c r="N1901" s="10"/>
    </row>
    <row r="1902" ht="12.75" spans="1:14">
      <c r="A1902" s="3" t="s">
        <v>4847</v>
      </c>
      <c r="B1902" s="3">
        <v>11914</v>
      </c>
      <c r="E1902" s="91" t="s">
        <v>10</v>
      </c>
      <c r="F1902" s="3">
        <v>54088305</v>
      </c>
      <c r="G1902" s="3">
        <v>1982</v>
      </c>
      <c r="H1902" s="3" t="s">
        <v>166</v>
      </c>
      <c r="I1902" s="3" t="s">
        <v>3395</v>
      </c>
      <c r="K1902" s="3">
        <v>204</v>
      </c>
      <c r="L1902" s="3" t="s">
        <v>170</v>
      </c>
      <c r="M1902" s="3" t="s">
        <v>4846</v>
      </c>
      <c r="N1902" s="10"/>
    </row>
    <row r="1903" ht="12.75" spans="1:14">
      <c r="A1903" s="3" t="s">
        <v>4847</v>
      </c>
      <c r="B1903" s="3">
        <v>11915</v>
      </c>
      <c r="E1903" s="91" t="s">
        <v>10</v>
      </c>
      <c r="F1903" s="3">
        <v>54088306</v>
      </c>
      <c r="G1903" s="3">
        <v>1982</v>
      </c>
      <c r="H1903" s="3" t="s">
        <v>166</v>
      </c>
      <c r="I1903" s="3" t="s">
        <v>3395</v>
      </c>
      <c r="K1903" s="3">
        <v>204</v>
      </c>
      <c r="L1903" s="3" t="s">
        <v>170</v>
      </c>
      <c r="M1903" s="3" t="s">
        <v>4846</v>
      </c>
      <c r="N1903" s="10"/>
    </row>
    <row r="1904" ht="12.75" spans="1:14">
      <c r="A1904" s="3" t="s">
        <v>4847</v>
      </c>
      <c r="B1904" s="3">
        <v>11916</v>
      </c>
      <c r="E1904" s="91" t="s">
        <v>10</v>
      </c>
      <c r="F1904" s="3">
        <v>54088304</v>
      </c>
      <c r="G1904" s="3">
        <v>1982</v>
      </c>
      <c r="H1904" s="3" t="s">
        <v>166</v>
      </c>
      <c r="I1904" s="3" t="s">
        <v>3395</v>
      </c>
      <c r="K1904" s="3">
        <v>204</v>
      </c>
      <c r="L1904" s="3" t="s">
        <v>170</v>
      </c>
      <c r="M1904" s="3" t="s">
        <v>4846</v>
      </c>
      <c r="N1904" s="10"/>
    </row>
    <row r="1905" ht="12.75" spans="1:14">
      <c r="A1905" s="3" t="s">
        <v>4847</v>
      </c>
      <c r="B1905" s="3">
        <v>11917</v>
      </c>
      <c r="E1905" s="91" t="s">
        <v>10</v>
      </c>
      <c r="F1905" s="3">
        <v>53961411</v>
      </c>
      <c r="G1905" s="3">
        <v>1982</v>
      </c>
      <c r="H1905" s="3" t="s">
        <v>166</v>
      </c>
      <c r="I1905" s="3" t="s">
        <v>3396</v>
      </c>
      <c r="K1905" s="3">
        <v>269</v>
      </c>
      <c r="L1905" s="3" t="s">
        <v>27</v>
      </c>
      <c r="M1905" s="3" t="s">
        <v>4846</v>
      </c>
      <c r="N1905" s="10"/>
    </row>
    <row r="1906" ht="12.75" spans="1:14">
      <c r="A1906" s="3" t="s">
        <v>4847</v>
      </c>
      <c r="B1906" s="3">
        <v>11918</v>
      </c>
      <c r="E1906" s="91" t="s">
        <v>10</v>
      </c>
      <c r="F1906" s="3">
        <v>54088326</v>
      </c>
      <c r="G1906" s="3">
        <v>1982</v>
      </c>
      <c r="H1906" s="3" t="s">
        <v>166</v>
      </c>
      <c r="I1906" s="3" t="s">
        <v>176</v>
      </c>
      <c r="K1906" s="3">
        <v>303</v>
      </c>
      <c r="L1906" s="3" t="s">
        <v>27</v>
      </c>
      <c r="M1906" s="3" t="s">
        <v>4846</v>
      </c>
      <c r="N1906" s="10"/>
    </row>
    <row r="1907" ht="12.75" spans="1:14">
      <c r="A1907" s="3" t="s">
        <v>4847</v>
      </c>
      <c r="B1907" s="3">
        <v>11919</v>
      </c>
      <c r="E1907" s="91" t="s">
        <v>10</v>
      </c>
      <c r="F1907" s="3">
        <v>54088329</v>
      </c>
      <c r="G1907" s="3">
        <v>1982</v>
      </c>
      <c r="H1907" s="3" t="s">
        <v>166</v>
      </c>
      <c r="I1907" s="3" t="s">
        <v>176</v>
      </c>
      <c r="K1907" s="3">
        <v>302</v>
      </c>
      <c r="L1907" s="3" t="s">
        <v>27</v>
      </c>
      <c r="M1907" s="3" t="s">
        <v>4846</v>
      </c>
      <c r="N1907" s="10"/>
    </row>
    <row r="1908" ht="12.75" spans="1:14">
      <c r="A1908" s="3" t="s">
        <v>4847</v>
      </c>
      <c r="B1908" s="3">
        <v>11920</v>
      </c>
      <c r="E1908" s="91" t="s">
        <v>10</v>
      </c>
      <c r="F1908" s="91" t="s">
        <v>165</v>
      </c>
      <c r="G1908" s="3">
        <v>1982</v>
      </c>
      <c r="H1908" s="3" t="s">
        <v>166</v>
      </c>
      <c r="I1908" s="3" t="s">
        <v>167</v>
      </c>
      <c r="K1908" s="3">
        <v>433</v>
      </c>
      <c r="L1908" s="3" t="s">
        <v>14</v>
      </c>
      <c r="M1908" s="3" t="s">
        <v>4846</v>
      </c>
      <c r="N1908" s="10"/>
    </row>
    <row r="1909" ht="12.75" spans="1:14">
      <c r="A1909" s="3" t="s">
        <v>4847</v>
      </c>
      <c r="B1909" s="3">
        <v>11921</v>
      </c>
      <c r="E1909" s="91" t="s">
        <v>10</v>
      </c>
      <c r="F1909" s="91" t="s">
        <v>168</v>
      </c>
      <c r="G1909" s="3">
        <v>1982</v>
      </c>
      <c r="H1909" s="3" t="s">
        <v>166</v>
      </c>
      <c r="I1909" s="3" t="s">
        <v>169</v>
      </c>
      <c r="K1909" s="3">
        <v>489</v>
      </c>
      <c r="L1909" s="3" t="s">
        <v>170</v>
      </c>
      <c r="M1909" s="3" t="s">
        <v>4846</v>
      </c>
      <c r="N1909" s="10"/>
    </row>
    <row r="1910" ht="12.75" spans="1:14">
      <c r="A1910" s="3" t="s">
        <v>4847</v>
      </c>
      <c r="B1910" s="3">
        <v>11922</v>
      </c>
      <c r="E1910" s="91" t="s">
        <v>10</v>
      </c>
      <c r="F1910" s="91" t="s">
        <v>3397</v>
      </c>
      <c r="G1910" s="3">
        <v>1982</v>
      </c>
      <c r="H1910" s="3" t="s">
        <v>166</v>
      </c>
      <c r="I1910" s="3" t="s">
        <v>3398</v>
      </c>
      <c r="K1910" s="3">
        <v>297</v>
      </c>
      <c r="L1910" s="3" t="s">
        <v>27</v>
      </c>
      <c r="M1910" s="3" t="s">
        <v>4846</v>
      </c>
      <c r="N1910" s="10"/>
    </row>
    <row r="1911" ht="12.75" spans="1:14">
      <c r="A1911" s="3" t="s">
        <v>4847</v>
      </c>
      <c r="B1911" s="3">
        <v>11923</v>
      </c>
      <c r="E1911" s="91" t="s">
        <v>10</v>
      </c>
      <c r="F1911" s="91" t="s">
        <v>3399</v>
      </c>
      <c r="G1911" s="3">
        <v>1982</v>
      </c>
      <c r="H1911" s="3" t="s">
        <v>166</v>
      </c>
      <c r="I1911" s="3" t="s">
        <v>3398</v>
      </c>
      <c r="K1911" s="3">
        <v>297</v>
      </c>
      <c r="L1911" s="3" t="s">
        <v>27</v>
      </c>
      <c r="M1911" s="3" t="s">
        <v>4846</v>
      </c>
      <c r="N1911" s="10"/>
    </row>
    <row r="1912" ht="12.75" spans="1:14">
      <c r="A1912" s="3" t="s">
        <v>4847</v>
      </c>
      <c r="B1912" s="3">
        <v>11924</v>
      </c>
      <c r="E1912" s="91" t="s">
        <v>10</v>
      </c>
      <c r="F1912" s="91" t="s">
        <v>3400</v>
      </c>
      <c r="G1912" s="3">
        <v>1982</v>
      </c>
      <c r="H1912" s="3" t="s">
        <v>166</v>
      </c>
      <c r="I1912" s="3" t="s">
        <v>3398</v>
      </c>
      <c r="K1912" s="3">
        <v>297</v>
      </c>
      <c r="L1912" s="3" t="s">
        <v>27</v>
      </c>
      <c r="M1912" s="3" t="s">
        <v>4846</v>
      </c>
      <c r="N1912" s="10"/>
    </row>
    <row r="1913" ht="12.75" spans="1:14">
      <c r="A1913" s="3" t="s">
        <v>4847</v>
      </c>
      <c r="B1913" s="3">
        <v>11925</v>
      </c>
      <c r="E1913" s="91" t="s">
        <v>10</v>
      </c>
      <c r="F1913" s="91" t="s">
        <v>3401</v>
      </c>
      <c r="G1913" s="3">
        <v>1982</v>
      </c>
      <c r="H1913" s="3" t="s">
        <v>166</v>
      </c>
      <c r="I1913" s="3" t="s">
        <v>3398</v>
      </c>
      <c r="K1913" s="3">
        <v>297</v>
      </c>
      <c r="L1913" s="3" t="s">
        <v>27</v>
      </c>
      <c r="M1913" s="3" t="s">
        <v>4846</v>
      </c>
      <c r="N1913" s="10"/>
    </row>
    <row r="1914" ht="12.75" spans="1:14">
      <c r="A1914" s="3" t="s">
        <v>4847</v>
      </c>
      <c r="B1914" s="3">
        <v>11926</v>
      </c>
      <c r="E1914" s="91" t="s">
        <v>10</v>
      </c>
      <c r="F1914" s="91" t="s">
        <v>171</v>
      </c>
      <c r="G1914" s="3">
        <v>1982</v>
      </c>
      <c r="H1914" s="3" t="s">
        <v>166</v>
      </c>
      <c r="I1914" s="3" t="s">
        <v>172</v>
      </c>
      <c r="K1914" s="3">
        <v>210</v>
      </c>
      <c r="L1914" s="3" t="s">
        <v>27</v>
      </c>
      <c r="M1914" s="3" t="s">
        <v>4846</v>
      </c>
      <c r="N1914" s="10"/>
    </row>
    <row r="1915" ht="12.75" spans="1:14">
      <c r="A1915" s="3" t="s">
        <v>4847</v>
      </c>
      <c r="B1915" s="3">
        <v>11927</v>
      </c>
      <c r="E1915" s="91" t="s">
        <v>10</v>
      </c>
      <c r="F1915" s="91" t="s">
        <v>173</v>
      </c>
      <c r="G1915" s="3">
        <v>1982</v>
      </c>
      <c r="H1915" s="3" t="s">
        <v>166</v>
      </c>
      <c r="I1915" s="3" t="s">
        <v>172</v>
      </c>
      <c r="K1915" s="3">
        <v>210</v>
      </c>
      <c r="L1915" s="3" t="s">
        <v>27</v>
      </c>
      <c r="M1915" s="3" t="s">
        <v>4846</v>
      </c>
      <c r="N1915" s="10"/>
    </row>
    <row r="1916" ht="12.75" spans="1:14">
      <c r="A1916" s="3" t="s">
        <v>4847</v>
      </c>
      <c r="B1916" s="3">
        <v>11928</v>
      </c>
      <c r="E1916" s="91" t="s">
        <v>10</v>
      </c>
      <c r="F1916" s="91" t="s">
        <v>174</v>
      </c>
      <c r="G1916" s="3">
        <v>1984</v>
      </c>
      <c r="H1916" s="3" t="s">
        <v>166</v>
      </c>
      <c r="I1916" s="3" t="s">
        <v>169</v>
      </c>
      <c r="K1916" s="3">
        <v>358</v>
      </c>
      <c r="L1916" s="3" t="s">
        <v>27</v>
      </c>
      <c r="M1916" s="3" t="s">
        <v>4846</v>
      </c>
      <c r="N1916" s="10"/>
    </row>
    <row r="1917" ht="12.75" spans="1:14">
      <c r="A1917" s="3" t="s">
        <v>4847</v>
      </c>
      <c r="B1917" s="3">
        <v>11929</v>
      </c>
      <c r="E1917" s="91" t="s">
        <v>10</v>
      </c>
      <c r="F1917" s="91" t="s">
        <v>3402</v>
      </c>
      <c r="G1917" s="3">
        <v>1982</v>
      </c>
      <c r="H1917" s="3" t="s">
        <v>1967</v>
      </c>
      <c r="I1917" s="68" t="s">
        <v>3403</v>
      </c>
      <c r="K1917" s="3">
        <v>213</v>
      </c>
      <c r="L1917" s="3" t="s">
        <v>170</v>
      </c>
      <c r="M1917" s="3" t="s">
        <v>4846</v>
      </c>
      <c r="N1917" s="10"/>
    </row>
    <row r="1918" ht="12.75" spans="1:14">
      <c r="A1918" s="3" t="s">
        <v>4847</v>
      </c>
      <c r="B1918" s="3">
        <v>11930</v>
      </c>
      <c r="E1918" s="91" t="s">
        <v>10</v>
      </c>
      <c r="F1918" s="91" t="s">
        <v>175</v>
      </c>
      <c r="G1918" s="3">
        <v>1984</v>
      </c>
      <c r="H1918" s="3" t="s">
        <v>166</v>
      </c>
      <c r="I1918" s="3" t="s">
        <v>176</v>
      </c>
      <c r="K1918" s="3">
        <v>228</v>
      </c>
      <c r="L1918" s="3" t="s">
        <v>170</v>
      </c>
      <c r="M1918" s="3" t="s">
        <v>4846</v>
      </c>
      <c r="N1918" s="10"/>
    </row>
    <row r="1919" ht="12.75" spans="1:14">
      <c r="A1919" s="3" t="s">
        <v>4847</v>
      </c>
      <c r="B1919" s="3">
        <v>11931</v>
      </c>
      <c r="E1919" s="91" t="s">
        <v>10</v>
      </c>
      <c r="F1919" s="91" t="s">
        <v>3404</v>
      </c>
      <c r="G1919" s="3">
        <v>1984</v>
      </c>
      <c r="H1919" s="3" t="s">
        <v>166</v>
      </c>
      <c r="I1919" s="3" t="s">
        <v>3405</v>
      </c>
      <c r="K1919" s="3">
        <v>202</v>
      </c>
      <c r="L1919" s="3" t="s">
        <v>170</v>
      </c>
      <c r="M1919" s="3" t="s">
        <v>4846</v>
      </c>
      <c r="N1919" s="10"/>
    </row>
    <row r="1920" ht="12.75" spans="1:14">
      <c r="A1920" s="3" t="s">
        <v>4847</v>
      </c>
      <c r="B1920" s="3">
        <v>11932</v>
      </c>
      <c r="E1920" s="91" t="s">
        <v>10</v>
      </c>
      <c r="F1920" s="91" t="s">
        <v>3406</v>
      </c>
      <c r="G1920" s="3">
        <v>1984</v>
      </c>
      <c r="H1920" s="3" t="s">
        <v>166</v>
      </c>
      <c r="I1920" s="3" t="s">
        <v>3407</v>
      </c>
      <c r="K1920" s="3">
        <v>303</v>
      </c>
      <c r="L1920" s="3" t="s">
        <v>170</v>
      </c>
      <c r="M1920" s="3" t="s">
        <v>4846</v>
      </c>
      <c r="N1920" s="10"/>
    </row>
    <row r="1921" ht="12.75" spans="1:14">
      <c r="A1921" s="3" t="s">
        <v>4847</v>
      </c>
      <c r="B1921" s="3">
        <v>11933</v>
      </c>
      <c r="E1921" s="91" t="s">
        <v>10</v>
      </c>
      <c r="F1921" s="91" t="s">
        <v>2453</v>
      </c>
      <c r="G1921" s="3">
        <v>1989</v>
      </c>
      <c r="H1921" s="3" t="s">
        <v>1988</v>
      </c>
      <c r="I1921" s="3" t="s">
        <v>1989</v>
      </c>
      <c r="K1921" s="3">
        <v>310</v>
      </c>
      <c r="L1921" s="3" t="s">
        <v>40</v>
      </c>
      <c r="M1921" s="3" t="s">
        <v>4845</v>
      </c>
      <c r="N1921" s="10"/>
    </row>
    <row r="1922" ht="12.75" spans="1:14">
      <c r="A1922" s="3" t="s">
        <v>4847</v>
      </c>
      <c r="B1922" s="3">
        <v>11934</v>
      </c>
      <c r="E1922" s="91" t="s">
        <v>10</v>
      </c>
      <c r="F1922" s="91" t="s">
        <v>1987</v>
      </c>
      <c r="G1922" s="3">
        <v>1989</v>
      </c>
      <c r="H1922" s="3" t="s">
        <v>1988</v>
      </c>
      <c r="I1922" s="3" t="s">
        <v>1989</v>
      </c>
      <c r="K1922" s="3">
        <v>138</v>
      </c>
      <c r="L1922" s="3" t="s">
        <v>14</v>
      </c>
      <c r="M1922" s="3" t="s">
        <v>4845</v>
      </c>
      <c r="N1922" s="10"/>
    </row>
    <row r="1923" ht="12.75" spans="1:14">
      <c r="A1923" s="3" t="s">
        <v>4847</v>
      </c>
      <c r="B1923" s="3">
        <v>11935</v>
      </c>
      <c r="E1923" s="91" t="s">
        <v>10</v>
      </c>
      <c r="F1923" s="91" t="s">
        <v>1990</v>
      </c>
      <c r="G1923" s="3">
        <v>1989</v>
      </c>
      <c r="H1923" s="3" t="s">
        <v>1988</v>
      </c>
      <c r="I1923" s="3" t="s">
        <v>1989</v>
      </c>
      <c r="K1923" s="3">
        <v>138</v>
      </c>
      <c r="L1923" s="3" t="s">
        <v>14</v>
      </c>
      <c r="M1923" s="3" t="s">
        <v>4845</v>
      </c>
      <c r="N1923" s="10"/>
    </row>
    <row r="1924" ht="12.75" spans="1:14">
      <c r="A1924" s="3" t="s">
        <v>4847</v>
      </c>
      <c r="B1924" s="3">
        <v>11936</v>
      </c>
      <c r="E1924" s="91" t="s">
        <v>10</v>
      </c>
      <c r="F1924" s="91" t="s">
        <v>1991</v>
      </c>
      <c r="G1924" s="3">
        <v>1989</v>
      </c>
      <c r="H1924" s="3" t="s">
        <v>1988</v>
      </c>
      <c r="I1924" s="3" t="s">
        <v>1989</v>
      </c>
      <c r="K1924" s="3">
        <v>310</v>
      </c>
      <c r="L1924" s="3" t="s">
        <v>14</v>
      </c>
      <c r="M1924" s="3" t="s">
        <v>4845</v>
      </c>
      <c r="N1924" s="10"/>
    </row>
    <row r="1925" ht="12.75" spans="1:14">
      <c r="A1925" s="3" t="s">
        <v>4847</v>
      </c>
      <c r="B1925" s="3">
        <v>11937</v>
      </c>
      <c r="E1925" s="91" t="s">
        <v>10</v>
      </c>
      <c r="F1925" s="91" t="s">
        <v>2572</v>
      </c>
      <c r="G1925" s="3">
        <v>1989</v>
      </c>
      <c r="H1925" s="3" t="s">
        <v>1988</v>
      </c>
      <c r="I1925" s="3" t="s">
        <v>1245</v>
      </c>
      <c r="J1925" s="3" t="s">
        <v>1858</v>
      </c>
      <c r="K1925" s="3">
        <v>21</v>
      </c>
      <c r="L1925" s="3" t="s">
        <v>40</v>
      </c>
      <c r="M1925" s="3" t="s">
        <v>4845</v>
      </c>
      <c r="N1925" s="10"/>
    </row>
    <row r="1926" ht="12.75" spans="1:14">
      <c r="A1926" s="3" t="s">
        <v>4847</v>
      </c>
      <c r="B1926" s="3">
        <v>11938</v>
      </c>
      <c r="E1926" s="91" t="s">
        <v>10</v>
      </c>
      <c r="F1926" s="91" t="s">
        <v>2573</v>
      </c>
      <c r="G1926" s="3">
        <v>1989</v>
      </c>
      <c r="H1926" s="3" t="s">
        <v>1988</v>
      </c>
      <c r="I1926" s="3" t="s">
        <v>1245</v>
      </c>
      <c r="J1926" s="3" t="s">
        <v>1858</v>
      </c>
      <c r="K1926" s="3">
        <v>21</v>
      </c>
      <c r="L1926" s="3" t="s">
        <v>40</v>
      </c>
      <c r="M1926" s="3" t="s">
        <v>4845</v>
      </c>
      <c r="N1926" s="10"/>
    </row>
    <row r="1927" ht="12.75" spans="1:14">
      <c r="A1927" s="3" t="s">
        <v>4847</v>
      </c>
      <c r="B1927" s="3">
        <v>11939</v>
      </c>
      <c r="E1927" s="91" t="s">
        <v>10</v>
      </c>
      <c r="F1927" s="91" t="s">
        <v>1992</v>
      </c>
      <c r="G1927" s="3">
        <v>1989</v>
      </c>
      <c r="H1927" s="3" t="s">
        <v>1988</v>
      </c>
      <c r="I1927" s="3" t="s">
        <v>1245</v>
      </c>
      <c r="J1927" s="3" t="s">
        <v>1858</v>
      </c>
      <c r="K1927" s="3">
        <v>21</v>
      </c>
      <c r="L1927" s="3" t="s">
        <v>14</v>
      </c>
      <c r="M1927" s="3" t="s">
        <v>4845</v>
      </c>
      <c r="N1927" s="10"/>
    </row>
    <row r="1928" ht="12.75" spans="1:14">
      <c r="A1928" s="3" t="s">
        <v>4847</v>
      </c>
      <c r="B1928" s="3">
        <v>11940</v>
      </c>
      <c r="E1928" s="91" t="s">
        <v>10</v>
      </c>
      <c r="F1928" s="91" t="s">
        <v>1993</v>
      </c>
      <c r="G1928" s="3">
        <v>1989</v>
      </c>
      <c r="H1928" s="3" t="s">
        <v>1988</v>
      </c>
      <c r="I1928" s="3" t="s">
        <v>1245</v>
      </c>
      <c r="J1928" s="3" t="s">
        <v>1858</v>
      </c>
      <c r="K1928" s="3">
        <v>21</v>
      </c>
      <c r="L1928" s="3" t="s">
        <v>14</v>
      </c>
      <c r="M1928" s="3" t="s">
        <v>4845</v>
      </c>
      <c r="N1928" s="10"/>
    </row>
    <row r="1929" ht="12.75" spans="1:14">
      <c r="A1929" s="3" t="s">
        <v>4847</v>
      </c>
      <c r="B1929" s="3">
        <v>11941</v>
      </c>
      <c r="E1929" s="91" t="s">
        <v>10</v>
      </c>
      <c r="F1929" s="91" t="s">
        <v>1994</v>
      </c>
      <c r="G1929" s="3">
        <v>1989</v>
      </c>
      <c r="H1929" s="3" t="s">
        <v>1988</v>
      </c>
      <c r="I1929" s="3" t="s">
        <v>1245</v>
      </c>
      <c r="J1929" s="3" t="s">
        <v>1858</v>
      </c>
      <c r="K1929" s="3">
        <v>21</v>
      </c>
      <c r="L1929" s="3" t="s">
        <v>14</v>
      </c>
      <c r="M1929" s="3" t="s">
        <v>4845</v>
      </c>
      <c r="N1929" s="10"/>
    </row>
    <row r="1930" ht="12.75" spans="1:14">
      <c r="A1930" s="3" t="s">
        <v>4847</v>
      </c>
      <c r="B1930" s="3">
        <v>11942</v>
      </c>
      <c r="E1930" s="91" t="s">
        <v>10</v>
      </c>
      <c r="F1930" s="91" t="s">
        <v>1995</v>
      </c>
      <c r="G1930" s="3">
        <v>1989</v>
      </c>
      <c r="H1930" s="3" t="s">
        <v>1988</v>
      </c>
      <c r="I1930" s="3" t="s">
        <v>1245</v>
      </c>
      <c r="J1930" s="3" t="s">
        <v>1858</v>
      </c>
      <c r="K1930" s="3">
        <v>21</v>
      </c>
      <c r="L1930" s="3" t="s">
        <v>14</v>
      </c>
      <c r="M1930" s="3" t="s">
        <v>4845</v>
      </c>
      <c r="N1930" s="10"/>
    </row>
    <row r="1931" ht="12.75" spans="1:14">
      <c r="A1931" s="3" t="s">
        <v>4847</v>
      </c>
      <c r="B1931" s="3">
        <v>11943</v>
      </c>
      <c r="E1931" s="91" t="s">
        <v>10</v>
      </c>
      <c r="F1931" s="91" t="s">
        <v>1996</v>
      </c>
      <c r="G1931" s="3">
        <v>1989</v>
      </c>
      <c r="H1931" s="3" t="s">
        <v>1988</v>
      </c>
      <c r="I1931" s="3" t="s">
        <v>1245</v>
      </c>
      <c r="J1931" s="3" t="s">
        <v>1858</v>
      </c>
      <c r="K1931" s="3">
        <v>21</v>
      </c>
      <c r="L1931" s="3" t="s">
        <v>14</v>
      </c>
      <c r="M1931" s="3" t="s">
        <v>4845</v>
      </c>
      <c r="N1931" s="10"/>
    </row>
    <row r="1932" ht="12.75" spans="1:14">
      <c r="A1932" s="3" t="s">
        <v>4847</v>
      </c>
      <c r="B1932" s="3">
        <v>11944</v>
      </c>
      <c r="E1932" s="91" t="s">
        <v>10</v>
      </c>
      <c r="F1932" s="91" t="s">
        <v>1997</v>
      </c>
      <c r="G1932" s="3">
        <v>1989</v>
      </c>
      <c r="H1932" s="3" t="s">
        <v>1988</v>
      </c>
      <c r="I1932" s="3" t="s">
        <v>1245</v>
      </c>
      <c r="J1932" s="3" t="s">
        <v>1858</v>
      </c>
      <c r="K1932" s="3">
        <v>21</v>
      </c>
      <c r="L1932" s="3" t="s">
        <v>14</v>
      </c>
      <c r="M1932" s="3" t="s">
        <v>4845</v>
      </c>
      <c r="N1932" s="10"/>
    </row>
    <row r="1933" ht="12.75" spans="1:14">
      <c r="A1933" s="3" t="s">
        <v>4847</v>
      </c>
      <c r="B1933" s="3">
        <v>11945</v>
      </c>
      <c r="E1933" s="91" t="s">
        <v>10</v>
      </c>
      <c r="F1933" s="91" t="s">
        <v>1998</v>
      </c>
      <c r="G1933" s="3">
        <v>1989</v>
      </c>
      <c r="H1933" s="3" t="s">
        <v>1988</v>
      </c>
      <c r="I1933" s="3" t="s">
        <v>1245</v>
      </c>
      <c r="J1933" s="3" t="s">
        <v>1858</v>
      </c>
      <c r="K1933" s="3">
        <v>21</v>
      </c>
      <c r="L1933" s="3" t="s">
        <v>14</v>
      </c>
      <c r="M1933" s="3" t="s">
        <v>4845</v>
      </c>
      <c r="N1933" s="10"/>
    </row>
    <row r="1934" ht="12.75" spans="1:14">
      <c r="A1934" s="3" t="s">
        <v>4847</v>
      </c>
      <c r="B1934" s="3">
        <v>11946</v>
      </c>
      <c r="E1934" s="91" t="s">
        <v>10</v>
      </c>
      <c r="F1934" s="91" t="s">
        <v>1999</v>
      </c>
      <c r="G1934" s="3">
        <v>1989</v>
      </c>
      <c r="H1934" s="3" t="s">
        <v>1988</v>
      </c>
      <c r="I1934" s="3" t="s">
        <v>1245</v>
      </c>
      <c r="J1934" s="3" t="s">
        <v>1858</v>
      </c>
      <c r="K1934" s="3">
        <v>21</v>
      </c>
      <c r="L1934" s="3" t="s">
        <v>14</v>
      </c>
      <c r="M1934" s="3" t="s">
        <v>4845</v>
      </c>
      <c r="N1934" s="10"/>
    </row>
    <row r="1935" ht="12.75" spans="1:14">
      <c r="A1935" s="3" t="s">
        <v>4847</v>
      </c>
      <c r="B1935" s="3">
        <v>11947</v>
      </c>
      <c r="E1935" s="91" t="s">
        <v>10</v>
      </c>
      <c r="F1935" s="91" t="s">
        <v>2477</v>
      </c>
      <c r="G1935" s="3">
        <v>1991</v>
      </c>
      <c r="H1935" s="3" t="s">
        <v>2118</v>
      </c>
      <c r="I1935" s="3" t="s">
        <v>1245</v>
      </c>
      <c r="K1935" s="3">
        <v>307</v>
      </c>
      <c r="L1935" s="3" t="s">
        <v>40</v>
      </c>
      <c r="M1935" s="3" t="s">
        <v>4845</v>
      </c>
      <c r="N1935" s="10"/>
    </row>
    <row r="1936" ht="12.75" spans="1:14">
      <c r="A1936" s="3" t="s">
        <v>4847</v>
      </c>
      <c r="B1936" s="3">
        <v>11948</v>
      </c>
      <c r="E1936" s="91" t="s">
        <v>10</v>
      </c>
      <c r="F1936" s="91" t="s">
        <v>2409</v>
      </c>
      <c r="G1936" s="3">
        <v>1991</v>
      </c>
      <c r="H1936" s="3" t="s">
        <v>2118</v>
      </c>
      <c r="I1936" s="3" t="s">
        <v>2410</v>
      </c>
      <c r="K1936" s="3">
        <v>337</v>
      </c>
      <c r="L1936" s="3" t="s">
        <v>40</v>
      </c>
      <c r="M1936" s="3" t="s">
        <v>4845</v>
      </c>
      <c r="N1936" s="10"/>
    </row>
    <row r="1937" ht="12.75" spans="1:14">
      <c r="A1937" s="3" t="s">
        <v>4847</v>
      </c>
      <c r="B1937" s="3">
        <v>11949</v>
      </c>
      <c r="E1937" s="91" t="s">
        <v>10</v>
      </c>
      <c r="F1937" s="91" t="s">
        <v>2000</v>
      </c>
      <c r="G1937" s="3">
        <v>1991</v>
      </c>
      <c r="H1937" s="3" t="s">
        <v>1794</v>
      </c>
      <c r="I1937" s="3" t="s">
        <v>1245</v>
      </c>
      <c r="K1937" s="3">
        <v>44</v>
      </c>
      <c r="L1937" s="3" t="s">
        <v>14</v>
      </c>
      <c r="M1937" s="3" t="s">
        <v>4845</v>
      </c>
      <c r="N1937" s="10"/>
    </row>
    <row r="1938" ht="12.75" spans="1:14">
      <c r="A1938" s="3" t="s">
        <v>4847</v>
      </c>
      <c r="B1938" s="3">
        <v>11950</v>
      </c>
      <c r="E1938" s="91" t="s">
        <v>10</v>
      </c>
      <c r="F1938" s="91" t="s">
        <v>2001</v>
      </c>
      <c r="G1938" s="3">
        <v>1991</v>
      </c>
      <c r="H1938" s="3" t="s">
        <v>1794</v>
      </c>
      <c r="I1938" s="3" t="s">
        <v>1245</v>
      </c>
      <c r="K1938" s="3">
        <v>44</v>
      </c>
      <c r="L1938" s="3" t="s">
        <v>14</v>
      </c>
      <c r="M1938" s="3" t="s">
        <v>4845</v>
      </c>
      <c r="N1938" s="10"/>
    </row>
    <row r="1939" ht="12.75" spans="1:14">
      <c r="A1939" s="3" t="s">
        <v>4847</v>
      </c>
      <c r="B1939" s="3">
        <v>11951</v>
      </c>
      <c r="E1939" s="91" t="s">
        <v>10</v>
      </c>
      <c r="F1939" s="91" t="s">
        <v>2095</v>
      </c>
      <c r="G1939" s="3">
        <v>1990</v>
      </c>
      <c r="H1939" s="3" t="s">
        <v>2096</v>
      </c>
      <c r="I1939" s="3" t="s">
        <v>2097</v>
      </c>
      <c r="K1939" s="3" t="s">
        <v>2098</v>
      </c>
      <c r="L1939" s="3" t="s">
        <v>14</v>
      </c>
      <c r="M1939" s="3" t="s">
        <v>4845</v>
      </c>
      <c r="N1939" s="10"/>
    </row>
    <row r="1940" ht="12.75" spans="1:14">
      <c r="A1940" s="3" t="s">
        <v>4847</v>
      </c>
      <c r="B1940" s="3">
        <v>11952</v>
      </c>
      <c r="E1940" s="91" t="s">
        <v>10</v>
      </c>
      <c r="F1940" s="91" t="s">
        <v>2882</v>
      </c>
      <c r="G1940" s="3">
        <v>1990</v>
      </c>
      <c r="H1940" s="3" t="s">
        <v>2118</v>
      </c>
      <c r="I1940" s="3" t="s">
        <v>2097</v>
      </c>
      <c r="K1940" s="3">
        <v>365</v>
      </c>
      <c r="L1940" s="3" t="s">
        <v>14</v>
      </c>
      <c r="M1940" s="3" t="s">
        <v>4845</v>
      </c>
      <c r="N1940" s="10"/>
    </row>
    <row r="1941" ht="12.75" spans="1:14">
      <c r="A1941" s="3" t="s">
        <v>4847</v>
      </c>
      <c r="B1941" s="3">
        <v>11953</v>
      </c>
      <c r="E1941" s="91" t="s">
        <v>10</v>
      </c>
      <c r="F1941" s="91" t="s">
        <v>1286</v>
      </c>
      <c r="G1941" s="3">
        <v>1987</v>
      </c>
      <c r="H1941" s="3" t="s">
        <v>166</v>
      </c>
      <c r="I1941" s="3" t="s">
        <v>1088</v>
      </c>
      <c r="K1941" s="3">
        <v>320</v>
      </c>
      <c r="L1941" s="3" t="s">
        <v>14</v>
      </c>
      <c r="M1941" s="3" t="s">
        <v>4844</v>
      </c>
      <c r="N1941" s="10"/>
    </row>
    <row r="1942" ht="12.75" spans="1:14">
      <c r="A1942" s="3" t="s">
        <v>4847</v>
      </c>
      <c r="B1942" s="3">
        <v>11954</v>
      </c>
      <c r="E1942" s="91" t="s">
        <v>10</v>
      </c>
      <c r="F1942" s="91" t="s">
        <v>1656</v>
      </c>
      <c r="G1942" s="3">
        <v>1987</v>
      </c>
      <c r="H1942" s="3" t="s">
        <v>162</v>
      </c>
      <c r="I1942" s="3" t="s">
        <v>1657</v>
      </c>
      <c r="J1942" s="3" t="s">
        <v>1658</v>
      </c>
      <c r="K1942" s="3" t="s">
        <v>1659</v>
      </c>
      <c r="L1942" s="3" t="s">
        <v>40</v>
      </c>
      <c r="M1942" s="3" t="s">
        <v>4844</v>
      </c>
      <c r="N1942" s="10"/>
    </row>
    <row r="1943" ht="12.75" spans="1:14">
      <c r="A1943" s="3" t="s">
        <v>4847</v>
      </c>
      <c r="B1943" s="3">
        <v>11955</v>
      </c>
      <c r="E1943" s="91" t="s">
        <v>10</v>
      </c>
      <c r="F1943" s="91" t="s">
        <v>1371</v>
      </c>
      <c r="G1943" s="3">
        <v>1984</v>
      </c>
      <c r="H1943" s="3" t="s">
        <v>166</v>
      </c>
      <c r="I1943" s="3" t="s">
        <v>1372</v>
      </c>
      <c r="K1943" s="3">
        <v>182</v>
      </c>
      <c r="L1943" s="3" t="s">
        <v>14</v>
      </c>
      <c r="M1943" s="3" t="s">
        <v>4844</v>
      </c>
      <c r="N1943" s="10"/>
    </row>
    <row r="1944" ht="12.75" spans="1:14">
      <c r="A1944" s="3" t="s">
        <v>4847</v>
      </c>
      <c r="B1944" s="3">
        <v>11956</v>
      </c>
      <c r="E1944" s="91" t="s">
        <v>10</v>
      </c>
      <c r="F1944" s="91" t="s">
        <v>1192</v>
      </c>
      <c r="G1944" s="3">
        <v>1987</v>
      </c>
      <c r="H1944" s="3" t="s">
        <v>166</v>
      </c>
      <c r="I1944" s="3" t="s">
        <v>568</v>
      </c>
      <c r="K1944" s="3">
        <v>170</v>
      </c>
      <c r="L1944" s="3" t="s">
        <v>14</v>
      </c>
      <c r="M1944" s="3" t="s">
        <v>4844</v>
      </c>
      <c r="N1944" s="10"/>
    </row>
    <row r="1945" ht="12.75" spans="1:14">
      <c r="A1945" s="3" t="s">
        <v>4847</v>
      </c>
      <c r="B1945" s="3">
        <v>11957</v>
      </c>
      <c r="E1945" s="91" t="s">
        <v>10</v>
      </c>
      <c r="F1945" s="91" t="s">
        <v>1193</v>
      </c>
      <c r="G1945" s="3">
        <v>1987</v>
      </c>
      <c r="H1945" s="3" t="s">
        <v>166</v>
      </c>
      <c r="I1945" s="3" t="s">
        <v>568</v>
      </c>
      <c r="K1945" s="3">
        <v>170</v>
      </c>
      <c r="L1945" s="3" t="s">
        <v>14</v>
      </c>
      <c r="M1945" s="3" t="s">
        <v>4844</v>
      </c>
      <c r="N1945" s="10"/>
    </row>
    <row r="1946" ht="12.75" spans="1:14">
      <c r="A1946" s="3" t="s">
        <v>4847</v>
      </c>
      <c r="B1946" s="3">
        <v>11958</v>
      </c>
      <c r="E1946" s="91" t="s">
        <v>10</v>
      </c>
      <c r="F1946" s="91" t="s">
        <v>4627</v>
      </c>
      <c r="G1946" s="3">
        <v>1984</v>
      </c>
      <c r="H1946" s="3" t="s">
        <v>166</v>
      </c>
      <c r="I1946" s="3" t="s">
        <v>4590</v>
      </c>
      <c r="K1946" s="3">
        <v>51</v>
      </c>
      <c r="L1946" s="3" t="s">
        <v>14</v>
      </c>
      <c r="M1946" s="3" t="s">
        <v>4848</v>
      </c>
      <c r="N1946" s="10"/>
    </row>
    <row r="1947" ht="12.75" spans="1:14">
      <c r="A1947" s="3" t="s">
        <v>4847</v>
      </c>
      <c r="B1947" s="3">
        <v>11959</v>
      </c>
      <c r="E1947" s="91" t="s">
        <v>10</v>
      </c>
      <c r="F1947" s="91" t="s">
        <v>4628</v>
      </c>
      <c r="G1947" s="3">
        <v>1984</v>
      </c>
      <c r="H1947" s="3" t="s">
        <v>166</v>
      </c>
      <c r="I1947" s="3" t="s">
        <v>4590</v>
      </c>
      <c r="K1947" s="3">
        <v>51</v>
      </c>
      <c r="L1947" s="3" t="s">
        <v>27</v>
      </c>
      <c r="M1947" s="3" t="s">
        <v>4848</v>
      </c>
      <c r="N1947" s="10"/>
    </row>
    <row r="1948" ht="12.75" spans="1:14">
      <c r="A1948" s="3" t="s">
        <v>4847</v>
      </c>
      <c r="B1948" s="3">
        <v>11960</v>
      </c>
      <c r="E1948" s="91" t="s">
        <v>10</v>
      </c>
      <c r="F1948" s="91" t="s">
        <v>1491</v>
      </c>
      <c r="G1948" s="3">
        <v>1987</v>
      </c>
      <c r="H1948" s="3" t="s">
        <v>131</v>
      </c>
      <c r="I1948" s="3" t="s">
        <v>1492</v>
      </c>
      <c r="K1948" s="3">
        <v>502</v>
      </c>
      <c r="L1948" s="3" t="s">
        <v>40</v>
      </c>
      <c r="M1948" s="3" t="s">
        <v>4844</v>
      </c>
      <c r="N1948" s="10"/>
    </row>
    <row r="1949" ht="12.75" spans="1:14">
      <c r="A1949" s="3" t="s">
        <v>4847</v>
      </c>
      <c r="B1949" s="3">
        <v>11961</v>
      </c>
      <c r="E1949" s="91" t="s">
        <v>10</v>
      </c>
      <c r="F1949" s="3">
        <v>55110195</v>
      </c>
      <c r="G1949" s="3">
        <v>1987</v>
      </c>
      <c r="H1949" s="3" t="s">
        <v>131</v>
      </c>
      <c r="I1949" s="3" t="s">
        <v>1492</v>
      </c>
      <c r="K1949" s="3">
        <v>502</v>
      </c>
      <c r="L1949" s="3" t="s">
        <v>40</v>
      </c>
      <c r="M1949" s="3" t="s">
        <v>4844</v>
      </c>
      <c r="N1949" s="10"/>
    </row>
    <row r="1950" ht="12.75" spans="1:14">
      <c r="A1950" s="3" t="s">
        <v>4847</v>
      </c>
      <c r="B1950" s="3">
        <v>11962</v>
      </c>
      <c r="E1950" s="91" t="s">
        <v>10</v>
      </c>
      <c r="F1950" s="3">
        <v>55110199</v>
      </c>
      <c r="G1950" s="3">
        <v>1987</v>
      </c>
      <c r="H1950" s="3" t="s">
        <v>131</v>
      </c>
      <c r="I1950" s="3" t="s">
        <v>1492</v>
      </c>
      <c r="K1950" s="3">
        <v>502</v>
      </c>
      <c r="L1950" s="3" t="s">
        <v>40</v>
      </c>
      <c r="M1950" s="3" t="s">
        <v>4844</v>
      </c>
      <c r="N1950" s="10"/>
    </row>
    <row r="1951" ht="12.75" spans="1:14">
      <c r="A1951" s="3" t="s">
        <v>4847</v>
      </c>
      <c r="B1951" s="3">
        <v>11963</v>
      </c>
      <c r="E1951" s="91" t="s">
        <v>10</v>
      </c>
      <c r="F1951" s="3">
        <v>55110200</v>
      </c>
      <c r="G1951" s="3">
        <v>1987</v>
      </c>
      <c r="H1951" s="3" t="s">
        <v>131</v>
      </c>
      <c r="I1951" s="3" t="s">
        <v>1492</v>
      </c>
      <c r="K1951" s="3">
        <v>502</v>
      </c>
      <c r="L1951" s="3" t="s">
        <v>40</v>
      </c>
      <c r="M1951" s="3" t="s">
        <v>4844</v>
      </c>
      <c r="N1951" s="10"/>
    </row>
    <row r="1952" ht="12.75" spans="1:14">
      <c r="A1952" s="3" t="s">
        <v>4847</v>
      </c>
      <c r="B1952" s="3">
        <v>11964</v>
      </c>
      <c r="E1952" s="91" t="s">
        <v>10</v>
      </c>
      <c r="F1952" s="3">
        <v>55110202</v>
      </c>
      <c r="G1952" s="3">
        <v>1987</v>
      </c>
      <c r="H1952" s="3" t="s">
        <v>131</v>
      </c>
      <c r="I1952" s="3" t="s">
        <v>1492</v>
      </c>
      <c r="K1952" s="3">
        <v>502</v>
      </c>
      <c r="L1952" s="3" t="s">
        <v>40</v>
      </c>
      <c r="M1952" s="3" t="s">
        <v>4844</v>
      </c>
      <c r="N1952" s="10"/>
    </row>
    <row r="1953" ht="12.75" spans="1:14">
      <c r="A1953" s="3" t="s">
        <v>4847</v>
      </c>
      <c r="B1953" s="3">
        <v>11965</v>
      </c>
      <c r="E1953" s="91" t="s">
        <v>10</v>
      </c>
      <c r="F1953" s="3">
        <v>55426555</v>
      </c>
      <c r="G1953" s="3">
        <v>1989</v>
      </c>
      <c r="H1953" s="3" t="s">
        <v>1072</v>
      </c>
      <c r="I1953" s="3" t="s">
        <v>1926</v>
      </c>
      <c r="K1953" s="3">
        <v>8</v>
      </c>
      <c r="L1953" s="3" t="s">
        <v>14</v>
      </c>
      <c r="M1953" s="3" t="s">
        <v>4845</v>
      </c>
      <c r="N1953" s="10"/>
    </row>
    <row r="1954" ht="12.75" spans="1:14">
      <c r="A1954" s="3" t="s">
        <v>4847</v>
      </c>
      <c r="B1954" s="3">
        <v>11966</v>
      </c>
      <c r="E1954" s="91" t="s">
        <v>10</v>
      </c>
      <c r="F1954" s="3">
        <v>55426556</v>
      </c>
      <c r="G1954" s="3">
        <v>1989</v>
      </c>
      <c r="H1954" s="3" t="s">
        <v>1072</v>
      </c>
      <c r="I1954" s="3" t="s">
        <v>1926</v>
      </c>
      <c r="K1954" s="3">
        <v>8</v>
      </c>
      <c r="L1954" s="3" t="s">
        <v>14</v>
      </c>
      <c r="M1954" s="3" t="s">
        <v>4845</v>
      </c>
      <c r="N1954" s="10"/>
    </row>
    <row r="1955" ht="12.75" spans="1:14">
      <c r="A1955" s="3" t="s">
        <v>4847</v>
      </c>
      <c r="B1955" s="3">
        <v>11967</v>
      </c>
      <c r="E1955" s="91" t="s">
        <v>10</v>
      </c>
      <c r="F1955" s="3">
        <v>55426557</v>
      </c>
      <c r="G1955" s="3">
        <v>1989</v>
      </c>
      <c r="H1955" s="3" t="s">
        <v>1072</v>
      </c>
      <c r="I1955" s="3" t="s">
        <v>1926</v>
      </c>
      <c r="K1955" s="3">
        <v>8</v>
      </c>
      <c r="L1955" s="3" t="s">
        <v>14</v>
      </c>
      <c r="M1955" s="3" t="s">
        <v>4845</v>
      </c>
      <c r="N1955" s="10"/>
    </row>
    <row r="1956" ht="12.75" spans="1:14">
      <c r="A1956" s="3" t="s">
        <v>4847</v>
      </c>
      <c r="B1956" s="3">
        <v>11968</v>
      </c>
      <c r="E1956" s="91" t="s">
        <v>10</v>
      </c>
      <c r="F1956" s="3">
        <v>52286716</v>
      </c>
      <c r="G1956" s="3">
        <v>1992</v>
      </c>
      <c r="H1956" s="3" t="s">
        <v>166</v>
      </c>
      <c r="I1956" s="3" t="s">
        <v>2099</v>
      </c>
      <c r="K1956" s="3">
        <v>362</v>
      </c>
      <c r="L1956" s="3" t="s">
        <v>14</v>
      </c>
      <c r="M1956" s="3" t="s">
        <v>4845</v>
      </c>
      <c r="N1956" s="10"/>
    </row>
    <row r="1957" ht="12.75" spans="1:14">
      <c r="A1957" s="3" t="s">
        <v>4847</v>
      </c>
      <c r="B1957" s="3">
        <v>11969</v>
      </c>
      <c r="E1957" s="91" t="s">
        <v>10</v>
      </c>
      <c r="F1957" s="3">
        <v>52286718</v>
      </c>
      <c r="G1957" s="3">
        <v>1992</v>
      </c>
      <c r="H1957" s="3" t="s">
        <v>166</v>
      </c>
      <c r="I1957" s="3" t="s">
        <v>2099</v>
      </c>
      <c r="K1957" s="3">
        <v>362</v>
      </c>
      <c r="L1957" s="3" t="s">
        <v>14</v>
      </c>
      <c r="M1957" s="3" t="s">
        <v>4845</v>
      </c>
      <c r="N1957" s="10"/>
    </row>
    <row r="1958" ht="12.75" spans="1:14">
      <c r="A1958" s="3" t="s">
        <v>4847</v>
      </c>
      <c r="B1958" s="3">
        <v>11970</v>
      </c>
      <c r="E1958" s="91" t="s">
        <v>10</v>
      </c>
      <c r="F1958" s="91" t="s">
        <v>2100</v>
      </c>
      <c r="G1958" s="3">
        <v>1992</v>
      </c>
      <c r="H1958" s="3" t="s">
        <v>166</v>
      </c>
      <c r="I1958" s="3" t="s">
        <v>2099</v>
      </c>
      <c r="K1958" s="3">
        <v>362</v>
      </c>
      <c r="L1958" s="3" t="s">
        <v>14</v>
      </c>
      <c r="M1958" s="3" t="s">
        <v>4845</v>
      </c>
      <c r="N1958" s="10"/>
    </row>
    <row r="1959" ht="12.75" spans="1:14">
      <c r="A1959" s="3" t="s">
        <v>4847</v>
      </c>
      <c r="B1959" s="3">
        <v>11971</v>
      </c>
      <c r="E1959" s="91" t="s">
        <v>10</v>
      </c>
      <c r="F1959" s="91" t="s">
        <v>1860</v>
      </c>
      <c r="G1959" s="3">
        <v>1988</v>
      </c>
      <c r="H1959" s="3" t="s">
        <v>1072</v>
      </c>
      <c r="I1959" s="3" t="s">
        <v>1861</v>
      </c>
      <c r="J1959" s="3" t="s">
        <v>1858</v>
      </c>
      <c r="K1959" s="3">
        <v>127</v>
      </c>
      <c r="L1959" s="3" t="s">
        <v>27</v>
      </c>
      <c r="M1959" s="3" t="s">
        <v>4845</v>
      </c>
      <c r="N1959" s="10"/>
    </row>
    <row r="1960" ht="12.75" spans="1:14">
      <c r="A1960" s="3" t="s">
        <v>4847</v>
      </c>
      <c r="B1960" s="3">
        <v>11972</v>
      </c>
      <c r="E1960" s="91" t="s">
        <v>10</v>
      </c>
      <c r="F1960" s="91" t="s">
        <v>1862</v>
      </c>
      <c r="G1960" s="3">
        <v>1988</v>
      </c>
      <c r="H1960" s="3" t="s">
        <v>1072</v>
      </c>
      <c r="I1960" s="3" t="s">
        <v>1861</v>
      </c>
      <c r="J1960" s="3" t="s">
        <v>1858</v>
      </c>
      <c r="K1960" s="3">
        <v>127</v>
      </c>
      <c r="L1960" s="3" t="s">
        <v>27</v>
      </c>
      <c r="M1960" s="3" t="s">
        <v>4845</v>
      </c>
      <c r="N1960" s="10"/>
    </row>
    <row r="1961" ht="12.75" spans="1:14">
      <c r="A1961" s="3" t="s">
        <v>4847</v>
      </c>
      <c r="B1961" s="3">
        <v>11973</v>
      </c>
      <c r="E1961" s="91" t="s">
        <v>10</v>
      </c>
      <c r="F1961" s="91" t="s">
        <v>2210</v>
      </c>
      <c r="G1961" s="3">
        <v>1988</v>
      </c>
      <c r="H1961" s="3" t="s">
        <v>1072</v>
      </c>
      <c r="I1961" s="3" t="s">
        <v>1861</v>
      </c>
      <c r="J1961" s="3" t="s">
        <v>1858</v>
      </c>
      <c r="K1961" s="3">
        <v>127</v>
      </c>
      <c r="L1961" s="3" t="s">
        <v>2211</v>
      </c>
      <c r="M1961" s="3" t="s">
        <v>4845</v>
      </c>
      <c r="N1961" s="10"/>
    </row>
    <row r="1962" ht="12.75" spans="1:14">
      <c r="A1962" s="3" t="s">
        <v>4847</v>
      </c>
      <c r="B1962" s="3">
        <v>11974</v>
      </c>
      <c r="E1962" s="91" t="s">
        <v>10</v>
      </c>
      <c r="F1962" s="91" t="s">
        <v>1863</v>
      </c>
      <c r="G1962" s="3">
        <v>1988</v>
      </c>
      <c r="H1962" s="3" t="s">
        <v>1072</v>
      </c>
      <c r="I1962" s="3" t="s">
        <v>1861</v>
      </c>
      <c r="J1962" s="3" t="s">
        <v>1858</v>
      </c>
      <c r="K1962" s="3">
        <v>127</v>
      </c>
      <c r="L1962" s="3" t="s">
        <v>27</v>
      </c>
      <c r="M1962" s="3" t="s">
        <v>4845</v>
      </c>
      <c r="N1962" s="10"/>
    </row>
    <row r="1963" ht="12.75" spans="1:14">
      <c r="A1963" s="3" t="s">
        <v>4847</v>
      </c>
      <c r="B1963" s="3">
        <v>11975</v>
      </c>
      <c r="E1963" s="91" t="s">
        <v>10</v>
      </c>
      <c r="F1963" s="91" t="s">
        <v>1864</v>
      </c>
      <c r="G1963" s="3">
        <v>1988</v>
      </c>
      <c r="H1963" s="3" t="s">
        <v>1072</v>
      </c>
      <c r="I1963" s="3" t="s">
        <v>1861</v>
      </c>
      <c r="J1963" s="3" t="s">
        <v>1858</v>
      </c>
      <c r="K1963" s="3">
        <v>127</v>
      </c>
      <c r="L1963" s="3" t="s">
        <v>27</v>
      </c>
      <c r="M1963" s="3" t="s">
        <v>4845</v>
      </c>
      <c r="N1963" s="10"/>
    </row>
    <row r="1964" ht="12.75" spans="1:14">
      <c r="A1964" s="3" t="s">
        <v>4847</v>
      </c>
      <c r="B1964" s="3">
        <v>11976</v>
      </c>
      <c r="E1964" s="91" t="s">
        <v>10</v>
      </c>
      <c r="F1964" s="91" t="s">
        <v>1865</v>
      </c>
      <c r="G1964" s="3">
        <v>1988</v>
      </c>
      <c r="H1964" s="3" t="s">
        <v>1072</v>
      </c>
      <c r="I1964" s="3" t="s">
        <v>1861</v>
      </c>
      <c r="J1964" s="3" t="s">
        <v>1858</v>
      </c>
      <c r="K1964" s="3">
        <v>127</v>
      </c>
      <c r="L1964" s="3" t="s">
        <v>27</v>
      </c>
      <c r="M1964" s="3" t="s">
        <v>4845</v>
      </c>
      <c r="N1964" s="10"/>
    </row>
    <row r="1965" ht="12.75" spans="1:14">
      <c r="A1965" s="3" t="s">
        <v>4847</v>
      </c>
      <c r="B1965" s="3">
        <v>11977</v>
      </c>
      <c r="E1965" s="91" t="s">
        <v>10</v>
      </c>
      <c r="F1965" s="91" t="s">
        <v>1866</v>
      </c>
      <c r="G1965" s="3">
        <v>1988</v>
      </c>
      <c r="H1965" s="3" t="s">
        <v>1072</v>
      </c>
      <c r="I1965" s="3" t="s">
        <v>1861</v>
      </c>
      <c r="J1965" s="3" t="s">
        <v>1858</v>
      </c>
      <c r="K1965" s="3">
        <v>127</v>
      </c>
      <c r="L1965" s="3" t="s">
        <v>27</v>
      </c>
      <c r="M1965" s="3" t="s">
        <v>4845</v>
      </c>
      <c r="N1965" s="10"/>
    </row>
    <row r="1966" ht="12.75" spans="1:14">
      <c r="A1966" s="3" t="s">
        <v>4847</v>
      </c>
      <c r="B1966" s="3">
        <v>11978</v>
      </c>
      <c r="E1966" s="91" t="s">
        <v>10</v>
      </c>
      <c r="F1966" s="91" t="s">
        <v>1867</v>
      </c>
      <c r="G1966" s="3">
        <v>1988</v>
      </c>
      <c r="H1966" s="3" t="s">
        <v>1072</v>
      </c>
      <c r="I1966" s="3" t="s">
        <v>1861</v>
      </c>
      <c r="J1966" s="3" t="s">
        <v>1858</v>
      </c>
      <c r="K1966" s="3">
        <v>127</v>
      </c>
      <c r="L1966" s="3" t="s">
        <v>27</v>
      </c>
      <c r="M1966" s="3" t="s">
        <v>4845</v>
      </c>
      <c r="N1966" s="10"/>
    </row>
    <row r="1967" ht="12.75" spans="1:14">
      <c r="A1967" s="3" t="s">
        <v>4847</v>
      </c>
      <c r="B1967" s="3">
        <v>11979</v>
      </c>
      <c r="E1967" s="91" t="s">
        <v>10</v>
      </c>
      <c r="F1967" s="91" t="s">
        <v>1868</v>
      </c>
      <c r="G1967" s="3">
        <v>1988</v>
      </c>
      <c r="H1967" s="3" t="s">
        <v>1072</v>
      </c>
      <c r="I1967" s="3" t="s">
        <v>1861</v>
      </c>
      <c r="J1967" s="3" t="s">
        <v>1858</v>
      </c>
      <c r="K1967" s="3">
        <v>127</v>
      </c>
      <c r="L1967" s="3" t="s">
        <v>27</v>
      </c>
      <c r="M1967" s="3" t="s">
        <v>4845</v>
      </c>
      <c r="N1967" s="10"/>
    </row>
    <row r="1968" ht="12.75" spans="1:14">
      <c r="A1968" s="3" t="s">
        <v>4847</v>
      </c>
      <c r="B1968" s="3">
        <v>11980</v>
      </c>
      <c r="E1968" s="91" t="s">
        <v>10</v>
      </c>
      <c r="F1968" s="91" t="s">
        <v>1869</v>
      </c>
      <c r="G1968" s="3">
        <v>1988</v>
      </c>
      <c r="H1968" s="3" t="s">
        <v>1072</v>
      </c>
      <c r="I1968" s="3" t="s">
        <v>1861</v>
      </c>
      <c r="J1968" s="3" t="s">
        <v>1858</v>
      </c>
      <c r="K1968" s="3">
        <v>127</v>
      </c>
      <c r="L1968" s="3" t="s">
        <v>27</v>
      </c>
      <c r="M1968" s="3" t="s">
        <v>4845</v>
      </c>
      <c r="N1968" s="10"/>
    </row>
    <row r="1969" ht="12.75" spans="1:14">
      <c r="A1969" s="3" t="s">
        <v>4847</v>
      </c>
      <c r="B1969" s="3">
        <v>11981</v>
      </c>
      <c r="E1969" s="91" t="s">
        <v>10</v>
      </c>
      <c r="F1969" s="91" t="s">
        <v>1870</v>
      </c>
      <c r="G1969" s="3">
        <v>1988</v>
      </c>
      <c r="H1969" s="3" t="s">
        <v>1072</v>
      </c>
      <c r="I1969" s="3" t="s">
        <v>1861</v>
      </c>
      <c r="J1969" s="3" t="s">
        <v>1858</v>
      </c>
      <c r="K1969" s="3">
        <v>127</v>
      </c>
      <c r="L1969" s="3" t="s">
        <v>27</v>
      </c>
      <c r="M1969" s="3" t="s">
        <v>4845</v>
      </c>
      <c r="N1969" s="10"/>
    </row>
    <row r="1970" ht="12.75" spans="1:14">
      <c r="A1970" s="3" t="s">
        <v>4847</v>
      </c>
      <c r="B1970" s="3">
        <v>11982</v>
      </c>
      <c r="E1970" s="91" t="s">
        <v>10</v>
      </c>
      <c r="F1970" s="91" t="s">
        <v>1871</v>
      </c>
      <c r="G1970" s="3">
        <v>1988</v>
      </c>
      <c r="H1970" s="3" t="s">
        <v>1072</v>
      </c>
      <c r="I1970" s="3" t="s">
        <v>1861</v>
      </c>
      <c r="J1970" s="3" t="s">
        <v>1858</v>
      </c>
      <c r="K1970" s="3">
        <v>127</v>
      </c>
      <c r="L1970" s="3" t="s">
        <v>27</v>
      </c>
      <c r="M1970" s="3" t="s">
        <v>4845</v>
      </c>
      <c r="N1970" s="10"/>
    </row>
    <row r="1971" ht="12.75" spans="1:14">
      <c r="A1971" s="3" t="s">
        <v>4847</v>
      </c>
      <c r="B1971" s="3">
        <v>11983</v>
      </c>
      <c r="E1971" s="91" t="s">
        <v>10</v>
      </c>
      <c r="F1971" s="91" t="s">
        <v>1872</v>
      </c>
      <c r="G1971" s="3">
        <v>1988</v>
      </c>
      <c r="H1971" s="3" t="s">
        <v>1072</v>
      </c>
      <c r="I1971" s="3" t="s">
        <v>1861</v>
      </c>
      <c r="J1971" s="3" t="s">
        <v>1858</v>
      </c>
      <c r="K1971" s="3">
        <v>127</v>
      </c>
      <c r="L1971" s="3" t="s">
        <v>27</v>
      </c>
      <c r="M1971" s="3" t="s">
        <v>4845</v>
      </c>
      <c r="N1971" s="10"/>
    </row>
    <row r="1972" ht="12.75" spans="1:14">
      <c r="A1972" s="3" t="s">
        <v>4847</v>
      </c>
      <c r="B1972" s="3">
        <v>11984</v>
      </c>
      <c r="E1972" s="91" t="s">
        <v>10</v>
      </c>
      <c r="F1972" s="91" t="s">
        <v>1873</v>
      </c>
      <c r="G1972" s="3">
        <v>1988</v>
      </c>
      <c r="H1972" s="3" t="s">
        <v>1072</v>
      </c>
      <c r="I1972" s="3" t="s">
        <v>1861</v>
      </c>
      <c r="J1972" s="3" t="s">
        <v>1858</v>
      </c>
      <c r="K1972" s="3">
        <v>127</v>
      </c>
      <c r="L1972" s="3" t="s">
        <v>27</v>
      </c>
      <c r="M1972" s="3" t="s">
        <v>4845</v>
      </c>
      <c r="N1972" s="10"/>
    </row>
    <row r="1973" ht="12.75" spans="1:14">
      <c r="A1973" s="3" t="s">
        <v>4847</v>
      </c>
      <c r="B1973" s="3">
        <v>11985</v>
      </c>
      <c r="E1973" s="91" t="s">
        <v>10</v>
      </c>
      <c r="F1973" s="91" t="s">
        <v>2212</v>
      </c>
      <c r="G1973" s="3">
        <v>1988</v>
      </c>
      <c r="H1973" s="3" t="s">
        <v>1072</v>
      </c>
      <c r="I1973" s="3" t="s">
        <v>1861</v>
      </c>
      <c r="J1973" s="3" t="s">
        <v>1858</v>
      </c>
      <c r="K1973" s="3">
        <v>127</v>
      </c>
      <c r="L1973" s="3" t="s">
        <v>14</v>
      </c>
      <c r="M1973" s="3" t="s">
        <v>4845</v>
      </c>
      <c r="N1973" s="10"/>
    </row>
    <row r="1974" ht="12.75" spans="1:14">
      <c r="A1974" s="3" t="s">
        <v>4847</v>
      </c>
      <c r="B1974" s="3">
        <v>11986</v>
      </c>
      <c r="E1974" s="91" t="s">
        <v>10</v>
      </c>
      <c r="F1974" s="91" t="s">
        <v>2213</v>
      </c>
      <c r="G1974" s="3">
        <v>1988</v>
      </c>
      <c r="H1974" s="3" t="s">
        <v>1072</v>
      </c>
      <c r="I1974" s="3" t="s">
        <v>1861</v>
      </c>
      <c r="J1974" s="3" t="s">
        <v>1858</v>
      </c>
      <c r="K1974" s="3">
        <v>127</v>
      </c>
      <c r="L1974" s="3" t="s">
        <v>14</v>
      </c>
      <c r="M1974" s="3" t="s">
        <v>4845</v>
      </c>
      <c r="N1974" s="10"/>
    </row>
    <row r="1975" ht="12.75" spans="1:14">
      <c r="A1975" s="3" t="s">
        <v>4847</v>
      </c>
      <c r="B1975" s="3">
        <v>11987</v>
      </c>
      <c r="E1975" s="91" t="s">
        <v>10</v>
      </c>
      <c r="F1975" s="91" t="s">
        <v>2214</v>
      </c>
      <c r="G1975" s="3">
        <v>1988</v>
      </c>
      <c r="H1975" s="3" t="s">
        <v>1072</v>
      </c>
      <c r="I1975" s="3" t="s">
        <v>1861</v>
      </c>
      <c r="J1975" s="3" t="s">
        <v>1858</v>
      </c>
      <c r="K1975" s="3">
        <v>127</v>
      </c>
      <c r="L1975" s="3" t="s">
        <v>14</v>
      </c>
      <c r="M1975" s="3" t="s">
        <v>4845</v>
      </c>
      <c r="N1975" s="10"/>
    </row>
    <row r="1976" ht="12.75" spans="1:14">
      <c r="A1976" s="3" t="s">
        <v>4847</v>
      </c>
      <c r="B1976" s="3">
        <v>11988</v>
      </c>
      <c r="E1976" s="91" t="s">
        <v>10</v>
      </c>
      <c r="F1976" s="91" t="s">
        <v>2215</v>
      </c>
      <c r="G1976" s="3">
        <v>1988</v>
      </c>
      <c r="H1976" s="3" t="s">
        <v>1072</v>
      </c>
      <c r="I1976" s="3" t="s">
        <v>1861</v>
      </c>
      <c r="J1976" s="3" t="s">
        <v>1858</v>
      </c>
      <c r="K1976" s="3">
        <v>127</v>
      </c>
      <c r="L1976" s="3" t="s">
        <v>14</v>
      </c>
      <c r="M1976" s="3" t="s">
        <v>4845</v>
      </c>
      <c r="N1976" s="10"/>
    </row>
    <row r="1977" ht="12.75" spans="1:14">
      <c r="A1977" s="3" t="s">
        <v>4847</v>
      </c>
      <c r="B1977" s="3">
        <v>11989</v>
      </c>
      <c r="E1977" s="91" t="s">
        <v>10</v>
      </c>
      <c r="F1977" s="91" t="s">
        <v>2216</v>
      </c>
      <c r="G1977" s="3">
        <v>1988</v>
      </c>
      <c r="H1977" s="3" t="s">
        <v>1072</v>
      </c>
      <c r="I1977" s="3" t="s">
        <v>1861</v>
      </c>
      <c r="J1977" s="3" t="s">
        <v>1858</v>
      </c>
      <c r="K1977" s="3">
        <v>127</v>
      </c>
      <c r="L1977" s="3" t="s">
        <v>14</v>
      </c>
      <c r="M1977" s="3" t="s">
        <v>4845</v>
      </c>
      <c r="N1977" s="10"/>
    </row>
    <row r="1978" ht="12.75" spans="1:14">
      <c r="A1978" s="3" t="s">
        <v>4847</v>
      </c>
      <c r="B1978" s="3">
        <v>11990</v>
      </c>
      <c r="E1978" s="91" t="s">
        <v>10</v>
      </c>
      <c r="F1978" s="91" t="s">
        <v>2970</v>
      </c>
      <c r="G1978" s="3">
        <v>1988</v>
      </c>
      <c r="H1978" s="3" t="s">
        <v>1072</v>
      </c>
      <c r="I1978" s="3" t="s">
        <v>1936</v>
      </c>
      <c r="K1978" s="3">
        <v>53</v>
      </c>
      <c r="L1978" s="3" t="s">
        <v>27</v>
      </c>
      <c r="M1978" s="3" t="s">
        <v>4845</v>
      </c>
      <c r="N1978" s="10"/>
    </row>
    <row r="1979" ht="12.75" spans="1:14">
      <c r="A1979" s="3" t="s">
        <v>4847</v>
      </c>
      <c r="B1979" s="3">
        <v>11991</v>
      </c>
      <c r="E1979" s="91" t="s">
        <v>10</v>
      </c>
      <c r="F1979" s="91" t="s">
        <v>2971</v>
      </c>
      <c r="G1979" s="3">
        <v>1988</v>
      </c>
      <c r="H1979" s="3" t="s">
        <v>1072</v>
      </c>
      <c r="I1979" s="3" t="s">
        <v>1936</v>
      </c>
      <c r="K1979" s="3">
        <v>53</v>
      </c>
      <c r="L1979" s="3" t="s">
        <v>27</v>
      </c>
      <c r="M1979" s="3" t="s">
        <v>4845</v>
      </c>
      <c r="N1979" s="10"/>
    </row>
    <row r="1980" ht="12.75" spans="1:14">
      <c r="A1980" s="3" t="s">
        <v>4847</v>
      </c>
      <c r="B1980" s="3">
        <v>11992</v>
      </c>
      <c r="E1980" s="91" t="s">
        <v>10</v>
      </c>
      <c r="F1980" s="91" t="s">
        <v>2972</v>
      </c>
      <c r="G1980" s="3">
        <v>1988</v>
      </c>
      <c r="H1980" s="3" t="s">
        <v>1072</v>
      </c>
      <c r="I1980" s="3" t="s">
        <v>1936</v>
      </c>
      <c r="K1980" s="3">
        <v>53</v>
      </c>
      <c r="L1980" s="3" t="s">
        <v>27</v>
      </c>
      <c r="M1980" s="3" t="s">
        <v>4845</v>
      </c>
      <c r="N1980" s="10"/>
    </row>
    <row r="1981" ht="12.75" spans="1:14">
      <c r="A1981" s="3" t="s">
        <v>4847</v>
      </c>
      <c r="B1981" s="3">
        <v>11993</v>
      </c>
      <c r="E1981" s="91" t="s">
        <v>10</v>
      </c>
      <c r="F1981" s="91" t="s">
        <v>2973</v>
      </c>
      <c r="G1981" s="3">
        <v>1988</v>
      </c>
      <c r="H1981" s="3" t="s">
        <v>1072</v>
      </c>
      <c r="I1981" s="3" t="s">
        <v>1936</v>
      </c>
      <c r="K1981" s="3">
        <v>53</v>
      </c>
      <c r="L1981" s="3" t="s">
        <v>27</v>
      </c>
      <c r="M1981" s="3" t="s">
        <v>4845</v>
      </c>
      <c r="N1981" s="10"/>
    </row>
    <row r="1982" ht="12.75" spans="1:14">
      <c r="A1982" s="3" t="s">
        <v>4847</v>
      </c>
      <c r="B1982" s="3">
        <v>11994</v>
      </c>
      <c r="E1982" s="91" t="s">
        <v>10</v>
      </c>
      <c r="F1982" s="91" t="s">
        <v>2974</v>
      </c>
      <c r="G1982" s="3">
        <v>1988</v>
      </c>
      <c r="H1982" s="3" t="s">
        <v>1072</v>
      </c>
      <c r="I1982" s="3" t="s">
        <v>1936</v>
      </c>
      <c r="K1982" s="3">
        <v>53</v>
      </c>
      <c r="L1982" s="3" t="s">
        <v>27</v>
      </c>
      <c r="M1982" s="3" t="s">
        <v>4845</v>
      </c>
      <c r="N1982" s="10"/>
    </row>
    <row r="1983" ht="12.75" spans="1:14">
      <c r="A1983" s="3" t="s">
        <v>4847</v>
      </c>
      <c r="B1983" s="3">
        <v>11995</v>
      </c>
      <c r="E1983" s="91" t="s">
        <v>10</v>
      </c>
      <c r="F1983" s="91" t="s">
        <v>3037</v>
      </c>
      <c r="G1983" s="3">
        <v>1988</v>
      </c>
      <c r="H1983" s="3" t="s">
        <v>1072</v>
      </c>
      <c r="I1983" s="3" t="s">
        <v>3015</v>
      </c>
      <c r="K1983" s="3">
        <v>25</v>
      </c>
      <c r="L1983" s="3" t="s">
        <v>27</v>
      </c>
      <c r="M1983" s="3" t="s">
        <v>4845</v>
      </c>
      <c r="N1983" s="10"/>
    </row>
    <row r="1984" ht="12.75" spans="1:14">
      <c r="A1984" s="3" t="s">
        <v>4847</v>
      </c>
      <c r="B1984" s="3">
        <v>11996</v>
      </c>
      <c r="E1984" s="91" t="s">
        <v>10</v>
      </c>
      <c r="F1984" s="91" t="s">
        <v>3038</v>
      </c>
      <c r="G1984" s="3">
        <v>1988</v>
      </c>
      <c r="H1984" s="3" t="s">
        <v>1072</v>
      </c>
      <c r="I1984" s="3" t="s">
        <v>3015</v>
      </c>
      <c r="K1984" s="3">
        <v>25</v>
      </c>
      <c r="L1984" s="3" t="s">
        <v>27</v>
      </c>
      <c r="M1984" s="3" t="s">
        <v>4845</v>
      </c>
      <c r="N1984" s="10"/>
    </row>
    <row r="1985" ht="12.75" spans="1:14">
      <c r="A1985" s="3" t="s">
        <v>4847</v>
      </c>
      <c r="B1985" s="3">
        <v>11997</v>
      </c>
      <c r="E1985" s="91" t="s">
        <v>10</v>
      </c>
      <c r="F1985" s="91" t="s">
        <v>3039</v>
      </c>
      <c r="G1985" s="3">
        <v>1988</v>
      </c>
      <c r="H1985" s="3" t="s">
        <v>1072</v>
      </c>
      <c r="I1985" s="3" t="s">
        <v>3015</v>
      </c>
      <c r="K1985" s="3">
        <v>25</v>
      </c>
      <c r="L1985" s="3" t="s">
        <v>27</v>
      </c>
      <c r="M1985" s="3" t="s">
        <v>4845</v>
      </c>
      <c r="N1985" s="10"/>
    </row>
    <row r="1986" ht="12.75" spans="1:14">
      <c r="A1986" s="3" t="s">
        <v>4847</v>
      </c>
      <c r="B1986" s="3">
        <v>11998</v>
      </c>
      <c r="E1986" s="91" t="s">
        <v>10</v>
      </c>
      <c r="F1986" s="91" t="s">
        <v>3040</v>
      </c>
      <c r="G1986" s="3">
        <v>1988</v>
      </c>
      <c r="H1986" s="3" t="s">
        <v>1072</v>
      </c>
      <c r="I1986" s="3" t="s">
        <v>3015</v>
      </c>
      <c r="K1986" s="3">
        <v>25</v>
      </c>
      <c r="L1986" s="3" t="s">
        <v>27</v>
      </c>
      <c r="M1986" s="3" t="s">
        <v>4845</v>
      </c>
      <c r="N1986" s="10"/>
    </row>
    <row r="1987" ht="12.75" spans="1:14">
      <c r="A1987" s="3" t="s">
        <v>4847</v>
      </c>
      <c r="B1987" s="3">
        <v>11999</v>
      </c>
      <c r="E1987" s="91" t="s">
        <v>10</v>
      </c>
      <c r="F1987" s="91" t="s">
        <v>2101</v>
      </c>
      <c r="G1987" s="3">
        <v>1988</v>
      </c>
      <c r="H1987" s="3" t="s">
        <v>1072</v>
      </c>
      <c r="I1987" s="3" t="s">
        <v>1926</v>
      </c>
      <c r="K1987" s="3">
        <v>9</v>
      </c>
      <c r="L1987" s="3" t="s">
        <v>27</v>
      </c>
      <c r="M1987" s="3" t="s">
        <v>4845</v>
      </c>
      <c r="N1987" s="10"/>
    </row>
    <row r="1988" ht="12.75" spans="1:14">
      <c r="A1988" s="3" t="s">
        <v>4847</v>
      </c>
      <c r="B1988" s="3">
        <v>12000</v>
      </c>
      <c r="E1988" s="91" t="s">
        <v>10</v>
      </c>
      <c r="F1988" s="91" t="s">
        <v>2102</v>
      </c>
      <c r="G1988" s="3">
        <v>1988</v>
      </c>
      <c r="H1988" s="3" t="s">
        <v>1072</v>
      </c>
      <c r="I1988" s="3" t="s">
        <v>1926</v>
      </c>
      <c r="K1988" s="3">
        <v>9</v>
      </c>
      <c r="L1988" s="3" t="s">
        <v>27</v>
      </c>
      <c r="M1988" s="3" t="s">
        <v>4845</v>
      </c>
      <c r="N1988" s="10"/>
    </row>
    <row r="1989" ht="12.75" spans="1:14">
      <c r="A1989" s="3" t="s">
        <v>4847</v>
      </c>
      <c r="B1989" s="3">
        <v>12001</v>
      </c>
      <c r="E1989" s="91" t="s">
        <v>10</v>
      </c>
      <c r="F1989" s="91" t="s">
        <v>3027</v>
      </c>
      <c r="G1989" s="3">
        <v>1988</v>
      </c>
      <c r="H1989" s="3" t="s">
        <v>1072</v>
      </c>
      <c r="I1989" s="3" t="s">
        <v>1875</v>
      </c>
      <c r="K1989" s="3">
        <v>92</v>
      </c>
      <c r="L1989" s="3" t="s">
        <v>27</v>
      </c>
      <c r="M1989" s="3" t="s">
        <v>4845</v>
      </c>
      <c r="N1989" s="10"/>
    </row>
    <row r="1990" ht="12.75" spans="1:14">
      <c r="A1990" s="3" t="s">
        <v>4847</v>
      </c>
      <c r="B1990" s="3">
        <v>12002</v>
      </c>
      <c r="E1990" s="91" t="s">
        <v>10</v>
      </c>
      <c r="F1990" s="91" t="s">
        <v>3028</v>
      </c>
      <c r="G1990" s="3">
        <v>1988</v>
      </c>
      <c r="H1990" s="3" t="s">
        <v>1072</v>
      </c>
      <c r="I1990" s="3" t="s">
        <v>1875</v>
      </c>
      <c r="K1990" s="3">
        <v>92</v>
      </c>
      <c r="L1990" s="3" t="s">
        <v>27</v>
      </c>
      <c r="M1990" s="3" t="s">
        <v>4845</v>
      </c>
      <c r="N1990" s="10"/>
    </row>
    <row r="1991" ht="12.75" spans="1:14">
      <c r="A1991" s="3" t="s">
        <v>4847</v>
      </c>
      <c r="B1991" s="3">
        <v>12003</v>
      </c>
      <c r="E1991" s="91" t="s">
        <v>10</v>
      </c>
      <c r="F1991" s="91" t="s">
        <v>2002</v>
      </c>
      <c r="G1991" s="3">
        <v>1988</v>
      </c>
      <c r="H1991" s="3" t="s">
        <v>1072</v>
      </c>
      <c r="I1991" s="3" t="s">
        <v>1986</v>
      </c>
      <c r="K1991" s="3">
        <v>67</v>
      </c>
      <c r="L1991" s="3" t="s">
        <v>27</v>
      </c>
      <c r="M1991" s="3" t="s">
        <v>4845</v>
      </c>
      <c r="N1991" s="10"/>
    </row>
    <row r="1992" ht="12.75" spans="1:14">
      <c r="A1992" s="3" t="s">
        <v>4847</v>
      </c>
      <c r="B1992" s="3">
        <v>12004</v>
      </c>
      <c r="E1992" s="91" t="s">
        <v>10</v>
      </c>
      <c r="F1992" s="91" t="s">
        <v>1874</v>
      </c>
      <c r="G1992" s="3">
        <v>1988</v>
      </c>
      <c r="H1992" s="3" t="s">
        <v>1072</v>
      </c>
      <c r="I1992" s="3" t="s">
        <v>1875</v>
      </c>
      <c r="K1992" s="3">
        <v>92</v>
      </c>
      <c r="L1992" s="3" t="s">
        <v>27</v>
      </c>
      <c r="M1992" s="3" t="s">
        <v>4845</v>
      </c>
      <c r="N1992" s="10"/>
    </row>
    <row r="1993" ht="12.75" spans="1:14">
      <c r="A1993" s="3" t="s">
        <v>4847</v>
      </c>
      <c r="B1993" s="3">
        <v>12005</v>
      </c>
      <c r="E1993" s="91" t="s">
        <v>10</v>
      </c>
      <c r="F1993" s="91" t="s">
        <v>3041</v>
      </c>
      <c r="G1993" s="3">
        <v>1988</v>
      </c>
      <c r="H1993" s="3" t="s">
        <v>1072</v>
      </c>
      <c r="I1993" s="3" t="s">
        <v>1910</v>
      </c>
      <c r="K1993" s="3">
        <v>80</v>
      </c>
      <c r="L1993" s="3" t="s">
        <v>27</v>
      </c>
      <c r="M1993" s="3" t="s">
        <v>4845</v>
      </c>
      <c r="N1993" s="10"/>
    </row>
    <row r="1994" ht="12.75" spans="1:14">
      <c r="A1994" s="3" t="s">
        <v>4847</v>
      </c>
      <c r="B1994" s="3">
        <v>12006</v>
      </c>
      <c r="E1994" s="91" t="s">
        <v>10</v>
      </c>
      <c r="F1994" s="91" t="s">
        <v>3042</v>
      </c>
      <c r="G1994" s="3">
        <v>1988</v>
      </c>
      <c r="H1994" s="3" t="s">
        <v>1072</v>
      </c>
      <c r="I1994" s="3" t="s">
        <v>1910</v>
      </c>
      <c r="K1994" s="3">
        <v>80</v>
      </c>
      <c r="L1994" s="3" t="s">
        <v>27</v>
      </c>
      <c r="M1994" s="3" t="s">
        <v>4845</v>
      </c>
      <c r="N1994" s="10"/>
    </row>
    <row r="1995" ht="12.75" spans="1:14">
      <c r="A1995" s="3" t="s">
        <v>4847</v>
      </c>
      <c r="B1995" s="3">
        <v>12007</v>
      </c>
      <c r="E1995" s="91" t="s">
        <v>10</v>
      </c>
      <c r="F1995" s="91" t="s">
        <v>2053</v>
      </c>
      <c r="G1995" s="3">
        <v>1988</v>
      </c>
      <c r="H1995" s="3" t="s">
        <v>1072</v>
      </c>
      <c r="I1995" s="3" t="s">
        <v>1986</v>
      </c>
      <c r="K1995" s="3">
        <v>67</v>
      </c>
      <c r="L1995" s="3" t="s">
        <v>27</v>
      </c>
      <c r="M1995" s="3" t="s">
        <v>4845</v>
      </c>
      <c r="N1995" s="10"/>
    </row>
    <row r="1996" ht="12.75" spans="1:14">
      <c r="A1996" s="3" t="s">
        <v>4847</v>
      </c>
      <c r="B1996" s="3">
        <v>12008</v>
      </c>
      <c r="E1996" s="91" t="s">
        <v>10</v>
      </c>
      <c r="F1996" s="91" t="s">
        <v>3029</v>
      </c>
      <c r="G1996" s="3">
        <v>1988</v>
      </c>
      <c r="H1996" s="3" t="s">
        <v>1072</v>
      </c>
      <c r="I1996" s="3" t="s">
        <v>1857</v>
      </c>
      <c r="J1996" s="3" t="s">
        <v>1858</v>
      </c>
      <c r="K1996" s="3">
        <v>129</v>
      </c>
      <c r="L1996" s="3" t="s">
        <v>27</v>
      </c>
      <c r="M1996" s="3" t="s">
        <v>4845</v>
      </c>
      <c r="N1996" s="10"/>
    </row>
    <row r="1997" ht="12.75" spans="1:14">
      <c r="A1997" s="3" t="s">
        <v>4847</v>
      </c>
      <c r="B1997" s="3">
        <v>12009</v>
      </c>
      <c r="E1997" s="91" t="s">
        <v>10</v>
      </c>
      <c r="F1997" s="91" t="s">
        <v>1947</v>
      </c>
      <c r="G1997" s="3">
        <v>1988</v>
      </c>
      <c r="H1997" s="3" t="s">
        <v>1072</v>
      </c>
      <c r="I1997" s="3" t="s">
        <v>1926</v>
      </c>
      <c r="J1997" s="3" t="s">
        <v>1858</v>
      </c>
      <c r="K1997" s="3">
        <v>124</v>
      </c>
      <c r="L1997" s="3" t="s">
        <v>27</v>
      </c>
      <c r="M1997" s="3" t="s">
        <v>4845</v>
      </c>
      <c r="N1997" s="10"/>
    </row>
    <row r="1998" ht="12.75" spans="1:14">
      <c r="A1998" s="3" t="s">
        <v>4847</v>
      </c>
      <c r="B1998" s="3">
        <v>12010</v>
      </c>
      <c r="E1998" s="91" t="s">
        <v>10</v>
      </c>
      <c r="F1998" s="91" t="s">
        <v>1948</v>
      </c>
      <c r="G1998" s="3">
        <v>1988</v>
      </c>
      <c r="H1998" s="3" t="s">
        <v>1072</v>
      </c>
      <c r="I1998" s="3" t="s">
        <v>1926</v>
      </c>
      <c r="J1998" s="3" t="s">
        <v>1858</v>
      </c>
      <c r="K1998" s="3">
        <v>124</v>
      </c>
      <c r="L1998" s="3" t="s">
        <v>27</v>
      </c>
      <c r="M1998" s="3" t="s">
        <v>4845</v>
      </c>
      <c r="N1998" s="10"/>
    </row>
    <row r="1999" ht="12.75" spans="1:14">
      <c r="A1999" s="3" t="s">
        <v>4847</v>
      </c>
      <c r="B1999" s="3">
        <v>12011</v>
      </c>
      <c r="E1999" s="91" t="s">
        <v>10</v>
      </c>
      <c r="F1999" s="91" t="s">
        <v>2901</v>
      </c>
      <c r="G1999" s="3">
        <v>1988</v>
      </c>
      <c r="H1999" s="3" t="s">
        <v>1072</v>
      </c>
      <c r="I1999" s="3" t="s">
        <v>2900</v>
      </c>
      <c r="J1999" s="3"/>
      <c r="K1999" s="3">
        <v>114</v>
      </c>
      <c r="L1999" s="3" t="s">
        <v>27</v>
      </c>
      <c r="M1999" s="3" t="s">
        <v>4845</v>
      </c>
      <c r="N1999" s="10"/>
    </row>
    <row r="2000" ht="12.75" spans="1:14">
      <c r="A2000" s="3" t="s">
        <v>4847</v>
      </c>
      <c r="B2000" s="3">
        <v>12012</v>
      </c>
      <c r="E2000" s="91" t="s">
        <v>10</v>
      </c>
      <c r="F2000" s="91" t="s">
        <v>2902</v>
      </c>
      <c r="G2000" s="3">
        <v>1988</v>
      </c>
      <c r="H2000" s="3" t="s">
        <v>1072</v>
      </c>
      <c r="I2000" s="3" t="s">
        <v>2900</v>
      </c>
      <c r="J2000" s="3"/>
      <c r="K2000" s="3">
        <v>114</v>
      </c>
      <c r="L2000" s="3" t="s">
        <v>27</v>
      </c>
      <c r="M2000" s="3" t="s">
        <v>4845</v>
      </c>
      <c r="N2000" s="10"/>
    </row>
    <row r="2001" ht="12.75" spans="1:14">
      <c r="A2001" s="3" t="s">
        <v>4847</v>
      </c>
      <c r="B2001" s="3">
        <v>12013</v>
      </c>
      <c r="E2001" s="91" t="s">
        <v>10</v>
      </c>
      <c r="F2001" s="91" t="s">
        <v>2903</v>
      </c>
      <c r="G2001" s="3">
        <v>1988</v>
      </c>
      <c r="H2001" s="3" t="s">
        <v>1072</v>
      </c>
      <c r="I2001" s="3" t="s">
        <v>2900</v>
      </c>
      <c r="J2001" s="3"/>
      <c r="K2001" s="3">
        <v>114</v>
      </c>
      <c r="L2001" s="3" t="s">
        <v>27</v>
      </c>
      <c r="M2001" s="3" t="s">
        <v>4845</v>
      </c>
      <c r="N2001" s="10"/>
    </row>
    <row r="2002" ht="12.75" spans="1:14">
      <c r="A2002" s="3" t="s">
        <v>4847</v>
      </c>
      <c r="B2002" s="3">
        <v>12014</v>
      </c>
      <c r="E2002" s="91" t="s">
        <v>10</v>
      </c>
      <c r="F2002" s="91" t="s">
        <v>2904</v>
      </c>
      <c r="G2002" s="3">
        <v>1988</v>
      </c>
      <c r="H2002" s="3" t="s">
        <v>1072</v>
      </c>
      <c r="I2002" s="3" t="s">
        <v>2900</v>
      </c>
      <c r="J2002" s="3"/>
      <c r="K2002" s="3">
        <v>114</v>
      </c>
      <c r="L2002" s="3" t="s">
        <v>27</v>
      </c>
      <c r="M2002" s="3" t="s">
        <v>4845</v>
      </c>
      <c r="N2002" s="10"/>
    </row>
    <row r="2003" ht="12.75" spans="1:14">
      <c r="A2003" s="3" t="s">
        <v>4847</v>
      </c>
      <c r="B2003" s="3">
        <v>12015</v>
      </c>
      <c r="E2003" s="91" t="s">
        <v>10</v>
      </c>
      <c r="F2003" s="91" t="s">
        <v>1949</v>
      </c>
      <c r="G2003" s="3">
        <v>1988</v>
      </c>
      <c r="H2003" s="3" t="s">
        <v>1072</v>
      </c>
      <c r="I2003" s="3" t="s">
        <v>1857</v>
      </c>
      <c r="J2003" s="3"/>
      <c r="K2003" s="3">
        <v>85</v>
      </c>
      <c r="L2003" s="3" t="s">
        <v>27</v>
      </c>
      <c r="M2003" s="3" t="s">
        <v>4845</v>
      </c>
      <c r="N2003" s="10"/>
    </row>
    <row r="2004" ht="12.75" spans="1:14">
      <c r="A2004" s="3" t="s">
        <v>4847</v>
      </c>
      <c r="B2004" s="3">
        <v>12016</v>
      </c>
      <c r="E2004" s="91" t="s">
        <v>10</v>
      </c>
      <c r="F2004" s="91" t="s">
        <v>1950</v>
      </c>
      <c r="G2004" s="3">
        <v>1988</v>
      </c>
      <c r="H2004" s="3" t="s">
        <v>1072</v>
      </c>
      <c r="I2004" s="3" t="s">
        <v>1857</v>
      </c>
      <c r="J2004" s="3"/>
      <c r="K2004" s="3">
        <v>85</v>
      </c>
      <c r="L2004" s="3" t="s">
        <v>27</v>
      </c>
      <c r="M2004" s="3" t="s">
        <v>4845</v>
      </c>
      <c r="N2004" s="10"/>
    </row>
    <row r="2005" ht="12.75" spans="1:14">
      <c r="A2005" s="3" t="s">
        <v>4847</v>
      </c>
      <c r="B2005" s="3">
        <v>12017</v>
      </c>
      <c r="E2005" s="91" t="s">
        <v>10</v>
      </c>
      <c r="F2005" s="91" t="s">
        <v>1951</v>
      </c>
      <c r="G2005" s="3">
        <v>1988</v>
      </c>
      <c r="H2005" s="3" t="s">
        <v>1072</v>
      </c>
      <c r="I2005" s="3" t="s">
        <v>1857</v>
      </c>
      <c r="J2005" s="3"/>
      <c r="K2005" s="3">
        <v>85</v>
      </c>
      <c r="L2005" s="3" t="s">
        <v>27</v>
      </c>
      <c r="M2005" s="3" t="s">
        <v>4845</v>
      </c>
      <c r="N2005" s="10"/>
    </row>
    <row r="2006" ht="12.75" spans="1:14">
      <c r="A2006" s="3" t="s">
        <v>4847</v>
      </c>
      <c r="B2006" s="3">
        <v>12018</v>
      </c>
      <c r="E2006" s="91" t="s">
        <v>10</v>
      </c>
      <c r="F2006" s="91" t="s">
        <v>1952</v>
      </c>
      <c r="G2006" s="3">
        <v>1988</v>
      </c>
      <c r="H2006" s="3" t="s">
        <v>1072</v>
      </c>
      <c r="I2006" s="3" t="s">
        <v>1857</v>
      </c>
      <c r="J2006" s="3"/>
      <c r="K2006" s="3">
        <v>85</v>
      </c>
      <c r="L2006" s="3" t="s">
        <v>27</v>
      </c>
      <c r="M2006" s="3" t="s">
        <v>4845</v>
      </c>
      <c r="N2006" s="10"/>
    </row>
    <row r="2007" ht="12.75" spans="1:14">
      <c r="A2007" s="3" t="s">
        <v>4847</v>
      </c>
      <c r="B2007" s="3">
        <v>12019</v>
      </c>
      <c r="E2007" s="91" t="s">
        <v>10</v>
      </c>
      <c r="F2007" s="91" t="s">
        <v>2975</v>
      </c>
      <c r="G2007" s="3">
        <v>1988</v>
      </c>
      <c r="H2007" s="3" t="s">
        <v>1072</v>
      </c>
      <c r="I2007" s="3" t="s">
        <v>1936</v>
      </c>
      <c r="J2007" s="3"/>
      <c r="K2007" s="3">
        <v>53</v>
      </c>
      <c r="L2007" s="3" t="s">
        <v>27</v>
      </c>
      <c r="M2007" s="3" t="s">
        <v>4845</v>
      </c>
      <c r="N2007" s="10"/>
    </row>
    <row r="2008" ht="12.75" spans="1:14">
      <c r="A2008" s="3" t="s">
        <v>4847</v>
      </c>
      <c r="B2008" s="3">
        <v>12020</v>
      </c>
      <c r="E2008" s="91" t="s">
        <v>10</v>
      </c>
      <c r="F2008" s="91" t="s">
        <v>3632</v>
      </c>
      <c r="G2008" s="3">
        <v>1992</v>
      </c>
      <c r="H2008" s="3" t="s">
        <v>1102</v>
      </c>
      <c r="I2008" s="3" t="s">
        <v>1076</v>
      </c>
      <c r="J2008" s="3" t="s">
        <v>3633</v>
      </c>
      <c r="K2008" s="3">
        <v>2</v>
      </c>
      <c r="L2008" s="3" t="s">
        <v>27</v>
      </c>
      <c r="M2008" s="3" t="s">
        <v>4844</v>
      </c>
      <c r="N2008" s="10"/>
    </row>
    <row r="2009" ht="12.75" spans="1:14">
      <c r="A2009" s="3" t="s">
        <v>4847</v>
      </c>
      <c r="B2009" s="3">
        <v>12021</v>
      </c>
      <c r="E2009" s="91" t="s">
        <v>10</v>
      </c>
      <c r="F2009" s="91" t="s">
        <v>3634</v>
      </c>
      <c r="G2009" s="3">
        <v>1992</v>
      </c>
      <c r="H2009" s="3" t="s">
        <v>1102</v>
      </c>
      <c r="I2009" s="3" t="s">
        <v>1076</v>
      </c>
      <c r="J2009" s="3" t="s">
        <v>3633</v>
      </c>
      <c r="K2009" s="3">
        <v>2</v>
      </c>
      <c r="L2009" s="3" t="s">
        <v>27</v>
      </c>
      <c r="M2009" s="3" t="s">
        <v>4844</v>
      </c>
      <c r="N2009" s="10"/>
    </row>
    <row r="2010" ht="12.75" spans="1:14">
      <c r="A2010" s="3" t="s">
        <v>4847</v>
      </c>
      <c r="B2010" s="3">
        <v>12022</v>
      </c>
      <c r="E2010" s="91" t="s">
        <v>10</v>
      </c>
      <c r="F2010" s="91" t="s">
        <v>3635</v>
      </c>
      <c r="G2010" s="3">
        <v>1992</v>
      </c>
      <c r="H2010" s="3" t="s">
        <v>1102</v>
      </c>
      <c r="I2010" s="3" t="s">
        <v>1076</v>
      </c>
      <c r="J2010" s="3" t="s">
        <v>3633</v>
      </c>
      <c r="K2010" s="3">
        <v>2</v>
      </c>
      <c r="L2010" s="3" t="s">
        <v>27</v>
      </c>
      <c r="M2010" s="3" t="s">
        <v>4844</v>
      </c>
      <c r="N2010" s="10"/>
    </row>
    <row r="2011" ht="12.75" spans="1:14">
      <c r="A2011" s="3" t="s">
        <v>4847</v>
      </c>
      <c r="B2011" s="3">
        <v>12023</v>
      </c>
      <c r="E2011" s="91" t="s">
        <v>10</v>
      </c>
      <c r="F2011" s="91" t="s">
        <v>3636</v>
      </c>
      <c r="G2011" s="3">
        <v>1991</v>
      </c>
      <c r="H2011" s="3" t="s">
        <v>1794</v>
      </c>
      <c r="I2011" s="3" t="s">
        <v>1076</v>
      </c>
      <c r="J2011" s="3"/>
      <c r="K2011" s="3">
        <v>55</v>
      </c>
      <c r="L2011" s="3" t="s">
        <v>170</v>
      </c>
      <c r="M2011" s="3" t="s">
        <v>4844</v>
      </c>
      <c r="N2011" s="10"/>
    </row>
    <row r="2012" ht="12.75" spans="1:14">
      <c r="A2012" s="3" t="s">
        <v>4847</v>
      </c>
      <c r="B2012" s="3">
        <v>12024</v>
      </c>
      <c r="E2012" s="91" t="s">
        <v>10</v>
      </c>
      <c r="F2012" s="91" t="s">
        <v>3637</v>
      </c>
      <c r="G2012" s="3">
        <v>1991</v>
      </c>
      <c r="H2012" s="3" t="s">
        <v>1794</v>
      </c>
      <c r="I2012" s="3" t="s">
        <v>1076</v>
      </c>
      <c r="J2012" s="3"/>
      <c r="K2012" s="3">
        <v>55</v>
      </c>
      <c r="L2012" s="3" t="s">
        <v>27</v>
      </c>
      <c r="M2012" s="3" t="s">
        <v>4844</v>
      </c>
      <c r="N2012" s="10"/>
    </row>
    <row r="2013" ht="12.75" spans="1:14">
      <c r="A2013" s="3" t="s">
        <v>4847</v>
      </c>
      <c r="B2013" s="3">
        <v>12025</v>
      </c>
      <c r="E2013" s="91" t="s">
        <v>10</v>
      </c>
      <c r="F2013" s="91" t="s">
        <v>3638</v>
      </c>
      <c r="G2013" s="3">
        <v>1991</v>
      </c>
      <c r="H2013" s="3" t="s">
        <v>1794</v>
      </c>
      <c r="I2013" s="3" t="s">
        <v>1076</v>
      </c>
      <c r="J2013" s="3"/>
      <c r="K2013" s="3">
        <v>55</v>
      </c>
      <c r="L2013" s="3" t="s">
        <v>170</v>
      </c>
      <c r="M2013" s="3" t="s">
        <v>4844</v>
      </c>
      <c r="N2013" s="10"/>
    </row>
    <row r="2014" ht="12.75" spans="1:14">
      <c r="A2014" s="3" t="s">
        <v>4847</v>
      </c>
      <c r="B2014" s="3">
        <v>12026</v>
      </c>
      <c r="E2014" s="91" t="s">
        <v>10</v>
      </c>
      <c r="F2014" s="91" t="s">
        <v>3639</v>
      </c>
      <c r="G2014" s="3">
        <v>1991</v>
      </c>
      <c r="H2014" s="3" t="s">
        <v>1794</v>
      </c>
      <c r="I2014" s="3" t="s">
        <v>1076</v>
      </c>
      <c r="J2014" s="3"/>
      <c r="K2014" s="3">
        <v>55</v>
      </c>
      <c r="L2014" s="3" t="s">
        <v>27</v>
      </c>
      <c r="M2014" s="3" t="s">
        <v>4844</v>
      </c>
      <c r="N2014" s="10"/>
    </row>
    <row r="2015" ht="12.75" spans="1:14">
      <c r="A2015" s="3" t="s">
        <v>4847</v>
      </c>
      <c r="B2015" s="3">
        <v>12027</v>
      </c>
      <c r="E2015" s="91" t="s">
        <v>10</v>
      </c>
      <c r="F2015" s="91" t="s">
        <v>3640</v>
      </c>
      <c r="G2015" s="3">
        <v>1991</v>
      </c>
      <c r="H2015" s="3" t="s">
        <v>1794</v>
      </c>
      <c r="I2015" s="3" t="s">
        <v>1076</v>
      </c>
      <c r="J2015" s="3"/>
      <c r="K2015" s="3">
        <v>55</v>
      </c>
      <c r="L2015" s="3" t="s">
        <v>27</v>
      </c>
      <c r="M2015" s="3" t="s">
        <v>4844</v>
      </c>
      <c r="N2015" s="10"/>
    </row>
    <row r="2016" ht="12.75" spans="1:14">
      <c r="A2016" s="3" t="s">
        <v>4847</v>
      </c>
      <c r="B2016" s="3">
        <v>12028</v>
      </c>
      <c r="E2016" s="91" t="s">
        <v>10</v>
      </c>
      <c r="F2016" s="91" t="s">
        <v>3641</v>
      </c>
      <c r="G2016" s="3">
        <v>1991</v>
      </c>
      <c r="H2016" s="3" t="s">
        <v>1794</v>
      </c>
      <c r="I2016" s="3" t="s">
        <v>1076</v>
      </c>
      <c r="J2016" s="3"/>
      <c r="K2016" s="3">
        <v>55</v>
      </c>
      <c r="L2016" s="3" t="s">
        <v>27</v>
      </c>
      <c r="M2016" s="3" t="s">
        <v>4844</v>
      </c>
      <c r="N2016" s="10"/>
    </row>
    <row r="2017" ht="12.75" spans="1:14">
      <c r="A2017" s="3" t="s">
        <v>4847</v>
      </c>
      <c r="B2017" s="3">
        <v>12029</v>
      </c>
      <c r="E2017" s="91" t="s">
        <v>10</v>
      </c>
      <c r="F2017" s="91" t="s">
        <v>3043</v>
      </c>
      <c r="G2017" s="3">
        <v>1988</v>
      </c>
      <c r="H2017" s="3" t="s">
        <v>1072</v>
      </c>
      <c r="I2017" s="3" t="s">
        <v>1861</v>
      </c>
      <c r="J2017" s="3" t="s">
        <v>1858</v>
      </c>
      <c r="K2017" s="3">
        <v>127</v>
      </c>
      <c r="L2017" s="3" t="s">
        <v>27</v>
      </c>
      <c r="M2017" s="3" t="s">
        <v>4845</v>
      </c>
      <c r="N2017" s="10"/>
    </row>
    <row r="2018" ht="12.75" spans="1:14">
      <c r="A2018" s="3" t="s">
        <v>4847</v>
      </c>
      <c r="B2018" s="3">
        <v>12030</v>
      </c>
      <c r="E2018" s="91" t="s">
        <v>10</v>
      </c>
      <c r="F2018" s="91" t="s">
        <v>3044</v>
      </c>
      <c r="G2018" s="3">
        <v>1988</v>
      </c>
      <c r="H2018" s="3" t="s">
        <v>1072</v>
      </c>
      <c r="I2018" s="3" t="s">
        <v>1861</v>
      </c>
      <c r="J2018" s="3" t="s">
        <v>1858</v>
      </c>
      <c r="K2018" s="3">
        <v>127</v>
      </c>
      <c r="L2018" s="3" t="s">
        <v>27</v>
      </c>
      <c r="M2018" s="3" t="s">
        <v>4845</v>
      </c>
      <c r="N2018" s="10"/>
    </row>
    <row r="2019" ht="12.75" spans="1:14">
      <c r="A2019" s="3" t="s">
        <v>4847</v>
      </c>
      <c r="B2019" s="3">
        <v>12031</v>
      </c>
      <c r="E2019" s="91" t="s">
        <v>10</v>
      </c>
      <c r="F2019" s="91" t="s">
        <v>3045</v>
      </c>
      <c r="G2019" s="3">
        <v>1988</v>
      </c>
      <c r="H2019" s="3" t="s">
        <v>1072</v>
      </c>
      <c r="I2019" s="3" t="s">
        <v>1861</v>
      </c>
      <c r="J2019" s="3" t="s">
        <v>1858</v>
      </c>
      <c r="K2019" s="3">
        <v>127</v>
      </c>
      <c r="L2019" s="3" t="s">
        <v>27</v>
      </c>
      <c r="M2019" s="3" t="s">
        <v>4845</v>
      </c>
      <c r="N2019" s="10"/>
    </row>
    <row r="2020" ht="12.75" spans="1:14">
      <c r="A2020" s="3" t="s">
        <v>4847</v>
      </c>
      <c r="B2020" s="3">
        <v>12032</v>
      </c>
      <c r="E2020" s="91" t="s">
        <v>10</v>
      </c>
      <c r="F2020" s="91" t="s">
        <v>565</v>
      </c>
      <c r="G2020" s="3">
        <v>1982</v>
      </c>
      <c r="H2020" s="3" t="s">
        <v>166</v>
      </c>
      <c r="I2020" s="3" t="s">
        <v>169</v>
      </c>
      <c r="J2020" s="3" t="s">
        <v>566</v>
      </c>
      <c r="K2020" s="3">
        <v>488</v>
      </c>
      <c r="L2020" s="3" t="s">
        <v>27</v>
      </c>
      <c r="M2020" s="3" t="s">
        <v>4846</v>
      </c>
      <c r="N2020" s="10"/>
    </row>
    <row r="2021" ht="12.75" spans="1:14">
      <c r="A2021" s="3" t="s">
        <v>4847</v>
      </c>
      <c r="B2021" s="3">
        <v>12033</v>
      </c>
      <c r="E2021" s="91" t="s">
        <v>10</v>
      </c>
      <c r="F2021" s="91" t="s">
        <v>3642</v>
      </c>
      <c r="G2021" s="3">
        <v>2020</v>
      </c>
      <c r="H2021" s="3" t="s">
        <v>970</v>
      </c>
      <c r="I2021" s="3" t="s">
        <v>1023</v>
      </c>
      <c r="J2021" s="3"/>
      <c r="K2021" s="3">
        <v>11</v>
      </c>
      <c r="L2021" s="3" t="s">
        <v>14</v>
      </c>
      <c r="M2021" s="3" t="s">
        <v>4844</v>
      </c>
      <c r="N2021" s="10"/>
    </row>
    <row r="2022" ht="12.75" spans="1:14">
      <c r="A2022" s="3" t="s">
        <v>4847</v>
      </c>
      <c r="B2022" s="3">
        <v>12034</v>
      </c>
      <c r="E2022" s="91" t="s">
        <v>10</v>
      </c>
      <c r="F2022" s="91" t="s">
        <v>2833</v>
      </c>
      <c r="G2022" s="3">
        <v>1988</v>
      </c>
      <c r="H2022" s="3" t="s">
        <v>1072</v>
      </c>
      <c r="I2022" s="3" t="s">
        <v>1861</v>
      </c>
      <c r="J2022" s="3" t="s">
        <v>1858</v>
      </c>
      <c r="K2022" s="3">
        <v>127</v>
      </c>
      <c r="L2022" s="3" t="s">
        <v>170</v>
      </c>
      <c r="M2022" s="3" t="s">
        <v>4845</v>
      </c>
      <c r="N2022" s="10"/>
    </row>
    <row r="2023" ht="12.75" spans="1:14">
      <c r="A2023" s="3" t="s">
        <v>4847</v>
      </c>
      <c r="B2023" s="3">
        <v>12035</v>
      </c>
      <c r="E2023" s="91" t="s">
        <v>10</v>
      </c>
      <c r="F2023" s="91" t="s">
        <v>2323</v>
      </c>
      <c r="G2023" s="3">
        <v>1988</v>
      </c>
      <c r="H2023" s="3" t="s">
        <v>1072</v>
      </c>
      <c r="I2023" s="3" t="s">
        <v>1986</v>
      </c>
      <c r="J2023" s="3" t="s">
        <v>1858</v>
      </c>
      <c r="K2023" s="3">
        <v>123</v>
      </c>
      <c r="L2023" s="3" t="s">
        <v>14</v>
      </c>
      <c r="M2023" s="3" t="s">
        <v>4845</v>
      </c>
      <c r="N2023" s="10"/>
    </row>
    <row r="2024" ht="12.75" spans="1:14">
      <c r="A2024" s="3" t="s">
        <v>4847</v>
      </c>
      <c r="B2024" s="3">
        <v>12036</v>
      </c>
      <c r="E2024" s="91" t="s">
        <v>10</v>
      </c>
      <c r="F2024" s="91" t="s">
        <v>2217</v>
      </c>
      <c r="G2024" s="3">
        <v>1988</v>
      </c>
      <c r="H2024" s="3" t="s">
        <v>1072</v>
      </c>
      <c r="I2024" s="3" t="s">
        <v>1910</v>
      </c>
      <c r="J2024" s="3" t="s">
        <v>1858</v>
      </c>
      <c r="K2024" s="3">
        <v>130</v>
      </c>
      <c r="L2024" s="3" t="s">
        <v>14</v>
      </c>
      <c r="M2024" s="3" t="s">
        <v>4845</v>
      </c>
      <c r="N2024" s="10"/>
    </row>
    <row r="2025" ht="12.75" spans="1:14">
      <c r="A2025" s="3" t="s">
        <v>4847</v>
      </c>
      <c r="B2025" s="3">
        <v>12037</v>
      </c>
      <c r="E2025" s="91" t="s">
        <v>10</v>
      </c>
      <c r="F2025" s="91" t="s">
        <v>2296</v>
      </c>
      <c r="G2025" s="3">
        <v>1988</v>
      </c>
      <c r="H2025" s="3" t="s">
        <v>1962</v>
      </c>
      <c r="I2025" s="3" t="s">
        <v>1926</v>
      </c>
      <c r="J2025" s="3"/>
      <c r="K2025" s="3">
        <v>2</v>
      </c>
      <c r="L2025" s="3" t="s">
        <v>27</v>
      </c>
      <c r="M2025" s="3" t="s">
        <v>4845</v>
      </c>
      <c r="N2025" s="10"/>
    </row>
    <row r="2026" ht="12.75" spans="1:14">
      <c r="A2026" s="3" t="s">
        <v>4847</v>
      </c>
      <c r="B2026" s="3">
        <v>12038</v>
      </c>
      <c r="E2026" s="91" t="s">
        <v>10</v>
      </c>
      <c r="F2026" s="91" t="s">
        <v>2350</v>
      </c>
      <c r="G2026" s="3">
        <v>1988</v>
      </c>
      <c r="H2026" s="3" t="s">
        <v>1962</v>
      </c>
      <c r="I2026" s="3" t="s">
        <v>1875</v>
      </c>
      <c r="J2026" s="3"/>
      <c r="K2026" s="3">
        <v>3</v>
      </c>
      <c r="L2026" s="3" t="s">
        <v>27</v>
      </c>
      <c r="M2026" s="3" t="s">
        <v>4845</v>
      </c>
      <c r="N2026" s="10"/>
    </row>
    <row r="2027" ht="12.75" spans="1:14">
      <c r="A2027" s="3" t="s">
        <v>4847</v>
      </c>
      <c r="B2027" s="3">
        <v>12039</v>
      </c>
      <c r="E2027" s="91" t="s">
        <v>10</v>
      </c>
      <c r="F2027" s="201">
        <v>52171189</v>
      </c>
      <c r="G2027" s="3">
        <v>1988</v>
      </c>
      <c r="H2027" s="3" t="s">
        <v>1962</v>
      </c>
      <c r="I2027" s="3" t="s">
        <v>1875</v>
      </c>
      <c r="K2027" s="3">
        <v>3</v>
      </c>
      <c r="L2027" s="3" t="s">
        <v>27</v>
      </c>
      <c r="M2027" s="3" t="s">
        <v>4845</v>
      </c>
      <c r="N2027" s="10"/>
    </row>
    <row r="2028" ht="12.75" spans="1:14">
      <c r="A2028" s="3" t="s">
        <v>4847</v>
      </c>
      <c r="B2028" s="3">
        <v>12040</v>
      </c>
      <c r="E2028" s="91" t="s">
        <v>10</v>
      </c>
      <c r="F2028" s="3">
        <v>52171196</v>
      </c>
      <c r="G2028" s="3">
        <v>1988</v>
      </c>
      <c r="H2028" s="3" t="s">
        <v>1962</v>
      </c>
      <c r="I2028" s="3" t="s">
        <v>1986</v>
      </c>
      <c r="K2028" s="3">
        <v>6</v>
      </c>
      <c r="L2028" s="3" t="s">
        <v>27</v>
      </c>
      <c r="M2028" s="3" t="s">
        <v>4845</v>
      </c>
      <c r="N2028" s="10"/>
    </row>
    <row r="2029" ht="12.75" spans="1:14">
      <c r="A2029" s="3" t="s">
        <v>4847</v>
      </c>
      <c r="B2029" s="3">
        <v>12041</v>
      </c>
      <c r="E2029" s="91" t="s">
        <v>10</v>
      </c>
      <c r="F2029" s="3">
        <v>47110806</v>
      </c>
      <c r="G2029" s="3">
        <v>1988</v>
      </c>
      <c r="H2029" s="3" t="s">
        <v>1072</v>
      </c>
      <c r="I2029" s="3" t="s">
        <v>1245</v>
      </c>
      <c r="J2029" s="3" t="s">
        <v>1858</v>
      </c>
      <c r="K2029" s="3">
        <v>120</v>
      </c>
      <c r="L2029" s="3" t="s">
        <v>170</v>
      </c>
      <c r="M2029" s="3" t="s">
        <v>4845</v>
      </c>
      <c r="N2029" s="10"/>
    </row>
    <row r="2030" ht="12.75" spans="1:14">
      <c r="A2030" s="3" t="s">
        <v>4847</v>
      </c>
      <c r="B2030" s="3">
        <v>12042</v>
      </c>
      <c r="E2030" s="91" t="s">
        <v>10</v>
      </c>
      <c r="F2030" s="3">
        <v>50642626</v>
      </c>
      <c r="G2030" s="3">
        <v>1988</v>
      </c>
      <c r="H2030" s="3" t="s">
        <v>1072</v>
      </c>
      <c r="I2030" s="3" t="s">
        <v>1245</v>
      </c>
      <c r="J2030" s="3" t="s">
        <v>1858</v>
      </c>
      <c r="K2030" s="3">
        <v>120</v>
      </c>
      <c r="L2030" s="3" t="s">
        <v>27</v>
      </c>
      <c r="M2030" s="3" t="s">
        <v>4845</v>
      </c>
      <c r="N2030" s="10"/>
    </row>
    <row r="2031" ht="12.75" spans="1:14">
      <c r="A2031" s="3" t="s">
        <v>4847</v>
      </c>
      <c r="B2031" s="3">
        <v>12043</v>
      </c>
      <c r="E2031" s="91" t="s">
        <v>10</v>
      </c>
      <c r="F2031" s="3">
        <v>50642627</v>
      </c>
      <c r="G2031" s="3">
        <v>1988</v>
      </c>
      <c r="H2031" s="3" t="s">
        <v>1072</v>
      </c>
      <c r="I2031" s="3" t="s">
        <v>1245</v>
      </c>
      <c r="J2031" s="3" t="s">
        <v>1858</v>
      </c>
      <c r="K2031" s="3">
        <v>120</v>
      </c>
      <c r="L2031" s="3" t="s">
        <v>27</v>
      </c>
      <c r="M2031" s="3" t="s">
        <v>4845</v>
      </c>
      <c r="N2031" s="10"/>
    </row>
    <row r="2032" ht="12.75" spans="1:14">
      <c r="A2032" s="3" t="s">
        <v>4847</v>
      </c>
      <c r="B2032" s="3">
        <v>12044</v>
      </c>
      <c r="E2032" s="91" t="s">
        <v>10</v>
      </c>
      <c r="F2032" s="3">
        <v>52171155</v>
      </c>
      <c r="G2032" s="3">
        <v>1988</v>
      </c>
      <c r="H2032" s="3" t="s">
        <v>1072</v>
      </c>
      <c r="I2032" s="3" t="s">
        <v>1986</v>
      </c>
      <c r="K2032" s="3">
        <v>67</v>
      </c>
      <c r="L2032" s="3" t="s">
        <v>27</v>
      </c>
      <c r="M2032" s="3" t="s">
        <v>4845</v>
      </c>
      <c r="N2032" s="10"/>
    </row>
    <row r="2033" ht="12.75" spans="1:14">
      <c r="A2033" s="3" t="s">
        <v>4847</v>
      </c>
      <c r="B2033" s="3">
        <v>12045</v>
      </c>
      <c r="E2033" s="91" t="s">
        <v>10</v>
      </c>
      <c r="F2033" s="3">
        <v>52171188</v>
      </c>
      <c r="G2033" s="3">
        <v>1988</v>
      </c>
      <c r="H2033" s="3" t="s">
        <v>1962</v>
      </c>
      <c r="I2033" s="3" t="s">
        <v>1926</v>
      </c>
      <c r="K2033" s="3">
        <v>2</v>
      </c>
      <c r="L2033" s="3" t="s">
        <v>170</v>
      </c>
      <c r="M2033" s="3" t="s">
        <v>4845</v>
      </c>
      <c r="N2033" s="10"/>
    </row>
    <row r="2034" ht="12.75" spans="1:14">
      <c r="A2034" s="3" t="s">
        <v>4847</v>
      </c>
      <c r="B2034" s="3">
        <v>12046</v>
      </c>
      <c r="E2034" s="91" t="s">
        <v>10</v>
      </c>
      <c r="F2034" s="3">
        <v>81259403</v>
      </c>
      <c r="G2034" s="3">
        <v>1988</v>
      </c>
      <c r="H2034" s="3" t="s">
        <v>1072</v>
      </c>
      <c r="I2034" s="3" t="s">
        <v>1857</v>
      </c>
      <c r="J2034" s="3" t="s">
        <v>1858</v>
      </c>
      <c r="K2034" s="3">
        <v>129</v>
      </c>
      <c r="L2034" s="3" t="s">
        <v>14</v>
      </c>
      <c r="M2034" s="3" t="s">
        <v>4845</v>
      </c>
      <c r="N2034" s="10"/>
    </row>
    <row r="2035" ht="12.75" spans="1:14">
      <c r="A2035" s="3" t="s">
        <v>4847</v>
      </c>
      <c r="B2035" s="3">
        <v>12047</v>
      </c>
      <c r="E2035" s="91" t="s">
        <v>10</v>
      </c>
      <c r="F2035" s="91" t="s">
        <v>2103</v>
      </c>
      <c r="G2035" s="3">
        <v>1988</v>
      </c>
      <c r="H2035" s="3" t="s">
        <v>1072</v>
      </c>
      <c r="I2035" s="3" t="s">
        <v>1857</v>
      </c>
      <c r="J2035" s="3" t="s">
        <v>1858</v>
      </c>
      <c r="K2035" s="3">
        <v>129</v>
      </c>
      <c r="L2035" s="3" t="s">
        <v>14</v>
      </c>
      <c r="M2035" s="3" t="s">
        <v>4845</v>
      </c>
      <c r="N2035" s="10"/>
    </row>
    <row r="2036" ht="12.75" spans="1:14">
      <c r="A2036" s="3" t="s">
        <v>4847</v>
      </c>
      <c r="B2036" s="3">
        <v>12048</v>
      </c>
      <c r="E2036" s="91" t="s">
        <v>10</v>
      </c>
      <c r="F2036" s="91" t="s">
        <v>2600</v>
      </c>
      <c r="G2036" s="3">
        <v>1988</v>
      </c>
      <c r="H2036" s="3" t="s">
        <v>1072</v>
      </c>
      <c r="I2036" s="3" t="s">
        <v>2361</v>
      </c>
      <c r="K2036" s="3">
        <v>57</v>
      </c>
      <c r="L2036" s="3" t="s">
        <v>14</v>
      </c>
      <c r="M2036" s="3" t="s">
        <v>4845</v>
      </c>
      <c r="N2036" s="10"/>
    </row>
    <row r="2037" ht="12.75" spans="1:14">
      <c r="A2037" s="3" t="s">
        <v>4847</v>
      </c>
      <c r="B2037" s="3">
        <v>12049</v>
      </c>
      <c r="E2037" s="91" t="s">
        <v>10</v>
      </c>
      <c r="F2037" s="91" t="s">
        <v>2601</v>
      </c>
      <c r="G2037" s="3">
        <v>1988</v>
      </c>
      <c r="H2037" s="3" t="s">
        <v>1072</v>
      </c>
      <c r="I2037" s="3" t="s">
        <v>2361</v>
      </c>
      <c r="K2037" s="3">
        <v>57</v>
      </c>
      <c r="L2037" s="3" t="s">
        <v>14</v>
      </c>
      <c r="M2037" s="3" t="s">
        <v>4845</v>
      </c>
      <c r="N2037" s="10"/>
    </row>
    <row r="2038" ht="12.75" spans="1:14">
      <c r="A2038" s="3" t="s">
        <v>4847</v>
      </c>
      <c r="B2038" s="3">
        <v>12050</v>
      </c>
      <c r="E2038" s="91" t="s">
        <v>10</v>
      </c>
      <c r="F2038" s="91" t="s">
        <v>2602</v>
      </c>
      <c r="G2038" s="3">
        <v>1988</v>
      </c>
      <c r="H2038" s="3" t="s">
        <v>1072</v>
      </c>
      <c r="I2038" s="3" t="s">
        <v>2361</v>
      </c>
      <c r="K2038" s="3">
        <v>57</v>
      </c>
      <c r="L2038" s="3" t="s">
        <v>14</v>
      </c>
      <c r="M2038" s="3" t="s">
        <v>4845</v>
      </c>
      <c r="N2038" s="10"/>
    </row>
    <row r="2039" ht="12.75" spans="1:14">
      <c r="A2039" s="3" t="s">
        <v>4847</v>
      </c>
      <c r="B2039" s="3">
        <v>12051</v>
      </c>
      <c r="E2039" s="91" t="s">
        <v>10</v>
      </c>
      <c r="F2039" s="91" t="s">
        <v>2648</v>
      </c>
      <c r="G2039" s="3">
        <v>1987</v>
      </c>
      <c r="H2039" s="3" t="s">
        <v>1072</v>
      </c>
      <c r="I2039" s="3" t="s">
        <v>1245</v>
      </c>
      <c r="K2039" s="3">
        <v>59</v>
      </c>
      <c r="L2039" s="3" t="s">
        <v>27</v>
      </c>
      <c r="M2039" s="3" t="s">
        <v>4845</v>
      </c>
      <c r="N2039" s="10"/>
    </row>
    <row r="2040" ht="12.75" spans="1:14">
      <c r="A2040" s="3" t="s">
        <v>4847</v>
      </c>
      <c r="B2040" s="3">
        <v>12052</v>
      </c>
      <c r="E2040" s="91" t="s">
        <v>10</v>
      </c>
      <c r="F2040" s="91" t="s">
        <v>2628</v>
      </c>
      <c r="G2040" s="3">
        <v>1987</v>
      </c>
      <c r="H2040" s="3" t="s">
        <v>1962</v>
      </c>
      <c r="I2040" s="3" t="s">
        <v>1245</v>
      </c>
      <c r="K2040" s="3">
        <v>2</v>
      </c>
      <c r="L2040" s="3" t="s">
        <v>27</v>
      </c>
      <c r="M2040" s="3" t="s">
        <v>4845</v>
      </c>
      <c r="N2040" s="10"/>
    </row>
    <row r="2041" ht="12.75" spans="1:14">
      <c r="A2041" s="3" t="s">
        <v>4847</v>
      </c>
      <c r="B2041" s="3">
        <v>12053</v>
      </c>
      <c r="E2041" s="91" t="s">
        <v>10</v>
      </c>
      <c r="F2041" s="91" t="s">
        <v>2641</v>
      </c>
      <c r="G2041" s="3">
        <v>1988</v>
      </c>
      <c r="H2041" s="3" t="s">
        <v>1072</v>
      </c>
      <c r="I2041" s="3" t="s">
        <v>1245</v>
      </c>
      <c r="K2041" s="3">
        <v>17</v>
      </c>
      <c r="L2041" s="3" t="s">
        <v>14</v>
      </c>
      <c r="M2041" s="3" t="s">
        <v>4845</v>
      </c>
      <c r="N2041" s="10"/>
    </row>
    <row r="2042" ht="12.75" spans="1:14">
      <c r="A2042" s="3" t="s">
        <v>4847</v>
      </c>
      <c r="B2042" s="3">
        <v>12054</v>
      </c>
      <c r="E2042" s="91" t="s">
        <v>10</v>
      </c>
      <c r="F2042" s="91" t="s">
        <v>2642</v>
      </c>
      <c r="G2042" s="3">
        <v>1988</v>
      </c>
      <c r="H2042" s="3" t="s">
        <v>1072</v>
      </c>
      <c r="I2042" s="3" t="s">
        <v>1245</v>
      </c>
      <c r="J2042" s="3" t="s">
        <v>1920</v>
      </c>
      <c r="K2042" s="3">
        <v>120</v>
      </c>
      <c r="L2042" s="3" t="s">
        <v>14</v>
      </c>
      <c r="M2042" s="3" t="s">
        <v>4845</v>
      </c>
      <c r="N2042" s="10"/>
    </row>
    <row r="2043" ht="12.75" spans="1:14">
      <c r="A2043" s="3" t="s">
        <v>4847</v>
      </c>
      <c r="B2043" s="3">
        <v>12055</v>
      </c>
      <c r="E2043" s="91" t="s">
        <v>10</v>
      </c>
      <c r="F2043" s="91" t="s">
        <v>2643</v>
      </c>
      <c r="G2043" s="3">
        <v>1988</v>
      </c>
      <c r="H2043" s="3" t="s">
        <v>1072</v>
      </c>
      <c r="I2043" s="3" t="s">
        <v>1245</v>
      </c>
      <c r="J2043" s="3" t="s">
        <v>1858</v>
      </c>
      <c r="K2043" s="3">
        <v>120</v>
      </c>
      <c r="L2043" s="3" t="s">
        <v>14</v>
      </c>
      <c r="M2043" s="3" t="s">
        <v>4845</v>
      </c>
      <c r="N2043" s="10"/>
    </row>
    <row r="2044" ht="12.75" spans="1:14">
      <c r="A2044" s="3" t="s">
        <v>4847</v>
      </c>
      <c r="B2044" s="3">
        <v>12056</v>
      </c>
      <c r="E2044" s="91" t="s">
        <v>10</v>
      </c>
      <c r="F2044" s="91" t="s">
        <v>2611</v>
      </c>
      <c r="G2044" s="3">
        <v>1988</v>
      </c>
      <c r="H2044" s="3" t="s">
        <v>1072</v>
      </c>
      <c r="I2044" s="3" t="s">
        <v>2363</v>
      </c>
      <c r="K2044" s="3">
        <v>20</v>
      </c>
      <c r="L2044" s="3" t="s">
        <v>14</v>
      </c>
      <c r="M2044" s="3" t="s">
        <v>4845</v>
      </c>
      <c r="N2044" s="10"/>
    </row>
    <row r="2045" ht="12.75" spans="1:14">
      <c r="A2045" s="3" t="s">
        <v>4847</v>
      </c>
      <c r="B2045" s="3">
        <v>12057</v>
      </c>
      <c r="E2045" s="91" t="s">
        <v>10</v>
      </c>
      <c r="F2045" s="91" t="s">
        <v>2612</v>
      </c>
      <c r="G2045" s="3">
        <v>1988</v>
      </c>
      <c r="H2045" s="3" t="s">
        <v>1072</v>
      </c>
      <c r="I2045" s="3" t="s">
        <v>2363</v>
      </c>
      <c r="K2045" s="3">
        <v>20</v>
      </c>
      <c r="L2045" s="3" t="s">
        <v>14</v>
      </c>
      <c r="M2045" s="3" t="s">
        <v>4845</v>
      </c>
      <c r="N2045" s="10"/>
    </row>
    <row r="2046" ht="12.75" spans="1:14">
      <c r="A2046" s="3" t="s">
        <v>4847</v>
      </c>
      <c r="B2046" s="3">
        <v>12058</v>
      </c>
      <c r="E2046" s="91" t="s">
        <v>10</v>
      </c>
      <c r="F2046" s="91" t="s">
        <v>2613</v>
      </c>
      <c r="G2046" s="3">
        <v>1988</v>
      </c>
      <c r="H2046" s="3" t="s">
        <v>1072</v>
      </c>
      <c r="I2046" s="3" t="s">
        <v>2363</v>
      </c>
      <c r="K2046" s="3">
        <v>20</v>
      </c>
      <c r="L2046" s="3" t="s">
        <v>14</v>
      </c>
      <c r="M2046" s="3" t="s">
        <v>4845</v>
      </c>
      <c r="N2046" s="10"/>
    </row>
    <row r="2047" ht="12.75" spans="1:14">
      <c r="A2047" s="3" t="s">
        <v>4847</v>
      </c>
      <c r="B2047" s="3">
        <v>12059</v>
      </c>
      <c r="E2047" s="91" t="s">
        <v>10</v>
      </c>
      <c r="F2047" s="91" t="s">
        <v>2574</v>
      </c>
      <c r="G2047" s="3">
        <v>1988</v>
      </c>
      <c r="H2047" s="3" t="s">
        <v>1072</v>
      </c>
      <c r="I2047" s="3" t="s">
        <v>2227</v>
      </c>
      <c r="K2047" s="3">
        <v>43</v>
      </c>
      <c r="L2047" s="3" t="s">
        <v>14</v>
      </c>
      <c r="M2047" s="3" t="s">
        <v>4845</v>
      </c>
      <c r="N2047" s="10"/>
    </row>
    <row r="2048" ht="12.75" spans="1:14">
      <c r="A2048" s="3" t="s">
        <v>4847</v>
      </c>
      <c r="B2048" s="3">
        <v>12060</v>
      </c>
      <c r="E2048" s="91" t="s">
        <v>10</v>
      </c>
      <c r="F2048" s="91" t="s">
        <v>2575</v>
      </c>
      <c r="G2048" s="3">
        <v>1988</v>
      </c>
      <c r="H2048" s="3" t="s">
        <v>1072</v>
      </c>
      <c r="I2048" s="3" t="s">
        <v>2227</v>
      </c>
      <c r="K2048" s="3">
        <v>43</v>
      </c>
      <c r="L2048" s="3" t="s">
        <v>14</v>
      </c>
      <c r="M2048" s="3" t="s">
        <v>4845</v>
      </c>
      <c r="N2048" s="10"/>
    </row>
    <row r="2049" ht="12.75" spans="1:14">
      <c r="A2049" s="3" t="s">
        <v>4847</v>
      </c>
      <c r="B2049" s="3">
        <v>12061</v>
      </c>
      <c r="E2049" s="91" t="s">
        <v>10</v>
      </c>
      <c r="F2049" s="91" t="s">
        <v>2576</v>
      </c>
      <c r="G2049" s="3">
        <v>1988</v>
      </c>
      <c r="H2049" s="3" t="s">
        <v>1072</v>
      </c>
      <c r="I2049" s="3" t="s">
        <v>2227</v>
      </c>
      <c r="K2049" s="3">
        <v>43</v>
      </c>
      <c r="L2049" s="3" t="s">
        <v>14</v>
      </c>
      <c r="M2049" s="3" t="s">
        <v>4845</v>
      </c>
      <c r="N2049" s="10"/>
    </row>
    <row r="2050" ht="12.75" spans="1:14">
      <c r="A2050" s="3" t="s">
        <v>4847</v>
      </c>
      <c r="B2050" s="3">
        <v>12062</v>
      </c>
      <c r="E2050" s="91" t="s">
        <v>10</v>
      </c>
      <c r="F2050" s="91" t="s">
        <v>2577</v>
      </c>
      <c r="G2050" s="3">
        <v>1988</v>
      </c>
      <c r="H2050" s="3" t="s">
        <v>1072</v>
      </c>
      <c r="I2050" s="3" t="s">
        <v>2227</v>
      </c>
      <c r="K2050" s="3">
        <v>43</v>
      </c>
      <c r="L2050" s="3" t="s">
        <v>14</v>
      </c>
      <c r="M2050" s="3" t="s">
        <v>4845</v>
      </c>
      <c r="N2050" s="10"/>
    </row>
    <row r="2051" ht="12.75" spans="1:14">
      <c r="A2051" s="3" t="s">
        <v>4847</v>
      </c>
      <c r="B2051" s="3">
        <v>12063</v>
      </c>
      <c r="E2051" s="91" t="s">
        <v>10</v>
      </c>
      <c r="F2051" s="91" t="s">
        <v>2644</v>
      </c>
      <c r="G2051" s="3">
        <v>1988</v>
      </c>
      <c r="H2051" s="3" t="s">
        <v>1072</v>
      </c>
      <c r="I2051" s="3" t="s">
        <v>1245</v>
      </c>
      <c r="K2051" s="3">
        <v>17</v>
      </c>
      <c r="L2051" s="3" t="s">
        <v>14</v>
      </c>
      <c r="M2051" s="3" t="s">
        <v>4845</v>
      </c>
      <c r="N2051" s="10"/>
    </row>
    <row r="2052" ht="12.75" spans="1:14">
      <c r="A2052" s="3" t="s">
        <v>4847</v>
      </c>
      <c r="B2052" s="3">
        <v>12064</v>
      </c>
      <c r="E2052" s="91" t="s">
        <v>10</v>
      </c>
      <c r="F2052" s="91" t="s">
        <v>4629</v>
      </c>
      <c r="G2052" s="3">
        <v>2008</v>
      </c>
      <c r="H2052" s="3" t="s">
        <v>4630</v>
      </c>
      <c r="I2052" s="3" t="s">
        <v>4631</v>
      </c>
      <c r="J2052" s="3" t="s">
        <v>4632</v>
      </c>
      <c r="K2052" s="3">
        <v>59</v>
      </c>
      <c r="L2052" s="3" t="s">
        <v>40</v>
      </c>
      <c r="M2052" s="3" t="s">
        <v>4848</v>
      </c>
      <c r="N2052" s="10"/>
    </row>
    <row r="2053" ht="12.75" spans="1:14">
      <c r="A2053" s="3" t="s">
        <v>4847</v>
      </c>
      <c r="B2053" s="3">
        <v>12065</v>
      </c>
      <c r="E2053" s="91" t="s">
        <v>10</v>
      </c>
      <c r="F2053" s="91" t="s">
        <v>4633</v>
      </c>
      <c r="G2053" s="3">
        <v>2008</v>
      </c>
      <c r="H2053" s="3" t="s">
        <v>4630</v>
      </c>
      <c r="I2053" s="3" t="s">
        <v>4631</v>
      </c>
      <c r="J2053" s="3" t="s">
        <v>4632</v>
      </c>
      <c r="K2053" s="3">
        <v>59</v>
      </c>
      <c r="L2053" s="3" t="s">
        <v>40</v>
      </c>
      <c r="M2053" s="3" t="s">
        <v>4848</v>
      </c>
      <c r="N2053" s="10"/>
    </row>
    <row r="2054" ht="12.75" spans="1:14">
      <c r="A2054" s="3" t="s">
        <v>4847</v>
      </c>
      <c r="B2054" s="3">
        <v>12066</v>
      </c>
      <c r="E2054" s="91" t="s">
        <v>10</v>
      </c>
      <c r="F2054" s="91" t="s">
        <v>4634</v>
      </c>
      <c r="G2054" s="3">
        <v>2008</v>
      </c>
      <c r="H2054" s="3" t="s">
        <v>4630</v>
      </c>
      <c r="I2054" s="3" t="s">
        <v>4631</v>
      </c>
      <c r="J2054" s="3" t="s">
        <v>4632</v>
      </c>
      <c r="K2054" s="3">
        <v>59</v>
      </c>
      <c r="L2054" s="3" t="s">
        <v>40</v>
      </c>
      <c r="M2054" s="3" t="s">
        <v>4848</v>
      </c>
      <c r="N2054" s="10"/>
    </row>
    <row r="2055" ht="12.75" spans="1:14">
      <c r="A2055" s="3" t="s">
        <v>4847</v>
      </c>
      <c r="B2055" s="3">
        <v>12067</v>
      </c>
      <c r="E2055" s="91" t="s">
        <v>10</v>
      </c>
      <c r="F2055" s="91" t="s">
        <v>4635</v>
      </c>
      <c r="G2055" s="3">
        <v>2008</v>
      </c>
      <c r="H2055" s="3" t="s">
        <v>4630</v>
      </c>
      <c r="I2055" s="3" t="s">
        <v>4631</v>
      </c>
      <c r="J2055" s="3" t="s">
        <v>4632</v>
      </c>
      <c r="K2055" s="3">
        <v>59</v>
      </c>
      <c r="L2055" s="3" t="s">
        <v>40</v>
      </c>
      <c r="M2055" s="3" t="s">
        <v>4848</v>
      </c>
      <c r="N2055" s="10"/>
    </row>
    <row r="2056" ht="12.75" spans="1:14">
      <c r="A2056" s="3" t="s">
        <v>4847</v>
      </c>
      <c r="B2056" s="3">
        <v>12068</v>
      </c>
      <c r="E2056" s="91" t="s">
        <v>10</v>
      </c>
      <c r="F2056" s="91" t="s">
        <v>4636</v>
      </c>
      <c r="G2056" s="3">
        <v>2008</v>
      </c>
      <c r="H2056" s="3" t="s">
        <v>4630</v>
      </c>
      <c r="I2056" s="3" t="s">
        <v>4631</v>
      </c>
      <c r="J2056" s="3" t="s">
        <v>4632</v>
      </c>
      <c r="K2056" s="3">
        <v>59</v>
      </c>
      <c r="L2056" s="3" t="s">
        <v>40</v>
      </c>
      <c r="M2056" s="3" t="s">
        <v>4848</v>
      </c>
      <c r="N2056" s="10"/>
    </row>
    <row r="2057" ht="12.75" spans="1:14">
      <c r="A2057" s="3" t="s">
        <v>4847</v>
      </c>
      <c r="B2057" s="3">
        <v>12069</v>
      </c>
      <c r="E2057" s="91" t="s">
        <v>10</v>
      </c>
      <c r="F2057" s="91" t="s">
        <v>4637</v>
      </c>
      <c r="G2057" s="3">
        <v>2008</v>
      </c>
      <c r="H2057" s="3" t="s">
        <v>4630</v>
      </c>
      <c r="I2057" s="3" t="s">
        <v>4631</v>
      </c>
      <c r="J2057" s="3" t="s">
        <v>4632</v>
      </c>
      <c r="K2057" s="3">
        <v>59</v>
      </c>
      <c r="L2057" s="3" t="s">
        <v>40</v>
      </c>
      <c r="M2057" s="3" t="s">
        <v>4848</v>
      </c>
      <c r="N2057" s="10"/>
    </row>
    <row r="2058" ht="12.75" spans="1:14">
      <c r="A2058" s="3" t="s">
        <v>4847</v>
      </c>
      <c r="B2058" s="3">
        <v>12070</v>
      </c>
      <c r="E2058" s="91" t="s">
        <v>10</v>
      </c>
      <c r="F2058" s="91" t="s">
        <v>4638</v>
      </c>
      <c r="G2058" s="3">
        <v>2008</v>
      </c>
      <c r="H2058" s="3" t="s">
        <v>4630</v>
      </c>
      <c r="I2058" s="3" t="s">
        <v>4631</v>
      </c>
      <c r="J2058" s="3" t="s">
        <v>4632</v>
      </c>
      <c r="K2058" s="3">
        <v>59</v>
      </c>
      <c r="L2058" s="3" t="s">
        <v>40</v>
      </c>
      <c r="M2058" s="3" t="s">
        <v>4848</v>
      </c>
      <c r="N2058" s="10"/>
    </row>
    <row r="2059" ht="12.75" spans="1:14">
      <c r="A2059" s="3" t="s">
        <v>4847</v>
      </c>
      <c r="B2059" s="3">
        <v>12071</v>
      </c>
      <c r="E2059" s="91" t="s">
        <v>10</v>
      </c>
      <c r="F2059" s="91" t="s">
        <v>4639</v>
      </c>
      <c r="G2059" s="3">
        <v>2008</v>
      </c>
      <c r="H2059" s="3" t="s">
        <v>4630</v>
      </c>
      <c r="I2059" s="3" t="s">
        <v>4631</v>
      </c>
      <c r="J2059" s="3" t="s">
        <v>4632</v>
      </c>
      <c r="K2059" s="3">
        <v>59</v>
      </c>
      <c r="L2059" s="3" t="s">
        <v>40</v>
      </c>
      <c r="M2059" s="3" t="s">
        <v>4848</v>
      </c>
      <c r="N2059" s="10"/>
    </row>
    <row r="2060" ht="12.75" spans="1:14">
      <c r="A2060" s="3" t="s">
        <v>4847</v>
      </c>
      <c r="B2060" s="3">
        <v>12072</v>
      </c>
      <c r="E2060" s="91" t="s">
        <v>10</v>
      </c>
      <c r="F2060" s="91" t="s">
        <v>4640</v>
      </c>
      <c r="G2060" s="3">
        <v>2008</v>
      </c>
      <c r="H2060" s="3" t="s">
        <v>4630</v>
      </c>
      <c r="I2060" s="3" t="s">
        <v>4631</v>
      </c>
      <c r="J2060" s="3" t="s">
        <v>4632</v>
      </c>
      <c r="K2060" s="3">
        <v>59</v>
      </c>
      <c r="L2060" s="3" t="s">
        <v>40</v>
      </c>
      <c r="M2060" s="3" t="s">
        <v>4848</v>
      </c>
      <c r="N2060" s="10"/>
    </row>
    <row r="2061" ht="12.75" spans="1:14">
      <c r="A2061" s="3" t="s">
        <v>4847</v>
      </c>
      <c r="B2061" s="3">
        <v>12073</v>
      </c>
      <c r="E2061" s="91" t="s">
        <v>10</v>
      </c>
      <c r="F2061" s="91" t="s">
        <v>4641</v>
      </c>
      <c r="G2061" s="3">
        <v>1984</v>
      </c>
      <c r="H2061" s="3" t="s">
        <v>166</v>
      </c>
      <c r="I2061" s="3" t="s">
        <v>4642</v>
      </c>
      <c r="K2061" s="3">
        <v>49</v>
      </c>
      <c r="L2061" s="3" t="s">
        <v>27</v>
      </c>
      <c r="M2061" s="3" t="s">
        <v>4848</v>
      </c>
      <c r="N2061" s="10"/>
    </row>
    <row r="2062" ht="12.75" spans="1:14">
      <c r="A2062" s="3" t="s">
        <v>4847</v>
      </c>
      <c r="B2062" s="3">
        <v>12074</v>
      </c>
      <c r="E2062" s="91" t="s">
        <v>10</v>
      </c>
      <c r="F2062" s="91" t="s">
        <v>4643</v>
      </c>
      <c r="G2062" s="3">
        <v>1988</v>
      </c>
      <c r="H2062" s="3" t="s">
        <v>166</v>
      </c>
      <c r="I2062" s="3" t="s">
        <v>4644</v>
      </c>
      <c r="K2062" s="3">
        <v>66</v>
      </c>
      <c r="L2062" s="3" t="s">
        <v>27</v>
      </c>
      <c r="M2062" s="3" t="s">
        <v>4848</v>
      </c>
      <c r="N2062" s="10"/>
    </row>
    <row r="2063" ht="12.75" spans="1:14">
      <c r="A2063" s="3" t="s">
        <v>4847</v>
      </c>
      <c r="B2063" s="3">
        <v>12075</v>
      </c>
      <c r="E2063" s="91" t="s">
        <v>10</v>
      </c>
      <c r="F2063" s="91" t="s">
        <v>4645</v>
      </c>
      <c r="G2063" s="3">
        <v>1988</v>
      </c>
      <c r="H2063" s="3" t="s">
        <v>166</v>
      </c>
      <c r="I2063" s="3" t="s">
        <v>4644</v>
      </c>
      <c r="K2063" s="3">
        <v>66</v>
      </c>
      <c r="L2063" s="3" t="s">
        <v>27</v>
      </c>
      <c r="M2063" s="3" t="s">
        <v>4848</v>
      </c>
      <c r="N2063" s="10"/>
    </row>
    <row r="2064" ht="12.75" spans="1:14">
      <c r="A2064" s="3" t="s">
        <v>4847</v>
      </c>
      <c r="B2064" s="3">
        <v>12076</v>
      </c>
      <c r="E2064" s="91" t="s">
        <v>10</v>
      </c>
      <c r="F2064" s="91" t="s">
        <v>4646</v>
      </c>
      <c r="G2064" s="3">
        <v>1988</v>
      </c>
      <c r="H2064" s="3" t="s">
        <v>166</v>
      </c>
      <c r="I2064" s="3" t="s">
        <v>4644</v>
      </c>
      <c r="K2064" s="3">
        <v>66</v>
      </c>
      <c r="L2064" s="3" t="s">
        <v>27</v>
      </c>
      <c r="M2064" s="3" t="s">
        <v>4848</v>
      </c>
      <c r="N2064" s="10"/>
    </row>
    <row r="2065" ht="12.75" spans="1:14">
      <c r="A2065" s="3" t="s">
        <v>4847</v>
      </c>
      <c r="B2065" s="3">
        <v>12077</v>
      </c>
      <c r="E2065" s="91" t="s">
        <v>10</v>
      </c>
      <c r="F2065" s="91" t="s">
        <v>1493</v>
      </c>
      <c r="G2065" s="3">
        <v>2019</v>
      </c>
      <c r="H2065" s="3" t="s">
        <v>1494</v>
      </c>
      <c r="I2065" s="3" t="s">
        <v>1013</v>
      </c>
      <c r="J2065" s="3" t="s">
        <v>1495</v>
      </c>
      <c r="K2065" s="3">
        <v>1</v>
      </c>
      <c r="L2065" s="3" t="s">
        <v>40</v>
      </c>
      <c r="M2065" s="3" t="s">
        <v>4844</v>
      </c>
      <c r="N2065" s="10"/>
    </row>
    <row r="2066" ht="12.75" spans="1:14">
      <c r="A2066" s="3" t="s">
        <v>4847</v>
      </c>
      <c r="B2066" s="3">
        <v>12078</v>
      </c>
      <c r="E2066" s="91" t="s">
        <v>10</v>
      </c>
      <c r="F2066" s="91" t="s">
        <v>1496</v>
      </c>
      <c r="G2066" s="3">
        <v>2019</v>
      </c>
      <c r="H2066" s="3" t="s">
        <v>1494</v>
      </c>
      <c r="I2066" s="3" t="s">
        <v>1013</v>
      </c>
      <c r="J2066" s="3" t="s">
        <v>1495</v>
      </c>
      <c r="K2066" s="3">
        <v>1</v>
      </c>
      <c r="L2066" s="3" t="s">
        <v>40</v>
      </c>
      <c r="M2066" s="3" t="s">
        <v>4844</v>
      </c>
      <c r="N2066" s="10"/>
    </row>
    <row r="2067" ht="12.75" spans="1:14">
      <c r="A2067" s="3" t="s">
        <v>4847</v>
      </c>
      <c r="B2067" s="3">
        <v>12079</v>
      </c>
      <c r="E2067" s="91" t="s">
        <v>10</v>
      </c>
      <c r="F2067" s="91" t="s">
        <v>1497</v>
      </c>
      <c r="G2067" s="3">
        <v>2019</v>
      </c>
      <c r="H2067" s="3" t="s">
        <v>1494</v>
      </c>
      <c r="I2067" s="3" t="s">
        <v>1013</v>
      </c>
      <c r="J2067" s="3" t="s">
        <v>1495</v>
      </c>
      <c r="K2067" s="3">
        <v>1</v>
      </c>
      <c r="L2067" s="3" t="s">
        <v>40</v>
      </c>
      <c r="M2067" s="3" t="s">
        <v>4844</v>
      </c>
      <c r="N2067" s="10"/>
    </row>
    <row r="2068" ht="12.75" spans="1:14">
      <c r="A2068" s="3" t="s">
        <v>4847</v>
      </c>
      <c r="B2068" s="3">
        <v>12080</v>
      </c>
      <c r="E2068" s="91" t="s">
        <v>10</v>
      </c>
      <c r="F2068" s="91" t="s">
        <v>1693</v>
      </c>
      <c r="G2068" s="3">
        <v>2019</v>
      </c>
      <c r="H2068" s="3" t="s">
        <v>1054</v>
      </c>
      <c r="I2068" s="3" t="s">
        <v>1013</v>
      </c>
      <c r="J2068" s="3" t="s">
        <v>1694</v>
      </c>
      <c r="K2068" s="3" t="s">
        <v>1695</v>
      </c>
      <c r="L2068" s="3" t="s">
        <v>40</v>
      </c>
      <c r="M2068" s="3" t="s">
        <v>4844</v>
      </c>
      <c r="N2068" s="10"/>
    </row>
    <row r="2069" ht="12.75" spans="1:14">
      <c r="A2069" s="3" t="s">
        <v>4847</v>
      </c>
      <c r="B2069" s="3">
        <v>12081</v>
      </c>
      <c r="E2069" s="91" t="s">
        <v>10</v>
      </c>
      <c r="F2069" s="91" t="s">
        <v>1696</v>
      </c>
      <c r="G2069" s="3">
        <v>2019</v>
      </c>
      <c r="H2069" s="3" t="s">
        <v>1054</v>
      </c>
      <c r="I2069" s="3" t="s">
        <v>1013</v>
      </c>
      <c r="J2069" s="3" t="s">
        <v>1694</v>
      </c>
      <c r="K2069" s="3" t="s">
        <v>1695</v>
      </c>
      <c r="L2069" s="3" t="s">
        <v>40</v>
      </c>
      <c r="M2069" s="3" t="s">
        <v>4844</v>
      </c>
      <c r="N2069" s="10"/>
    </row>
    <row r="2070" ht="12.75" spans="1:14">
      <c r="A2070" s="3" t="s">
        <v>4847</v>
      </c>
      <c r="B2070" s="3">
        <v>12082</v>
      </c>
      <c r="E2070" s="91" t="s">
        <v>10</v>
      </c>
      <c r="F2070" s="91" t="s">
        <v>1697</v>
      </c>
      <c r="G2070" s="3">
        <v>2019</v>
      </c>
      <c r="H2070" s="3" t="s">
        <v>1054</v>
      </c>
      <c r="I2070" s="3" t="s">
        <v>1013</v>
      </c>
      <c r="J2070" s="3" t="s">
        <v>1694</v>
      </c>
      <c r="K2070" s="3" t="s">
        <v>1695</v>
      </c>
      <c r="L2070" s="3" t="s">
        <v>40</v>
      </c>
      <c r="M2070" s="3" t="s">
        <v>4844</v>
      </c>
      <c r="N2070" s="10"/>
    </row>
    <row r="2071" ht="12.75" spans="1:14">
      <c r="A2071" s="3" t="s">
        <v>4847</v>
      </c>
      <c r="B2071" s="3">
        <v>12083</v>
      </c>
      <c r="E2071" s="91" t="s">
        <v>10</v>
      </c>
      <c r="F2071" s="91" t="s">
        <v>1698</v>
      </c>
      <c r="G2071" s="3">
        <v>2019</v>
      </c>
      <c r="H2071" s="3" t="s">
        <v>1054</v>
      </c>
      <c r="I2071" s="3" t="s">
        <v>1013</v>
      </c>
      <c r="J2071" s="3" t="s">
        <v>1694</v>
      </c>
      <c r="K2071" s="3" t="s">
        <v>1695</v>
      </c>
      <c r="L2071" s="3" t="s">
        <v>40</v>
      </c>
      <c r="M2071" s="3" t="s">
        <v>4844</v>
      </c>
      <c r="N2071" s="10"/>
    </row>
    <row r="2072" ht="12.75" spans="1:14">
      <c r="A2072" s="3" t="s">
        <v>4847</v>
      </c>
      <c r="B2072" s="3">
        <v>12084</v>
      </c>
      <c r="E2072" s="91" t="s">
        <v>10</v>
      </c>
      <c r="F2072" s="91" t="s">
        <v>1699</v>
      </c>
      <c r="G2072" s="3">
        <v>2019</v>
      </c>
      <c r="H2072" s="3" t="s">
        <v>1054</v>
      </c>
      <c r="I2072" s="3" t="s">
        <v>1013</v>
      </c>
      <c r="J2072" s="3" t="s">
        <v>1694</v>
      </c>
      <c r="K2072" s="3" t="s">
        <v>1695</v>
      </c>
      <c r="L2072" s="3" t="s">
        <v>40</v>
      </c>
      <c r="M2072" s="3" t="s">
        <v>4844</v>
      </c>
      <c r="N2072" s="10"/>
    </row>
    <row r="2073" ht="12.75" spans="1:14">
      <c r="A2073" s="3" t="s">
        <v>4847</v>
      </c>
      <c r="B2073" s="3">
        <v>12085</v>
      </c>
      <c r="E2073" s="91" t="s">
        <v>10</v>
      </c>
      <c r="F2073" s="91" t="s">
        <v>1700</v>
      </c>
      <c r="G2073" s="3">
        <v>2019</v>
      </c>
      <c r="H2073" s="3" t="s">
        <v>1054</v>
      </c>
      <c r="I2073" s="3" t="s">
        <v>1013</v>
      </c>
      <c r="J2073" s="3" t="s">
        <v>1694</v>
      </c>
      <c r="K2073" s="3" t="s">
        <v>1695</v>
      </c>
      <c r="L2073" s="3" t="s">
        <v>40</v>
      </c>
      <c r="M2073" s="3" t="s">
        <v>4844</v>
      </c>
      <c r="N2073" s="10"/>
    </row>
    <row r="2074" ht="12.75" spans="1:14">
      <c r="A2074" s="3" t="s">
        <v>4847</v>
      </c>
      <c r="B2074" s="3">
        <v>12086</v>
      </c>
      <c r="E2074" s="91" t="s">
        <v>10</v>
      </c>
      <c r="F2074" s="91" t="s">
        <v>1701</v>
      </c>
      <c r="G2074" s="3">
        <v>2019</v>
      </c>
      <c r="H2074" s="3" t="s">
        <v>1054</v>
      </c>
      <c r="I2074" s="3" t="s">
        <v>1013</v>
      </c>
      <c r="J2074" s="3" t="s">
        <v>1694</v>
      </c>
      <c r="K2074" s="3" t="s">
        <v>1695</v>
      </c>
      <c r="L2074" s="3" t="s">
        <v>40</v>
      </c>
      <c r="M2074" s="3" t="s">
        <v>4844</v>
      </c>
      <c r="N2074" s="10"/>
    </row>
    <row r="2075" ht="12.75" spans="1:14">
      <c r="A2075" s="3" t="s">
        <v>4847</v>
      </c>
      <c r="B2075" s="3">
        <v>12087</v>
      </c>
      <c r="E2075" s="91" t="s">
        <v>10</v>
      </c>
      <c r="F2075" s="91" t="s">
        <v>1612</v>
      </c>
      <c r="G2075" s="3">
        <v>2020</v>
      </c>
      <c r="H2075" s="3" t="s">
        <v>970</v>
      </c>
      <c r="I2075" s="3" t="s">
        <v>1013</v>
      </c>
      <c r="J2075" s="3" t="s">
        <v>1613</v>
      </c>
      <c r="K2075" s="3" t="s">
        <v>1342</v>
      </c>
      <c r="L2075" s="3" t="s">
        <v>14</v>
      </c>
      <c r="M2075" s="3" t="s">
        <v>4844</v>
      </c>
      <c r="N2075" s="10"/>
    </row>
    <row r="2076" ht="12.75" spans="1:14">
      <c r="A2076" s="3" t="s">
        <v>4847</v>
      </c>
      <c r="B2076" s="3">
        <v>12088</v>
      </c>
      <c r="E2076" s="91" t="s">
        <v>10</v>
      </c>
      <c r="F2076" s="91" t="s">
        <v>1625</v>
      </c>
      <c r="G2076" s="3">
        <v>2019</v>
      </c>
      <c r="H2076" s="3" t="s">
        <v>1494</v>
      </c>
      <c r="I2076" s="3" t="s">
        <v>1626</v>
      </c>
      <c r="J2076" s="3"/>
      <c r="K2076" s="3">
        <v>504</v>
      </c>
      <c r="L2076" s="3" t="s">
        <v>40</v>
      </c>
      <c r="M2076" s="3" t="s">
        <v>4844</v>
      </c>
      <c r="N2076" s="10"/>
    </row>
    <row r="2077" ht="12.75" spans="1:14">
      <c r="A2077" s="3" t="s">
        <v>4847</v>
      </c>
      <c r="B2077" s="3">
        <v>12089</v>
      </c>
      <c r="E2077" s="91" t="s">
        <v>10</v>
      </c>
      <c r="F2077" s="91" t="s">
        <v>2351</v>
      </c>
      <c r="G2077" s="3">
        <v>1987</v>
      </c>
      <c r="H2077" s="3" t="s">
        <v>1072</v>
      </c>
      <c r="I2077" s="3" t="s">
        <v>1954</v>
      </c>
      <c r="J2077" s="3"/>
      <c r="K2077" s="3">
        <v>118</v>
      </c>
      <c r="L2077" s="3" t="s">
        <v>14</v>
      </c>
      <c r="M2077" s="3" t="s">
        <v>4845</v>
      </c>
      <c r="N2077" s="10"/>
    </row>
    <row r="2078" ht="12.75" spans="1:14">
      <c r="A2078" s="3" t="s">
        <v>4847</v>
      </c>
      <c r="B2078" s="3">
        <v>12090</v>
      </c>
      <c r="E2078" s="91" t="s">
        <v>10</v>
      </c>
      <c r="F2078" s="91" t="s">
        <v>2273</v>
      </c>
      <c r="G2078" s="3">
        <v>1987</v>
      </c>
      <c r="H2078" s="3" t="s">
        <v>1962</v>
      </c>
      <c r="I2078" s="3" t="s">
        <v>1986</v>
      </c>
      <c r="J2078" s="3"/>
      <c r="K2078" s="3">
        <v>1</v>
      </c>
      <c r="L2078" s="3" t="s">
        <v>27</v>
      </c>
      <c r="M2078" s="3" t="s">
        <v>4845</v>
      </c>
      <c r="N2078" s="10"/>
    </row>
    <row r="2079" ht="12.75" spans="1:14">
      <c r="A2079" s="3" t="s">
        <v>4847</v>
      </c>
      <c r="B2079" s="3">
        <v>12091</v>
      </c>
      <c r="E2079" s="91" t="s">
        <v>10</v>
      </c>
      <c r="F2079" s="91" t="s">
        <v>2274</v>
      </c>
      <c r="G2079" s="3">
        <v>1987</v>
      </c>
      <c r="H2079" s="3" t="s">
        <v>1962</v>
      </c>
      <c r="I2079" s="3" t="s">
        <v>1936</v>
      </c>
      <c r="J2079" s="3"/>
      <c r="K2079" s="3">
        <v>3</v>
      </c>
      <c r="L2079" s="3" t="s">
        <v>27</v>
      </c>
      <c r="M2079" s="3" t="s">
        <v>4845</v>
      </c>
      <c r="N2079" s="10"/>
    </row>
    <row r="2080" ht="12.75" spans="1:14">
      <c r="A2080" s="3" t="s">
        <v>4847</v>
      </c>
      <c r="B2080" s="3">
        <v>12092</v>
      </c>
      <c r="E2080" s="91" t="s">
        <v>10</v>
      </c>
      <c r="F2080" s="91" t="s">
        <v>2275</v>
      </c>
      <c r="G2080" s="3">
        <v>1987</v>
      </c>
      <c r="H2080" s="3" t="s">
        <v>1962</v>
      </c>
      <c r="I2080" s="3" t="s">
        <v>1936</v>
      </c>
      <c r="J2080" s="3"/>
      <c r="K2080" s="3">
        <v>3</v>
      </c>
      <c r="L2080" s="3" t="s">
        <v>27</v>
      </c>
      <c r="M2080" s="3" t="s">
        <v>4845</v>
      </c>
      <c r="N2080" s="10"/>
    </row>
    <row r="2081" ht="12.75" spans="1:14">
      <c r="A2081" s="3" t="s">
        <v>4847</v>
      </c>
      <c r="B2081" s="3">
        <v>12093</v>
      </c>
      <c r="E2081" s="91" t="s">
        <v>10</v>
      </c>
      <c r="F2081" s="91" t="s">
        <v>2276</v>
      </c>
      <c r="G2081" s="3">
        <v>1987</v>
      </c>
      <c r="H2081" s="3" t="s">
        <v>1962</v>
      </c>
      <c r="I2081" s="3" t="s">
        <v>1936</v>
      </c>
      <c r="J2081" s="3"/>
      <c r="K2081" s="3">
        <v>3</v>
      </c>
      <c r="L2081" s="3" t="s">
        <v>27</v>
      </c>
      <c r="M2081" s="3" t="s">
        <v>4845</v>
      </c>
      <c r="N2081" s="10"/>
    </row>
    <row r="2082" ht="12.75" spans="1:14">
      <c r="A2082" s="3" t="s">
        <v>4847</v>
      </c>
      <c r="B2082" s="3">
        <v>12094</v>
      </c>
      <c r="E2082" s="91" t="s">
        <v>10</v>
      </c>
      <c r="F2082" s="91" t="s">
        <v>2277</v>
      </c>
      <c r="G2082" s="3">
        <v>1987</v>
      </c>
      <c r="H2082" s="3" t="s">
        <v>1962</v>
      </c>
      <c r="I2082" s="3" t="s">
        <v>1936</v>
      </c>
      <c r="J2082" s="3"/>
      <c r="K2082" s="3">
        <v>3</v>
      </c>
      <c r="L2082" s="3" t="s">
        <v>27</v>
      </c>
      <c r="M2082" s="3" t="s">
        <v>4845</v>
      </c>
      <c r="N2082" s="10"/>
    </row>
    <row r="2083" ht="12.75" spans="1:14">
      <c r="A2083" s="3" t="s">
        <v>4847</v>
      </c>
      <c r="B2083" s="3">
        <v>12095</v>
      </c>
      <c r="E2083" s="91" t="s">
        <v>10</v>
      </c>
      <c r="F2083" s="91" t="s">
        <v>2104</v>
      </c>
      <c r="G2083" s="3">
        <v>1987</v>
      </c>
      <c r="H2083" s="3" t="s">
        <v>1962</v>
      </c>
      <c r="I2083" s="3" t="s">
        <v>1936</v>
      </c>
      <c r="J2083" s="3"/>
      <c r="K2083" s="3">
        <v>3</v>
      </c>
      <c r="L2083" s="3" t="s">
        <v>170</v>
      </c>
      <c r="M2083" s="3" t="s">
        <v>4845</v>
      </c>
      <c r="N2083" s="10"/>
    </row>
    <row r="2084" ht="12.75" spans="1:14">
      <c r="A2084" s="3" t="s">
        <v>4847</v>
      </c>
      <c r="B2084" s="3">
        <v>12096</v>
      </c>
      <c r="E2084" s="91" t="s">
        <v>10</v>
      </c>
      <c r="F2084" s="91" t="s">
        <v>2003</v>
      </c>
      <c r="G2084" s="3">
        <v>1987</v>
      </c>
      <c r="H2084" s="3" t="s">
        <v>1962</v>
      </c>
      <c r="I2084" s="3" t="s">
        <v>1936</v>
      </c>
      <c r="J2084" s="3"/>
      <c r="K2084" s="3">
        <v>3</v>
      </c>
      <c r="L2084" s="3" t="s">
        <v>977</v>
      </c>
      <c r="M2084" s="3" t="s">
        <v>4845</v>
      </c>
      <c r="N2084" s="10"/>
    </row>
    <row r="2085" ht="12.75" spans="1:14">
      <c r="A2085" s="3" t="s">
        <v>4847</v>
      </c>
      <c r="B2085" s="3">
        <v>12097</v>
      </c>
      <c r="E2085" s="91" t="s">
        <v>10</v>
      </c>
      <c r="F2085" s="91" t="s">
        <v>2446</v>
      </c>
      <c r="G2085" s="3">
        <v>1987</v>
      </c>
      <c r="H2085" s="3" t="s">
        <v>1962</v>
      </c>
      <c r="I2085" s="3" t="s">
        <v>1926</v>
      </c>
      <c r="J2085" s="3"/>
      <c r="K2085" s="3">
        <v>4</v>
      </c>
      <c r="L2085" s="3" t="s">
        <v>984</v>
      </c>
      <c r="M2085" s="3" t="s">
        <v>4845</v>
      </c>
      <c r="N2085" s="10"/>
    </row>
    <row r="2086" ht="12.75" spans="1:14">
      <c r="A2086" s="3" t="s">
        <v>4847</v>
      </c>
      <c r="B2086" s="3">
        <v>12098</v>
      </c>
      <c r="E2086" s="91" t="s">
        <v>10</v>
      </c>
      <c r="F2086" s="91" t="s">
        <v>2569</v>
      </c>
      <c r="G2086" s="3">
        <v>1988</v>
      </c>
      <c r="H2086" s="3" t="s">
        <v>2570</v>
      </c>
      <c r="I2086" s="3" t="s">
        <v>1245</v>
      </c>
      <c r="J2086" s="3" t="s">
        <v>2571</v>
      </c>
      <c r="K2086" s="3"/>
      <c r="L2086" s="3" t="s">
        <v>40</v>
      </c>
      <c r="M2086" s="3" t="s">
        <v>4845</v>
      </c>
      <c r="N2086" s="10"/>
    </row>
    <row r="2087" ht="12.75" spans="1:14">
      <c r="A2087" s="3" t="s">
        <v>4847</v>
      </c>
      <c r="B2087" s="3">
        <v>12099</v>
      </c>
      <c r="E2087" s="91" t="s">
        <v>10</v>
      </c>
      <c r="F2087" s="91" t="s">
        <v>2485</v>
      </c>
      <c r="G2087" s="3">
        <v>2007</v>
      </c>
      <c r="H2087" s="3" t="s">
        <v>2219</v>
      </c>
      <c r="I2087" s="3" t="s">
        <v>2220</v>
      </c>
      <c r="J2087" s="3"/>
      <c r="K2087" s="3">
        <v>2</v>
      </c>
      <c r="L2087" s="3" t="s">
        <v>14</v>
      </c>
      <c r="M2087" s="3" t="s">
        <v>4845</v>
      </c>
      <c r="N2087" s="10"/>
    </row>
    <row r="2088" ht="12.75" spans="1:14">
      <c r="A2088" s="3" t="s">
        <v>4847</v>
      </c>
      <c r="B2088" s="3">
        <v>12100</v>
      </c>
      <c r="E2088" s="91" t="s">
        <v>10</v>
      </c>
      <c r="F2088" s="91" t="s">
        <v>2411</v>
      </c>
      <c r="G2088" s="3">
        <v>2007</v>
      </c>
      <c r="H2088" s="3" t="s">
        <v>2219</v>
      </c>
      <c r="I2088" s="3" t="s">
        <v>2220</v>
      </c>
      <c r="J2088" s="3"/>
      <c r="K2088" s="3">
        <v>2</v>
      </c>
      <c r="L2088" s="3" t="s">
        <v>984</v>
      </c>
      <c r="M2088" s="3" t="s">
        <v>4845</v>
      </c>
      <c r="N2088" s="10"/>
    </row>
    <row r="2089" ht="12.75" spans="1:14">
      <c r="A2089" s="3" t="s">
        <v>4847</v>
      </c>
      <c r="B2089" s="3">
        <v>12101</v>
      </c>
      <c r="E2089" s="91" t="s">
        <v>10</v>
      </c>
      <c r="F2089" s="91" t="s">
        <v>2412</v>
      </c>
      <c r="G2089" s="3">
        <v>2007</v>
      </c>
      <c r="H2089" s="3" t="s">
        <v>2219</v>
      </c>
      <c r="I2089" s="3" t="s">
        <v>2220</v>
      </c>
      <c r="J2089" s="3"/>
      <c r="K2089" s="3">
        <v>2</v>
      </c>
      <c r="L2089" s="3" t="s">
        <v>984</v>
      </c>
      <c r="M2089" s="3" t="s">
        <v>4845</v>
      </c>
      <c r="N2089" s="10"/>
    </row>
    <row r="2090" ht="12.75" spans="1:14">
      <c r="A2090" s="3" t="s">
        <v>4847</v>
      </c>
      <c r="B2090" s="3">
        <v>12102</v>
      </c>
      <c r="E2090" s="91" t="s">
        <v>10</v>
      </c>
      <c r="F2090" s="91" t="s">
        <v>2413</v>
      </c>
      <c r="G2090" s="3">
        <v>2007</v>
      </c>
      <c r="H2090" s="3" t="s">
        <v>2219</v>
      </c>
      <c r="I2090" s="3" t="s">
        <v>2220</v>
      </c>
      <c r="J2090" s="3"/>
      <c r="K2090" s="3">
        <v>2</v>
      </c>
      <c r="L2090" s="3" t="s">
        <v>984</v>
      </c>
      <c r="M2090" s="3" t="s">
        <v>4845</v>
      </c>
      <c r="N2090" s="10"/>
    </row>
    <row r="2091" ht="12.75" spans="1:14">
      <c r="A2091" s="3" t="s">
        <v>4847</v>
      </c>
      <c r="B2091" s="3">
        <v>12103</v>
      </c>
      <c r="E2091" s="91" t="s">
        <v>10</v>
      </c>
      <c r="F2091" s="91" t="s">
        <v>2352</v>
      </c>
      <c r="G2091" s="3">
        <v>2007</v>
      </c>
      <c r="H2091" s="3" t="s">
        <v>2219</v>
      </c>
      <c r="I2091" s="3" t="s">
        <v>2220</v>
      </c>
      <c r="J2091" s="3"/>
      <c r="K2091" s="3">
        <v>2</v>
      </c>
      <c r="L2091" s="3" t="s">
        <v>27</v>
      </c>
      <c r="M2091" s="3" t="s">
        <v>4845</v>
      </c>
      <c r="N2091" s="10"/>
    </row>
    <row r="2092" ht="12.75" spans="1:14">
      <c r="A2092" s="3" t="s">
        <v>4847</v>
      </c>
      <c r="B2092" s="3">
        <v>12104</v>
      </c>
      <c r="E2092" s="91" t="s">
        <v>10</v>
      </c>
      <c r="F2092" s="91" t="s">
        <v>2353</v>
      </c>
      <c r="G2092" s="3">
        <v>2007</v>
      </c>
      <c r="H2092" s="3" t="s">
        <v>2219</v>
      </c>
      <c r="I2092" s="3" t="s">
        <v>2220</v>
      </c>
      <c r="J2092" s="3"/>
      <c r="K2092" s="3">
        <v>2</v>
      </c>
      <c r="L2092" s="3" t="s">
        <v>27</v>
      </c>
      <c r="M2092" s="3" t="s">
        <v>4845</v>
      </c>
      <c r="N2092" s="10"/>
    </row>
    <row r="2093" ht="12.75" spans="1:14">
      <c r="A2093" s="3" t="s">
        <v>4847</v>
      </c>
      <c r="B2093" s="3">
        <v>12105</v>
      </c>
      <c r="E2093" s="91" t="s">
        <v>10</v>
      </c>
      <c r="F2093" s="91" t="s">
        <v>2354</v>
      </c>
      <c r="G2093" s="3">
        <v>2007</v>
      </c>
      <c r="H2093" s="3" t="s">
        <v>2219</v>
      </c>
      <c r="I2093" s="3" t="s">
        <v>2220</v>
      </c>
      <c r="J2093" s="3"/>
      <c r="K2093" s="3">
        <v>2</v>
      </c>
      <c r="L2093" s="3" t="s">
        <v>27</v>
      </c>
      <c r="M2093" s="3" t="s">
        <v>4845</v>
      </c>
      <c r="N2093" s="10"/>
    </row>
    <row r="2094" ht="12.75" spans="1:14">
      <c r="A2094" s="3" t="s">
        <v>4847</v>
      </c>
      <c r="B2094" s="3">
        <v>12106</v>
      </c>
      <c r="E2094" s="91" t="s">
        <v>10</v>
      </c>
      <c r="F2094" s="91" t="s">
        <v>2218</v>
      </c>
      <c r="G2094" s="3">
        <v>2007</v>
      </c>
      <c r="H2094" s="3" t="s">
        <v>2219</v>
      </c>
      <c r="I2094" s="3" t="s">
        <v>2220</v>
      </c>
      <c r="J2094" s="3"/>
      <c r="K2094" s="3">
        <v>2</v>
      </c>
      <c r="L2094" s="3" t="s">
        <v>170</v>
      </c>
      <c r="M2094" s="3" t="s">
        <v>4845</v>
      </c>
      <c r="N2094" s="10"/>
    </row>
    <row r="2095" ht="12.75" spans="1:14">
      <c r="A2095" s="3" t="s">
        <v>4847</v>
      </c>
      <c r="B2095" s="3">
        <v>12107</v>
      </c>
      <c r="E2095" s="91" t="s">
        <v>10</v>
      </c>
      <c r="F2095" s="91" t="s">
        <v>801</v>
      </c>
      <c r="G2095" s="3">
        <v>1988</v>
      </c>
      <c r="H2095" s="3" t="s">
        <v>166</v>
      </c>
      <c r="I2095" s="3" t="s">
        <v>186</v>
      </c>
      <c r="J2095" s="3"/>
      <c r="K2095" s="3">
        <v>23</v>
      </c>
      <c r="L2095" s="3" t="s">
        <v>40</v>
      </c>
      <c r="M2095" s="3" t="s">
        <v>4846</v>
      </c>
      <c r="N2095" s="10"/>
    </row>
    <row r="2096" ht="12.75" spans="1:14">
      <c r="A2096" s="3" t="s">
        <v>4847</v>
      </c>
      <c r="B2096" s="3">
        <v>12108</v>
      </c>
      <c r="E2096" s="91" t="s">
        <v>10</v>
      </c>
      <c r="F2096" s="91" t="s">
        <v>2298</v>
      </c>
      <c r="G2096" s="3">
        <v>2019</v>
      </c>
      <c r="H2096" s="3" t="s">
        <v>365</v>
      </c>
      <c r="I2096" s="3" t="s">
        <v>1778</v>
      </c>
      <c r="J2096" s="3"/>
      <c r="K2096" s="3">
        <v>209</v>
      </c>
      <c r="L2096" s="3" t="s">
        <v>40</v>
      </c>
      <c r="M2096" s="3" t="s">
        <v>4845</v>
      </c>
      <c r="N2096" s="10"/>
    </row>
    <row r="2097" ht="12.75" spans="1:14">
      <c r="A2097" s="3" t="s">
        <v>4847</v>
      </c>
      <c r="B2097" s="3">
        <v>12109</v>
      </c>
      <c r="E2097" s="91"/>
      <c r="F2097" s="91"/>
      <c r="M2097" s="6"/>
      <c r="N2097" s="10"/>
    </row>
    <row r="2098" ht="12.75" spans="1:14">
      <c r="A2098" s="3" t="s">
        <v>4847</v>
      </c>
      <c r="B2098" s="3">
        <v>12110</v>
      </c>
      <c r="E2098" s="91" t="s">
        <v>10</v>
      </c>
      <c r="F2098" s="91" t="s">
        <v>2004</v>
      </c>
      <c r="G2098" s="3">
        <v>2019</v>
      </c>
      <c r="H2098" s="3" t="s">
        <v>2005</v>
      </c>
      <c r="I2098" s="3" t="s">
        <v>1778</v>
      </c>
      <c r="J2098" s="3"/>
      <c r="K2098" s="3">
        <v>158</v>
      </c>
      <c r="L2098" s="3" t="s">
        <v>14</v>
      </c>
      <c r="M2098" s="3" t="s">
        <v>4845</v>
      </c>
      <c r="N2098" s="10"/>
    </row>
    <row r="2099" ht="12.75" spans="1:14">
      <c r="A2099" s="3" t="s">
        <v>4847</v>
      </c>
      <c r="B2099" s="3">
        <v>12111</v>
      </c>
      <c r="E2099" s="91" t="s">
        <v>66</v>
      </c>
      <c r="F2099" s="91" t="s">
        <v>2355</v>
      </c>
      <c r="G2099" s="3">
        <v>2019</v>
      </c>
      <c r="H2099" s="3" t="s">
        <v>131</v>
      </c>
      <c r="I2099" s="3" t="s">
        <v>1778</v>
      </c>
      <c r="J2099" s="3"/>
      <c r="K2099" s="3">
        <v>201</v>
      </c>
      <c r="L2099" s="3" t="s">
        <v>281</v>
      </c>
      <c r="M2099" s="3" t="s">
        <v>4845</v>
      </c>
      <c r="N2099" s="10"/>
    </row>
    <row r="2100" ht="12.75" spans="1:14">
      <c r="A2100" s="3" t="s">
        <v>4847</v>
      </c>
      <c r="B2100" s="3">
        <v>12112</v>
      </c>
      <c r="E2100" s="91" t="s">
        <v>66</v>
      </c>
      <c r="F2100" s="91" t="s">
        <v>2006</v>
      </c>
      <c r="G2100" s="3">
        <v>2019</v>
      </c>
      <c r="H2100" s="3" t="s">
        <v>131</v>
      </c>
      <c r="I2100" s="3" t="s">
        <v>1778</v>
      </c>
      <c r="J2100" s="3" t="s">
        <v>2007</v>
      </c>
      <c r="K2100" s="3">
        <v>7</v>
      </c>
      <c r="L2100" s="3" t="s">
        <v>281</v>
      </c>
      <c r="M2100" s="3" t="s">
        <v>4845</v>
      </c>
      <c r="N2100" s="10"/>
    </row>
    <row r="2101" ht="12.75" spans="1:14">
      <c r="A2101" s="3" t="s">
        <v>4847</v>
      </c>
      <c r="B2101" s="3">
        <v>12113</v>
      </c>
      <c r="E2101" s="91" t="s">
        <v>10</v>
      </c>
      <c r="F2101" s="91" t="s">
        <v>2054</v>
      </c>
      <c r="G2101" s="3">
        <v>1987</v>
      </c>
      <c r="H2101" s="3" t="s">
        <v>1072</v>
      </c>
      <c r="I2101" s="3" t="s">
        <v>1954</v>
      </c>
      <c r="J2101" s="3" t="s">
        <v>776</v>
      </c>
      <c r="K2101" s="3">
        <v>7</v>
      </c>
      <c r="L2101" s="3" t="s">
        <v>27</v>
      </c>
      <c r="M2101" s="3" t="s">
        <v>4845</v>
      </c>
      <c r="N2101" s="10"/>
    </row>
    <row r="2102" ht="12.75" spans="1:14">
      <c r="A2102" s="3" t="s">
        <v>4847</v>
      </c>
      <c r="B2102" s="3">
        <v>12114</v>
      </c>
      <c r="E2102" s="91" t="s">
        <v>10</v>
      </c>
      <c r="F2102" s="91" t="s">
        <v>2055</v>
      </c>
      <c r="G2102" s="3">
        <v>1987</v>
      </c>
      <c r="H2102" s="3" t="s">
        <v>1072</v>
      </c>
      <c r="I2102" s="3" t="s">
        <v>1954</v>
      </c>
      <c r="J2102" s="3" t="s">
        <v>776</v>
      </c>
      <c r="K2102" s="3">
        <v>7</v>
      </c>
      <c r="L2102" s="3" t="s">
        <v>27</v>
      </c>
      <c r="M2102" s="3" t="s">
        <v>4845</v>
      </c>
      <c r="N2102" s="10"/>
    </row>
    <row r="2103" ht="12.75" spans="1:14">
      <c r="A2103" s="3" t="s">
        <v>4847</v>
      </c>
      <c r="B2103" s="3">
        <v>12115</v>
      </c>
      <c r="E2103" s="91" t="s">
        <v>10</v>
      </c>
      <c r="F2103" s="3">
        <v>52171120</v>
      </c>
      <c r="G2103" s="3">
        <v>1987</v>
      </c>
      <c r="H2103" s="3" t="s">
        <v>1072</v>
      </c>
      <c r="I2103" s="3" t="s">
        <v>1954</v>
      </c>
      <c r="J2103" s="3" t="s">
        <v>776</v>
      </c>
      <c r="K2103" s="3">
        <v>7</v>
      </c>
      <c r="L2103" s="3" t="s">
        <v>27</v>
      </c>
      <c r="M2103" s="3" t="s">
        <v>4845</v>
      </c>
      <c r="N2103" s="10"/>
    </row>
    <row r="2104" ht="12.75" spans="1:14">
      <c r="A2104" s="3" t="s">
        <v>4847</v>
      </c>
      <c r="B2104" s="3">
        <v>12116</v>
      </c>
      <c r="E2104" s="91" t="s">
        <v>10</v>
      </c>
      <c r="F2104" s="3">
        <v>52171143</v>
      </c>
      <c r="G2104" s="3">
        <v>1988</v>
      </c>
      <c r="H2104" s="3" t="s">
        <v>1072</v>
      </c>
      <c r="I2104" s="3" t="s">
        <v>2363</v>
      </c>
      <c r="K2104" s="3">
        <v>20</v>
      </c>
      <c r="L2104" s="3" t="s">
        <v>27</v>
      </c>
      <c r="M2104" s="3" t="s">
        <v>4845</v>
      </c>
      <c r="N2104" s="10"/>
    </row>
    <row r="2105" ht="12.75" spans="1:14">
      <c r="A2105" s="3" t="s">
        <v>4847</v>
      </c>
      <c r="B2105" s="3">
        <v>12117</v>
      </c>
      <c r="E2105" s="91" t="s">
        <v>10</v>
      </c>
      <c r="F2105" s="3">
        <v>3190374</v>
      </c>
      <c r="G2105" s="3">
        <v>1988</v>
      </c>
      <c r="H2105" s="3" t="s">
        <v>1072</v>
      </c>
      <c r="I2105" s="3" t="s">
        <v>2227</v>
      </c>
      <c r="K2105" s="3">
        <v>43</v>
      </c>
      <c r="L2105" s="3" t="s">
        <v>27</v>
      </c>
      <c r="M2105" s="3" t="s">
        <v>4845</v>
      </c>
      <c r="N2105" s="10"/>
    </row>
    <row r="2106" ht="12.75" spans="1:14">
      <c r="A2106" s="3" t="s">
        <v>4847</v>
      </c>
      <c r="B2106" s="3">
        <v>12118</v>
      </c>
      <c r="E2106" s="91" t="s">
        <v>10</v>
      </c>
      <c r="F2106" s="3">
        <v>15495354</v>
      </c>
      <c r="G2106" s="3">
        <v>1988</v>
      </c>
      <c r="H2106" s="3" t="s">
        <v>1072</v>
      </c>
      <c r="I2106" s="3" t="s">
        <v>2107</v>
      </c>
      <c r="K2106" s="3">
        <v>16</v>
      </c>
      <c r="L2106" s="3" t="s">
        <v>14</v>
      </c>
      <c r="M2106" s="3" t="s">
        <v>4845</v>
      </c>
      <c r="N2106" s="10"/>
    </row>
    <row r="2107" ht="12.75" spans="1:14">
      <c r="A2107" s="3" t="s">
        <v>4847</v>
      </c>
      <c r="B2107" s="3">
        <v>12119</v>
      </c>
      <c r="E2107" s="91" t="s">
        <v>10</v>
      </c>
      <c r="F2107" s="3">
        <v>53961406</v>
      </c>
      <c r="G2107" s="3">
        <v>1982</v>
      </c>
      <c r="H2107" s="3" t="s">
        <v>166</v>
      </c>
      <c r="I2107" s="3" t="s">
        <v>172</v>
      </c>
      <c r="K2107" s="3">
        <v>210</v>
      </c>
      <c r="L2107" s="3" t="s">
        <v>14</v>
      </c>
      <c r="M2107" s="3" t="s">
        <v>4846</v>
      </c>
      <c r="N2107" s="10"/>
    </row>
    <row r="2108" ht="12.75" spans="1:14">
      <c r="A2108" s="3" t="s">
        <v>4847</v>
      </c>
      <c r="B2108" s="3">
        <v>12120</v>
      </c>
      <c r="E2108" s="91" t="s">
        <v>10</v>
      </c>
      <c r="F2108" s="3">
        <v>53961409</v>
      </c>
      <c r="G2108" s="3">
        <v>1982</v>
      </c>
      <c r="H2108" s="3" t="s">
        <v>166</v>
      </c>
      <c r="I2108" s="3" t="s">
        <v>177</v>
      </c>
      <c r="K2108" s="3">
        <v>241</v>
      </c>
      <c r="L2108" s="3" t="s">
        <v>14</v>
      </c>
      <c r="M2108" s="3" t="s">
        <v>4846</v>
      </c>
      <c r="N2108" s="10"/>
    </row>
    <row r="2109" ht="12.75" spans="1:14">
      <c r="A2109" s="3" t="s">
        <v>4847</v>
      </c>
      <c r="B2109" s="3">
        <v>12121</v>
      </c>
      <c r="E2109" s="91" t="s">
        <v>10</v>
      </c>
      <c r="F2109" s="3">
        <v>54983511</v>
      </c>
      <c r="G2109" s="3">
        <v>1982</v>
      </c>
      <c r="H2109" s="3" t="s">
        <v>166</v>
      </c>
      <c r="I2109" s="3" t="s">
        <v>697</v>
      </c>
      <c r="J2109" s="3" t="s">
        <v>776</v>
      </c>
      <c r="K2109" s="3">
        <v>144</v>
      </c>
      <c r="L2109" s="3" t="s">
        <v>27</v>
      </c>
      <c r="M2109" s="3" t="s">
        <v>4846</v>
      </c>
      <c r="N2109" s="10"/>
    </row>
    <row r="2110" ht="12.75" spans="1:14">
      <c r="A2110" s="3" t="s">
        <v>4847</v>
      </c>
      <c r="B2110" s="3">
        <v>12122</v>
      </c>
      <c r="E2110" s="91" t="s">
        <v>10</v>
      </c>
      <c r="F2110" s="91" t="s">
        <v>178</v>
      </c>
      <c r="G2110" s="3">
        <v>1981</v>
      </c>
      <c r="H2110" s="3" t="s">
        <v>166</v>
      </c>
      <c r="I2110" s="3" t="s">
        <v>177</v>
      </c>
      <c r="K2110" s="3">
        <v>150</v>
      </c>
      <c r="L2110" s="3" t="s">
        <v>27</v>
      </c>
      <c r="M2110" s="3" t="s">
        <v>4846</v>
      </c>
      <c r="N2110" s="10"/>
    </row>
    <row r="2111" ht="12.75" spans="1:14">
      <c r="A2111" s="3" t="s">
        <v>4847</v>
      </c>
      <c r="B2111" s="3">
        <v>12123</v>
      </c>
      <c r="E2111" s="91" t="s">
        <v>66</v>
      </c>
      <c r="F2111" s="91" t="s">
        <v>400</v>
      </c>
      <c r="G2111" s="3">
        <v>1989</v>
      </c>
      <c r="H2111" s="3" t="s">
        <v>183</v>
      </c>
      <c r="I2111" s="3" t="s">
        <v>163</v>
      </c>
      <c r="K2111" s="3">
        <v>270</v>
      </c>
      <c r="L2111" s="3" t="s">
        <v>152</v>
      </c>
      <c r="M2111" s="3" t="s">
        <v>4846</v>
      </c>
      <c r="N2111" s="10"/>
    </row>
    <row r="2112" ht="12.75" spans="1:14">
      <c r="A2112" s="3" t="s">
        <v>4847</v>
      </c>
      <c r="B2112" s="3">
        <v>12124</v>
      </c>
      <c r="E2112" s="91" t="s">
        <v>66</v>
      </c>
      <c r="F2112" s="91" t="s">
        <v>802</v>
      </c>
      <c r="G2112" s="3">
        <v>1989</v>
      </c>
      <c r="H2112" s="3" t="s">
        <v>183</v>
      </c>
      <c r="I2112" s="3" t="s">
        <v>473</v>
      </c>
      <c r="K2112" s="3">
        <v>257</v>
      </c>
      <c r="L2112" s="3" t="s">
        <v>146</v>
      </c>
      <c r="M2112" s="3" t="s">
        <v>4846</v>
      </c>
      <c r="N2112" s="10"/>
    </row>
    <row r="2113" ht="12.75" spans="1:14">
      <c r="A2113" s="3" t="s">
        <v>4847</v>
      </c>
      <c r="B2113" s="3">
        <v>12125</v>
      </c>
      <c r="E2113" s="91" t="s">
        <v>10</v>
      </c>
      <c r="F2113" s="91" t="s">
        <v>777</v>
      </c>
      <c r="G2113" s="3">
        <v>1988</v>
      </c>
      <c r="H2113" s="3" t="s">
        <v>166</v>
      </c>
      <c r="I2113" s="3" t="s">
        <v>568</v>
      </c>
      <c r="K2113" s="3">
        <v>327</v>
      </c>
      <c r="L2113" s="3" t="s">
        <v>14</v>
      </c>
      <c r="M2113" s="3" t="s">
        <v>4846</v>
      </c>
      <c r="N2113" s="10"/>
    </row>
    <row r="2114" ht="12.75" spans="1:14">
      <c r="A2114" s="3" t="s">
        <v>4847</v>
      </c>
      <c r="B2114" s="3">
        <v>12126</v>
      </c>
      <c r="E2114" s="91" t="s">
        <v>66</v>
      </c>
      <c r="F2114" s="91" t="s">
        <v>662</v>
      </c>
      <c r="G2114" s="3">
        <v>1988</v>
      </c>
      <c r="H2114" s="3" t="s">
        <v>166</v>
      </c>
      <c r="I2114" s="3" t="s">
        <v>568</v>
      </c>
      <c r="K2114" s="3">
        <v>326</v>
      </c>
      <c r="L2114" s="3" t="s">
        <v>146</v>
      </c>
      <c r="M2114" s="3" t="s">
        <v>4846</v>
      </c>
      <c r="N2114" s="10"/>
    </row>
    <row r="2115" ht="12.75" spans="1:14">
      <c r="A2115" s="3" t="s">
        <v>4847</v>
      </c>
      <c r="B2115" s="3">
        <v>12127</v>
      </c>
      <c r="E2115" s="91" t="s">
        <v>10</v>
      </c>
      <c r="F2115" s="91" t="s">
        <v>663</v>
      </c>
      <c r="G2115" s="3">
        <v>1988</v>
      </c>
      <c r="H2115" s="3" t="s">
        <v>166</v>
      </c>
      <c r="I2115" s="3" t="s">
        <v>189</v>
      </c>
      <c r="K2115" s="3">
        <v>190</v>
      </c>
      <c r="L2115" s="3" t="s">
        <v>40</v>
      </c>
      <c r="M2115" s="3" t="s">
        <v>4846</v>
      </c>
      <c r="N2115" s="10"/>
    </row>
    <row r="2116" ht="12.75" spans="1:14">
      <c r="A2116" s="3" t="s">
        <v>4847</v>
      </c>
      <c r="B2116" s="3">
        <v>12128</v>
      </c>
      <c r="E2116" s="91" t="s">
        <v>10</v>
      </c>
      <c r="F2116" s="91" t="s">
        <v>664</v>
      </c>
      <c r="G2116" s="3">
        <v>1988</v>
      </c>
      <c r="H2116" s="3" t="s">
        <v>166</v>
      </c>
      <c r="I2116" s="3" t="s">
        <v>189</v>
      </c>
      <c r="K2116" s="3">
        <v>190</v>
      </c>
      <c r="L2116" s="3" t="s">
        <v>40</v>
      </c>
      <c r="M2116" s="3" t="s">
        <v>4846</v>
      </c>
      <c r="N2116" s="10"/>
    </row>
    <row r="2117" ht="12.75" spans="1:14">
      <c r="A2117" s="3" t="s">
        <v>4847</v>
      </c>
      <c r="B2117" s="3">
        <v>12129</v>
      </c>
      <c r="E2117" s="91" t="s">
        <v>10</v>
      </c>
      <c r="F2117" s="91" t="s">
        <v>665</v>
      </c>
      <c r="G2117" s="3">
        <v>1988</v>
      </c>
      <c r="H2117" s="3" t="s">
        <v>166</v>
      </c>
      <c r="I2117" s="3" t="s">
        <v>189</v>
      </c>
      <c r="K2117" s="3">
        <v>190</v>
      </c>
      <c r="L2117" s="3" t="s">
        <v>40</v>
      </c>
      <c r="M2117" s="3" t="s">
        <v>4846</v>
      </c>
      <c r="N2117" s="10"/>
    </row>
    <row r="2118" ht="12.75" spans="1:14">
      <c r="A2118" s="3" t="s">
        <v>4847</v>
      </c>
      <c r="B2118" s="3">
        <v>12130</v>
      </c>
      <c r="E2118" s="91" t="s">
        <v>10</v>
      </c>
      <c r="F2118" s="91" t="s">
        <v>666</v>
      </c>
      <c r="G2118" s="3">
        <v>1988</v>
      </c>
      <c r="H2118" s="3" t="s">
        <v>166</v>
      </c>
      <c r="I2118" s="3" t="s">
        <v>189</v>
      </c>
      <c r="K2118" s="3">
        <v>190</v>
      </c>
      <c r="L2118" s="3" t="s">
        <v>40</v>
      </c>
      <c r="M2118" s="3" t="s">
        <v>4846</v>
      </c>
      <c r="N2118" s="10"/>
    </row>
    <row r="2119" ht="12.75" spans="1:14">
      <c r="A2119" s="3" t="s">
        <v>4847</v>
      </c>
      <c r="B2119" s="3">
        <v>12131</v>
      </c>
      <c r="E2119" s="91" t="s">
        <v>10</v>
      </c>
      <c r="F2119" s="91" t="s">
        <v>1876</v>
      </c>
      <c r="G2119" s="3">
        <v>2019</v>
      </c>
      <c r="H2119" s="3" t="s">
        <v>131</v>
      </c>
      <c r="I2119" s="3" t="s">
        <v>1778</v>
      </c>
      <c r="K2119" s="3">
        <v>158</v>
      </c>
      <c r="L2119" s="3" t="s">
        <v>14</v>
      </c>
      <c r="M2119" s="3" t="s">
        <v>4845</v>
      </c>
      <c r="N2119" s="10"/>
    </row>
    <row r="2120" ht="12.75" spans="1:14">
      <c r="A2120" s="3" t="s">
        <v>4847</v>
      </c>
      <c r="B2120" s="3">
        <v>12132</v>
      </c>
      <c r="E2120" s="91" t="s">
        <v>10</v>
      </c>
      <c r="F2120" s="91" t="s">
        <v>1877</v>
      </c>
      <c r="G2120" s="3">
        <v>2019</v>
      </c>
      <c r="H2120" s="3" t="s">
        <v>131</v>
      </c>
      <c r="I2120" s="3" t="s">
        <v>1778</v>
      </c>
      <c r="K2120" s="3">
        <v>158</v>
      </c>
      <c r="L2120" s="3" t="s">
        <v>14</v>
      </c>
      <c r="M2120" s="3" t="s">
        <v>4845</v>
      </c>
      <c r="N2120" s="10"/>
    </row>
    <row r="2121" ht="12.75" spans="1:14">
      <c r="A2121" s="3" t="s">
        <v>4847</v>
      </c>
      <c r="B2121" s="3">
        <v>12133</v>
      </c>
      <c r="E2121" s="91" t="s">
        <v>10</v>
      </c>
      <c r="F2121" s="91" t="s">
        <v>1878</v>
      </c>
      <c r="G2121" s="3">
        <v>2019</v>
      </c>
      <c r="H2121" s="3" t="s">
        <v>131</v>
      </c>
      <c r="I2121" s="3" t="s">
        <v>1778</v>
      </c>
      <c r="K2121" s="3">
        <v>158</v>
      </c>
      <c r="L2121" s="3" t="s">
        <v>14</v>
      </c>
      <c r="M2121" s="3" t="s">
        <v>4845</v>
      </c>
      <c r="N2121" s="10"/>
    </row>
    <row r="2122" ht="12.75" spans="1:14">
      <c r="A2122" s="3" t="s">
        <v>4847</v>
      </c>
      <c r="B2122" s="3">
        <v>12134</v>
      </c>
      <c r="E2122" s="91" t="s">
        <v>10</v>
      </c>
      <c r="F2122" s="91" t="s">
        <v>1879</v>
      </c>
      <c r="G2122" s="3">
        <v>2019</v>
      </c>
      <c r="H2122" s="3" t="s">
        <v>131</v>
      </c>
      <c r="I2122" s="3" t="s">
        <v>1778</v>
      </c>
      <c r="K2122" s="3">
        <v>158</v>
      </c>
      <c r="L2122" s="3" t="s">
        <v>14</v>
      </c>
      <c r="M2122" s="3" t="s">
        <v>4845</v>
      </c>
      <c r="N2122" s="10"/>
    </row>
    <row r="2123" ht="12.75" spans="1:14">
      <c r="A2123" s="3" t="s">
        <v>4847</v>
      </c>
      <c r="B2123" s="3">
        <v>12135</v>
      </c>
      <c r="E2123" s="91" t="s">
        <v>10</v>
      </c>
      <c r="F2123" s="91" t="s">
        <v>1880</v>
      </c>
      <c r="G2123" s="3">
        <v>2019</v>
      </c>
      <c r="H2123" s="3" t="s">
        <v>131</v>
      </c>
      <c r="I2123" s="3" t="s">
        <v>1778</v>
      </c>
      <c r="K2123" s="3">
        <v>158</v>
      </c>
      <c r="L2123" s="3" t="s">
        <v>14</v>
      </c>
      <c r="M2123" s="3" t="s">
        <v>4845</v>
      </c>
      <c r="N2123" s="10"/>
    </row>
    <row r="2124" ht="12.75" spans="1:14">
      <c r="A2124" s="3" t="s">
        <v>4847</v>
      </c>
      <c r="B2124" s="3">
        <v>12136</v>
      </c>
      <c r="E2124" s="91" t="s">
        <v>10</v>
      </c>
      <c r="F2124" s="91" t="s">
        <v>1881</v>
      </c>
      <c r="G2124" s="3">
        <v>2019</v>
      </c>
      <c r="H2124" s="3" t="s">
        <v>131</v>
      </c>
      <c r="I2124" s="3" t="s">
        <v>1778</v>
      </c>
      <c r="K2124" s="3">
        <v>158</v>
      </c>
      <c r="L2124" s="3" t="s">
        <v>14</v>
      </c>
      <c r="M2124" s="3" t="s">
        <v>4845</v>
      </c>
      <c r="N2124" s="10"/>
    </row>
    <row r="2125" ht="12.75" spans="1:14">
      <c r="A2125" s="3" t="s">
        <v>4847</v>
      </c>
      <c r="B2125" s="3">
        <v>12137</v>
      </c>
      <c r="E2125" s="91" t="s">
        <v>10</v>
      </c>
      <c r="F2125" s="91" t="s">
        <v>1882</v>
      </c>
      <c r="G2125" s="3">
        <v>2019</v>
      </c>
      <c r="H2125" s="3" t="s">
        <v>131</v>
      </c>
      <c r="I2125" s="3" t="s">
        <v>1778</v>
      </c>
      <c r="K2125" s="3">
        <v>158</v>
      </c>
      <c r="L2125" s="3" t="s">
        <v>14</v>
      </c>
      <c r="M2125" s="3" t="s">
        <v>4845</v>
      </c>
      <c r="N2125" s="10"/>
    </row>
    <row r="2126" ht="12.75" spans="1:14">
      <c r="A2126" s="3" t="s">
        <v>4847</v>
      </c>
      <c r="B2126" s="3">
        <v>12138</v>
      </c>
      <c r="E2126" s="91" t="s">
        <v>10</v>
      </c>
      <c r="F2126" s="91" t="s">
        <v>1883</v>
      </c>
      <c r="G2126" s="3">
        <v>2019</v>
      </c>
      <c r="H2126" s="3" t="s">
        <v>131</v>
      </c>
      <c r="I2126" s="3" t="s">
        <v>1778</v>
      </c>
      <c r="K2126" s="3">
        <v>158</v>
      </c>
      <c r="L2126" s="3" t="s">
        <v>14</v>
      </c>
      <c r="M2126" s="3" t="s">
        <v>4845</v>
      </c>
      <c r="N2126" s="10"/>
    </row>
    <row r="2127" ht="12.75" spans="1:14">
      <c r="A2127" s="3" t="s">
        <v>4847</v>
      </c>
      <c r="B2127" s="3">
        <v>12139</v>
      </c>
      <c r="E2127" s="91" t="s">
        <v>10</v>
      </c>
      <c r="F2127" s="91" t="s">
        <v>1884</v>
      </c>
      <c r="G2127" s="3">
        <v>2019</v>
      </c>
      <c r="H2127" s="3" t="s">
        <v>131</v>
      </c>
      <c r="I2127" s="3" t="s">
        <v>1778</v>
      </c>
      <c r="K2127" s="3">
        <v>158</v>
      </c>
      <c r="L2127" s="3" t="s">
        <v>14</v>
      </c>
      <c r="M2127" s="3" t="s">
        <v>4845</v>
      </c>
      <c r="N2127" s="10"/>
    </row>
    <row r="2128" ht="12.75" spans="1:14">
      <c r="A2128" s="3" t="s">
        <v>4847</v>
      </c>
      <c r="B2128" s="3">
        <v>12140</v>
      </c>
      <c r="E2128" s="91" t="s">
        <v>10</v>
      </c>
      <c r="F2128" s="91" t="s">
        <v>2278</v>
      </c>
      <c r="G2128" s="3">
        <v>2019</v>
      </c>
      <c r="H2128" s="3" t="s">
        <v>68</v>
      </c>
      <c r="I2128" s="3" t="s">
        <v>1778</v>
      </c>
      <c r="J2128" s="3" t="s">
        <v>120</v>
      </c>
      <c r="K2128" s="3">
        <v>269</v>
      </c>
      <c r="L2128" s="3" t="s">
        <v>14</v>
      </c>
      <c r="M2128" s="3" t="s">
        <v>4845</v>
      </c>
      <c r="N2128" s="10"/>
    </row>
    <row r="2129" ht="12.75" spans="1:14">
      <c r="A2129" s="3" t="s">
        <v>4847</v>
      </c>
      <c r="B2129" s="3">
        <v>12141</v>
      </c>
      <c r="E2129" s="91" t="s">
        <v>10</v>
      </c>
      <c r="F2129" s="91" t="s">
        <v>2221</v>
      </c>
      <c r="G2129" s="3">
        <v>2019</v>
      </c>
      <c r="H2129" s="3" t="s">
        <v>68</v>
      </c>
      <c r="I2129" s="3" t="s">
        <v>1778</v>
      </c>
      <c r="J2129" s="3" t="s">
        <v>68</v>
      </c>
      <c r="K2129" s="3">
        <v>269</v>
      </c>
      <c r="L2129" s="3" t="s">
        <v>40</v>
      </c>
      <c r="M2129" s="3" t="s">
        <v>4845</v>
      </c>
      <c r="N2129" s="10"/>
    </row>
    <row r="2130" ht="12.75" spans="1:14">
      <c r="A2130" s="3" t="s">
        <v>4847</v>
      </c>
      <c r="B2130" s="3">
        <v>12142</v>
      </c>
      <c r="E2130" s="91" t="s">
        <v>10</v>
      </c>
      <c r="F2130" s="91" t="s">
        <v>2356</v>
      </c>
      <c r="G2130" s="3">
        <v>2019</v>
      </c>
      <c r="H2130" s="3" t="s">
        <v>68</v>
      </c>
      <c r="I2130" s="3" t="s">
        <v>1778</v>
      </c>
      <c r="J2130" s="3" t="s">
        <v>108</v>
      </c>
      <c r="K2130" s="3">
        <v>269</v>
      </c>
      <c r="L2130" s="3" t="s">
        <v>40</v>
      </c>
      <c r="M2130" s="3" t="s">
        <v>4845</v>
      </c>
      <c r="N2130" s="10"/>
    </row>
    <row r="2131" ht="12.75" spans="1:14">
      <c r="A2131" s="3" t="s">
        <v>4847</v>
      </c>
      <c r="B2131" s="3">
        <v>12143</v>
      </c>
      <c r="E2131" s="91" t="s">
        <v>10</v>
      </c>
      <c r="F2131" s="91" t="s">
        <v>2008</v>
      </c>
      <c r="G2131" s="3">
        <v>2019</v>
      </c>
      <c r="H2131" s="3" t="s">
        <v>68</v>
      </c>
      <c r="I2131" s="3" t="s">
        <v>1778</v>
      </c>
      <c r="J2131" s="3" t="s">
        <v>108</v>
      </c>
      <c r="K2131" s="3">
        <v>209</v>
      </c>
      <c r="L2131" s="3" t="s">
        <v>14</v>
      </c>
      <c r="M2131" s="3" t="s">
        <v>4845</v>
      </c>
      <c r="N2131" s="10"/>
    </row>
    <row r="2132" ht="12.75" spans="1:14">
      <c r="A2132" s="3" t="s">
        <v>4847</v>
      </c>
      <c r="B2132" s="3">
        <v>12144</v>
      </c>
      <c r="E2132" s="91" t="s">
        <v>10</v>
      </c>
      <c r="F2132" s="91" t="s">
        <v>2558</v>
      </c>
      <c r="G2132" s="3">
        <v>1988</v>
      </c>
      <c r="H2132" s="3" t="s">
        <v>1072</v>
      </c>
      <c r="I2132" s="3" t="s">
        <v>1245</v>
      </c>
      <c r="K2132" s="3">
        <v>21</v>
      </c>
      <c r="L2132" s="3" t="s">
        <v>170</v>
      </c>
      <c r="M2132" s="3" t="s">
        <v>4845</v>
      </c>
      <c r="N2132" s="10"/>
    </row>
    <row r="2133" ht="12.75" spans="1:14">
      <c r="A2133" s="3" t="s">
        <v>4847</v>
      </c>
      <c r="B2133" s="3">
        <v>12145</v>
      </c>
      <c r="E2133" s="91" t="s">
        <v>10</v>
      </c>
      <c r="F2133" s="91" t="s">
        <v>2454</v>
      </c>
      <c r="G2133" s="3">
        <v>1988</v>
      </c>
      <c r="H2133" s="3" t="s">
        <v>1072</v>
      </c>
      <c r="I2133" s="3" t="s">
        <v>2227</v>
      </c>
      <c r="K2133" s="3">
        <v>43</v>
      </c>
      <c r="L2133" s="3" t="s">
        <v>27</v>
      </c>
      <c r="M2133" s="3" t="s">
        <v>4845</v>
      </c>
      <c r="N2133" s="10"/>
    </row>
    <row r="2134" ht="12.75" spans="1:14">
      <c r="A2134" s="3" t="s">
        <v>4847</v>
      </c>
      <c r="B2134" s="3">
        <v>12146</v>
      </c>
      <c r="E2134" s="91" t="s">
        <v>10</v>
      </c>
      <c r="F2134" s="91" t="s">
        <v>2234</v>
      </c>
      <c r="G2134" s="3">
        <v>1988</v>
      </c>
      <c r="H2134" s="3" t="s">
        <v>1072</v>
      </c>
      <c r="I2134" s="3" t="s">
        <v>1861</v>
      </c>
      <c r="K2134" s="3">
        <v>115</v>
      </c>
      <c r="L2134" s="3" t="s">
        <v>27</v>
      </c>
      <c r="M2134" s="3" t="s">
        <v>4845</v>
      </c>
      <c r="N2134" s="10"/>
    </row>
    <row r="2135" ht="12.75" spans="1:14">
      <c r="A2135" s="3" t="s">
        <v>4847</v>
      </c>
      <c r="B2135" s="3">
        <v>12147</v>
      </c>
      <c r="E2135" s="91" t="s">
        <v>10</v>
      </c>
      <c r="F2135" s="91" t="s">
        <v>2222</v>
      </c>
      <c r="G2135" s="3">
        <v>1988</v>
      </c>
      <c r="H2135" s="3" t="s">
        <v>1072</v>
      </c>
      <c r="I2135" s="3" t="s">
        <v>1861</v>
      </c>
      <c r="J2135" s="3" t="s">
        <v>1858</v>
      </c>
      <c r="K2135" s="3">
        <v>127</v>
      </c>
      <c r="L2135" s="3" t="s">
        <v>14</v>
      </c>
      <c r="M2135" s="3" t="s">
        <v>4845</v>
      </c>
      <c r="N2135" s="10"/>
    </row>
    <row r="2136" ht="12.75" spans="1:14">
      <c r="A2136" s="3" t="s">
        <v>4847</v>
      </c>
      <c r="B2136" s="3">
        <v>12148</v>
      </c>
      <c r="E2136" s="91" t="s">
        <v>10</v>
      </c>
      <c r="F2136" s="91" t="s">
        <v>2559</v>
      </c>
      <c r="G2136" s="3">
        <v>1988</v>
      </c>
      <c r="H2136" s="3" t="s">
        <v>1072</v>
      </c>
      <c r="I2136" s="3" t="s">
        <v>1245</v>
      </c>
      <c r="J2136" s="3" t="s">
        <v>776</v>
      </c>
      <c r="K2136" s="3">
        <v>7</v>
      </c>
      <c r="L2136" s="3" t="s">
        <v>170</v>
      </c>
      <c r="M2136" s="3" t="s">
        <v>4845</v>
      </c>
      <c r="N2136" s="10"/>
    </row>
    <row r="2137" ht="12.75" spans="1:14">
      <c r="A2137" s="3" t="s">
        <v>4847</v>
      </c>
      <c r="B2137" s="3">
        <v>12149</v>
      </c>
      <c r="E2137" s="91" t="s">
        <v>10</v>
      </c>
      <c r="F2137" s="91" t="s">
        <v>401</v>
      </c>
      <c r="G2137" s="3">
        <v>1987</v>
      </c>
      <c r="H2137" s="3" t="s">
        <v>166</v>
      </c>
      <c r="I2137" s="3" t="s">
        <v>186</v>
      </c>
      <c r="K2137" s="3">
        <v>31</v>
      </c>
      <c r="L2137" s="3" t="s">
        <v>14</v>
      </c>
      <c r="M2137" s="3" t="s">
        <v>4846</v>
      </c>
      <c r="N2137" s="10"/>
    </row>
    <row r="2138" ht="12.75" spans="1:14">
      <c r="A2138" s="3" t="s">
        <v>4847</v>
      </c>
      <c r="B2138" s="3">
        <v>12150</v>
      </c>
      <c r="E2138" s="91" t="s">
        <v>10</v>
      </c>
      <c r="F2138" s="91" t="s">
        <v>402</v>
      </c>
      <c r="G2138" s="3">
        <v>1987</v>
      </c>
      <c r="H2138" s="3" t="s">
        <v>166</v>
      </c>
      <c r="I2138" s="3" t="s">
        <v>186</v>
      </c>
      <c r="K2138" s="3">
        <v>31</v>
      </c>
      <c r="L2138" s="3" t="s">
        <v>14</v>
      </c>
      <c r="M2138" s="3" t="s">
        <v>4846</v>
      </c>
      <c r="N2138" s="10"/>
    </row>
    <row r="2139" ht="12.75" spans="1:14">
      <c r="A2139" s="3" t="s">
        <v>4847</v>
      </c>
      <c r="B2139" s="3">
        <v>12151</v>
      </c>
      <c r="E2139" s="91" t="s">
        <v>10</v>
      </c>
      <c r="F2139" s="91" t="s">
        <v>403</v>
      </c>
      <c r="G2139" s="3">
        <v>1987</v>
      </c>
      <c r="H2139" s="3" t="s">
        <v>166</v>
      </c>
      <c r="I2139" s="3" t="s">
        <v>186</v>
      </c>
      <c r="K2139" s="3">
        <v>31</v>
      </c>
      <c r="L2139" s="3" t="s">
        <v>14</v>
      </c>
      <c r="M2139" s="3" t="s">
        <v>4846</v>
      </c>
      <c r="N2139" s="10"/>
    </row>
    <row r="2140" ht="12.75" spans="1:14">
      <c r="A2140" s="3" t="s">
        <v>4847</v>
      </c>
      <c r="B2140" s="3">
        <v>12152</v>
      </c>
      <c r="E2140" s="91" t="s">
        <v>10</v>
      </c>
      <c r="F2140" s="91" t="s">
        <v>667</v>
      </c>
      <c r="G2140" s="3">
        <v>1989</v>
      </c>
      <c r="H2140" s="3" t="s">
        <v>183</v>
      </c>
      <c r="I2140" s="3" t="s">
        <v>163</v>
      </c>
      <c r="K2140" s="3">
        <v>270</v>
      </c>
      <c r="L2140" s="3" t="s">
        <v>14</v>
      </c>
      <c r="M2140" s="3" t="s">
        <v>4846</v>
      </c>
      <c r="N2140" s="10"/>
    </row>
    <row r="2141" ht="12.75" spans="1:14">
      <c r="A2141" s="3" t="s">
        <v>4847</v>
      </c>
      <c r="B2141" s="3">
        <v>12153</v>
      </c>
      <c r="E2141" s="91" t="s">
        <v>66</v>
      </c>
      <c r="F2141" s="91" t="s">
        <v>1885</v>
      </c>
      <c r="G2141" s="3">
        <v>2019</v>
      </c>
      <c r="H2141" s="3" t="s">
        <v>365</v>
      </c>
      <c r="I2141" s="3" t="s">
        <v>1778</v>
      </c>
      <c r="K2141" s="3">
        <v>209</v>
      </c>
      <c r="L2141" s="3" t="s">
        <v>277</v>
      </c>
      <c r="M2141" s="3" t="s">
        <v>4845</v>
      </c>
      <c r="N2141" s="10"/>
    </row>
    <row r="2142" ht="12.75" spans="1:14">
      <c r="A2142" s="3" t="s">
        <v>4847</v>
      </c>
      <c r="B2142" s="3">
        <v>12154</v>
      </c>
      <c r="E2142" s="91" t="s">
        <v>66</v>
      </c>
      <c r="F2142" s="91" t="s">
        <v>1886</v>
      </c>
      <c r="G2142" s="3">
        <v>2019</v>
      </c>
      <c r="H2142" s="3" t="s">
        <v>365</v>
      </c>
      <c r="I2142" s="3" t="s">
        <v>1778</v>
      </c>
      <c r="K2142" s="3">
        <v>209</v>
      </c>
      <c r="L2142" s="3" t="s">
        <v>277</v>
      </c>
      <c r="M2142" s="3" t="s">
        <v>4845</v>
      </c>
      <c r="N2142" s="10"/>
    </row>
    <row r="2143" ht="12.75" spans="1:14">
      <c r="A2143" s="3" t="s">
        <v>4847</v>
      </c>
      <c r="B2143" s="3">
        <v>12155</v>
      </c>
      <c r="E2143" s="91" t="s">
        <v>545</v>
      </c>
      <c r="F2143" s="91" t="s">
        <v>2105</v>
      </c>
      <c r="G2143" s="3">
        <v>2019</v>
      </c>
      <c r="H2143" s="3" t="s">
        <v>365</v>
      </c>
      <c r="I2143" s="3" t="s">
        <v>1778</v>
      </c>
      <c r="K2143" s="3">
        <v>209</v>
      </c>
      <c r="L2143" s="3" t="s">
        <v>548</v>
      </c>
      <c r="M2143" s="3" t="s">
        <v>4845</v>
      </c>
      <c r="N2143" s="10"/>
    </row>
    <row r="2144" ht="12.75" spans="1:14">
      <c r="A2144" s="3" t="s">
        <v>4847</v>
      </c>
      <c r="B2144" s="3">
        <v>12156</v>
      </c>
      <c r="E2144" s="91" t="s">
        <v>10</v>
      </c>
      <c r="F2144" s="91" t="s">
        <v>2279</v>
      </c>
      <c r="G2144" s="3">
        <v>2019</v>
      </c>
      <c r="H2144" s="3" t="s">
        <v>365</v>
      </c>
      <c r="I2144" s="3" t="s">
        <v>1778</v>
      </c>
      <c r="K2144" s="3">
        <v>269</v>
      </c>
      <c r="L2144" s="3" t="s">
        <v>40</v>
      </c>
      <c r="M2144" s="3" t="s">
        <v>4845</v>
      </c>
      <c r="N2144" s="10"/>
    </row>
    <row r="2145" ht="12.75" spans="1:14">
      <c r="A2145" s="3" t="s">
        <v>4847</v>
      </c>
      <c r="B2145" s="3">
        <v>12157</v>
      </c>
      <c r="E2145" s="91" t="s">
        <v>10</v>
      </c>
      <c r="F2145" s="91" t="s">
        <v>2280</v>
      </c>
      <c r="G2145" s="3">
        <v>2019</v>
      </c>
      <c r="H2145" s="3" t="s">
        <v>365</v>
      </c>
      <c r="I2145" s="3" t="s">
        <v>1778</v>
      </c>
      <c r="K2145" s="3">
        <v>269</v>
      </c>
      <c r="L2145" s="3" t="s">
        <v>40</v>
      </c>
      <c r="M2145" s="3" t="s">
        <v>4845</v>
      </c>
      <c r="N2145" s="10"/>
    </row>
    <row r="2146" ht="12.75" spans="1:14">
      <c r="A2146" s="3" t="s">
        <v>4847</v>
      </c>
      <c r="B2146" s="3">
        <v>12158</v>
      </c>
      <c r="E2146" s="91" t="s">
        <v>10</v>
      </c>
      <c r="F2146" s="91" t="s">
        <v>2281</v>
      </c>
      <c r="G2146" s="3">
        <v>2019</v>
      </c>
      <c r="H2146" s="3" t="s">
        <v>365</v>
      </c>
      <c r="I2146" s="3" t="s">
        <v>1778</v>
      </c>
      <c r="K2146" s="3">
        <v>269</v>
      </c>
      <c r="L2146" s="3" t="s">
        <v>40</v>
      </c>
      <c r="M2146" s="3" t="s">
        <v>4845</v>
      </c>
      <c r="N2146" s="10"/>
    </row>
    <row r="2147" ht="12.75" spans="1:14">
      <c r="A2147" s="3" t="s">
        <v>4847</v>
      </c>
      <c r="B2147" s="3">
        <v>12159</v>
      </c>
      <c r="E2147" s="91" t="s">
        <v>10</v>
      </c>
      <c r="F2147" s="91" t="s">
        <v>2282</v>
      </c>
      <c r="G2147" s="3">
        <v>2019</v>
      </c>
      <c r="H2147" s="3" t="s">
        <v>365</v>
      </c>
      <c r="I2147" s="3" t="s">
        <v>1778</v>
      </c>
      <c r="K2147" s="3">
        <v>269</v>
      </c>
      <c r="L2147" s="3" t="s">
        <v>40</v>
      </c>
      <c r="M2147" s="3" t="s">
        <v>4845</v>
      </c>
      <c r="N2147" s="10"/>
    </row>
    <row r="2148" ht="12.75" spans="1:14">
      <c r="A2148" s="3" t="s">
        <v>4847</v>
      </c>
      <c r="B2148" s="3">
        <v>12160</v>
      </c>
      <c r="E2148" s="91" t="s">
        <v>10</v>
      </c>
      <c r="F2148" s="91" t="s">
        <v>2283</v>
      </c>
      <c r="G2148" s="3">
        <v>2019</v>
      </c>
      <c r="H2148" s="3" t="s">
        <v>365</v>
      </c>
      <c r="I2148" s="3" t="s">
        <v>1778</v>
      </c>
      <c r="K2148" s="3">
        <v>269</v>
      </c>
      <c r="L2148" s="3" t="s">
        <v>40</v>
      </c>
      <c r="M2148" s="3" t="s">
        <v>4845</v>
      </c>
      <c r="N2148" s="10"/>
    </row>
    <row r="2149" ht="12.75" spans="1:14">
      <c r="A2149" s="3" t="s">
        <v>4847</v>
      </c>
      <c r="B2149" s="3">
        <v>12161</v>
      </c>
      <c r="E2149" s="91" t="s">
        <v>66</v>
      </c>
      <c r="F2149" s="91" t="s">
        <v>1887</v>
      </c>
      <c r="G2149" s="3">
        <v>2019</v>
      </c>
      <c r="H2149" s="3" t="s">
        <v>365</v>
      </c>
      <c r="I2149" s="3" t="s">
        <v>1778</v>
      </c>
      <c r="K2149" s="3">
        <v>269</v>
      </c>
      <c r="L2149" s="3" t="s">
        <v>281</v>
      </c>
      <c r="M2149" s="3" t="s">
        <v>4845</v>
      </c>
      <c r="N2149" s="10"/>
    </row>
    <row r="2150" ht="12.75" spans="1:14">
      <c r="A2150" s="3" t="s">
        <v>4847</v>
      </c>
      <c r="B2150" s="3">
        <v>12162</v>
      </c>
      <c r="E2150" s="91" t="s">
        <v>66</v>
      </c>
      <c r="F2150" s="91" t="s">
        <v>1888</v>
      </c>
      <c r="G2150" s="3">
        <v>2019</v>
      </c>
      <c r="H2150" s="3" t="s">
        <v>365</v>
      </c>
      <c r="I2150" s="3" t="s">
        <v>1778</v>
      </c>
      <c r="K2150" s="3">
        <v>269</v>
      </c>
      <c r="L2150" s="3" t="s">
        <v>281</v>
      </c>
      <c r="M2150" s="3" t="s">
        <v>4845</v>
      </c>
      <c r="N2150" s="10"/>
    </row>
    <row r="2151" ht="12.75" spans="1:14">
      <c r="A2151" s="3" t="s">
        <v>4847</v>
      </c>
      <c r="B2151" s="3">
        <v>12163</v>
      </c>
      <c r="E2151" s="91" t="s">
        <v>10</v>
      </c>
      <c r="F2151" s="91" t="s">
        <v>2175</v>
      </c>
      <c r="G2151" s="3">
        <v>2019</v>
      </c>
      <c r="H2151" s="3" t="s">
        <v>365</v>
      </c>
      <c r="I2151" s="3" t="s">
        <v>1778</v>
      </c>
      <c r="J2151" s="3" t="s">
        <v>70</v>
      </c>
      <c r="K2151" s="3">
        <v>209</v>
      </c>
      <c r="L2151" s="3" t="s">
        <v>14</v>
      </c>
      <c r="M2151" s="3" t="s">
        <v>4845</v>
      </c>
      <c r="N2151" s="10"/>
    </row>
    <row r="2152" ht="12.75" spans="1:14">
      <c r="A2152" s="3" t="s">
        <v>4847</v>
      </c>
      <c r="B2152" s="3">
        <v>12164</v>
      </c>
      <c r="E2152" s="91" t="s">
        <v>545</v>
      </c>
      <c r="F2152" s="91" t="s">
        <v>2414</v>
      </c>
      <c r="G2152" s="3">
        <v>2019</v>
      </c>
      <c r="H2152" s="3" t="s">
        <v>365</v>
      </c>
      <c r="I2152" s="3" t="s">
        <v>1778</v>
      </c>
      <c r="J2152" s="3" t="s">
        <v>2415</v>
      </c>
      <c r="K2152" s="3">
        <v>269</v>
      </c>
      <c r="L2152" s="3" t="s">
        <v>548</v>
      </c>
      <c r="M2152" s="3" t="s">
        <v>4845</v>
      </c>
      <c r="N2152" s="10"/>
    </row>
    <row r="2153" ht="12.75" spans="1:14">
      <c r="A2153" s="3" t="s">
        <v>4847</v>
      </c>
      <c r="B2153" s="3">
        <v>12165</v>
      </c>
      <c r="E2153" s="91" t="s">
        <v>10</v>
      </c>
      <c r="F2153" s="91" t="s">
        <v>2388</v>
      </c>
      <c r="G2153" s="3">
        <v>2019</v>
      </c>
      <c r="H2153" s="3" t="s">
        <v>365</v>
      </c>
      <c r="I2153" s="3" t="s">
        <v>1778</v>
      </c>
      <c r="J2153" s="3" t="s">
        <v>70</v>
      </c>
      <c r="K2153" s="3">
        <v>269</v>
      </c>
      <c r="L2153" s="3" t="s">
        <v>40</v>
      </c>
      <c r="M2153" s="3" t="s">
        <v>4845</v>
      </c>
      <c r="N2153" s="10"/>
    </row>
    <row r="2154" ht="12.75" spans="1:14">
      <c r="A2154" s="3" t="s">
        <v>4847</v>
      </c>
      <c r="B2154" s="3">
        <v>12166</v>
      </c>
      <c r="E2154" s="91" t="s">
        <v>545</v>
      </c>
      <c r="F2154" s="3">
        <v>12951671</v>
      </c>
      <c r="G2154" s="3">
        <v>2019</v>
      </c>
      <c r="H2154" s="3" t="s">
        <v>365</v>
      </c>
      <c r="I2154" s="3" t="s">
        <v>1778</v>
      </c>
      <c r="J2154" s="3" t="s">
        <v>2299</v>
      </c>
      <c r="K2154" s="3">
        <v>269</v>
      </c>
      <c r="L2154" s="3" t="s">
        <v>548</v>
      </c>
      <c r="M2154" s="3" t="s">
        <v>4845</v>
      </c>
      <c r="N2154" s="10"/>
    </row>
    <row r="2155" ht="12.75" spans="1:14">
      <c r="A2155" s="3" t="s">
        <v>4847</v>
      </c>
      <c r="B2155" s="3">
        <v>12167</v>
      </c>
      <c r="E2155" s="91" t="s">
        <v>10</v>
      </c>
      <c r="F2155" s="3">
        <v>49434592</v>
      </c>
      <c r="G2155" s="3">
        <v>2019</v>
      </c>
      <c r="H2155" s="3" t="s">
        <v>365</v>
      </c>
      <c r="I2155" s="3" t="s">
        <v>1778</v>
      </c>
      <c r="K2155" s="3">
        <v>209</v>
      </c>
      <c r="L2155" s="3" t="s">
        <v>40</v>
      </c>
      <c r="M2155" s="3" t="s">
        <v>4845</v>
      </c>
      <c r="N2155" s="10"/>
    </row>
    <row r="2156" ht="12.75" spans="1:14">
      <c r="A2156" s="3" t="s">
        <v>4847</v>
      </c>
      <c r="B2156" s="3">
        <v>12168</v>
      </c>
      <c r="E2156" s="91" t="s">
        <v>10</v>
      </c>
      <c r="F2156" s="3">
        <v>50400221</v>
      </c>
      <c r="G2156" s="3">
        <v>2019</v>
      </c>
      <c r="H2156" s="3" t="s">
        <v>365</v>
      </c>
      <c r="I2156" s="3" t="s">
        <v>1778</v>
      </c>
      <c r="K2156" s="3">
        <v>209</v>
      </c>
      <c r="L2156" s="3" t="s">
        <v>14</v>
      </c>
      <c r="M2156" s="3" t="s">
        <v>4845</v>
      </c>
      <c r="N2156" s="10"/>
    </row>
    <row r="2157" ht="12.75" spans="1:14">
      <c r="A2157" s="3" t="s">
        <v>4847</v>
      </c>
      <c r="B2157" s="3">
        <v>12169</v>
      </c>
      <c r="E2157" s="91" t="s">
        <v>10</v>
      </c>
      <c r="F2157" s="3">
        <v>49583008</v>
      </c>
      <c r="G2157" s="3">
        <v>2019</v>
      </c>
      <c r="H2157" s="3" t="s">
        <v>365</v>
      </c>
      <c r="I2157" s="3" t="s">
        <v>1778</v>
      </c>
      <c r="K2157" s="3">
        <v>209</v>
      </c>
      <c r="L2157" s="3" t="s">
        <v>14</v>
      </c>
      <c r="M2157" s="3" t="s">
        <v>4845</v>
      </c>
      <c r="N2157" s="10"/>
    </row>
    <row r="2158" ht="12.75" spans="1:14">
      <c r="A2158" s="3" t="s">
        <v>4847</v>
      </c>
      <c r="B2158" s="3">
        <v>12170</v>
      </c>
      <c r="E2158" s="91" t="s">
        <v>10</v>
      </c>
      <c r="F2158" s="91" t="s">
        <v>1439</v>
      </c>
      <c r="G2158" s="3">
        <v>2020</v>
      </c>
      <c r="H2158" s="3" t="s">
        <v>1424</v>
      </c>
      <c r="I2158" s="3" t="s">
        <v>1001</v>
      </c>
      <c r="J2158" s="3" t="s">
        <v>1273</v>
      </c>
      <c r="K2158" s="3" t="s">
        <v>181</v>
      </c>
      <c r="L2158" s="3" t="s">
        <v>40</v>
      </c>
      <c r="M2158" s="3" t="s">
        <v>3770</v>
      </c>
      <c r="N2158" s="10"/>
    </row>
    <row r="2159" ht="12.75" spans="1:14">
      <c r="A2159" s="3" t="s">
        <v>4847</v>
      </c>
      <c r="B2159" s="3">
        <v>12171</v>
      </c>
      <c r="E2159" s="91" t="s">
        <v>10</v>
      </c>
      <c r="F2159" s="91" t="s">
        <v>1498</v>
      </c>
      <c r="G2159" s="3">
        <v>2020</v>
      </c>
      <c r="H2159" s="3" t="s">
        <v>1499</v>
      </c>
      <c r="I2159" s="3" t="s">
        <v>1013</v>
      </c>
      <c r="J2159" s="3" t="s">
        <v>1500</v>
      </c>
      <c r="K2159" s="3" t="s">
        <v>181</v>
      </c>
      <c r="L2159" s="3" t="s">
        <v>40</v>
      </c>
      <c r="M2159" s="3" t="s">
        <v>3770</v>
      </c>
      <c r="N2159" s="10"/>
    </row>
    <row r="2160" ht="12.75" spans="1:14">
      <c r="A2160" s="3" t="s">
        <v>4847</v>
      </c>
      <c r="B2160" s="3">
        <v>12172</v>
      </c>
      <c r="E2160" s="91" t="s">
        <v>10</v>
      </c>
      <c r="F2160" s="91" t="s">
        <v>2357</v>
      </c>
      <c r="G2160" s="3">
        <v>2019</v>
      </c>
      <c r="H2160" s="3" t="s">
        <v>72</v>
      </c>
      <c r="I2160" s="3" t="s">
        <v>1852</v>
      </c>
      <c r="J2160" s="3">
        <v>288</v>
      </c>
      <c r="K2160" s="3" t="s">
        <v>181</v>
      </c>
      <c r="L2160" s="3" t="s">
        <v>40</v>
      </c>
      <c r="M2160" s="3" t="s">
        <v>4765</v>
      </c>
      <c r="N2160" s="10"/>
    </row>
    <row r="2161" ht="12.75" spans="1:14">
      <c r="A2161" s="3" t="s">
        <v>4847</v>
      </c>
      <c r="B2161" s="3">
        <v>12173</v>
      </c>
      <c r="E2161" s="91" t="s">
        <v>10</v>
      </c>
      <c r="F2161" s="91" t="s">
        <v>2834</v>
      </c>
      <c r="G2161" s="3">
        <v>2019</v>
      </c>
      <c r="H2161" s="3" t="s">
        <v>1988</v>
      </c>
      <c r="I2161" s="3" t="s">
        <v>2691</v>
      </c>
      <c r="J2161" s="3">
        <v>224</v>
      </c>
      <c r="K2161" s="3" t="s">
        <v>181</v>
      </c>
      <c r="L2161" s="3" t="s">
        <v>14</v>
      </c>
      <c r="M2161" s="3" t="s">
        <v>4765</v>
      </c>
      <c r="N2161" s="10"/>
    </row>
    <row r="2162" ht="12.75" spans="1:14">
      <c r="A2162" s="3" t="s">
        <v>4847</v>
      </c>
      <c r="B2162" s="3">
        <v>12174</v>
      </c>
      <c r="E2162" s="91" t="s">
        <v>10</v>
      </c>
      <c r="F2162" s="201">
        <v>60778137</v>
      </c>
      <c r="G2162" s="91" t="s">
        <v>2835</v>
      </c>
      <c r="H2162" s="3" t="s">
        <v>1988</v>
      </c>
      <c r="I2162" s="3" t="s">
        <v>1855</v>
      </c>
      <c r="J2162" s="3">
        <v>208</v>
      </c>
      <c r="K2162" s="3" t="s">
        <v>181</v>
      </c>
      <c r="L2162" s="3" t="s">
        <v>14</v>
      </c>
      <c r="M2162" s="3" t="s">
        <v>4765</v>
      </c>
      <c r="N2162" s="10"/>
    </row>
    <row r="2163" ht="12.75" spans="1:14">
      <c r="A2163" s="3" t="s">
        <v>4847</v>
      </c>
      <c r="B2163" s="3">
        <v>12175</v>
      </c>
      <c r="E2163" s="91" t="s">
        <v>10</v>
      </c>
      <c r="F2163" s="201">
        <v>60778125</v>
      </c>
      <c r="G2163" s="3">
        <v>2019</v>
      </c>
      <c r="H2163" s="3" t="s">
        <v>72</v>
      </c>
      <c r="I2163" s="3" t="s">
        <v>2836</v>
      </c>
      <c r="J2163" s="3">
        <v>263</v>
      </c>
      <c r="K2163" s="3" t="s">
        <v>181</v>
      </c>
      <c r="L2163" s="3" t="s">
        <v>14</v>
      </c>
      <c r="M2163" s="3" t="s">
        <v>4765</v>
      </c>
      <c r="N2163" s="10"/>
    </row>
    <row r="2164" ht="12.75" spans="1:14">
      <c r="A2164" s="3" t="s">
        <v>4847</v>
      </c>
      <c r="B2164" s="3">
        <v>12176</v>
      </c>
      <c r="E2164" s="91" t="s">
        <v>10</v>
      </c>
      <c r="F2164" s="201">
        <v>60778128</v>
      </c>
      <c r="G2164" s="3">
        <v>2019</v>
      </c>
      <c r="H2164" s="3" t="s">
        <v>1988</v>
      </c>
      <c r="I2164" s="3" t="s">
        <v>2695</v>
      </c>
      <c r="J2164" s="3">
        <v>202</v>
      </c>
      <c r="K2164" s="3" t="s">
        <v>181</v>
      </c>
      <c r="L2164" s="3" t="s">
        <v>14</v>
      </c>
      <c r="M2164" s="3" t="s">
        <v>4765</v>
      </c>
      <c r="N2164" s="10"/>
    </row>
    <row r="2165" ht="12.75" spans="1:14">
      <c r="A2165" s="3" t="s">
        <v>4847</v>
      </c>
      <c r="B2165" s="3">
        <v>12177</v>
      </c>
      <c r="E2165" s="91" t="s">
        <v>10</v>
      </c>
      <c r="F2165" s="201">
        <v>60778129</v>
      </c>
      <c r="G2165" s="3">
        <v>2019</v>
      </c>
      <c r="H2165" s="3" t="s">
        <v>1988</v>
      </c>
      <c r="I2165" s="3" t="s">
        <v>1983</v>
      </c>
      <c r="J2165" s="3">
        <v>207</v>
      </c>
      <c r="K2165" s="3" t="s">
        <v>181</v>
      </c>
      <c r="L2165" s="3" t="s">
        <v>14</v>
      </c>
      <c r="M2165" s="3" t="s">
        <v>4765</v>
      </c>
      <c r="N2165" s="10"/>
    </row>
    <row r="2166" ht="12.75" spans="1:14">
      <c r="A2166" s="3" t="s">
        <v>4847</v>
      </c>
      <c r="B2166" s="3">
        <v>12178</v>
      </c>
      <c r="E2166" s="91" t="s">
        <v>10</v>
      </c>
      <c r="F2166" s="201">
        <v>60778130</v>
      </c>
      <c r="G2166" s="3">
        <v>2019</v>
      </c>
      <c r="H2166" s="3" t="s">
        <v>1988</v>
      </c>
      <c r="I2166" s="3" t="s">
        <v>1983</v>
      </c>
      <c r="J2166" s="3">
        <v>207</v>
      </c>
      <c r="K2166" s="3" t="s">
        <v>181</v>
      </c>
      <c r="L2166" s="3" t="s">
        <v>14</v>
      </c>
      <c r="M2166" s="3" t="s">
        <v>4765</v>
      </c>
      <c r="N2166" s="10"/>
    </row>
    <row r="2167" ht="12.75" spans="1:14">
      <c r="A2167" s="3" t="s">
        <v>4847</v>
      </c>
      <c r="B2167" s="3">
        <v>12179</v>
      </c>
      <c r="E2167" s="91" t="s">
        <v>10</v>
      </c>
      <c r="F2167" s="201">
        <v>60778131</v>
      </c>
      <c r="G2167" s="3">
        <v>2019</v>
      </c>
      <c r="H2167" s="3" t="s">
        <v>1988</v>
      </c>
      <c r="I2167" s="3" t="s">
        <v>658</v>
      </c>
      <c r="J2167" s="3">
        <v>210</v>
      </c>
      <c r="K2167" s="3" t="s">
        <v>181</v>
      </c>
      <c r="L2167" s="3" t="s">
        <v>14</v>
      </c>
      <c r="M2167" s="3" t="s">
        <v>4765</v>
      </c>
      <c r="N2167" s="10"/>
    </row>
    <row r="2168" ht="12.75" spans="1:14">
      <c r="A2168" s="3" t="s">
        <v>4847</v>
      </c>
      <c r="B2168" s="3">
        <v>12180</v>
      </c>
      <c r="E2168" s="91" t="s">
        <v>10</v>
      </c>
      <c r="F2168" s="201">
        <v>60778163</v>
      </c>
      <c r="G2168" s="3">
        <v>2020</v>
      </c>
      <c r="H2168" s="3" t="s">
        <v>72</v>
      </c>
      <c r="I2168" s="3" t="s">
        <v>313</v>
      </c>
      <c r="J2168" s="3">
        <v>392</v>
      </c>
      <c r="K2168" s="3" t="s">
        <v>181</v>
      </c>
      <c r="L2168" s="3" t="s">
        <v>14</v>
      </c>
      <c r="M2168" s="3" t="s">
        <v>3769</v>
      </c>
      <c r="N2168" s="10"/>
    </row>
    <row r="2169" ht="12.75" spans="1:14">
      <c r="A2169" s="3" t="s">
        <v>4847</v>
      </c>
      <c r="B2169" s="3">
        <v>12181</v>
      </c>
      <c r="E2169" s="91" t="s">
        <v>10</v>
      </c>
      <c r="F2169" s="91" t="s">
        <v>3030</v>
      </c>
      <c r="G2169" s="3">
        <v>2019</v>
      </c>
      <c r="H2169" s="3" t="s">
        <v>150</v>
      </c>
      <c r="I2169" s="3" t="s">
        <v>1832</v>
      </c>
      <c r="J2169" s="3">
        <v>549</v>
      </c>
      <c r="K2169" s="3" t="s">
        <v>181</v>
      </c>
      <c r="L2169" s="3" t="s">
        <v>14</v>
      </c>
      <c r="M2169" s="3" t="s">
        <v>4765</v>
      </c>
      <c r="N2169" s="10"/>
    </row>
    <row r="2170" ht="12.75" spans="1:14">
      <c r="A2170" s="3" t="s">
        <v>4847</v>
      </c>
      <c r="B2170" s="3">
        <v>12182</v>
      </c>
      <c r="E2170" s="91" t="s">
        <v>10</v>
      </c>
      <c r="F2170" s="91" t="s">
        <v>2837</v>
      </c>
      <c r="G2170" s="3">
        <v>2019</v>
      </c>
      <c r="H2170" s="3" t="s">
        <v>150</v>
      </c>
      <c r="I2170" s="3" t="s">
        <v>2680</v>
      </c>
      <c r="J2170" s="3">
        <v>134</v>
      </c>
      <c r="K2170" s="3" t="s">
        <v>181</v>
      </c>
      <c r="L2170" s="3" t="s">
        <v>14</v>
      </c>
      <c r="M2170" s="3" t="s">
        <v>4765</v>
      </c>
      <c r="N2170" s="10"/>
    </row>
    <row r="2171" ht="12.75" spans="1:14">
      <c r="A2171" s="3" t="s">
        <v>4847</v>
      </c>
      <c r="B2171" s="3">
        <v>12183</v>
      </c>
      <c r="E2171" s="91" t="s">
        <v>10</v>
      </c>
      <c r="F2171" s="91" t="s">
        <v>2838</v>
      </c>
      <c r="G2171" s="3">
        <v>2019</v>
      </c>
      <c r="H2171" s="3" t="s">
        <v>150</v>
      </c>
      <c r="I2171" s="3" t="s">
        <v>2680</v>
      </c>
      <c r="J2171" s="3">
        <v>642</v>
      </c>
      <c r="K2171" s="3" t="s">
        <v>181</v>
      </c>
      <c r="L2171" s="3" t="s">
        <v>14</v>
      </c>
      <c r="M2171" s="3" t="s">
        <v>4765</v>
      </c>
      <c r="N2171" s="10"/>
    </row>
    <row r="2172" ht="12.75" spans="1:14">
      <c r="A2172" s="3" t="s">
        <v>4847</v>
      </c>
      <c r="B2172" s="3">
        <v>12184</v>
      </c>
      <c r="E2172" s="91" t="s">
        <v>10</v>
      </c>
      <c r="F2172" s="91" t="s">
        <v>2839</v>
      </c>
      <c r="G2172" s="3">
        <v>2019</v>
      </c>
      <c r="H2172" s="3" t="s">
        <v>150</v>
      </c>
      <c r="I2172" s="3" t="s">
        <v>2680</v>
      </c>
      <c r="J2172" s="3">
        <v>238</v>
      </c>
      <c r="K2172" s="3" t="s">
        <v>181</v>
      </c>
      <c r="L2172" s="3" t="s">
        <v>14</v>
      </c>
      <c r="M2172" s="3" t="s">
        <v>4765</v>
      </c>
      <c r="N2172" s="10"/>
    </row>
    <row r="2173" ht="12.75" spans="1:14">
      <c r="A2173" s="3" t="s">
        <v>4847</v>
      </c>
      <c r="B2173" s="3">
        <v>12185</v>
      </c>
      <c r="E2173" s="91" t="s">
        <v>10</v>
      </c>
      <c r="F2173" s="91" t="s">
        <v>2976</v>
      </c>
      <c r="G2173" s="3">
        <v>2019</v>
      </c>
      <c r="H2173" s="3" t="s">
        <v>1845</v>
      </c>
      <c r="I2173" s="3" t="s">
        <v>2680</v>
      </c>
      <c r="J2173" s="3">
        <v>217</v>
      </c>
      <c r="K2173" s="3" t="s">
        <v>2822</v>
      </c>
      <c r="L2173" s="3" t="s">
        <v>14</v>
      </c>
      <c r="M2173" s="3" t="s">
        <v>4765</v>
      </c>
      <c r="N2173" s="10"/>
    </row>
    <row r="2174" ht="12.75" spans="1:14">
      <c r="A2174" s="3" t="s">
        <v>4847</v>
      </c>
      <c r="B2174" s="3">
        <v>12186</v>
      </c>
      <c r="E2174" s="91" t="s">
        <v>10</v>
      </c>
      <c r="F2174" s="91" t="s">
        <v>3019</v>
      </c>
      <c r="G2174" s="3">
        <v>2019</v>
      </c>
      <c r="H2174" s="3" t="s">
        <v>1845</v>
      </c>
      <c r="I2174" s="3" t="s">
        <v>1815</v>
      </c>
      <c r="J2174" s="3">
        <v>87</v>
      </c>
      <c r="K2174" s="3" t="s">
        <v>181</v>
      </c>
      <c r="L2174" s="3" t="s">
        <v>14</v>
      </c>
      <c r="M2174" s="3" t="s">
        <v>4765</v>
      </c>
      <c r="N2174" s="10"/>
    </row>
    <row r="2175" ht="12.75" spans="1:14">
      <c r="A2175" s="3" t="s">
        <v>4847</v>
      </c>
      <c r="B2175" s="3">
        <v>12187</v>
      </c>
      <c r="E2175" s="91" t="s">
        <v>10</v>
      </c>
      <c r="F2175" s="91" t="s">
        <v>2840</v>
      </c>
      <c r="G2175" s="3">
        <v>2019</v>
      </c>
      <c r="H2175" s="3" t="s">
        <v>1845</v>
      </c>
      <c r="I2175" s="3" t="s">
        <v>2713</v>
      </c>
      <c r="J2175" s="3">
        <v>250</v>
      </c>
      <c r="K2175" s="3" t="s">
        <v>181</v>
      </c>
      <c r="L2175" s="3" t="s">
        <v>14</v>
      </c>
      <c r="M2175" s="3" t="s">
        <v>4765</v>
      </c>
      <c r="N2175" s="10"/>
    </row>
    <row r="2176" ht="12.75" spans="1:14">
      <c r="A2176" s="3" t="s">
        <v>4847</v>
      </c>
      <c r="B2176" s="3">
        <v>12188</v>
      </c>
      <c r="E2176" s="91" t="s">
        <v>10</v>
      </c>
      <c r="F2176" s="91" t="s">
        <v>2451</v>
      </c>
      <c r="G2176" s="3">
        <v>2019</v>
      </c>
      <c r="H2176" s="3" t="s">
        <v>1988</v>
      </c>
      <c r="I2176" s="3" t="s">
        <v>2685</v>
      </c>
      <c r="J2176" s="3">
        <v>206</v>
      </c>
      <c r="K2176" s="3" t="s">
        <v>181</v>
      </c>
      <c r="L2176" s="3" t="s">
        <v>14</v>
      </c>
      <c r="M2176" s="3" t="s">
        <v>4765</v>
      </c>
      <c r="N2176" s="10"/>
    </row>
    <row r="2177" ht="12.75" spans="1:14">
      <c r="A2177" s="3" t="s">
        <v>4847</v>
      </c>
      <c r="B2177" s="3">
        <v>12189</v>
      </c>
      <c r="E2177" s="91" t="s">
        <v>10</v>
      </c>
      <c r="F2177" s="91" t="s">
        <v>2977</v>
      </c>
      <c r="G2177" s="3">
        <v>2019</v>
      </c>
      <c r="H2177" s="3" t="s">
        <v>1988</v>
      </c>
      <c r="I2177" s="3" t="s">
        <v>1852</v>
      </c>
      <c r="J2177" s="3">
        <v>11</v>
      </c>
      <c r="K2177" s="3" t="s">
        <v>2261</v>
      </c>
      <c r="L2177" s="3" t="s">
        <v>14</v>
      </c>
      <c r="M2177" s="3" t="s">
        <v>4765</v>
      </c>
      <c r="N2177" s="10"/>
    </row>
    <row r="2178" ht="12.75" spans="1:14">
      <c r="A2178" s="3" t="s">
        <v>4847</v>
      </c>
      <c r="B2178" s="3">
        <v>12190</v>
      </c>
      <c r="E2178" s="91" t="s">
        <v>10</v>
      </c>
      <c r="F2178" s="91" t="s">
        <v>179</v>
      </c>
      <c r="G2178" s="3">
        <v>2019</v>
      </c>
      <c r="H2178" s="3" t="s">
        <v>131</v>
      </c>
      <c r="I2178" s="3" t="s">
        <v>180</v>
      </c>
      <c r="J2178" s="3">
        <v>1</v>
      </c>
      <c r="K2178" s="3" t="s">
        <v>181</v>
      </c>
      <c r="L2178" s="3" t="s">
        <v>14</v>
      </c>
      <c r="M2178" s="3" t="s">
        <v>3769</v>
      </c>
      <c r="N2178" s="10"/>
    </row>
    <row r="2179" ht="12.75" spans="1:14">
      <c r="A2179" s="3" t="s">
        <v>4847</v>
      </c>
      <c r="B2179" s="3">
        <v>12191</v>
      </c>
      <c r="E2179" s="91" t="s">
        <v>10</v>
      </c>
      <c r="F2179" s="91" t="s">
        <v>2750</v>
      </c>
      <c r="G2179" s="3">
        <v>2019</v>
      </c>
      <c r="H2179" s="3" t="s">
        <v>1988</v>
      </c>
      <c r="I2179" s="3" t="s">
        <v>2695</v>
      </c>
      <c r="J2179" s="3">
        <v>299</v>
      </c>
      <c r="K2179" s="3" t="s">
        <v>181</v>
      </c>
      <c r="L2179" s="3" t="s">
        <v>14</v>
      </c>
      <c r="M2179" s="3" t="s">
        <v>4765</v>
      </c>
      <c r="N2179" s="10"/>
    </row>
    <row r="2180" ht="12.75" spans="1:14">
      <c r="A2180" s="3" t="s">
        <v>4847</v>
      </c>
      <c r="B2180" s="3">
        <v>12192</v>
      </c>
      <c r="E2180" s="91" t="s">
        <v>10</v>
      </c>
      <c r="F2180" s="91" t="s">
        <v>2751</v>
      </c>
      <c r="G2180" s="3">
        <v>2019</v>
      </c>
      <c r="H2180" s="3" t="s">
        <v>1988</v>
      </c>
      <c r="I2180" s="3" t="s">
        <v>1855</v>
      </c>
      <c r="J2180" s="3">
        <v>8</v>
      </c>
      <c r="K2180" s="3" t="s">
        <v>2752</v>
      </c>
      <c r="L2180" s="3" t="s">
        <v>14</v>
      </c>
      <c r="M2180" s="3" t="s">
        <v>4765</v>
      </c>
      <c r="N2180" s="10"/>
    </row>
    <row r="2181" ht="12.75" spans="1:14">
      <c r="A2181" s="3" t="s">
        <v>4847</v>
      </c>
      <c r="B2181" s="3">
        <v>12193</v>
      </c>
      <c r="E2181" s="91" t="s">
        <v>10</v>
      </c>
      <c r="F2181" s="91" t="s">
        <v>2978</v>
      </c>
      <c r="G2181" s="3">
        <v>2019</v>
      </c>
      <c r="H2181" s="3" t="s">
        <v>72</v>
      </c>
      <c r="I2181" s="3" t="s">
        <v>1855</v>
      </c>
      <c r="J2181" s="3">
        <v>257</v>
      </c>
      <c r="K2181" s="3" t="s">
        <v>181</v>
      </c>
      <c r="L2181" s="3" t="s">
        <v>14</v>
      </c>
      <c r="M2181" s="3" t="s">
        <v>4765</v>
      </c>
      <c r="N2181" s="10"/>
    </row>
    <row r="2182" ht="12.75" spans="1:14">
      <c r="A2182" s="3" t="s">
        <v>4847</v>
      </c>
      <c r="B2182" s="3">
        <v>12194</v>
      </c>
      <c r="E2182" s="91" t="s">
        <v>10</v>
      </c>
      <c r="F2182" s="91" t="s">
        <v>1074</v>
      </c>
      <c r="G2182" s="3">
        <v>2020</v>
      </c>
      <c r="H2182" s="3" t="s">
        <v>1016</v>
      </c>
      <c r="I2182" s="3" t="s">
        <v>1003</v>
      </c>
      <c r="J2182" s="3">
        <v>18</v>
      </c>
      <c r="K2182" s="3" t="s">
        <v>181</v>
      </c>
      <c r="L2182" s="3" t="s">
        <v>40</v>
      </c>
      <c r="M2182" s="3" t="s">
        <v>3770</v>
      </c>
      <c r="N2182" s="10"/>
    </row>
    <row r="2183" ht="12.75" spans="1:14">
      <c r="A2183" s="3" t="s">
        <v>4847</v>
      </c>
      <c r="B2183" s="3">
        <v>12195</v>
      </c>
      <c r="E2183" s="91" t="s">
        <v>10</v>
      </c>
      <c r="F2183" s="91" t="s">
        <v>2841</v>
      </c>
      <c r="G2183" s="3">
        <v>2019</v>
      </c>
      <c r="H2183" s="3" t="s">
        <v>1988</v>
      </c>
      <c r="I2183" s="3" t="s">
        <v>2685</v>
      </c>
      <c r="J2183" s="3">
        <v>300</v>
      </c>
      <c r="K2183" s="3" t="s">
        <v>181</v>
      </c>
      <c r="L2183" s="3" t="s">
        <v>40</v>
      </c>
      <c r="M2183" s="3" t="s">
        <v>4765</v>
      </c>
      <c r="N2183" s="10"/>
    </row>
    <row r="2184" ht="12.75" spans="1:14">
      <c r="A2184" s="3" t="s">
        <v>4847</v>
      </c>
      <c r="B2184" s="3">
        <v>12196</v>
      </c>
      <c r="E2184" s="91" t="s">
        <v>10</v>
      </c>
      <c r="F2184" s="91" t="s">
        <v>2979</v>
      </c>
      <c r="G2184" s="3">
        <v>2019</v>
      </c>
      <c r="H2184" s="3" t="s">
        <v>72</v>
      </c>
      <c r="I2184" s="3" t="s">
        <v>1983</v>
      </c>
      <c r="J2184" s="3">
        <v>18</v>
      </c>
      <c r="K2184" s="3" t="s">
        <v>2080</v>
      </c>
      <c r="L2184" s="3" t="s">
        <v>40</v>
      </c>
      <c r="M2184" s="3" t="s">
        <v>4765</v>
      </c>
      <c r="N2184" s="10"/>
    </row>
    <row r="2185" ht="12.75" spans="1:14">
      <c r="A2185" s="3" t="s">
        <v>4847</v>
      </c>
      <c r="B2185" s="3">
        <v>12197</v>
      </c>
      <c r="E2185" s="91" t="s">
        <v>10</v>
      </c>
      <c r="F2185" s="91" t="s">
        <v>2980</v>
      </c>
      <c r="G2185" s="3">
        <v>2019</v>
      </c>
      <c r="H2185" s="3" t="s">
        <v>72</v>
      </c>
      <c r="I2185" s="3" t="s">
        <v>1983</v>
      </c>
      <c r="J2185" s="3">
        <v>10</v>
      </c>
      <c r="K2185" s="3" t="s">
        <v>2981</v>
      </c>
      <c r="L2185" s="3" t="s">
        <v>40</v>
      </c>
      <c r="M2185" s="3" t="s">
        <v>4765</v>
      </c>
      <c r="N2185" s="10"/>
    </row>
    <row r="2186" ht="12.75" spans="1:14">
      <c r="A2186" s="3" t="s">
        <v>4847</v>
      </c>
      <c r="B2186" s="3">
        <v>12198</v>
      </c>
      <c r="E2186" s="91" t="s">
        <v>10</v>
      </c>
      <c r="F2186" s="91" t="s">
        <v>2842</v>
      </c>
      <c r="G2186" s="3">
        <v>2019</v>
      </c>
      <c r="H2186" s="3" t="s">
        <v>72</v>
      </c>
      <c r="I2186" s="3" t="s">
        <v>1983</v>
      </c>
      <c r="J2186" s="3">
        <v>3</v>
      </c>
      <c r="K2186" s="3" t="s">
        <v>89</v>
      </c>
      <c r="L2186" s="3" t="s">
        <v>40</v>
      </c>
      <c r="M2186" s="3" t="s">
        <v>4765</v>
      </c>
      <c r="N2186" s="10"/>
    </row>
    <row r="2187" ht="12.75" spans="1:14">
      <c r="A2187" s="3" t="s">
        <v>4847</v>
      </c>
      <c r="B2187" s="3">
        <v>12199</v>
      </c>
      <c r="E2187" s="91" t="s">
        <v>10</v>
      </c>
      <c r="F2187" s="91" t="s">
        <v>2843</v>
      </c>
      <c r="G2187" s="3">
        <v>2019</v>
      </c>
      <c r="H2187" s="3" t="s">
        <v>1845</v>
      </c>
      <c r="I2187" s="3" t="s">
        <v>2685</v>
      </c>
      <c r="J2187" s="3">
        <v>206</v>
      </c>
      <c r="K2187" s="3" t="s">
        <v>181</v>
      </c>
      <c r="L2187" s="3" t="s">
        <v>14</v>
      </c>
      <c r="M2187" s="3" t="s">
        <v>4765</v>
      </c>
      <c r="N2187" s="10"/>
    </row>
    <row r="2188" ht="12.75" spans="1:14">
      <c r="A2188" s="3" t="s">
        <v>4847</v>
      </c>
      <c r="B2188" s="3">
        <v>12200</v>
      </c>
      <c r="E2188" s="91" t="s">
        <v>10</v>
      </c>
      <c r="F2188" s="91" t="s">
        <v>3069</v>
      </c>
      <c r="G2188" s="3">
        <v>2019</v>
      </c>
      <c r="H2188" s="3" t="s">
        <v>2517</v>
      </c>
      <c r="I2188" s="3" t="s">
        <v>1852</v>
      </c>
      <c r="J2188" s="3">
        <v>251</v>
      </c>
      <c r="K2188" s="3" t="s">
        <v>181</v>
      </c>
      <c r="L2188" s="3" t="s">
        <v>14</v>
      </c>
      <c r="M2188" s="3" t="s">
        <v>4765</v>
      </c>
      <c r="N2188" s="10"/>
    </row>
    <row r="2189" ht="12.75" spans="1:14">
      <c r="A2189" s="3" t="s">
        <v>4847</v>
      </c>
      <c r="B2189" s="3">
        <v>12201</v>
      </c>
      <c r="E2189" s="91" t="s">
        <v>10</v>
      </c>
      <c r="F2189" s="91" t="s">
        <v>3070</v>
      </c>
      <c r="G2189" s="3">
        <v>2019</v>
      </c>
      <c r="H2189" s="3" t="s">
        <v>72</v>
      </c>
      <c r="I2189" s="3" t="s">
        <v>1855</v>
      </c>
      <c r="J2189" s="3">
        <v>257</v>
      </c>
      <c r="K2189" s="3" t="s">
        <v>181</v>
      </c>
      <c r="L2189" s="3" t="s">
        <v>14</v>
      </c>
      <c r="M2189" s="3" t="s">
        <v>4765</v>
      </c>
      <c r="N2189" s="10"/>
    </row>
    <row r="2190" ht="12.75" spans="1:14">
      <c r="A2190" s="3" t="s">
        <v>4847</v>
      </c>
      <c r="B2190" s="3">
        <v>12202</v>
      </c>
      <c r="E2190" s="91" t="s">
        <v>10</v>
      </c>
      <c r="F2190" s="91" t="s">
        <v>3071</v>
      </c>
      <c r="G2190" s="3">
        <v>2019</v>
      </c>
      <c r="H2190" s="3" t="s">
        <v>1988</v>
      </c>
      <c r="I2190" s="3" t="s">
        <v>2691</v>
      </c>
      <c r="J2190" s="3">
        <v>224</v>
      </c>
      <c r="K2190" s="3" t="s">
        <v>181</v>
      </c>
      <c r="L2190" s="3" t="s">
        <v>14</v>
      </c>
      <c r="M2190" s="3" t="s">
        <v>4765</v>
      </c>
      <c r="N2190" s="10"/>
    </row>
    <row r="2191" ht="12.75" spans="1:14">
      <c r="A2191" s="3" t="s">
        <v>4847</v>
      </c>
      <c r="B2191" s="3">
        <v>12203</v>
      </c>
      <c r="E2191" s="91" t="s">
        <v>10</v>
      </c>
      <c r="F2191" s="91" t="s">
        <v>3072</v>
      </c>
      <c r="G2191" s="3">
        <v>2019</v>
      </c>
      <c r="H2191" s="3" t="s">
        <v>72</v>
      </c>
      <c r="I2191" s="3" t="s">
        <v>1852</v>
      </c>
      <c r="J2191" s="3">
        <v>288</v>
      </c>
      <c r="K2191" s="3" t="s">
        <v>181</v>
      </c>
      <c r="L2191" s="3" t="s">
        <v>14</v>
      </c>
      <c r="M2191" s="3" t="s">
        <v>4765</v>
      </c>
      <c r="N2191" s="10"/>
    </row>
    <row r="2192" ht="12.75" spans="1:14">
      <c r="A2192" s="3" t="s">
        <v>4847</v>
      </c>
      <c r="B2192" s="3">
        <v>12204</v>
      </c>
      <c r="E2192" s="91" t="s">
        <v>10</v>
      </c>
      <c r="F2192" s="91" t="s">
        <v>3073</v>
      </c>
      <c r="G2192" s="3">
        <v>2019</v>
      </c>
      <c r="H2192" s="3" t="s">
        <v>72</v>
      </c>
      <c r="I2192" s="3" t="s">
        <v>1852</v>
      </c>
      <c r="J2192" s="3">
        <v>288</v>
      </c>
      <c r="K2192" s="3" t="s">
        <v>181</v>
      </c>
      <c r="L2192" s="3" t="s">
        <v>14</v>
      </c>
      <c r="M2192" s="3" t="s">
        <v>4765</v>
      </c>
      <c r="N2192" s="10"/>
    </row>
    <row r="2193" ht="12.75" spans="1:14">
      <c r="A2193" s="3" t="s">
        <v>4847</v>
      </c>
      <c r="B2193" s="3">
        <v>12205</v>
      </c>
      <c r="E2193" s="91" t="s">
        <v>10</v>
      </c>
      <c r="F2193" s="91" t="s">
        <v>1889</v>
      </c>
      <c r="G2193" s="3">
        <v>2019</v>
      </c>
      <c r="H2193" s="3" t="s">
        <v>150</v>
      </c>
      <c r="I2193" s="3" t="s">
        <v>1841</v>
      </c>
      <c r="J2193" s="3">
        <v>253</v>
      </c>
      <c r="K2193" s="3" t="s">
        <v>181</v>
      </c>
      <c r="L2193" s="3" t="s">
        <v>14</v>
      </c>
      <c r="M2193" s="3" t="s">
        <v>4765</v>
      </c>
      <c r="N2193" s="10"/>
    </row>
    <row r="2194" ht="12.75" spans="1:14">
      <c r="A2194" s="3" t="s">
        <v>4847</v>
      </c>
      <c r="B2194" s="3">
        <v>12206</v>
      </c>
      <c r="E2194" s="91" t="s">
        <v>10</v>
      </c>
      <c r="F2194" s="91" t="s">
        <v>2358</v>
      </c>
      <c r="G2194" s="3">
        <v>2019</v>
      </c>
      <c r="H2194" s="3" t="s">
        <v>150</v>
      </c>
      <c r="I2194" s="3" t="s">
        <v>1841</v>
      </c>
      <c r="J2194" s="3">
        <v>116</v>
      </c>
      <c r="K2194" s="3" t="s">
        <v>210</v>
      </c>
      <c r="L2194" s="3" t="s">
        <v>14</v>
      </c>
      <c r="M2194" s="3" t="s">
        <v>4765</v>
      </c>
      <c r="N2194" s="10"/>
    </row>
    <row r="2195" ht="12.75" spans="1:14">
      <c r="A2195" s="3" t="s">
        <v>4847</v>
      </c>
      <c r="B2195" s="3">
        <v>12207</v>
      </c>
      <c r="E2195" s="91" t="s">
        <v>10</v>
      </c>
      <c r="F2195" s="91" t="s">
        <v>2223</v>
      </c>
      <c r="G2195" s="3">
        <v>2019</v>
      </c>
      <c r="H2195" s="3" t="s">
        <v>150</v>
      </c>
      <c r="I2195" s="3" t="s">
        <v>1841</v>
      </c>
      <c r="J2195" s="3">
        <v>298</v>
      </c>
      <c r="K2195" s="3" t="s">
        <v>33</v>
      </c>
      <c r="L2195" s="3" t="s">
        <v>14</v>
      </c>
      <c r="M2195" s="3" t="s">
        <v>4765</v>
      </c>
      <c r="N2195" s="10"/>
    </row>
    <row r="2196" ht="12.75" spans="1:14">
      <c r="A2196" s="3" t="s">
        <v>4847</v>
      </c>
      <c r="B2196" s="3">
        <v>12208</v>
      </c>
      <c r="E2196" s="91" t="s">
        <v>10</v>
      </c>
      <c r="F2196" s="91" t="s">
        <v>1890</v>
      </c>
      <c r="G2196" s="3">
        <v>2019</v>
      </c>
      <c r="H2196" s="3" t="s">
        <v>150</v>
      </c>
      <c r="I2196" s="3" t="s">
        <v>1841</v>
      </c>
      <c r="J2196" s="3">
        <v>84</v>
      </c>
      <c r="K2196" s="3" t="s">
        <v>210</v>
      </c>
      <c r="L2196" s="3" t="s">
        <v>14</v>
      </c>
      <c r="M2196" s="3" t="s">
        <v>4765</v>
      </c>
      <c r="N2196" s="10"/>
    </row>
    <row r="2197" ht="12.75" spans="1:14">
      <c r="A2197" s="3" t="s">
        <v>4847</v>
      </c>
      <c r="B2197" s="3">
        <v>12209</v>
      </c>
      <c r="E2197" s="91" t="s">
        <v>10</v>
      </c>
      <c r="F2197" s="91" t="s">
        <v>2009</v>
      </c>
      <c r="G2197" s="3">
        <v>2019</v>
      </c>
      <c r="H2197" s="3" t="s">
        <v>303</v>
      </c>
      <c r="I2197" s="3" t="s">
        <v>1841</v>
      </c>
      <c r="J2197" s="3">
        <v>161</v>
      </c>
      <c r="K2197" s="3" t="s">
        <v>210</v>
      </c>
      <c r="L2197" s="3" t="s">
        <v>27</v>
      </c>
      <c r="M2197" s="3" t="s">
        <v>4765</v>
      </c>
      <c r="N2197" s="10"/>
    </row>
    <row r="2198" ht="12.75" spans="1:14">
      <c r="A2198" s="3" t="s">
        <v>4847</v>
      </c>
      <c r="B2198" s="3">
        <v>12210</v>
      </c>
      <c r="E2198" s="91" t="s">
        <v>10</v>
      </c>
      <c r="F2198" s="91" t="s">
        <v>3074</v>
      </c>
      <c r="G2198" s="3">
        <v>2019</v>
      </c>
      <c r="H2198" s="3" t="s">
        <v>1845</v>
      </c>
      <c r="I2198" s="3" t="s">
        <v>2691</v>
      </c>
      <c r="J2198" s="3">
        <v>224</v>
      </c>
      <c r="K2198" s="3" t="s">
        <v>181</v>
      </c>
      <c r="L2198" s="3" t="s">
        <v>14</v>
      </c>
      <c r="M2198" s="3" t="s">
        <v>4765</v>
      </c>
      <c r="N2198" s="10"/>
    </row>
    <row r="2199" ht="12.75" spans="1:14">
      <c r="A2199" s="3" t="s">
        <v>4847</v>
      </c>
      <c r="B2199" s="3">
        <v>12211</v>
      </c>
      <c r="E2199" s="91" t="s">
        <v>10</v>
      </c>
      <c r="F2199" s="91" t="s">
        <v>2982</v>
      </c>
      <c r="G2199" s="3">
        <v>2019</v>
      </c>
      <c r="H2199" s="3" t="s">
        <v>1845</v>
      </c>
      <c r="I2199" s="3" t="s">
        <v>2716</v>
      </c>
      <c r="J2199" s="3">
        <v>204</v>
      </c>
      <c r="K2199" s="3" t="s">
        <v>704</v>
      </c>
      <c r="L2199" s="3" t="s">
        <v>14</v>
      </c>
      <c r="M2199" s="3" t="s">
        <v>4765</v>
      </c>
      <c r="N2199" s="10"/>
    </row>
    <row r="2200" ht="12.75" spans="1:14">
      <c r="A2200" s="3" t="s">
        <v>4847</v>
      </c>
      <c r="B2200" s="3">
        <v>12212</v>
      </c>
      <c r="E2200" s="91" t="s">
        <v>10</v>
      </c>
      <c r="F2200" s="91" t="s">
        <v>2983</v>
      </c>
      <c r="G2200" s="3">
        <v>2019</v>
      </c>
      <c r="H2200" s="3" t="s">
        <v>303</v>
      </c>
      <c r="I2200" s="3" t="s">
        <v>1778</v>
      </c>
      <c r="J2200" s="3">
        <v>151</v>
      </c>
      <c r="K2200" s="3" t="s">
        <v>181</v>
      </c>
      <c r="L2200" s="3" t="s">
        <v>14</v>
      </c>
      <c r="M2200" s="3" t="s">
        <v>4765</v>
      </c>
      <c r="N2200" s="10"/>
    </row>
    <row r="2201" ht="12.75" spans="1:14">
      <c r="A2201" s="3" t="s">
        <v>4847</v>
      </c>
      <c r="B2201" s="3">
        <v>12213</v>
      </c>
      <c r="E2201" s="91" t="s">
        <v>10</v>
      </c>
      <c r="F2201" s="91" t="s">
        <v>3075</v>
      </c>
      <c r="G2201" s="3">
        <v>2019</v>
      </c>
      <c r="H2201" s="3" t="s">
        <v>148</v>
      </c>
      <c r="I2201" s="3" t="s">
        <v>3076</v>
      </c>
      <c r="J2201" s="3">
        <v>80</v>
      </c>
      <c r="K2201" s="3" t="s">
        <v>557</v>
      </c>
      <c r="L2201" s="3" t="s">
        <v>14</v>
      </c>
      <c r="M2201" s="3" t="s">
        <v>4765</v>
      </c>
      <c r="N2201" s="10"/>
    </row>
    <row r="2202" ht="12.75" spans="1:14">
      <c r="A2202" s="3" t="s">
        <v>4847</v>
      </c>
      <c r="B2202" s="3">
        <v>12214</v>
      </c>
      <c r="E2202" s="91" t="s">
        <v>10</v>
      </c>
      <c r="F2202" s="91" t="s">
        <v>1891</v>
      </c>
      <c r="G2202" s="3">
        <v>2019</v>
      </c>
      <c r="H2202" s="3" t="s">
        <v>1845</v>
      </c>
      <c r="I2202" s="3" t="s">
        <v>1778</v>
      </c>
      <c r="J2202" s="3">
        <v>258</v>
      </c>
      <c r="K2202" s="3" t="s">
        <v>210</v>
      </c>
      <c r="L2202" s="3" t="s">
        <v>14</v>
      </c>
      <c r="M2202" s="3" t="s">
        <v>4765</v>
      </c>
      <c r="N2202" s="10"/>
    </row>
    <row r="2203" ht="12.75" spans="1:14">
      <c r="A2203" s="3" t="s">
        <v>4847</v>
      </c>
      <c r="B2203" s="3">
        <v>12215</v>
      </c>
      <c r="E2203" s="91" t="s">
        <v>10</v>
      </c>
      <c r="F2203" s="91" t="s">
        <v>2106</v>
      </c>
      <c r="G2203" s="3">
        <v>1988</v>
      </c>
      <c r="H2203" s="3" t="s">
        <v>1072</v>
      </c>
      <c r="I2203" s="3" t="s">
        <v>2107</v>
      </c>
      <c r="J2203" s="3">
        <v>16</v>
      </c>
      <c r="K2203" s="3" t="s">
        <v>181</v>
      </c>
      <c r="L2203" s="3" t="s">
        <v>14</v>
      </c>
      <c r="M2203" s="3" t="s">
        <v>4765</v>
      </c>
      <c r="N2203" s="10"/>
    </row>
    <row r="2204" ht="12.75" spans="1:14">
      <c r="A2204" s="3" t="s">
        <v>4847</v>
      </c>
      <c r="B2204" s="3">
        <f t="shared" ref="B2204:B2220" si="10">B2203+1</f>
        <v>12216</v>
      </c>
      <c r="E2204" s="91" t="s">
        <v>10</v>
      </c>
      <c r="F2204" s="91" t="s">
        <v>2108</v>
      </c>
      <c r="G2204" s="3">
        <v>1988</v>
      </c>
      <c r="H2204" s="3" t="s">
        <v>1072</v>
      </c>
      <c r="I2204" s="3" t="s">
        <v>2107</v>
      </c>
      <c r="J2204" s="3">
        <v>16</v>
      </c>
      <c r="K2204" s="3" t="s">
        <v>181</v>
      </c>
      <c r="L2204" s="3" t="s">
        <v>14</v>
      </c>
      <c r="M2204" s="3" t="s">
        <v>4765</v>
      </c>
      <c r="N2204" s="10"/>
    </row>
    <row r="2205" ht="12.75" spans="1:14">
      <c r="A2205" s="3" t="s">
        <v>4847</v>
      </c>
      <c r="B2205" s="3">
        <f t="shared" si="10"/>
        <v>12217</v>
      </c>
      <c r="E2205" s="91" t="s">
        <v>10</v>
      </c>
      <c r="F2205" s="91" t="s">
        <v>2109</v>
      </c>
      <c r="G2205" s="3">
        <v>1988</v>
      </c>
      <c r="H2205" s="3" t="s">
        <v>1072</v>
      </c>
      <c r="I2205" s="3" t="s">
        <v>2107</v>
      </c>
      <c r="J2205" s="3">
        <v>16</v>
      </c>
      <c r="K2205" s="3" t="s">
        <v>181</v>
      </c>
      <c r="L2205" s="3" t="s">
        <v>14</v>
      </c>
      <c r="M2205" s="3" t="s">
        <v>4765</v>
      </c>
      <c r="N2205" s="10"/>
    </row>
    <row r="2206" ht="12.75" spans="1:14">
      <c r="A2206" s="3" t="s">
        <v>4847</v>
      </c>
      <c r="B2206" s="3">
        <f t="shared" si="10"/>
        <v>12218</v>
      </c>
      <c r="E2206" s="91" t="s">
        <v>10</v>
      </c>
      <c r="F2206" s="91" t="s">
        <v>2905</v>
      </c>
      <c r="G2206" s="3">
        <v>1988</v>
      </c>
      <c r="H2206" s="3" t="s">
        <v>1072</v>
      </c>
      <c r="I2206" s="3" t="s">
        <v>2107</v>
      </c>
      <c r="J2206" s="3">
        <v>16</v>
      </c>
      <c r="K2206" s="3" t="s">
        <v>181</v>
      </c>
      <c r="L2206" s="3" t="s">
        <v>27</v>
      </c>
      <c r="M2206" s="3" t="s">
        <v>4765</v>
      </c>
      <c r="N2206" s="10"/>
    </row>
    <row r="2207" ht="12.75" spans="1:14">
      <c r="A2207" s="3" t="s">
        <v>4847</v>
      </c>
      <c r="B2207" s="3">
        <f t="shared" si="10"/>
        <v>12219</v>
      </c>
      <c r="E2207" s="91" t="s">
        <v>10</v>
      </c>
      <c r="F2207" s="91" t="s">
        <v>2906</v>
      </c>
      <c r="G2207" s="3">
        <v>1988</v>
      </c>
      <c r="H2207" s="3" t="s">
        <v>1072</v>
      </c>
      <c r="I2207" s="3" t="s">
        <v>2107</v>
      </c>
      <c r="J2207" s="3">
        <v>16</v>
      </c>
      <c r="K2207" s="3" t="s">
        <v>181</v>
      </c>
      <c r="L2207" s="3" t="s">
        <v>27</v>
      </c>
      <c r="M2207" s="3" t="s">
        <v>4765</v>
      </c>
      <c r="N2207" s="10"/>
    </row>
    <row r="2208" ht="12.75" spans="1:14">
      <c r="A2208" s="3" t="s">
        <v>4847</v>
      </c>
      <c r="B2208" s="3">
        <f t="shared" si="10"/>
        <v>12220</v>
      </c>
      <c r="E2208" s="91" t="s">
        <v>10</v>
      </c>
      <c r="F2208" s="91" t="s">
        <v>2907</v>
      </c>
      <c r="G2208" s="3">
        <v>1988</v>
      </c>
      <c r="H2208" s="3" t="s">
        <v>1072</v>
      </c>
      <c r="I2208" s="3" t="s">
        <v>2107</v>
      </c>
      <c r="J2208" s="3">
        <v>16</v>
      </c>
      <c r="K2208" s="3" t="s">
        <v>181</v>
      </c>
      <c r="L2208" s="3" t="s">
        <v>27</v>
      </c>
      <c r="M2208" s="3" t="s">
        <v>4765</v>
      </c>
      <c r="N2208" s="10"/>
    </row>
    <row r="2209" ht="12.75" spans="1:14">
      <c r="A2209" s="3" t="s">
        <v>4847</v>
      </c>
      <c r="B2209" s="3">
        <f t="shared" si="10"/>
        <v>12221</v>
      </c>
      <c r="E2209" s="91" t="s">
        <v>10</v>
      </c>
      <c r="F2209" s="91" t="s">
        <v>2908</v>
      </c>
      <c r="G2209" s="3">
        <v>1988</v>
      </c>
      <c r="H2209" s="3" t="s">
        <v>1072</v>
      </c>
      <c r="I2209" s="3" t="s">
        <v>2107</v>
      </c>
      <c r="J2209" s="3">
        <v>16</v>
      </c>
      <c r="K2209" s="3" t="s">
        <v>181</v>
      </c>
      <c r="L2209" s="3" t="s">
        <v>27</v>
      </c>
      <c r="M2209" s="3" t="s">
        <v>4765</v>
      </c>
      <c r="N2209" s="10"/>
    </row>
    <row r="2210" ht="12.75" spans="1:14">
      <c r="A2210" s="3" t="s">
        <v>4847</v>
      </c>
      <c r="B2210" s="3">
        <f t="shared" si="10"/>
        <v>12222</v>
      </c>
      <c r="E2210" s="91" t="s">
        <v>10</v>
      </c>
      <c r="F2210" s="91" t="s">
        <v>2909</v>
      </c>
      <c r="G2210" s="3">
        <v>1988</v>
      </c>
      <c r="H2210" s="3" t="s">
        <v>1072</v>
      </c>
      <c r="I2210" s="3" t="s">
        <v>2107</v>
      </c>
      <c r="J2210" s="3">
        <v>16</v>
      </c>
      <c r="K2210" s="3" t="s">
        <v>181</v>
      </c>
      <c r="L2210" s="3" t="s">
        <v>27</v>
      </c>
      <c r="M2210" s="3" t="s">
        <v>4765</v>
      </c>
      <c r="N2210" s="10"/>
    </row>
    <row r="2211" ht="12.75" spans="1:14">
      <c r="A2211" s="3" t="s">
        <v>4847</v>
      </c>
      <c r="B2211" s="3">
        <f t="shared" si="10"/>
        <v>12223</v>
      </c>
      <c r="E2211" s="91" t="s">
        <v>10</v>
      </c>
      <c r="F2211" s="91" t="s">
        <v>2910</v>
      </c>
      <c r="G2211" s="3">
        <v>1988</v>
      </c>
      <c r="H2211" s="3" t="s">
        <v>1072</v>
      </c>
      <c r="I2211" s="3" t="s">
        <v>2107</v>
      </c>
      <c r="J2211" s="3">
        <v>16</v>
      </c>
      <c r="K2211" s="3" t="s">
        <v>181</v>
      </c>
      <c r="L2211" s="3" t="s">
        <v>27</v>
      </c>
      <c r="M2211" s="3" t="s">
        <v>4765</v>
      </c>
      <c r="N2211" s="10"/>
    </row>
    <row r="2212" ht="12.75" spans="1:14">
      <c r="A2212" s="3" t="s">
        <v>4847</v>
      </c>
      <c r="B2212" s="3">
        <f t="shared" si="10"/>
        <v>12224</v>
      </c>
      <c r="E2212" s="91" t="s">
        <v>10</v>
      </c>
      <c r="F2212" s="91" t="s">
        <v>2911</v>
      </c>
      <c r="G2212" s="3">
        <v>1988</v>
      </c>
      <c r="H2212" s="3" t="s">
        <v>1072</v>
      </c>
      <c r="I2212" s="3" t="s">
        <v>2107</v>
      </c>
      <c r="J2212" s="3">
        <v>16</v>
      </c>
      <c r="K2212" s="3" t="s">
        <v>181</v>
      </c>
      <c r="L2212" s="3" t="s">
        <v>27</v>
      </c>
      <c r="M2212" s="3" t="s">
        <v>4765</v>
      </c>
      <c r="N2212" s="10"/>
    </row>
    <row r="2213" ht="12.75" spans="1:14">
      <c r="A2213" s="3" t="s">
        <v>4847</v>
      </c>
      <c r="B2213" s="3">
        <f t="shared" si="10"/>
        <v>12225</v>
      </c>
      <c r="E2213" s="91" t="s">
        <v>10</v>
      </c>
      <c r="F2213" s="91" t="s">
        <v>2912</v>
      </c>
      <c r="G2213" s="3">
        <v>1988</v>
      </c>
      <c r="H2213" s="3" t="s">
        <v>1072</v>
      </c>
      <c r="I2213" s="3" t="s">
        <v>2107</v>
      </c>
      <c r="J2213" s="3">
        <v>16</v>
      </c>
      <c r="K2213" s="3" t="s">
        <v>181</v>
      </c>
      <c r="L2213" s="3" t="s">
        <v>27</v>
      </c>
      <c r="M2213" s="3" t="s">
        <v>4765</v>
      </c>
      <c r="N2213" s="10"/>
    </row>
    <row r="2214" ht="12.75" spans="1:14">
      <c r="A2214" s="3" t="s">
        <v>4847</v>
      </c>
      <c r="B2214" s="3">
        <f t="shared" si="10"/>
        <v>12226</v>
      </c>
      <c r="E2214" s="91" t="s">
        <v>10</v>
      </c>
      <c r="F2214" s="91" t="s">
        <v>2913</v>
      </c>
      <c r="G2214" s="3">
        <v>1988</v>
      </c>
      <c r="H2214" s="3" t="s">
        <v>1072</v>
      </c>
      <c r="I2214" s="3" t="s">
        <v>2107</v>
      </c>
      <c r="J2214" s="3">
        <v>16</v>
      </c>
      <c r="K2214" s="3" t="s">
        <v>181</v>
      </c>
      <c r="L2214" s="3" t="s">
        <v>27</v>
      </c>
      <c r="M2214" s="3" t="s">
        <v>4765</v>
      </c>
      <c r="N2214" s="10"/>
    </row>
    <row r="2215" ht="12.75" spans="1:14">
      <c r="A2215" s="3" t="s">
        <v>4847</v>
      </c>
      <c r="B2215" s="3">
        <f t="shared" si="10"/>
        <v>12227</v>
      </c>
      <c r="E2215" s="91" t="s">
        <v>10</v>
      </c>
      <c r="F2215" s="91" t="s">
        <v>2914</v>
      </c>
      <c r="G2215" s="3">
        <v>1988</v>
      </c>
      <c r="H2215" s="3" t="s">
        <v>1072</v>
      </c>
      <c r="I2215" s="3" t="s">
        <v>2107</v>
      </c>
      <c r="J2215" s="3">
        <v>16</v>
      </c>
      <c r="K2215" s="3" t="s">
        <v>181</v>
      </c>
      <c r="L2215" s="3" t="s">
        <v>27</v>
      </c>
      <c r="M2215" s="3" t="s">
        <v>4765</v>
      </c>
      <c r="N2215" s="10"/>
    </row>
    <row r="2216" ht="12.75" spans="1:14">
      <c r="A2216" s="3" t="s">
        <v>4847</v>
      </c>
      <c r="B2216" s="3">
        <f t="shared" si="10"/>
        <v>12228</v>
      </c>
      <c r="E2216" s="91" t="s">
        <v>10</v>
      </c>
      <c r="F2216" s="91" t="s">
        <v>2844</v>
      </c>
      <c r="G2216" s="3">
        <v>1988</v>
      </c>
      <c r="H2216" s="3" t="s">
        <v>1072</v>
      </c>
      <c r="I2216" s="3" t="s">
        <v>2107</v>
      </c>
      <c r="J2216" s="3">
        <v>16</v>
      </c>
      <c r="K2216" s="3" t="s">
        <v>181</v>
      </c>
      <c r="L2216" s="3" t="s">
        <v>170</v>
      </c>
      <c r="M2216" s="3" t="s">
        <v>4765</v>
      </c>
      <c r="N2216" s="10"/>
    </row>
    <row r="2217" ht="12.75" spans="1:14">
      <c r="A2217" s="3" t="s">
        <v>4847</v>
      </c>
      <c r="B2217" s="3">
        <f t="shared" si="10"/>
        <v>12229</v>
      </c>
      <c r="E2217" s="91" t="s">
        <v>10</v>
      </c>
      <c r="F2217" s="91" t="s">
        <v>2845</v>
      </c>
      <c r="G2217" s="3">
        <v>1988</v>
      </c>
      <c r="H2217" s="3" t="s">
        <v>1072</v>
      </c>
      <c r="I2217" s="3" t="s">
        <v>1954</v>
      </c>
      <c r="J2217" s="3">
        <v>5</v>
      </c>
      <c r="K2217" s="3" t="s">
        <v>181</v>
      </c>
      <c r="L2217" s="3" t="s">
        <v>27</v>
      </c>
      <c r="M2217" s="3" t="s">
        <v>4765</v>
      </c>
      <c r="N2217" s="10"/>
    </row>
    <row r="2218" ht="12.75" spans="1:14">
      <c r="A2218" s="3" t="s">
        <v>4847</v>
      </c>
      <c r="B2218" s="3">
        <f t="shared" si="10"/>
        <v>12230</v>
      </c>
      <c r="E2218" s="91" t="s">
        <v>10</v>
      </c>
      <c r="F2218" s="91" t="s">
        <v>2846</v>
      </c>
      <c r="G2218" s="3">
        <v>1988</v>
      </c>
      <c r="H2218" s="3" t="s">
        <v>1072</v>
      </c>
      <c r="I2218" s="3" t="s">
        <v>1954</v>
      </c>
      <c r="J2218" s="3">
        <v>5</v>
      </c>
      <c r="K2218" s="3" t="s">
        <v>181</v>
      </c>
      <c r="L2218" s="3" t="s">
        <v>27</v>
      </c>
      <c r="M2218" s="3" t="s">
        <v>4765</v>
      </c>
      <c r="N2218" s="10"/>
    </row>
    <row r="2219" ht="12.75" spans="1:14">
      <c r="A2219" s="3" t="s">
        <v>4847</v>
      </c>
      <c r="B2219" s="3">
        <f t="shared" si="10"/>
        <v>12231</v>
      </c>
      <c r="E2219" s="91" t="s">
        <v>10</v>
      </c>
      <c r="F2219" s="91" t="s">
        <v>2847</v>
      </c>
      <c r="G2219" s="3">
        <v>1988</v>
      </c>
      <c r="H2219" s="3" t="s">
        <v>1072</v>
      </c>
      <c r="I2219" s="3" t="s">
        <v>1954</v>
      </c>
      <c r="J2219" s="3">
        <v>5</v>
      </c>
      <c r="K2219" s="3" t="s">
        <v>181</v>
      </c>
      <c r="L2219" s="3" t="s">
        <v>27</v>
      </c>
      <c r="M2219" s="3" t="s">
        <v>4765</v>
      </c>
      <c r="N2219" s="10"/>
    </row>
    <row r="2220" ht="12.75" spans="1:14">
      <c r="A2220" s="3" t="s">
        <v>4847</v>
      </c>
      <c r="B2220" s="3">
        <f t="shared" si="10"/>
        <v>12232</v>
      </c>
      <c r="E2220" s="91" t="s">
        <v>10</v>
      </c>
      <c r="F2220" s="91" t="s">
        <v>2048</v>
      </c>
      <c r="G2220" s="3">
        <v>1988</v>
      </c>
      <c r="H2220" s="3" t="s">
        <v>1072</v>
      </c>
      <c r="I2220" s="3" t="s">
        <v>1958</v>
      </c>
      <c r="J2220" s="3">
        <v>64</v>
      </c>
      <c r="K2220" s="3" t="s">
        <v>181</v>
      </c>
      <c r="L2220" s="3" t="s">
        <v>27</v>
      </c>
      <c r="M2220" s="3" t="s">
        <v>4765</v>
      </c>
      <c r="N2220" s="10"/>
    </row>
    <row r="2221" ht="12.75" spans="2:14">
      <c r="B2221" s="3">
        <v>12234</v>
      </c>
      <c r="E2221" s="91" t="s">
        <v>10</v>
      </c>
      <c r="F2221" s="91" t="s">
        <v>725</v>
      </c>
      <c r="G2221" s="3">
        <v>1987</v>
      </c>
      <c r="H2221" s="3" t="s">
        <v>166</v>
      </c>
      <c r="I2221" s="3" t="s">
        <v>726</v>
      </c>
      <c r="J2221" s="3">
        <v>362</v>
      </c>
      <c r="K2221" s="3" t="s">
        <v>181</v>
      </c>
      <c r="L2221" s="3" t="s">
        <v>14</v>
      </c>
      <c r="M2221" s="3" t="s">
        <v>3769</v>
      </c>
      <c r="N2221" s="10"/>
    </row>
    <row r="2222" ht="12.75" spans="2:14">
      <c r="B2222" s="3">
        <f t="shared" ref="B2222:B2268" si="11">B2221+1</f>
        <v>12235</v>
      </c>
      <c r="E2222" s="91" t="s">
        <v>10</v>
      </c>
      <c r="F2222" s="91" t="s">
        <v>727</v>
      </c>
      <c r="G2222" s="3">
        <v>1987</v>
      </c>
      <c r="H2222" s="3" t="s">
        <v>166</v>
      </c>
      <c r="I2222" s="3" t="s">
        <v>726</v>
      </c>
      <c r="J2222" s="3">
        <v>362</v>
      </c>
      <c r="K2222" s="3" t="s">
        <v>181</v>
      </c>
      <c r="L2222" s="3" t="s">
        <v>14</v>
      </c>
      <c r="M2222" s="3" t="s">
        <v>3769</v>
      </c>
      <c r="N2222" s="10"/>
    </row>
    <row r="2223" ht="12.75" spans="2:14">
      <c r="B2223" s="3">
        <f t="shared" si="11"/>
        <v>12236</v>
      </c>
      <c r="E2223" s="91" t="s">
        <v>10</v>
      </c>
      <c r="F2223" s="91" t="s">
        <v>728</v>
      </c>
      <c r="G2223" s="3">
        <v>1987</v>
      </c>
      <c r="H2223" s="3" t="s">
        <v>166</v>
      </c>
      <c r="I2223" s="3" t="s">
        <v>726</v>
      </c>
      <c r="J2223" s="3">
        <v>362</v>
      </c>
      <c r="K2223" s="3" t="s">
        <v>181</v>
      </c>
      <c r="L2223" s="3" t="s">
        <v>14</v>
      </c>
      <c r="M2223" s="3" t="s">
        <v>3769</v>
      </c>
      <c r="N2223" s="10"/>
    </row>
    <row r="2224" ht="12.75" spans="2:14">
      <c r="B2224" s="3">
        <f t="shared" si="11"/>
        <v>12237</v>
      </c>
      <c r="E2224" s="91" t="s">
        <v>10</v>
      </c>
      <c r="F2224" s="91" t="s">
        <v>729</v>
      </c>
      <c r="G2224" s="3">
        <v>1987</v>
      </c>
      <c r="H2224" s="3" t="s">
        <v>166</v>
      </c>
      <c r="I2224" s="3" t="s">
        <v>726</v>
      </c>
      <c r="J2224" s="3">
        <v>362</v>
      </c>
      <c r="K2224" s="3" t="s">
        <v>181</v>
      </c>
      <c r="L2224" s="3" t="s">
        <v>14</v>
      </c>
      <c r="M2224" s="3" t="s">
        <v>3769</v>
      </c>
      <c r="N2224" s="10"/>
    </row>
    <row r="2225" ht="12.75" spans="2:14">
      <c r="B2225" s="3">
        <f t="shared" si="11"/>
        <v>12238</v>
      </c>
      <c r="E2225" s="91" t="s">
        <v>10</v>
      </c>
      <c r="F2225" s="91" t="s">
        <v>730</v>
      </c>
      <c r="G2225" s="3">
        <v>1987</v>
      </c>
      <c r="H2225" s="3" t="s">
        <v>166</v>
      </c>
      <c r="I2225" s="3" t="s">
        <v>726</v>
      </c>
      <c r="J2225" s="3">
        <v>362</v>
      </c>
      <c r="K2225" s="3" t="s">
        <v>181</v>
      </c>
      <c r="L2225" s="3" t="s">
        <v>14</v>
      </c>
      <c r="M2225" s="3" t="s">
        <v>3769</v>
      </c>
      <c r="N2225" s="10"/>
    </row>
    <row r="2226" ht="12.75" spans="2:14">
      <c r="B2226" s="3">
        <f t="shared" si="11"/>
        <v>12239</v>
      </c>
      <c r="E2226" s="91" t="s">
        <v>10</v>
      </c>
      <c r="F2226" s="91" t="s">
        <v>731</v>
      </c>
      <c r="G2226" s="3">
        <v>1987</v>
      </c>
      <c r="H2226" s="3" t="s">
        <v>166</v>
      </c>
      <c r="I2226" s="3" t="s">
        <v>726</v>
      </c>
      <c r="J2226" s="3">
        <v>362</v>
      </c>
      <c r="K2226" s="3" t="s">
        <v>181</v>
      </c>
      <c r="L2226" s="3" t="s">
        <v>14</v>
      </c>
      <c r="M2226" s="3" t="s">
        <v>3769</v>
      </c>
      <c r="N2226" s="10"/>
    </row>
    <row r="2227" ht="12.75" spans="2:14">
      <c r="B2227" s="3">
        <f t="shared" si="11"/>
        <v>12240</v>
      </c>
      <c r="E2227" s="91" t="s">
        <v>10</v>
      </c>
      <c r="F2227" s="91" t="s">
        <v>732</v>
      </c>
      <c r="G2227" s="3">
        <v>1987</v>
      </c>
      <c r="H2227" s="3" t="s">
        <v>166</v>
      </c>
      <c r="I2227" s="3" t="s">
        <v>726</v>
      </c>
      <c r="J2227" s="3">
        <v>362</v>
      </c>
      <c r="K2227" s="3" t="s">
        <v>181</v>
      </c>
      <c r="L2227" s="3" t="s">
        <v>14</v>
      </c>
      <c r="M2227" s="3" t="s">
        <v>3769</v>
      </c>
      <c r="N2227" s="10"/>
    </row>
    <row r="2228" ht="12.75" spans="2:14">
      <c r="B2228" s="3">
        <f t="shared" si="11"/>
        <v>12241</v>
      </c>
      <c r="E2228" s="91" t="s">
        <v>10</v>
      </c>
      <c r="F2228" s="91" t="s">
        <v>733</v>
      </c>
      <c r="G2228" s="3">
        <v>1987</v>
      </c>
      <c r="H2228" s="3" t="s">
        <v>166</v>
      </c>
      <c r="I2228" s="3" t="s">
        <v>726</v>
      </c>
      <c r="J2228" s="3">
        <v>362</v>
      </c>
      <c r="K2228" s="3" t="s">
        <v>181</v>
      </c>
      <c r="L2228" s="3" t="s">
        <v>14</v>
      </c>
      <c r="M2228" s="3" t="s">
        <v>3769</v>
      </c>
      <c r="N2228" s="10"/>
    </row>
    <row r="2229" ht="12.75" spans="2:14">
      <c r="B2229" s="3">
        <f t="shared" si="11"/>
        <v>12242</v>
      </c>
      <c r="E2229" s="91" t="s">
        <v>10</v>
      </c>
      <c r="F2229" s="91" t="s">
        <v>734</v>
      </c>
      <c r="G2229" s="3">
        <v>1987</v>
      </c>
      <c r="H2229" s="3" t="s">
        <v>166</v>
      </c>
      <c r="I2229" s="3" t="s">
        <v>726</v>
      </c>
      <c r="J2229" s="3">
        <v>362</v>
      </c>
      <c r="K2229" s="3" t="s">
        <v>181</v>
      </c>
      <c r="L2229" s="3" t="s">
        <v>14</v>
      </c>
      <c r="M2229" s="3" t="s">
        <v>3769</v>
      </c>
      <c r="N2229" s="10"/>
    </row>
    <row r="2230" ht="12.75" spans="2:14">
      <c r="B2230" s="3">
        <f t="shared" si="11"/>
        <v>12243</v>
      </c>
      <c r="E2230" s="91" t="s">
        <v>10</v>
      </c>
      <c r="F2230" s="91" t="s">
        <v>735</v>
      </c>
      <c r="G2230" s="3">
        <v>1987</v>
      </c>
      <c r="H2230" s="3" t="s">
        <v>166</v>
      </c>
      <c r="I2230" s="3" t="s">
        <v>726</v>
      </c>
      <c r="J2230" s="3">
        <v>362</v>
      </c>
      <c r="K2230" s="3" t="s">
        <v>181</v>
      </c>
      <c r="L2230" s="3" t="s">
        <v>14</v>
      </c>
      <c r="M2230" s="3" t="s">
        <v>3769</v>
      </c>
      <c r="N2230" s="10"/>
    </row>
    <row r="2231" ht="12.75" spans="2:14">
      <c r="B2231" s="3">
        <f t="shared" si="11"/>
        <v>12244</v>
      </c>
      <c r="E2231" s="91" t="s">
        <v>10</v>
      </c>
      <c r="F2231" s="91" t="s">
        <v>812</v>
      </c>
      <c r="G2231" s="3">
        <v>1989</v>
      </c>
      <c r="H2231" s="3" t="s">
        <v>196</v>
      </c>
      <c r="I2231" s="3" t="s">
        <v>197</v>
      </c>
      <c r="J2231" s="3">
        <v>486</v>
      </c>
      <c r="K2231" s="3" t="s">
        <v>181</v>
      </c>
      <c r="L2231" s="3" t="s">
        <v>40</v>
      </c>
      <c r="M2231" s="3" t="s">
        <v>3769</v>
      </c>
      <c r="N2231" s="10"/>
    </row>
    <row r="2232" ht="12.75" spans="2:14">
      <c r="B2232" s="3">
        <f t="shared" si="11"/>
        <v>12245</v>
      </c>
      <c r="E2232" s="91" t="s">
        <v>10</v>
      </c>
      <c r="F2232" s="91" t="s">
        <v>813</v>
      </c>
      <c r="G2232" s="3">
        <v>1989</v>
      </c>
      <c r="H2232" s="3" t="s">
        <v>196</v>
      </c>
      <c r="I2232" s="3" t="s">
        <v>197</v>
      </c>
      <c r="J2232" s="3">
        <v>486</v>
      </c>
      <c r="K2232" s="3" t="s">
        <v>181</v>
      </c>
      <c r="L2232" s="3" t="s">
        <v>40</v>
      </c>
      <c r="M2232" s="3" t="s">
        <v>3769</v>
      </c>
      <c r="N2232" s="10"/>
    </row>
    <row r="2233" ht="12.75" spans="2:14">
      <c r="B2233" s="3">
        <f t="shared" si="11"/>
        <v>12246</v>
      </c>
      <c r="E2233" s="91" t="s">
        <v>10</v>
      </c>
      <c r="F2233" s="91" t="s">
        <v>814</v>
      </c>
      <c r="G2233" s="3">
        <v>1989</v>
      </c>
      <c r="H2233" s="3" t="s">
        <v>196</v>
      </c>
      <c r="I2233" s="3" t="s">
        <v>197</v>
      </c>
      <c r="J2233" s="3">
        <v>486</v>
      </c>
      <c r="K2233" s="3" t="s">
        <v>181</v>
      </c>
      <c r="L2233" s="3" t="s">
        <v>40</v>
      </c>
      <c r="M2233" s="3" t="s">
        <v>3769</v>
      </c>
      <c r="N2233" s="10"/>
    </row>
    <row r="2234" ht="12.75" spans="2:14">
      <c r="B2234" s="3">
        <f t="shared" si="11"/>
        <v>12247</v>
      </c>
      <c r="E2234" s="91" t="s">
        <v>10</v>
      </c>
      <c r="F2234" s="91" t="s">
        <v>815</v>
      </c>
      <c r="G2234" s="3">
        <v>1989</v>
      </c>
      <c r="H2234" s="3" t="s">
        <v>196</v>
      </c>
      <c r="I2234" s="3" t="s">
        <v>197</v>
      </c>
      <c r="J2234" s="3">
        <v>486</v>
      </c>
      <c r="K2234" s="3" t="s">
        <v>181</v>
      </c>
      <c r="L2234" s="3" t="s">
        <v>40</v>
      </c>
      <c r="M2234" s="3" t="s">
        <v>3769</v>
      </c>
      <c r="N2234" s="10"/>
    </row>
    <row r="2235" ht="12.75" spans="2:14">
      <c r="B2235" s="3">
        <f t="shared" si="11"/>
        <v>12248</v>
      </c>
      <c r="E2235" s="91" t="s">
        <v>10</v>
      </c>
      <c r="F2235" s="91" t="s">
        <v>816</v>
      </c>
      <c r="G2235" s="3">
        <v>1989</v>
      </c>
      <c r="H2235" s="3" t="s">
        <v>196</v>
      </c>
      <c r="I2235" s="3" t="s">
        <v>197</v>
      </c>
      <c r="J2235" s="3">
        <v>486</v>
      </c>
      <c r="K2235" s="3" t="s">
        <v>181</v>
      </c>
      <c r="L2235" s="3" t="s">
        <v>40</v>
      </c>
      <c r="M2235" s="3" t="s">
        <v>3769</v>
      </c>
      <c r="N2235" s="10"/>
    </row>
    <row r="2236" ht="12.75" spans="2:14">
      <c r="B2236" s="3">
        <f t="shared" si="11"/>
        <v>12249</v>
      </c>
      <c r="E2236" s="91" t="s">
        <v>10</v>
      </c>
      <c r="F2236" s="91" t="s">
        <v>817</v>
      </c>
      <c r="G2236" s="3">
        <v>1989</v>
      </c>
      <c r="H2236" s="3" t="s">
        <v>196</v>
      </c>
      <c r="I2236" s="3" t="s">
        <v>197</v>
      </c>
      <c r="J2236" s="3">
        <v>486</v>
      </c>
      <c r="K2236" s="3" t="s">
        <v>181</v>
      </c>
      <c r="L2236" s="3" t="s">
        <v>40</v>
      </c>
      <c r="M2236" s="3" t="s">
        <v>3769</v>
      </c>
      <c r="N2236" s="10"/>
    </row>
    <row r="2237" ht="12.75" spans="2:14">
      <c r="B2237" s="3">
        <f t="shared" si="11"/>
        <v>12250</v>
      </c>
      <c r="E2237" s="91" t="s">
        <v>10</v>
      </c>
      <c r="F2237" s="91" t="s">
        <v>818</v>
      </c>
      <c r="G2237" s="3">
        <v>1989</v>
      </c>
      <c r="H2237" s="3" t="s">
        <v>196</v>
      </c>
      <c r="I2237" s="3" t="s">
        <v>197</v>
      </c>
      <c r="J2237" s="3">
        <v>486</v>
      </c>
      <c r="K2237" s="3" t="s">
        <v>181</v>
      </c>
      <c r="L2237" s="3" t="s">
        <v>40</v>
      </c>
      <c r="M2237" s="3" t="s">
        <v>3769</v>
      </c>
      <c r="N2237" s="10"/>
    </row>
    <row r="2238" ht="12.75" spans="2:14">
      <c r="B2238" s="3">
        <f t="shared" si="11"/>
        <v>12251</v>
      </c>
      <c r="E2238" s="91" t="s">
        <v>10</v>
      </c>
      <c r="F2238" s="91" t="s">
        <v>819</v>
      </c>
      <c r="G2238" s="3">
        <v>1989</v>
      </c>
      <c r="H2238" s="3" t="s">
        <v>196</v>
      </c>
      <c r="I2238" s="3" t="s">
        <v>197</v>
      </c>
      <c r="J2238" s="3">
        <v>486</v>
      </c>
      <c r="K2238" s="3" t="s">
        <v>181</v>
      </c>
      <c r="L2238" s="3" t="s">
        <v>40</v>
      </c>
      <c r="M2238" s="3" t="s">
        <v>3769</v>
      </c>
      <c r="N2238" s="10"/>
    </row>
    <row r="2239" ht="12.75" spans="2:14">
      <c r="B2239" s="3">
        <f t="shared" si="11"/>
        <v>12252</v>
      </c>
      <c r="E2239" s="91" t="s">
        <v>10</v>
      </c>
      <c r="F2239" s="91" t="s">
        <v>820</v>
      </c>
      <c r="G2239" s="3">
        <v>1989</v>
      </c>
      <c r="H2239" s="3" t="s">
        <v>196</v>
      </c>
      <c r="I2239" s="3" t="s">
        <v>197</v>
      </c>
      <c r="J2239" s="3">
        <v>486</v>
      </c>
      <c r="K2239" s="3" t="s">
        <v>181</v>
      </c>
      <c r="L2239" s="3" t="s">
        <v>40</v>
      </c>
      <c r="M2239" s="3" t="s">
        <v>3769</v>
      </c>
      <c r="N2239" s="10"/>
    </row>
    <row r="2240" ht="12.75" spans="2:14">
      <c r="B2240" s="3">
        <f t="shared" si="11"/>
        <v>12253</v>
      </c>
      <c r="E2240" s="91" t="s">
        <v>10</v>
      </c>
      <c r="F2240" s="91" t="s">
        <v>316</v>
      </c>
      <c r="G2240" s="3">
        <v>1985</v>
      </c>
      <c r="H2240" s="3" t="s">
        <v>166</v>
      </c>
      <c r="I2240" s="3" t="s">
        <v>189</v>
      </c>
      <c r="J2240" s="3">
        <v>314</v>
      </c>
      <c r="K2240" s="3" t="s">
        <v>317</v>
      </c>
      <c r="L2240" s="3" t="s">
        <v>27</v>
      </c>
      <c r="M2240" s="3" t="s">
        <v>3769</v>
      </c>
      <c r="N2240" s="10"/>
    </row>
    <row r="2241" ht="12.75" spans="2:14">
      <c r="B2241" s="3">
        <f t="shared" si="11"/>
        <v>12254</v>
      </c>
      <c r="E2241" s="91" t="s">
        <v>10</v>
      </c>
      <c r="F2241" s="91" t="s">
        <v>318</v>
      </c>
      <c r="G2241" s="3">
        <v>1985</v>
      </c>
      <c r="H2241" s="3" t="s">
        <v>166</v>
      </c>
      <c r="I2241" s="3" t="s">
        <v>189</v>
      </c>
      <c r="J2241" s="3">
        <v>314</v>
      </c>
      <c r="K2241" s="3" t="s">
        <v>317</v>
      </c>
      <c r="L2241" s="3" t="s">
        <v>27</v>
      </c>
      <c r="M2241" s="3" t="s">
        <v>3769</v>
      </c>
      <c r="N2241" s="10"/>
    </row>
    <row r="2242" ht="12.75" spans="2:14">
      <c r="B2242" s="3">
        <f t="shared" si="11"/>
        <v>12255</v>
      </c>
      <c r="E2242" s="91" t="s">
        <v>66</v>
      </c>
      <c r="F2242" s="91" t="s">
        <v>182</v>
      </c>
      <c r="G2242" s="3">
        <v>1989</v>
      </c>
      <c r="H2242" s="3" t="s">
        <v>183</v>
      </c>
      <c r="I2242" s="3" t="s">
        <v>163</v>
      </c>
      <c r="J2242" s="3">
        <v>270</v>
      </c>
      <c r="K2242" s="3" t="s">
        <v>181</v>
      </c>
      <c r="L2242" s="3" t="s">
        <v>184</v>
      </c>
      <c r="M2242" s="3" t="s">
        <v>3769</v>
      </c>
      <c r="N2242" s="10"/>
    </row>
    <row r="2243" ht="12.75" spans="2:14">
      <c r="B2243" s="3">
        <f t="shared" si="11"/>
        <v>12256</v>
      </c>
      <c r="E2243" s="91" t="s">
        <v>10</v>
      </c>
      <c r="F2243" s="91" t="s">
        <v>3408</v>
      </c>
      <c r="G2243" s="3">
        <v>1987</v>
      </c>
      <c r="H2243" s="3" t="s">
        <v>166</v>
      </c>
      <c r="I2243" s="3" t="s">
        <v>186</v>
      </c>
      <c r="J2243" s="3">
        <v>31</v>
      </c>
      <c r="K2243" s="3" t="s">
        <v>181</v>
      </c>
      <c r="L2243" s="3" t="s">
        <v>27</v>
      </c>
      <c r="M2243" s="3" t="s">
        <v>3769</v>
      </c>
      <c r="N2243" s="10"/>
    </row>
    <row r="2244" ht="12.75" spans="2:14">
      <c r="B2244" s="3">
        <f t="shared" si="11"/>
        <v>12257</v>
      </c>
      <c r="E2244" s="91" t="s">
        <v>10</v>
      </c>
      <c r="F2244" s="91" t="s">
        <v>3409</v>
      </c>
      <c r="G2244" s="3">
        <v>1988</v>
      </c>
      <c r="H2244" s="3" t="s">
        <v>166</v>
      </c>
      <c r="I2244" s="3" t="s">
        <v>3410</v>
      </c>
      <c r="J2244" s="3">
        <v>325</v>
      </c>
      <c r="K2244" s="3" t="s">
        <v>3411</v>
      </c>
      <c r="L2244" s="3" t="s">
        <v>27</v>
      </c>
      <c r="M2244" s="3" t="s">
        <v>3769</v>
      </c>
      <c r="N2244" s="10"/>
    </row>
    <row r="2245" ht="12.75" spans="2:14">
      <c r="B2245" s="3">
        <f t="shared" si="11"/>
        <v>12258</v>
      </c>
      <c r="E2245" s="91" t="s">
        <v>10</v>
      </c>
      <c r="F2245" s="91" t="s">
        <v>3412</v>
      </c>
      <c r="G2245" s="3">
        <v>1988</v>
      </c>
      <c r="H2245" s="3" t="s">
        <v>166</v>
      </c>
      <c r="I2245" s="3" t="s">
        <v>3410</v>
      </c>
      <c r="J2245" s="3">
        <v>325</v>
      </c>
      <c r="K2245" s="3" t="s">
        <v>3411</v>
      </c>
      <c r="L2245" s="3" t="s">
        <v>27</v>
      </c>
      <c r="M2245" s="3" t="s">
        <v>3769</v>
      </c>
      <c r="N2245" s="10"/>
    </row>
    <row r="2246" ht="12.75" spans="2:14">
      <c r="B2246" s="3">
        <f t="shared" si="11"/>
        <v>12259</v>
      </c>
      <c r="E2246" s="91" t="s">
        <v>10</v>
      </c>
      <c r="F2246" s="91" t="s">
        <v>3413</v>
      </c>
      <c r="G2246" s="3">
        <v>1988</v>
      </c>
      <c r="H2246" s="3" t="s">
        <v>166</v>
      </c>
      <c r="I2246" s="3" t="s">
        <v>3410</v>
      </c>
      <c r="J2246" s="3">
        <v>325</v>
      </c>
      <c r="K2246" s="3" t="s">
        <v>3411</v>
      </c>
      <c r="L2246" s="3" t="s">
        <v>27</v>
      </c>
      <c r="M2246" s="3" t="s">
        <v>3769</v>
      </c>
      <c r="N2246" s="10"/>
    </row>
    <row r="2247" ht="12.75" spans="2:14">
      <c r="B2247" s="3">
        <f t="shared" si="11"/>
        <v>12260</v>
      </c>
      <c r="E2247" s="91" t="s">
        <v>10</v>
      </c>
      <c r="F2247" s="91" t="s">
        <v>3414</v>
      </c>
      <c r="G2247" s="3">
        <v>1988</v>
      </c>
      <c r="H2247" s="3" t="s">
        <v>166</v>
      </c>
      <c r="I2247" s="3" t="s">
        <v>3410</v>
      </c>
      <c r="J2247" s="3">
        <v>325</v>
      </c>
      <c r="K2247" s="3" t="s">
        <v>3411</v>
      </c>
      <c r="L2247" s="3" t="s">
        <v>27</v>
      </c>
      <c r="M2247" s="3" t="s">
        <v>3769</v>
      </c>
      <c r="N2247" s="10"/>
    </row>
    <row r="2248" ht="12.75" spans="2:14">
      <c r="B2248" s="3">
        <f t="shared" si="11"/>
        <v>12261</v>
      </c>
      <c r="E2248" s="91" t="s">
        <v>10</v>
      </c>
      <c r="F2248" s="91" t="s">
        <v>3415</v>
      </c>
      <c r="G2248" s="3">
        <v>1988</v>
      </c>
      <c r="H2248" s="3" t="s">
        <v>166</v>
      </c>
      <c r="I2248" s="3" t="s">
        <v>3410</v>
      </c>
      <c r="J2248" s="3">
        <v>325</v>
      </c>
      <c r="K2248" s="3" t="s">
        <v>3411</v>
      </c>
      <c r="L2248" s="3" t="s">
        <v>14</v>
      </c>
      <c r="M2248" s="3" t="s">
        <v>3769</v>
      </c>
      <c r="N2248" s="10"/>
    </row>
    <row r="2249" ht="12.75" spans="2:14">
      <c r="B2249" s="3">
        <f t="shared" si="11"/>
        <v>12262</v>
      </c>
      <c r="E2249" s="91" t="s">
        <v>10</v>
      </c>
      <c r="F2249" s="91" t="s">
        <v>3416</v>
      </c>
      <c r="G2249" s="3">
        <v>1988</v>
      </c>
      <c r="H2249" s="3" t="s">
        <v>166</v>
      </c>
      <c r="I2249" s="3" t="s">
        <v>3410</v>
      </c>
      <c r="J2249" s="3">
        <v>325</v>
      </c>
      <c r="K2249" s="3" t="s">
        <v>3411</v>
      </c>
      <c r="L2249" s="3" t="s">
        <v>14</v>
      </c>
      <c r="M2249" s="3" t="s">
        <v>3769</v>
      </c>
      <c r="N2249" s="10"/>
    </row>
    <row r="2250" ht="12.75" spans="2:14">
      <c r="B2250" s="3">
        <f t="shared" si="11"/>
        <v>12263</v>
      </c>
      <c r="E2250" s="91" t="s">
        <v>10</v>
      </c>
      <c r="F2250" s="91" t="s">
        <v>185</v>
      </c>
      <c r="G2250" s="3">
        <v>1988</v>
      </c>
      <c r="H2250" s="3" t="s">
        <v>166</v>
      </c>
      <c r="I2250" s="3" t="s">
        <v>186</v>
      </c>
      <c r="J2250" s="3">
        <v>23</v>
      </c>
      <c r="K2250" s="3" t="s">
        <v>181</v>
      </c>
      <c r="L2250" s="3" t="s">
        <v>27</v>
      </c>
      <c r="M2250" s="3" t="s">
        <v>3769</v>
      </c>
      <c r="N2250" s="10"/>
    </row>
    <row r="2251" ht="12.75" spans="2:14">
      <c r="B2251" s="3">
        <f t="shared" si="11"/>
        <v>12264</v>
      </c>
      <c r="E2251" s="91" t="s">
        <v>10</v>
      </c>
      <c r="F2251" s="91" t="s">
        <v>187</v>
      </c>
      <c r="G2251" s="3">
        <v>1988</v>
      </c>
      <c r="H2251" s="3" t="s">
        <v>166</v>
      </c>
      <c r="I2251" s="3" t="s">
        <v>186</v>
      </c>
      <c r="J2251" s="3">
        <v>23</v>
      </c>
      <c r="K2251" s="3" t="s">
        <v>181</v>
      </c>
      <c r="L2251" s="3" t="s">
        <v>27</v>
      </c>
      <c r="M2251" s="3" t="s">
        <v>3769</v>
      </c>
      <c r="N2251" s="10"/>
    </row>
    <row r="2252" ht="12.75" spans="2:14">
      <c r="B2252" s="3">
        <f t="shared" si="11"/>
        <v>12265</v>
      </c>
      <c r="E2252" s="91" t="s">
        <v>10</v>
      </c>
      <c r="F2252" s="91" t="s">
        <v>1287</v>
      </c>
      <c r="G2252" s="3">
        <v>1989</v>
      </c>
      <c r="H2252" s="3" t="s">
        <v>1072</v>
      </c>
      <c r="I2252" s="3" t="s">
        <v>1154</v>
      </c>
      <c r="J2252" s="3">
        <v>548</v>
      </c>
      <c r="K2252" s="3" t="s">
        <v>181</v>
      </c>
      <c r="L2252" s="3" t="s">
        <v>14</v>
      </c>
      <c r="M2252" s="3" t="s">
        <v>3770</v>
      </c>
      <c r="N2252" s="10"/>
    </row>
    <row r="2253" ht="12.75" spans="2:14">
      <c r="B2253" s="3">
        <f t="shared" si="11"/>
        <v>12266</v>
      </c>
      <c r="E2253" s="91" t="s">
        <v>10</v>
      </c>
      <c r="F2253" s="91" t="s">
        <v>1288</v>
      </c>
      <c r="G2253" s="3">
        <v>1989</v>
      </c>
      <c r="H2253" s="3" t="s">
        <v>1072</v>
      </c>
      <c r="I2253" s="3" t="s">
        <v>1154</v>
      </c>
      <c r="J2253" s="3">
        <v>548</v>
      </c>
      <c r="K2253" s="3" t="s">
        <v>181</v>
      </c>
      <c r="L2253" s="3" t="s">
        <v>14</v>
      </c>
      <c r="M2253" s="3" t="s">
        <v>3770</v>
      </c>
      <c r="N2253" s="10"/>
    </row>
    <row r="2254" ht="12.75" spans="2:14">
      <c r="B2254" s="3">
        <f t="shared" si="11"/>
        <v>12267</v>
      </c>
      <c r="E2254" s="91" t="s">
        <v>10</v>
      </c>
      <c r="F2254" s="91" t="s">
        <v>1289</v>
      </c>
      <c r="G2254" s="3">
        <v>1989</v>
      </c>
      <c r="H2254" s="3" t="s">
        <v>1072</v>
      </c>
      <c r="I2254" s="3" t="s">
        <v>1154</v>
      </c>
      <c r="J2254" s="3">
        <v>548</v>
      </c>
      <c r="K2254" s="3" t="s">
        <v>181</v>
      </c>
      <c r="L2254" s="3" t="s">
        <v>14</v>
      </c>
      <c r="M2254" s="3" t="s">
        <v>3770</v>
      </c>
      <c r="N2254" s="10"/>
    </row>
    <row r="2255" ht="12.75" spans="2:14">
      <c r="B2255" s="3">
        <f t="shared" si="11"/>
        <v>12268</v>
      </c>
      <c r="E2255" s="91" t="s">
        <v>10</v>
      </c>
      <c r="F2255" s="91" t="s">
        <v>1290</v>
      </c>
      <c r="G2255" s="3">
        <v>1989</v>
      </c>
      <c r="H2255" s="3" t="s">
        <v>1072</v>
      </c>
      <c r="I2255" s="3" t="s">
        <v>1154</v>
      </c>
      <c r="J2255" s="3">
        <v>548</v>
      </c>
      <c r="K2255" s="3" t="s">
        <v>181</v>
      </c>
      <c r="L2255" s="3" t="s">
        <v>14</v>
      </c>
      <c r="M2255" s="3" t="s">
        <v>3770</v>
      </c>
      <c r="N2255" s="10"/>
    </row>
    <row r="2256" ht="12.75" spans="2:14">
      <c r="B2256" s="3">
        <f t="shared" si="11"/>
        <v>12269</v>
      </c>
      <c r="E2256" s="91" t="s">
        <v>10</v>
      </c>
      <c r="F2256" s="91" t="s">
        <v>1291</v>
      </c>
      <c r="G2256" s="3">
        <v>1989</v>
      </c>
      <c r="H2256" s="3" t="s">
        <v>1072</v>
      </c>
      <c r="I2256" s="3" t="s">
        <v>1154</v>
      </c>
      <c r="J2256" s="3">
        <v>548</v>
      </c>
      <c r="K2256" s="3" t="s">
        <v>181</v>
      </c>
      <c r="L2256" s="3" t="s">
        <v>14</v>
      </c>
      <c r="M2256" s="3" t="s">
        <v>3770</v>
      </c>
      <c r="N2256" s="10"/>
    </row>
    <row r="2257" ht="12.75" spans="2:14">
      <c r="B2257" s="3">
        <f t="shared" si="11"/>
        <v>12270</v>
      </c>
      <c r="E2257" s="91" t="s">
        <v>10</v>
      </c>
      <c r="F2257" s="91" t="s">
        <v>1292</v>
      </c>
      <c r="G2257" s="3">
        <v>1989</v>
      </c>
      <c r="H2257" s="3" t="s">
        <v>1072</v>
      </c>
      <c r="I2257" s="3" t="s">
        <v>1154</v>
      </c>
      <c r="J2257" s="3">
        <v>548</v>
      </c>
      <c r="K2257" s="3" t="s">
        <v>181</v>
      </c>
      <c r="L2257" s="3" t="s">
        <v>14</v>
      </c>
      <c r="M2257" s="3" t="s">
        <v>3770</v>
      </c>
      <c r="N2257" s="10"/>
    </row>
    <row r="2258" ht="12.75" spans="2:14">
      <c r="B2258" s="3">
        <f t="shared" si="11"/>
        <v>12271</v>
      </c>
      <c r="E2258" s="91" t="s">
        <v>10</v>
      </c>
      <c r="F2258" s="91" t="s">
        <v>1293</v>
      </c>
      <c r="G2258" s="3">
        <v>1989</v>
      </c>
      <c r="H2258" s="3" t="s">
        <v>1072</v>
      </c>
      <c r="I2258" s="3" t="s">
        <v>1154</v>
      </c>
      <c r="J2258" s="3">
        <v>548</v>
      </c>
      <c r="K2258" s="3" t="s">
        <v>181</v>
      </c>
      <c r="L2258" s="3" t="s">
        <v>14</v>
      </c>
      <c r="M2258" s="3" t="s">
        <v>3770</v>
      </c>
      <c r="N2258" s="10"/>
    </row>
    <row r="2259" ht="12.75" spans="2:14">
      <c r="B2259" s="3">
        <f t="shared" si="11"/>
        <v>12272</v>
      </c>
      <c r="E2259" s="91" t="s">
        <v>10</v>
      </c>
      <c r="F2259" s="91" t="s">
        <v>1294</v>
      </c>
      <c r="G2259" s="3">
        <v>1989</v>
      </c>
      <c r="H2259" s="3" t="s">
        <v>1072</v>
      </c>
      <c r="I2259" s="3" t="s">
        <v>1154</v>
      </c>
      <c r="J2259" s="3">
        <v>548</v>
      </c>
      <c r="K2259" s="3" t="s">
        <v>181</v>
      </c>
      <c r="L2259" s="3" t="s">
        <v>14</v>
      </c>
      <c r="M2259" s="3" t="s">
        <v>3770</v>
      </c>
      <c r="N2259" s="10"/>
    </row>
    <row r="2260" ht="12.75" spans="2:14">
      <c r="B2260" s="3">
        <f t="shared" si="11"/>
        <v>12273</v>
      </c>
      <c r="E2260" s="91" t="s">
        <v>10</v>
      </c>
      <c r="F2260" s="91" t="s">
        <v>1295</v>
      </c>
      <c r="G2260" s="3">
        <v>1989</v>
      </c>
      <c r="H2260" s="3" t="s">
        <v>1072</v>
      </c>
      <c r="I2260" s="3" t="s">
        <v>1154</v>
      </c>
      <c r="J2260" s="3">
        <v>548</v>
      </c>
      <c r="K2260" s="3" t="s">
        <v>181</v>
      </c>
      <c r="L2260" s="3" t="s">
        <v>14</v>
      </c>
      <c r="M2260" s="3" t="s">
        <v>3770</v>
      </c>
      <c r="N2260" s="10"/>
    </row>
    <row r="2261" ht="12.75" spans="2:14">
      <c r="B2261" s="3">
        <f t="shared" si="11"/>
        <v>12274</v>
      </c>
      <c r="E2261" s="91" t="s">
        <v>10</v>
      </c>
      <c r="F2261" s="91" t="s">
        <v>1296</v>
      </c>
      <c r="G2261" s="3">
        <v>1989</v>
      </c>
      <c r="H2261" s="3" t="s">
        <v>1072</v>
      </c>
      <c r="I2261" s="3" t="s">
        <v>1154</v>
      </c>
      <c r="J2261" s="3">
        <v>548</v>
      </c>
      <c r="K2261" s="3" t="s">
        <v>181</v>
      </c>
      <c r="L2261" s="3" t="s">
        <v>14</v>
      </c>
      <c r="M2261" s="3" t="s">
        <v>3770</v>
      </c>
      <c r="N2261" s="10"/>
    </row>
    <row r="2262" ht="12.75" spans="2:14">
      <c r="B2262" s="3">
        <f t="shared" si="11"/>
        <v>12275</v>
      </c>
      <c r="E2262" s="91" t="s">
        <v>10</v>
      </c>
      <c r="F2262" s="91" t="s">
        <v>1297</v>
      </c>
      <c r="G2262" s="3">
        <v>1989</v>
      </c>
      <c r="H2262" s="3" t="s">
        <v>1072</v>
      </c>
      <c r="I2262" s="3" t="s">
        <v>1154</v>
      </c>
      <c r="J2262" s="3">
        <v>548</v>
      </c>
      <c r="K2262" s="3" t="s">
        <v>181</v>
      </c>
      <c r="L2262" s="3" t="s">
        <v>14</v>
      </c>
      <c r="M2262" s="3" t="s">
        <v>3770</v>
      </c>
      <c r="N2262" s="10"/>
    </row>
    <row r="2263" ht="12.75" spans="2:14">
      <c r="B2263" s="3">
        <f t="shared" si="11"/>
        <v>12276</v>
      </c>
      <c r="E2263" s="91" t="s">
        <v>10</v>
      </c>
      <c r="F2263" s="91" t="s">
        <v>1298</v>
      </c>
      <c r="G2263" s="3">
        <v>1989</v>
      </c>
      <c r="H2263" s="3" t="s">
        <v>1072</v>
      </c>
      <c r="I2263" s="3" t="s">
        <v>1154</v>
      </c>
      <c r="J2263" s="3">
        <v>548</v>
      </c>
      <c r="K2263" s="3" t="s">
        <v>181</v>
      </c>
      <c r="L2263" s="3" t="s">
        <v>14</v>
      </c>
      <c r="M2263" s="3" t="s">
        <v>3770</v>
      </c>
      <c r="N2263" s="10"/>
    </row>
    <row r="2264" ht="12.75" spans="2:14">
      <c r="B2264" s="3">
        <f t="shared" si="11"/>
        <v>12277</v>
      </c>
      <c r="E2264" s="91" t="s">
        <v>10</v>
      </c>
      <c r="F2264" s="91" t="s">
        <v>1299</v>
      </c>
      <c r="G2264" s="3">
        <v>1989</v>
      </c>
      <c r="H2264" s="3" t="s">
        <v>1072</v>
      </c>
      <c r="I2264" s="3" t="s">
        <v>1154</v>
      </c>
      <c r="J2264" s="3">
        <v>548</v>
      </c>
      <c r="K2264" s="3" t="s">
        <v>181</v>
      </c>
      <c r="L2264" s="3" t="s">
        <v>14</v>
      </c>
      <c r="M2264" s="3" t="s">
        <v>3770</v>
      </c>
      <c r="N2264" s="10"/>
    </row>
    <row r="2265" ht="12.75" spans="2:14">
      <c r="B2265" s="3">
        <f t="shared" si="11"/>
        <v>12278</v>
      </c>
      <c r="E2265" s="91" t="s">
        <v>10</v>
      </c>
      <c r="F2265" s="91" t="s">
        <v>1300</v>
      </c>
      <c r="G2265" s="3">
        <v>1989</v>
      </c>
      <c r="H2265" s="3" t="s">
        <v>1072</v>
      </c>
      <c r="I2265" s="3" t="s">
        <v>1154</v>
      </c>
      <c r="J2265" s="3">
        <v>548</v>
      </c>
      <c r="K2265" s="3" t="s">
        <v>181</v>
      </c>
      <c r="L2265" s="3" t="s">
        <v>14</v>
      </c>
      <c r="M2265" s="3" t="s">
        <v>3770</v>
      </c>
      <c r="N2265" s="10"/>
    </row>
    <row r="2266" ht="12.75" spans="2:14">
      <c r="B2266" s="3">
        <f t="shared" si="11"/>
        <v>12279</v>
      </c>
      <c r="E2266" s="91" t="s">
        <v>10</v>
      </c>
      <c r="F2266" s="91" t="s">
        <v>1301</v>
      </c>
      <c r="G2266" s="3">
        <v>1989</v>
      </c>
      <c r="H2266" s="3" t="s">
        <v>1072</v>
      </c>
      <c r="I2266" s="3" t="s">
        <v>1154</v>
      </c>
      <c r="J2266" s="3">
        <v>548</v>
      </c>
      <c r="K2266" s="3" t="s">
        <v>181</v>
      </c>
      <c r="L2266" s="3" t="s">
        <v>14</v>
      </c>
      <c r="M2266" s="3" t="s">
        <v>3770</v>
      </c>
      <c r="N2266" s="10"/>
    </row>
    <row r="2267" ht="12.75" spans="2:14">
      <c r="B2267" s="3">
        <f t="shared" si="11"/>
        <v>12280</v>
      </c>
      <c r="E2267" s="91" t="s">
        <v>10</v>
      </c>
      <c r="F2267" s="91" t="s">
        <v>1302</v>
      </c>
      <c r="G2267" s="3">
        <v>1989</v>
      </c>
      <c r="H2267" s="3" t="s">
        <v>1072</v>
      </c>
      <c r="I2267" s="3" t="s">
        <v>1154</v>
      </c>
      <c r="J2267" s="3">
        <v>548</v>
      </c>
      <c r="K2267" s="3" t="s">
        <v>181</v>
      </c>
      <c r="L2267" s="3" t="s">
        <v>14</v>
      </c>
      <c r="M2267" s="3" t="s">
        <v>3770</v>
      </c>
      <c r="N2267" s="10"/>
    </row>
    <row r="2268" ht="12.75" spans="2:14">
      <c r="B2268" s="3">
        <f t="shared" si="11"/>
        <v>12281</v>
      </c>
      <c r="E2268" s="91" t="s">
        <v>10</v>
      </c>
      <c r="F2268" s="91" t="s">
        <v>1303</v>
      </c>
      <c r="G2268" s="3">
        <v>1989</v>
      </c>
      <c r="H2268" s="3" t="s">
        <v>1072</v>
      </c>
      <c r="I2268" s="3" t="s">
        <v>1154</v>
      </c>
      <c r="J2268" s="3">
        <v>548</v>
      </c>
      <c r="K2268" s="3" t="s">
        <v>181</v>
      </c>
      <c r="L2268" s="3" t="s">
        <v>14</v>
      </c>
      <c r="M2268" s="3" t="s">
        <v>3770</v>
      </c>
      <c r="N2268" s="10"/>
    </row>
    <row r="2269" ht="12.75" spans="2:14">
      <c r="B2269" s="3">
        <v>12283</v>
      </c>
      <c r="E2269" s="91" t="s">
        <v>10</v>
      </c>
      <c r="F2269" s="91" t="s">
        <v>1304</v>
      </c>
      <c r="G2269" s="3">
        <v>1989</v>
      </c>
      <c r="H2269" s="3" t="s">
        <v>1072</v>
      </c>
      <c r="I2269" s="3" t="s">
        <v>1154</v>
      </c>
      <c r="J2269" s="3">
        <v>548</v>
      </c>
      <c r="K2269" s="3" t="s">
        <v>181</v>
      </c>
      <c r="L2269" s="3" t="s">
        <v>14</v>
      </c>
      <c r="M2269" s="3" t="s">
        <v>3770</v>
      </c>
      <c r="N2269" s="10"/>
    </row>
    <row r="2270" ht="12.75" spans="2:14">
      <c r="B2270" s="3">
        <f t="shared" ref="B2270:B2273" si="12">B2269+1</f>
        <v>12284</v>
      </c>
      <c r="E2270" s="91" t="s">
        <v>10</v>
      </c>
      <c r="F2270" s="91" t="s">
        <v>1305</v>
      </c>
      <c r="G2270" s="3">
        <v>1989</v>
      </c>
      <c r="H2270" s="3" t="s">
        <v>1072</v>
      </c>
      <c r="I2270" s="3" t="s">
        <v>1154</v>
      </c>
      <c r="J2270" s="3">
        <v>548</v>
      </c>
      <c r="K2270" s="3" t="s">
        <v>181</v>
      </c>
      <c r="L2270" s="3" t="s">
        <v>14</v>
      </c>
      <c r="M2270" s="3" t="s">
        <v>3770</v>
      </c>
      <c r="N2270" s="10"/>
    </row>
    <row r="2271" ht="12.75" spans="2:14">
      <c r="B2271" s="3">
        <f t="shared" si="12"/>
        <v>12285</v>
      </c>
      <c r="E2271" s="91" t="s">
        <v>10</v>
      </c>
      <c r="F2271" s="91" t="s">
        <v>1306</v>
      </c>
      <c r="G2271" s="3">
        <v>1989</v>
      </c>
      <c r="H2271" s="3" t="s">
        <v>1072</v>
      </c>
      <c r="I2271" s="3" t="s">
        <v>1154</v>
      </c>
      <c r="J2271" s="3">
        <v>548</v>
      </c>
      <c r="K2271" s="3" t="s">
        <v>181</v>
      </c>
      <c r="L2271" s="3" t="s">
        <v>14</v>
      </c>
      <c r="M2271" s="3" t="s">
        <v>3770</v>
      </c>
      <c r="N2271" s="10"/>
    </row>
    <row r="2272" ht="12.75" spans="2:14">
      <c r="B2272" s="3">
        <f t="shared" si="12"/>
        <v>12286</v>
      </c>
      <c r="E2272" s="91" t="s">
        <v>10</v>
      </c>
      <c r="F2272" s="91" t="s">
        <v>1307</v>
      </c>
      <c r="G2272" s="3">
        <v>1989</v>
      </c>
      <c r="H2272" s="3" t="s">
        <v>1072</v>
      </c>
      <c r="I2272" s="3" t="s">
        <v>1154</v>
      </c>
      <c r="J2272" s="3">
        <v>548</v>
      </c>
      <c r="K2272" s="3" t="s">
        <v>181</v>
      </c>
      <c r="L2272" s="3" t="s">
        <v>14</v>
      </c>
      <c r="M2272" s="3" t="s">
        <v>3770</v>
      </c>
      <c r="N2272" s="10"/>
    </row>
    <row r="2273" ht="12.75" spans="2:14">
      <c r="B2273" s="3">
        <f t="shared" si="12"/>
        <v>12287</v>
      </c>
      <c r="E2273" s="91" t="s">
        <v>10</v>
      </c>
      <c r="F2273" s="91" t="s">
        <v>1308</v>
      </c>
      <c r="G2273" s="3">
        <v>1989</v>
      </c>
      <c r="H2273" s="3" t="s">
        <v>1072</v>
      </c>
      <c r="I2273" s="3" t="s">
        <v>1154</v>
      </c>
      <c r="J2273" s="3">
        <v>548</v>
      </c>
      <c r="K2273" s="3" t="s">
        <v>181</v>
      </c>
      <c r="L2273" s="3" t="s">
        <v>14</v>
      </c>
      <c r="M2273" s="3" t="s">
        <v>3770</v>
      </c>
      <c r="N2273" s="10"/>
    </row>
    <row r="2274" ht="12.75" spans="2:14">
      <c r="B2274" s="3">
        <v>12290</v>
      </c>
      <c r="E2274" s="91" t="s">
        <v>10</v>
      </c>
      <c r="F2274" s="91" t="s">
        <v>1309</v>
      </c>
      <c r="G2274" s="3">
        <v>1989</v>
      </c>
      <c r="H2274" s="3" t="s">
        <v>1072</v>
      </c>
      <c r="I2274" s="3" t="s">
        <v>1154</v>
      </c>
      <c r="J2274" s="3">
        <v>548</v>
      </c>
      <c r="K2274" s="3" t="s">
        <v>181</v>
      </c>
      <c r="L2274" s="3" t="s">
        <v>14</v>
      </c>
      <c r="M2274" s="3" t="s">
        <v>3770</v>
      </c>
      <c r="N2274" s="10"/>
    </row>
    <row r="2275" ht="12.75" spans="2:14">
      <c r="B2275" s="3">
        <f t="shared" ref="B2275:B2279" si="13">B2274+1</f>
        <v>12291</v>
      </c>
      <c r="E2275" s="91" t="s">
        <v>10</v>
      </c>
      <c r="F2275" s="91" t="s">
        <v>1310</v>
      </c>
      <c r="G2275" s="3">
        <v>1989</v>
      </c>
      <c r="H2275" s="3" t="s">
        <v>1072</v>
      </c>
      <c r="I2275" s="3" t="s">
        <v>1154</v>
      </c>
      <c r="J2275" s="3">
        <v>548</v>
      </c>
      <c r="K2275" s="3" t="s">
        <v>181</v>
      </c>
      <c r="L2275" s="3" t="s">
        <v>14</v>
      </c>
      <c r="M2275" s="3" t="s">
        <v>3770</v>
      </c>
      <c r="N2275" s="10"/>
    </row>
    <row r="2276" ht="12.75" spans="2:14">
      <c r="B2276" s="3">
        <f t="shared" si="13"/>
        <v>12292</v>
      </c>
      <c r="E2276" s="91" t="s">
        <v>10</v>
      </c>
      <c r="F2276" s="91" t="s">
        <v>1311</v>
      </c>
      <c r="G2276" s="3">
        <v>1989</v>
      </c>
      <c r="H2276" s="3" t="s">
        <v>1072</v>
      </c>
      <c r="I2276" s="3" t="s">
        <v>1154</v>
      </c>
      <c r="J2276" s="3">
        <v>548</v>
      </c>
      <c r="K2276" s="3" t="s">
        <v>181</v>
      </c>
      <c r="L2276" s="3" t="s">
        <v>14</v>
      </c>
      <c r="M2276" s="3" t="s">
        <v>3770</v>
      </c>
      <c r="N2276" s="10"/>
    </row>
    <row r="2277" ht="12.75" spans="2:14">
      <c r="B2277" s="3">
        <f t="shared" si="13"/>
        <v>12293</v>
      </c>
      <c r="E2277" s="91" t="s">
        <v>10</v>
      </c>
      <c r="F2277" s="91" t="s">
        <v>1312</v>
      </c>
      <c r="G2277" s="3">
        <v>1989</v>
      </c>
      <c r="H2277" s="3" t="s">
        <v>1072</v>
      </c>
      <c r="I2277" s="3" t="s">
        <v>1154</v>
      </c>
      <c r="J2277" s="3">
        <v>548</v>
      </c>
      <c r="K2277" s="3" t="s">
        <v>181</v>
      </c>
      <c r="L2277" s="3" t="s">
        <v>14</v>
      </c>
      <c r="M2277" s="3" t="s">
        <v>3770</v>
      </c>
      <c r="N2277" s="10"/>
    </row>
    <row r="2278" ht="12.75" spans="2:14">
      <c r="B2278" s="3">
        <f t="shared" si="13"/>
        <v>12294</v>
      </c>
      <c r="E2278" s="91" t="s">
        <v>10</v>
      </c>
      <c r="F2278" s="91" t="s">
        <v>1313</v>
      </c>
      <c r="G2278" s="3">
        <v>1989</v>
      </c>
      <c r="H2278" s="3" t="s">
        <v>1072</v>
      </c>
      <c r="I2278" s="3" t="s">
        <v>1154</v>
      </c>
      <c r="J2278" s="3">
        <v>548</v>
      </c>
      <c r="K2278" s="3" t="s">
        <v>181</v>
      </c>
      <c r="L2278" s="3" t="s">
        <v>14</v>
      </c>
      <c r="M2278" s="3" t="s">
        <v>3770</v>
      </c>
      <c r="N2278" s="10"/>
    </row>
    <row r="2279" ht="12.75" spans="2:14">
      <c r="B2279" s="3">
        <f t="shared" si="13"/>
        <v>12295</v>
      </c>
      <c r="E2279" s="91" t="s">
        <v>10</v>
      </c>
      <c r="F2279" s="91" t="s">
        <v>1314</v>
      </c>
      <c r="G2279" s="3">
        <v>1989</v>
      </c>
      <c r="H2279" s="3" t="s">
        <v>1072</v>
      </c>
      <c r="I2279" s="3" t="s">
        <v>1154</v>
      </c>
      <c r="J2279" s="3">
        <v>548</v>
      </c>
      <c r="K2279" s="3" t="s">
        <v>181</v>
      </c>
      <c r="L2279" s="3" t="s">
        <v>14</v>
      </c>
      <c r="M2279" s="3" t="s">
        <v>3770</v>
      </c>
      <c r="N2279" s="10"/>
    </row>
    <row r="2280" ht="12.75" spans="2:14">
      <c r="B2280" s="3">
        <v>12297</v>
      </c>
      <c r="E2280" s="91" t="s">
        <v>10</v>
      </c>
      <c r="F2280" s="91" t="s">
        <v>668</v>
      </c>
      <c r="G2280" s="3">
        <v>1989</v>
      </c>
      <c r="H2280" s="3" t="s">
        <v>162</v>
      </c>
      <c r="I2280" s="3" t="s">
        <v>473</v>
      </c>
      <c r="J2280" s="3" t="s">
        <v>474</v>
      </c>
      <c r="K2280" s="3" t="s">
        <v>181</v>
      </c>
      <c r="L2280" s="3" t="s">
        <v>14</v>
      </c>
      <c r="M2280" s="3" t="s">
        <v>3769</v>
      </c>
      <c r="N2280" s="10"/>
    </row>
    <row r="2281" ht="12.75" spans="2:14">
      <c r="B2281" s="3">
        <f>B2280+1</f>
        <v>12298</v>
      </c>
      <c r="E2281" s="91" t="s">
        <v>10</v>
      </c>
      <c r="F2281" s="91" t="s">
        <v>669</v>
      </c>
      <c r="G2281" s="3">
        <v>1989</v>
      </c>
      <c r="H2281" s="3" t="s">
        <v>162</v>
      </c>
      <c r="I2281" s="3" t="s">
        <v>473</v>
      </c>
      <c r="J2281" s="3" t="s">
        <v>474</v>
      </c>
      <c r="K2281" s="3" t="s">
        <v>181</v>
      </c>
      <c r="L2281" s="3" t="s">
        <v>14</v>
      </c>
      <c r="M2281" s="3" t="s">
        <v>3769</v>
      </c>
      <c r="N2281" s="10"/>
    </row>
    <row r="2282" ht="12.75" spans="2:14">
      <c r="B2282" s="3">
        <v>12300</v>
      </c>
      <c r="E2282" s="91" t="s">
        <v>10</v>
      </c>
      <c r="F2282" s="91" t="s">
        <v>670</v>
      </c>
      <c r="G2282" s="3">
        <v>1989</v>
      </c>
      <c r="H2282" s="3" t="s">
        <v>162</v>
      </c>
      <c r="I2282" s="3" t="s">
        <v>473</v>
      </c>
      <c r="J2282" s="3" t="s">
        <v>474</v>
      </c>
      <c r="K2282" s="3" t="s">
        <v>181</v>
      </c>
      <c r="L2282" s="3" t="s">
        <v>14</v>
      </c>
      <c r="M2282" s="3" t="s">
        <v>3769</v>
      </c>
      <c r="N2282" s="10"/>
    </row>
    <row r="2283" ht="12.75" spans="2:14">
      <c r="B2283" s="3">
        <f t="shared" ref="B2283:B2294" si="14">B2282+1</f>
        <v>12301</v>
      </c>
      <c r="E2283" s="91" t="s">
        <v>10</v>
      </c>
      <c r="F2283" s="91" t="s">
        <v>671</v>
      </c>
      <c r="G2283" s="3">
        <v>1989</v>
      </c>
      <c r="H2283" s="3" t="s">
        <v>162</v>
      </c>
      <c r="I2283" s="3" t="s">
        <v>473</v>
      </c>
      <c r="J2283" s="3" t="s">
        <v>474</v>
      </c>
      <c r="K2283" s="3" t="s">
        <v>181</v>
      </c>
      <c r="L2283" s="3" t="s">
        <v>14</v>
      </c>
      <c r="M2283" s="3" t="s">
        <v>3769</v>
      </c>
      <c r="N2283" s="10"/>
    </row>
    <row r="2284" ht="12.75" spans="2:14">
      <c r="B2284" s="3">
        <f t="shared" si="14"/>
        <v>12302</v>
      </c>
      <c r="E2284" s="91" t="s">
        <v>10</v>
      </c>
      <c r="F2284" s="91" t="s">
        <v>672</v>
      </c>
      <c r="G2284" s="3">
        <v>1989</v>
      </c>
      <c r="H2284" s="3" t="s">
        <v>162</v>
      </c>
      <c r="I2284" s="3" t="s">
        <v>473</v>
      </c>
      <c r="J2284" s="3" t="s">
        <v>474</v>
      </c>
      <c r="K2284" s="3" t="s">
        <v>181</v>
      </c>
      <c r="L2284" s="3" t="s">
        <v>14</v>
      </c>
      <c r="M2284" s="3" t="s">
        <v>3769</v>
      </c>
      <c r="N2284" s="10"/>
    </row>
    <row r="2285" ht="12.75" spans="2:14">
      <c r="B2285" s="3">
        <f t="shared" si="14"/>
        <v>12303</v>
      </c>
      <c r="E2285" s="91" t="s">
        <v>10</v>
      </c>
      <c r="F2285" s="91" t="s">
        <v>673</v>
      </c>
      <c r="G2285" s="3">
        <v>1989</v>
      </c>
      <c r="H2285" s="3" t="s">
        <v>162</v>
      </c>
      <c r="I2285" s="3" t="s">
        <v>473</v>
      </c>
      <c r="J2285" s="3" t="s">
        <v>474</v>
      </c>
      <c r="K2285" s="3" t="s">
        <v>181</v>
      </c>
      <c r="L2285" s="3" t="s">
        <v>14</v>
      </c>
      <c r="M2285" s="3" t="s">
        <v>3769</v>
      </c>
      <c r="N2285" s="10"/>
    </row>
    <row r="2286" ht="12.75" spans="2:14">
      <c r="B2286" s="3">
        <f t="shared" si="14"/>
        <v>12304</v>
      </c>
      <c r="E2286" s="91" t="s">
        <v>10</v>
      </c>
      <c r="F2286" s="91" t="s">
        <v>674</v>
      </c>
      <c r="G2286" s="3">
        <v>1989</v>
      </c>
      <c r="H2286" s="3" t="s">
        <v>162</v>
      </c>
      <c r="I2286" s="3" t="s">
        <v>473</v>
      </c>
      <c r="J2286" s="3" t="s">
        <v>474</v>
      </c>
      <c r="K2286" s="3" t="s">
        <v>181</v>
      </c>
      <c r="L2286" s="3" t="s">
        <v>14</v>
      </c>
      <c r="M2286" s="3" t="s">
        <v>3769</v>
      </c>
      <c r="N2286" s="10"/>
    </row>
    <row r="2287" ht="12.75" spans="2:14">
      <c r="B2287" s="3">
        <f t="shared" si="14"/>
        <v>12305</v>
      </c>
      <c r="E2287" s="91" t="s">
        <v>10</v>
      </c>
      <c r="F2287" s="91" t="s">
        <v>675</v>
      </c>
      <c r="G2287" s="3">
        <v>1989</v>
      </c>
      <c r="H2287" s="3" t="s">
        <v>162</v>
      </c>
      <c r="I2287" s="3" t="s">
        <v>473</v>
      </c>
      <c r="J2287" s="3" t="s">
        <v>474</v>
      </c>
      <c r="K2287" s="3" t="s">
        <v>181</v>
      </c>
      <c r="L2287" s="3" t="s">
        <v>14</v>
      </c>
      <c r="M2287" s="3" t="s">
        <v>3769</v>
      </c>
      <c r="N2287" s="10"/>
    </row>
    <row r="2288" ht="12.75" spans="2:14">
      <c r="B2288" s="3">
        <f t="shared" si="14"/>
        <v>12306</v>
      </c>
      <c r="E2288" s="91" t="s">
        <v>10</v>
      </c>
      <c r="F2288" s="91" t="s">
        <v>676</v>
      </c>
      <c r="G2288" s="3">
        <v>1989</v>
      </c>
      <c r="H2288" s="3" t="s">
        <v>162</v>
      </c>
      <c r="I2288" s="3" t="s">
        <v>473</v>
      </c>
      <c r="J2288" s="3" t="s">
        <v>474</v>
      </c>
      <c r="K2288" s="3" t="s">
        <v>181</v>
      </c>
      <c r="L2288" s="3" t="s">
        <v>14</v>
      </c>
      <c r="M2288" s="3" t="s">
        <v>3769</v>
      </c>
      <c r="N2288" s="10"/>
    </row>
    <row r="2289" ht="12.75" spans="2:14">
      <c r="B2289" s="3">
        <f t="shared" si="14"/>
        <v>12307</v>
      </c>
      <c r="E2289" s="91" t="s">
        <v>10</v>
      </c>
      <c r="F2289" s="91" t="s">
        <v>677</v>
      </c>
      <c r="G2289" s="3">
        <v>1989</v>
      </c>
      <c r="H2289" s="3" t="s">
        <v>162</v>
      </c>
      <c r="I2289" s="3" t="s">
        <v>473</v>
      </c>
      <c r="J2289" s="3" t="s">
        <v>474</v>
      </c>
      <c r="K2289" s="3" t="s">
        <v>181</v>
      </c>
      <c r="L2289" s="3" t="s">
        <v>14</v>
      </c>
      <c r="M2289" s="3" t="s">
        <v>3769</v>
      </c>
      <c r="N2289" s="10"/>
    </row>
    <row r="2290" ht="12.75" spans="2:14">
      <c r="B2290" s="3">
        <f t="shared" si="14"/>
        <v>12308</v>
      </c>
      <c r="E2290" s="91" t="s">
        <v>10</v>
      </c>
      <c r="F2290" s="91" t="s">
        <v>678</v>
      </c>
      <c r="G2290" s="3">
        <v>1989</v>
      </c>
      <c r="H2290" s="3" t="s">
        <v>162</v>
      </c>
      <c r="I2290" s="3" t="s">
        <v>473</v>
      </c>
      <c r="J2290" s="3" t="s">
        <v>474</v>
      </c>
      <c r="K2290" s="3" t="s">
        <v>181</v>
      </c>
      <c r="L2290" s="3" t="s">
        <v>14</v>
      </c>
      <c r="M2290" s="3" t="s">
        <v>3769</v>
      </c>
      <c r="N2290" s="10"/>
    </row>
    <row r="2291" ht="12.75" spans="2:14">
      <c r="B2291" s="3">
        <f t="shared" si="14"/>
        <v>12309</v>
      </c>
      <c r="E2291" s="91" t="s">
        <v>10</v>
      </c>
      <c r="F2291" s="91" t="s">
        <v>679</v>
      </c>
      <c r="G2291" s="3">
        <v>1989</v>
      </c>
      <c r="H2291" s="3" t="s">
        <v>162</v>
      </c>
      <c r="I2291" s="3" t="s">
        <v>473</v>
      </c>
      <c r="J2291" s="3" t="s">
        <v>474</v>
      </c>
      <c r="K2291" s="3" t="s">
        <v>181</v>
      </c>
      <c r="L2291" s="3" t="s">
        <v>14</v>
      </c>
      <c r="M2291" s="3" t="s">
        <v>3769</v>
      </c>
      <c r="N2291" s="10"/>
    </row>
    <row r="2292" ht="12.75" spans="2:14">
      <c r="B2292" s="3">
        <f t="shared" si="14"/>
        <v>12310</v>
      </c>
      <c r="E2292" s="91" t="s">
        <v>10</v>
      </c>
      <c r="F2292" s="91" t="s">
        <v>680</v>
      </c>
      <c r="G2292" s="3">
        <v>1989</v>
      </c>
      <c r="H2292" s="3" t="s">
        <v>162</v>
      </c>
      <c r="I2292" s="3" t="s">
        <v>473</v>
      </c>
      <c r="J2292" s="3" t="s">
        <v>474</v>
      </c>
      <c r="K2292" s="3" t="s">
        <v>181</v>
      </c>
      <c r="L2292" s="3" t="s">
        <v>14</v>
      </c>
      <c r="M2292" s="3" t="s">
        <v>3769</v>
      </c>
      <c r="N2292" s="10"/>
    </row>
    <row r="2293" ht="12.75" spans="2:14">
      <c r="B2293" s="3">
        <f t="shared" si="14"/>
        <v>12311</v>
      </c>
      <c r="E2293" s="91" t="s">
        <v>10</v>
      </c>
      <c r="F2293" s="91" t="s">
        <v>681</v>
      </c>
      <c r="G2293" s="3">
        <v>1989</v>
      </c>
      <c r="H2293" s="3" t="s">
        <v>162</v>
      </c>
      <c r="I2293" s="3" t="s">
        <v>473</v>
      </c>
      <c r="J2293" s="3" t="s">
        <v>474</v>
      </c>
      <c r="K2293" s="3" t="s">
        <v>181</v>
      </c>
      <c r="L2293" s="3" t="s">
        <v>14</v>
      </c>
      <c r="M2293" s="3" t="s">
        <v>3769</v>
      </c>
      <c r="N2293" s="10"/>
    </row>
    <row r="2294" ht="12.75" spans="2:14">
      <c r="B2294" s="3">
        <f t="shared" si="14"/>
        <v>12312</v>
      </c>
      <c r="E2294" s="91" t="s">
        <v>10</v>
      </c>
      <c r="F2294" s="91" t="s">
        <v>682</v>
      </c>
      <c r="G2294" s="3">
        <v>1989</v>
      </c>
      <c r="H2294" s="3" t="s">
        <v>162</v>
      </c>
      <c r="I2294" s="3" t="s">
        <v>473</v>
      </c>
      <c r="J2294" s="3" t="s">
        <v>474</v>
      </c>
      <c r="K2294" s="3" t="s">
        <v>181</v>
      </c>
      <c r="L2294" s="3" t="s">
        <v>14</v>
      </c>
      <c r="M2294" s="3" t="s">
        <v>3769</v>
      </c>
      <c r="N2294" s="10"/>
    </row>
    <row r="2295" ht="12.75" spans="2:14">
      <c r="B2295" s="3">
        <v>12314</v>
      </c>
      <c r="E2295" s="91" t="s">
        <v>10</v>
      </c>
      <c r="F2295" s="91" t="s">
        <v>683</v>
      </c>
      <c r="G2295" s="3">
        <v>1989</v>
      </c>
      <c r="H2295" s="3" t="s">
        <v>162</v>
      </c>
      <c r="I2295" s="3" t="s">
        <v>473</v>
      </c>
      <c r="J2295" s="3" t="s">
        <v>474</v>
      </c>
      <c r="K2295" s="3" t="s">
        <v>181</v>
      </c>
      <c r="L2295" s="3" t="s">
        <v>14</v>
      </c>
      <c r="M2295" s="3" t="s">
        <v>3769</v>
      </c>
      <c r="N2295" s="10"/>
    </row>
    <row r="2296" ht="12.75" spans="2:14">
      <c r="B2296" s="3">
        <f t="shared" ref="B2296:B2297" si="15">B2295+1</f>
        <v>12315</v>
      </c>
      <c r="E2296" s="91" t="s">
        <v>10</v>
      </c>
      <c r="F2296" s="91" t="s">
        <v>684</v>
      </c>
      <c r="G2296" s="3">
        <v>1989</v>
      </c>
      <c r="H2296" s="3" t="s">
        <v>162</v>
      </c>
      <c r="I2296" s="3" t="s">
        <v>473</v>
      </c>
      <c r="J2296" s="3" t="s">
        <v>474</v>
      </c>
      <c r="K2296" s="3" t="s">
        <v>181</v>
      </c>
      <c r="L2296" s="3" t="s">
        <v>14</v>
      </c>
      <c r="M2296" s="3" t="s">
        <v>3769</v>
      </c>
      <c r="N2296" s="10"/>
    </row>
    <row r="2297" ht="12.75" spans="2:14">
      <c r="B2297" s="3">
        <f t="shared" si="15"/>
        <v>12316</v>
      </c>
      <c r="E2297" s="91" t="s">
        <v>10</v>
      </c>
      <c r="F2297" s="91" t="s">
        <v>685</v>
      </c>
      <c r="G2297" s="3">
        <v>1989</v>
      </c>
      <c r="H2297" s="3" t="s">
        <v>162</v>
      </c>
      <c r="I2297" s="3" t="s">
        <v>473</v>
      </c>
      <c r="J2297" s="3" t="s">
        <v>474</v>
      </c>
      <c r="K2297" s="3" t="s">
        <v>181</v>
      </c>
      <c r="L2297" s="3" t="s">
        <v>14</v>
      </c>
      <c r="M2297" s="3" t="s">
        <v>3769</v>
      </c>
      <c r="N2297" s="10"/>
    </row>
    <row r="2298" ht="12.75" spans="2:14">
      <c r="B2298" s="3">
        <v>12318</v>
      </c>
      <c r="E2298" s="91" t="s">
        <v>10</v>
      </c>
      <c r="F2298" s="91" t="s">
        <v>686</v>
      </c>
      <c r="G2298" s="3">
        <v>1989</v>
      </c>
      <c r="H2298" s="3" t="s">
        <v>162</v>
      </c>
      <c r="I2298" s="3" t="s">
        <v>473</v>
      </c>
      <c r="J2298" s="3" t="s">
        <v>474</v>
      </c>
      <c r="K2298" s="3" t="s">
        <v>181</v>
      </c>
      <c r="L2298" s="3" t="s">
        <v>14</v>
      </c>
      <c r="M2298" s="3" t="s">
        <v>3769</v>
      </c>
      <c r="N2298" s="10"/>
    </row>
    <row r="2299" ht="12.75" spans="2:14">
      <c r="B2299" s="3">
        <f t="shared" ref="B2299:B2322" si="16">B2298+1</f>
        <v>12319</v>
      </c>
      <c r="E2299" s="91" t="s">
        <v>10</v>
      </c>
      <c r="F2299" s="91" t="s">
        <v>687</v>
      </c>
      <c r="G2299" s="3">
        <v>1989</v>
      </c>
      <c r="H2299" s="3" t="s">
        <v>162</v>
      </c>
      <c r="I2299" s="3" t="s">
        <v>473</v>
      </c>
      <c r="J2299" s="3" t="s">
        <v>474</v>
      </c>
      <c r="K2299" s="3" t="s">
        <v>181</v>
      </c>
      <c r="L2299" s="3" t="s">
        <v>14</v>
      </c>
      <c r="M2299" s="3" t="s">
        <v>3769</v>
      </c>
      <c r="N2299" s="10"/>
    </row>
    <row r="2300" ht="12.75" spans="2:14">
      <c r="B2300" s="3">
        <f t="shared" si="16"/>
        <v>12320</v>
      </c>
      <c r="E2300" s="91" t="s">
        <v>10</v>
      </c>
      <c r="F2300" s="91" t="s">
        <v>688</v>
      </c>
      <c r="G2300" s="3">
        <v>1989</v>
      </c>
      <c r="H2300" s="3" t="s">
        <v>162</v>
      </c>
      <c r="I2300" s="3" t="s">
        <v>473</v>
      </c>
      <c r="J2300" s="3" t="s">
        <v>474</v>
      </c>
      <c r="K2300" s="3" t="s">
        <v>181</v>
      </c>
      <c r="L2300" s="3" t="s">
        <v>14</v>
      </c>
      <c r="M2300" s="3" t="s">
        <v>3769</v>
      </c>
      <c r="N2300" s="10"/>
    </row>
    <row r="2301" ht="12.75" spans="2:14">
      <c r="B2301" s="3">
        <f t="shared" si="16"/>
        <v>12321</v>
      </c>
      <c r="E2301" s="91" t="s">
        <v>10</v>
      </c>
      <c r="F2301" s="91" t="s">
        <v>689</v>
      </c>
      <c r="G2301" s="3">
        <v>1989</v>
      </c>
      <c r="H2301" s="3" t="s">
        <v>162</v>
      </c>
      <c r="I2301" s="3" t="s">
        <v>473</v>
      </c>
      <c r="J2301" s="3" t="s">
        <v>474</v>
      </c>
      <c r="K2301" s="3" t="s">
        <v>181</v>
      </c>
      <c r="L2301" s="3" t="s">
        <v>14</v>
      </c>
      <c r="M2301" s="3" t="s">
        <v>3769</v>
      </c>
      <c r="N2301" s="10"/>
    </row>
    <row r="2302" ht="12.75" spans="2:14">
      <c r="B2302" s="3">
        <f t="shared" si="16"/>
        <v>12322</v>
      </c>
      <c r="E2302" s="91" t="s">
        <v>10</v>
      </c>
      <c r="F2302" s="91" t="s">
        <v>690</v>
      </c>
      <c r="G2302" s="3">
        <v>1989</v>
      </c>
      <c r="H2302" s="3" t="s">
        <v>162</v>
      </c>
      <c r="I2302" s="3" t="s">
        <v>473</v>
      </c>
      <c r="J2302" s="3" t="s">
        <v>474</v>
      </c>
      <c r="K2302" s="3" t="s">
        <v>181</v>
      </c>
      <c r="L2302" s="3" t="s">
        <v>14</v>
      </c>
      <c r="M2302" s="3" t="s">
        <v>3769</v>
      </c>
      <c r="N2302" s="10"/>
    </row>
    <row r="2303" ht="12.75" spans="2:14">
      <c r="B2303" s="3">
        <f t="shared" si="16"/>
        <v>12323</v>
      </c>
      <c r="E2303" s="91" t="s">
        <v>10</v>
      </c>
      <c r="F2303" s="91" t="s">
        <v>691</v>
      </c>
      <c r="G2303" s="3">
        <v>1989</v>
      </c>
      <c r="H2303" s="3" t="s">
        <v>162</v>
      </c>
      <c r="I2303" s="3" t="s">
        <v>473</v>
      </c>
      <c r="J2303" s="3" t="s">
        <v>474</v>
      </c>
      <c r="K2303" s="3" t="s">
        <v>181</v>
      </c>
      <c r="L2303" s="3" t="s">
        <v>14</v>
      </c>
      <c r="M2303" s="3" t="s">
        <v>3769</v>
      </c>
      <c r="N2303" s="10"/>
    </row>
    <row r="2304" ht="12.75" spans="2:14">
      <c r="B2304" s="3">
        <f t="shared" si="16"/>
        <v>12324</v>
      </c>
      <c r="E2304" s="91" t="s">
        <v>10</v>
      </c>
      <c r="F2304" s="91" t="s">
        <v>692</v>
      </c>
      <c r="G2304" s="3">
        <v>1989</v>
      </c>
      <c r="H2304" s="3" t="s">
        <v>162</v>
      </c>
      <c r="I2304" s="3" t="s">
        <v>473</v>
      </c>
      <c r="J2304" s="3" t="s">
        <v>474</v>
      </c>
      <c r="K2304" s="3" t="s">
        <v>181</v>
      </c>
      <c r="L2304" s="3" t="s">
        <v>14</v>
      </c>
      <c r="M2304" s="3" t="s">
        <v>3769</v>
      </c>
      <c r="N2304" s="10"/>
    </row>
    <row r="2305" ht="12.75" spans="2:14">
      <c r="B2305" s="3">
        <f t="shared" si="16"/>
        <v>12325</v>
      </c>
      <c r="E2305" s="91" t="s">
        <v>10</v>
      </c>
      <c r="F2305" s="91" t="s">
        <v>693</v>
      </c>
      <c r="G2305" s="3">
        <v>1989</v>
      </c>
      <c r="H2305" s="3" t="s">
        <v>162</v>
      </c>
      <c r="I2305" s="3" t="s">
        <v>473</v>
      </c>
      <c r="J2305" s="3" t="s">
        <v>474</v>
      </c>
      <c r="K2305" s="3" t="s">
        <v>181</v>
      </c>
      <c r="L2305" s="3" t="s">
        <v>14</v>
      </c>
      <c r="M2305" s="3" t="s">
        <v>3769</v>
      </c>
      <c r="N2305" s="10"/>
    </row>
    <row r="2306" ht="12.75" spans="2:14">
      <c r="B2306" s="3">
        <f t="shared" si="16"/>
        <v>12326</v>
      </c>
      <c r="E2306" s="91" t="s">
        <v>10</v>
      </c>
      <c r="F2306" s="91" t="s">
        <v>694</v>
      </c>
      <c r="G2306" s="3">
        <v>1989</v>
      </c>
      <c r="H2306" s="3" t="s">
        <v>162</v>
      </c>
      <c r="I2306" s="3" t="s">
        <v>473</v>
      </c>
      <c r="J2306" s="3" t="s">
        <v>474</v>
      </c>
      <c r="K2306" s="3" t="s">
        <v>181</v>
      </c>
      <c r="L2306" s="3" t="s">
        <v>14</v>
      </c>
      <c r="M2306" s="3" t="s">
        <v>3769</v>
      </c>
      <c r="N2306" s="10"/>
    </row>
    <row r="2307" ht="12.75" spans="2:14">
      <c r="B2307" s="3">
        <f t="shared" si="16"/>
        <v>12327</v>
      </c>
      <c r="E2307" s="91" t="s">
        <v>10</v>
      </c>
      <c r="F2307" s="91" t="s">
        <v>695</v>
      </c>
      <c r="G2307" s="3">
        <v>1989</v>
      </c>
      <c r="H2307" s="3" t="s">
        <v>162</v>
      </c>
      <c r="I2307" s="3" t="s">
        <v>473</v>
      </c>
      <c r="J2307" s="3" t="s">
        <v>474</v>
      </c>
      <c r="K2307" s="3" t="s">
        <v>181</v>
      </c>
      <c r="L2307" s="3" t="s">
        <v>14</v>
      </c>
      <c r="M2307" s="3" t="s">
        <v>3769</v>
      </c>
      <c r="N2307" s="10"/>
    </row>
    <row r="2308" ht="12.75" spans="2:14">
      <c r="B2308" s="3">
        <f t="shared" si="16"/>
        <v>12328</v>
      </c>
      <c r="E2308" s="91" t="s">
        <v>10</v>
      </c>
      <c r="F2308" s="91" t="s">
        <v>1315</v>
      </c>
      <c r="G2308" s="3">
        <v>1989</v>
      </c>
      <c r="H2308" s="3" t="s">
        <v>1072</v>
      </c>
      <c r="I2308" s="3" t="s">
        <v>1154</v>
      </c>
      <c r="J2308" s="3">
        <v>548</v>
      </c>
      <c r="K2308" s="3" t="s">
        <v>181</v>
      </c>
      <c r="L2308" s="3" t="s">
        <v>14</v>
      </c>
      <c r="M2308" s="3" t="s">
        <v>3770</v>
      </c>
      <c r="N2308" s="10"/>
    </row>
    <row r="2309" ht="12.75" spans="2:14">
      <c r="B2309" s="3">
        <f t="shared" si="16"/>
        <v>12329</v>
      </c>
      <c r="E2309" s="91" t="s">
        <v>10</v>
      </c>
      <c r="F2309" s="91" t="s">
        <v>1316</v>
      </c>
      <c r="G2309" s="3">
        <v>1989</v>
      </c>
      <c r="H2309" s="3" t="s">
        <v>1072</v>
      </c>
      <c r="I2309" s="3" t="s">
        <v>1154</v>
      </c>
      <c r="J2309" s="3">
        <v>548</v>
      </c>
      <c r="K2309" s="3" t="s">
        <v>181</v>
      </c>
      <c r="L2309" s="3" t="s">
        <v>14</v>
      </c>
      <c r="M2309" s="3" t="s">
        <v>3770</v>
      </c>
      <c r="N2309" s="10"/>
    </row>
    <row r="2310" ht="12.75" spans="2:14">
      <c r="B2310" s="3">
        <f t="shared" si="16"/>
        <v>12330</v>
      </c>
      <c r="E2310" s="91" t="s">
        <v>10</v>
      </c>
      <c r="F2310" s="91" t="s">
        <v>1194</v>
      </c>
      <c r="G2310" s="3">
        <v>1993</v>
      </c>
      <c r="H2310" s="3" t="s">
        <v>26</v>
      </c>
      <c r="I2310" s="3" t="s">
        <v>1076</v>
      </c>
      <c r="J2310" s="3">
        <v>280</v>
      </c>
      <c r="K2310" s="3" t="s">
        <v>1195</v>
      </c>
      <c r="L2310" s="3" t="s">
        <v>27</v>
      </c>
      <c r="M2310" s="3" t="s">
        <v>3770</v>
      </c>
      <c r="N2310" s="10"/>
    </row>
    <row r="2311" ht="12.75" spans="2:14">
      <c r="B2311" s="3">
        <f t="shared" si="16"/>
        <v>12331</v>
      </c>
      <c r="E2311" s="91" t="s">
        <v>10</v>
      </c>
      <c r="F2311" s="91" t="s">
        <v>1196</v>
      </c>
      <c r="G2311" s="3">
        <v>1991</v>
      </c>
      <c r="H2311" s="3" t="s">
        <v>166</v>
      </c>
      <c r="I2311" s="3" t="s">
        <v>1076</v>
      </c>
      <c r="J2311" s="3">
        <v>333</v>
      </c>
      <c r="K2311" s="3" t="s">
        <v>181</v>
      </c>
      <c r="L2311" s="3" t="s">
        <v>14</v>
      </c>
      <c r="M2311" s="3" t="s">
        <v>3770</v>
      </c>
      <c r="N2311" s="10"/>
    </row>
    <row r="2312" ht="12.75" spans="2:14">
      <c r="B2312" s="3">
        <f t="shared" si="16"/>
        <v>12332</v>
      </c>
      <c r="E2312" s="91" t="s">
        <v>10</v>
      </c>
      <c r="F2312" s="91" t="s">
        <v>1075</v>
      </c>
      <c r="G2312" s="3">
        <v>1991</v>
      </c>
      <c r="H2312" s="3" t="s">
        <v>183</v>
      </c>
      <c r="I2312" s="3" t="s">
        <v>1076</v>
      </c>
      <c r="J2312" s="3">
        <v>671</v>
      </c>
      <c r="K2312" s="3" t="s">
        <v>181</v>
      </c>
      <c r="L2312" s="3" t="s">
        <v>14</v>
      </c>
      <c r="M2312" s="3" t="s">
        <v>3770</v>
      </c>
      <c r="N2312" s="10"/>
    </row>
    <row r="2313" ht="12.75" spans="2:14">
      <c r="B2313" s="3">
        <f t="shared" si="16"/>
        <v>12333</v>
      </c>
      <c r="E2313" s="91" t="s">
        <v>10</v>
      </c>
      <c r="F2313" s="91" t="s">
        <v>1077</v>
      </c>
      <c r="G2313" s="3">
        <v>1991</v>
      </c>
      <c r="H2313" s="3" t="s">
        <v>183</v>
      </c>
      <c r="I2313" s="3" t="s">
        <v>1076</v>
      </c>
      <c r="J2313" s="3">
        <v>671</v>
      </c>
      <c r="K2313" s="3" t="s">
        <v>181</v>
      </c>
      <c r="L2313" s="3" t="s">
        <v>14</v>
      </c>
      <c r="M2313" s="3" t="s">
        <v>3770</v>
      </c>
      <c r="N2313" s="10"/>
    </row>
    <row r="2314" ht="12.75" spans="2:14">
      <c r="B2314" s="3">
        <f t="shared" si="16"/>
        <v>12334</v>
      </c>
      <c r="E2314" s="91" t="s">
        <v>10</v>
      </c>
      <c r="F2314" s="91" t="s">
        <v>1078</v>
      </c>
      <c r="G2314" s="3">
        <v>1991</v>
      </c>
      <c r="H2314" s="3" t="s">
        <v>183</v>
      </c>
      <c r="I2314" s="3" t="s">
        <v>1076</v>
      </c>
      <c r="J2314" s="3">
        <v>671</v>
      </c>
      <c r="K2314" s="3" t="s">
        <v>181</v>
      </c>
      <c r="L2314" s="3" t="s">
        <v>14</v>
      </c>
      <c r="M2314" s="3" t="s">
        <v>3770</v>
      </c>
      <c r="N2314" s="10"/>
    </row>
    <row r="2315" ht="12.75" spans="2:14">
      <c r="B2315" s="3">
        <f t="shared" si="16"/>
        <v>12335</v>
      </c>
      <c r="E2315" s="91" t="s">
        <v>10</v>
      </c>
      <c r="F2315" s="91" t="s">
        <v>1079</v>
      </c>
      <c r="G2315" s="3">
        <v>1991</v>
      </c>
      <c r="H2315" s="3" t="s">
        <v>183</v>
      </c>
      <c r="I2315" s="3" t="s">
        <v>1076</v>
      </c>
      <c r="J2315" s="3">
        <v>671</v>
      </c>
      <c r="K2315" s="3" t="s">
        <v>181</v>
      </c>
      <c r="L2315" s="3" t="s">
        <v>14</v>
      </c>
      <c r="M2315" s="3" t="s">
        <v>3770</v>
      </c>
      <c r="N2315" s="10"/>
    </row>
    <row r="2316" ht="12.75" spans="2:14">
      <c r="B2316" s="3">
        <f t="shared" si="16"/>
        <v>12336</v>
      </c>
      <c r="E2316" s="91" t="s">
        <v>10</v>
      </c>
      <c r="F2316" s="91" t="s">
        <v>1080</v>
      </c>
      <c r="G2316" s="3">
        <v>1991</v>
      </c>
      <c r="H2316" s="3" t="s">
        <v>183</v>
      </c>
      <c r="I2316" s="3" t="s">
        <v>1076</v>
      </c>
      <c r="J2316" s="3">
        <v>671</v>
      </c>
      <c r="K2316" s="3" t="s">
        <v>181</v>
      </c>
      <c r="L2316" s="3" t="s">
        <v>14</v>
      </c>
      <c r="M2316" s="3" t="s">
        <v>3770</v>
      </c>
      <c r="N2316" s="10"/>
    </row>
    <row r="2317" ht="12.75" spans="2:14">
      <c r="B2317" s="3">
        <f t="shared" si="16"/>
        <v>12337</v>
      </c>
      <c r="E2317" s="91" t="s">
        <v>10</v>
      </c>
      <c r="F2317" s="91" t="s">
        <v>1081</v>
      </c>
      <c r="G2317" s="3">
        <v>1991</v>
      </c>
      <c r="H2317" s="3" t="s">
        <v>183</v>
      </c>
      <c r="I2317" s="3" t="s">
        <v>1076</v>
      </c>
      <c r="J2317" s="3">
        <v>671</v>
      </c>
      <c r="K2317" s="3" t="s">
        <v>181</v>
      </c>
      <c r="L2317" s="3" t="s">
        <v>14</v>
      </c>
      <c r="M2317" s="3" t="s">
        <v>3770</v>
      </c>
      <c r="N2317" s="10"/>
    </row>
    <row r="2318" ht="12.75" spans="2:14">
      <c r="B2318" s="3">
        <f t="shared" si="16"/>
        <v>12338</v>
      </c>
      <c r="E2318" s="91" t="s">
        <v>10</v>
      </c>
      <c r="F2318" s="91" t="s">
        <v>1082</v>
      </c>
      <c r="G2318" s="3">
        <v>1991</v>
      </c>
      <c r="H2318" s="3" t="s">
        <v>183</v>
      </c>
      <c r="I2318" s="3" t="s">
        <v>1076</v>
      </c>
      <c r="J2318" s="3">
        <v>671</v>
      </c>
      <c r="K2318" s="3" t="s">
        <v>181</v>
      </c>
      <c r="L2318" s="3" t="s">
        <v>14</v>
      </c>
      <c r="M2318" s="3" t="s">
        <v>3770</v>
      </c>
      <c r="N2318" s="10"/>
    </row>
    <row r="2319" ht="12.75" spans="2:14">
      <c r="B2319" s="3">
        <f t="shared" si="16"/>
        <v>12339</v>
      </c>
      <c r="E2319" s="91" t="s">
        <v>10</v>
      </c>
      <c r="F2319" s="91" t="s">
        <v>1083</v>
      </c>
      <c r="G2319" s="3">
        <v>1991</v>
      </c>
      <c r="H2319" s="3" t="s">
        <v>183</v>
      </c>
      <c r="I2319" s="3" t="s">
        <v>1076</v>
      </c>
      <c r="J2319" s="3">
        <v>671</v>
      </c>
      <c r="K2319" s="3" t="s">
        <v>181</v>
      </c>
      <c r="L2319" s="3" t="s">
        <v>14</v>
      </c>
      <c r="M2319" s="3" t="s">
        <v>3770</v>
      </c>
      <c r="N2319" s="10"/>
    </row>
    <row r="2320" ht="12.75" spans="2:14">
      <c r="B2320" s="3">
        <f t="shared" si="16"/>
        <v>12340</v>
      </c>
      <c r="E2320" s="91" t="s">
        <v>10</v>
      </c>
      <c r="F2320" s="91" t="s">
        <v>1084</v>
      </c>
      <c r="G2320" s="3">
        <v>1991</v>
      </c>
      <c r="H2320" s="3" t="s">
        <v>183</v>
      </c>
      <c r="I2320" s="3" t="s">
        <v>1076</v>
      </c>
      <c r="J2320" s="3">
        <v>671</v>
      </c>
      <c r="K2320" s="3" t="s">
        <v>181</v>
      </c>
      <c r="L2320" s="3" t="s">
        <v>14</v>
      </c>
      <c r="M2320" s="3" t="s">
        <v>3770</v>
      </c>
      <c r="N2320" s="10"/>
    </row>
    <row r="2321" ht="12.75" spans="2:14">
      <c r="B2321" s="3">
        <f t="shared" si="16"/>
        <v>12341</v>
      </c>
      <c r="E2321" s="91" t="s">
        <v>10</v>
      </c>
      <c r="F2321" s="91" t="s">
        <v>567</v>
      </c>
      <c r="G2321" s="3">
        <v>1989</v>
      </c>
      <c r="H2321" s="3" t="s">
        <v>183</v>
      </c>
      <c r="I2321" s="3" t="s">
        <v>568</v>
      </c>
      <c r="J2321" s="3" t="s">
        <v>569</v>
      </c>
      <c r="K2321" s="3" t="s">
        <v>323</v>
      </c>
      <c r="L2321" s="3" t="s">
        <v>14</v>
      </c>
      <c r="M2321" s="3" t="s">
        <v>3769</v>
      </c>
      <c r="N2321" s="10"/>
    </row>
    <row r="2322" ht="12.75" spans="2:14">
      <c r="B2322" s="3">
        <f t="shared" si="16"/>
        <v>12342</v>
      </c>
      <c r="E2322" s="91" t="s">
        <v>10</v>
      </c>
      <c r="F2322" s="91" t="s">
        <v>404</v>
      </c>
      <c r="G2322" s="3">
        <v>1989</v>
      </c>
      <c r="H2322" s="3" t="s">
        <v>162</v>
      </c>
      <c r="I2322" s="3" t="s">
        <v>163</v>
      </c>
      <c r="J2322" s="3" t="s">
        <v>164</v>
      </c>
      <c r="K2322" s="3" t="s">
        <v>181</v>
      </c>
      <c r="L2322" s="3" t="s">
        <v>14</v>
      </c>
      <c r="M2322" s="3" t="s">
        <v>3769</v>
      </c>
      <c r="N2322" s="10"/>
    </row>
    <row r="2323" ht="12.75" spans="2:14">
      <c r="B2323" s="3">
        <v>12345</v>
      </c>
      <c r="E2323" s="91" t="s">
        <v>10</v>
      </c>
      <c r="F2323" s="91" t="s">
        <v>4647</v>
      </c>
      <c r="G2323" s="3">
        <v>1990</v>
      </c>
      <c r="H2323" s="3" t="s">
        <v>1794</v>
      </c>
      <c r="I2323" s="3" t="s">
        <v>4595</v>
      </c>
      <c r="J2323" s="3">
        <v>356</v>
      </c>
      <c r="K2323" s="3" t="s">
        <v>181</v>
      </c>
      <c r="L2323" s="3" t="s">
        <v>27</v>
      </c>
      <c r="M2323" s="3" t="s">
        <v>3771</v>
      </c>
      <c r="N2323" s="10"/>
    </row>
    <row r="2324" ht="12.75" spans="2:14">
      <c r="B2324" s="3">
        <f t="shared" ref="B2324:B2343" si="17">B2323+1</f>
        <v>12346</v>
      </c>
      <c r="E2324" s="91" t="s">
        <v>10</v>
      </c>
      <c r="F2324" s="91" t="s">
        <v>4648</v>
      </c>
      <c r="G2324" s="3">
        <v>1990</v>
      </c>
      <c r="H2324" s="3" t="s">
        <v>1794</v>
      </c>
      <c r="I2324" s="3" t="s">
        <v>4595</v>
      </c>
      <c r="J2324" s="3">
        <v>356</v>
      </c>
      <c r="K2324" s="3" t="s">
        <v>181</v>
      </c>
      <c r="L2324" s="3" t="s">
        <v>27</v>
      </c>
      <c r="M2324" s="3" t="s">
        <v>3771</v>
      </c>
      <c r="N2324" s="10"/>
    </row>
    <row r="2325" ht="12.75" spans="2:14">
      <c r="B2325" s="3">
        <f t="shared" si="17"/>
        <v>12347</v>
      </c>
      <c r="E2325" s="91" t="s">
        <v>10</v>
      </c>
      <c r="F2325" s="91" t="s">
        <v>4649</v>
      </c>
      <c r="G2325" s="3">
        <v>1990</v>
      </c>
      <c r="H2325" s="3" t="s">
        <v>1794</v>
      </c>
      <c r="I2325" s="3" t="s">
        <v>4595</v>
      </c>
      <c r="J2325" s="3">
        <v>356</v>
      </c>
      <c r="K2325" s="3" t="s">
        <v>181</v>
      </c>
      <c r="L2325" s="3" t="s">
        <v>27</v>
      </c>
      <c r="M2325" s="3" t="s">
        <v>3771</v>
      </c>
      <c r="N2325" s="10"/>
    </row>
    <row r="2326" ht="12.75" spans="2:14">
      <c r="B2326" s="3">
        <f t="shared" si="17"/>
        <v>12348</v>
      </c>
      <c r="E2326" s="91" t="s">
        <v>10</v>
      </c>
      <c r="F2326" s="91" t="s">
        <v>4650</v>
      </c>
      <c r="G2326" s="3">
        <v>1990</v>
      </c>
      <c r="H2326" s="3" t="s">
        <v>1794</v>
      </c>
      <c r="I2326" s="3" t="s">
        <v>4595</v>
      </c>
      <c r="J2326" s="3">
        <v>356</v>
      </c>
      <c r="K2326" s="3" t="s">
        <v>181</v>
      </c>
      <c r="L2326" s="3" t="s">
        <v>27</v>
      </c>
      <c r="M2326" s="3" t="s">
        <v>3771</v>
      </c>
      <c r="N2326" s="10"/>
    </row>
    <row r="2327" ht="12.75" spans="2:14">
      <c r="B2327" s="3">
        <f t="shared" si="17"/>
        <v>12349</v>
      </c>
      <c r="E2327" s="91" t="s">
        <v>10</v>
      </c>
      <c r="F2327" s="91" t="s">
        <v>4651</v>
      </c>
      <c r="G2327" s="3">
        <v>1990</v>
      </c>
      <c r="H2327" s="3" t="s">
        <v>1794</v>
      </c>
      <c r="I2327" s="3" t="s">
        <v>4595</v>
      </c>
      <c r="J2327" s="3">
        <v>356</v>
      </c>
      <c r="K2327" s="3" t="s">
        <v>181</v>
      </c>
      <c r="L2327" s="3" t="s">
        <v>27</v>
      </c>
      <c r="M2327" s="3" t="s">
        <v>3771</v>
      </c>
      <c r="N2327" s="10"/>
    </row>
    <row r="2328" ht="12.75" spans="2:14">
      <c r="B2328" s="3">
        <f t="shared" si="17"/>
        <v>12350</v>
      </c>
      <c r="E2328" s="91" t="s">
        <v>10</v>
      </c>
      <c r="F2328" s="91" t="s">
        <v>4652</v>
      </c>
      <c r="G2328" s="3">
        <v>1990</v>
      </c>
      <c r="H2328" s="3" t="s">
        <v>1794</v>
      </c>
      <c r="I2328" s="3" t="s">
        <v>4595</v>
      </c>
      <c r="J2328" s="3">
        <v>356</v>
      </c>
      <c r="K2328" s="3" t="s">
        <v>181</v>
      </c>
      <c r="L2328" s="3" t="s">
        <v>27</v>
      </c>
      <c r="M2328" s="3" t="s">
        <v>3771</v>
      </c>
      <c r="N2328" s="10"/>
    </row>
    <row r="2329" ht="12.75" spans="2:14">
      <c r="B2329" s="3">
        <f t="shared" si="17"/>
        <v>12351</v>
      </c>
      <c r="E2329" s="91" t="s">
        <v>10</v>
      </c>
      <c r="F2329" s="91" t="s">
        <v>4653</v>
      </c>
      <c r="G2329" s="3">
        <v>1990</v>
      </c>
      <c r="H2329" s="3" t="s">
        <v>1794</v>
      </c>
      <c r="I2329" s="3" t="s">
        <v>4595</v>
      </c>
      <c r="J2329" s="3">
        <v>356</v>
      </c>
      <c r="K2329" s="3" t="s">
        <v>181</v>
      </c>
      <c r="L2329" s="3" t="s">
        <v>27</v>
      </c>
      <c r="M2329" s="3" t="s">
        <v>3771</v>
      </c>
      <c r="N2329" s="10"/>
    </row>
    <row r="2330" ht="12.75" spans="2:14">
      <c r="B2330" s="3">
        <f t="shared" si="17"/>
        <v>12352</v>
      </c>
      <c r="E2330" s="91" t="s">
        <v>10</v>
      </c>
      <c r="F2330" s="91" t="s">
        <v>4654</v>
      </c>
      <c r="G2330" s="3">
        <v>1990</v>
      </c>
      <c r="H2330" s="3" t="s">
        <v>1794</v>
      </c>
      <c r="I2330" s="3" t="s">
        <v>4595</v>
      </c>
      <c r="J2330" s="3">
        <v>356</v>
      </c>
      <c r="K2330" s="3" t="s">
        <v>181</v>
      </c>
      <c r="L2330" s="3" t="s">
        <v>27</v>
      </c>
      <c r="M2330" s="3" t="s">
        <v>3771</v>
      </c>
      <c r="N2330" s="10"/>
    </row>
    <row r="2331" ht="12.75" spans="2:14">
      <c r="B2331" s="3">
        <f t="shared" si="17"/>
        <v>12353</v>
      </c>
      <c r="E2331" s="91" t="s">
        <v>10</v>
      </c>
      <c r="F2331" s="91" t="s">
        <v>4655</v>
      </c>
      <c r="G2331" s="3">
        <v>1990</v>
      </c>
      <c r="H2331" s="3" t="s">
        <v>1794</v>
      </c>
      <c r="I2331" s="3" t="s">
        <v>4595</v>
      </c>
      <c r="J2331" s="3">
        <v>356</v>
      </c>
      <c r="K2331" s="3" t="s">
        <v>181</v>
      </c>
      <c r="L2331" s="3" t="s">
        <v>27</v>
      </c>
      <c r="M2331" s="3" t="s">
        <v>3771</v>
      </c>
      <c r="N2331" s="10"/>
    </row>
    <row r="2332" ht="12.75" spans="2:14">
      <c r="B2332" s="3">
        <f t="shared" si="17"/>
        <v>12354</v>
      </c>
      <c r="E2332" s="91" t="s">
        <v>10</v>
      </c>
      <c r="F2332" s="91" t="s">
        <v>4656</v>
      </c>
      <c r="G2332" s="3">
        <v>1990</v>
      </c>
      <c r="H2332" s="3" t="s">
        <v>183</v>
      </c>
      <c r="I2332" s="3" t="s">
        <v>4595</v>
      </c>
      <c r="J2332" s="3">
        <v>428</v>
      </c>
      <c r="K2332" s="3" t="s">
        <v>181</v>
      </c>
      <c r="L2332" s="3" t="s">
        <v>27</v>
      </c>
      <c r="M2332" s="3" t="s">
        <v>3771</v>
      </c>
      <c r="N2332" s="10"/>
    </row>
    <row r="2333" ht="12.75" spans="2:14">
      <c r="B2333" s="3">
        <f t="shared" si="17"/>
        <v>12355</v>
      </c>
      <c r="E2333" s="91" t="s">
        <v>10</v>
      </c>
      <c r="F2333" s="91" t="s">
        <v>4657</v>
      </c>
      <c r="G2333" s="3">
        <v>1990</v>
      </c>
      <c r="H2333" s="3" t="s">
        <v>183</v>
      </c>
      <c r="I2333" s="3" t="s">
        <v>4595</v>
      </c>
      <c r="J2333" s="3">
        <v>428</v>
      </c>
      <c r="K2333" s="3" t="s">
        <v>181</v>
      </c>
      <c r="L2333" s="3" t="s">
        <v>27</v>
      </c>
      <c r="M2333" s="3" t="s">
        <v>3771</v>
      </c>
      <c r="N2333" s="10"/>
    </row>
    <row r="2334" ht="12.75" spans="2:14">
      <c r="B2334" s="3">
        <f t="shared" si="17"/>
        <v>12356</v>
      </c>
      <c r="E2334" s="91" t="s">
        <v>10</v>
      </c>
      <c r="F2334" s="91" t="s">
        <v>188</v>
      </c>
      <c r="G2334" s="3">
        <v>1988</v>
      </c>
      <c r="H2334" s="3" t="s">
        <v>166</v>
      </c>
      <c r="I2334" s="3" t="s">
        <v>189</v>
      </c>
      <c r="J2334" s="3">
        <v>190</v>
      </c>
      <c r="K2334" s="3" t="s">
        <v>181</v>
      </c>
      <c r="L2334" s="3" t="s">
        <v>14</v>
      </c>
      <c r="M2334" s="3" t="s">
        <v>3769</v>
      </c>
      <c r="N2334" s="10"/>
    </row>
    <row r="2335" ht="12.75" spans="2:14">
      <c r="B2335" s="3">
        <f t="shared" si="17"/>
        <v>12357</v>
      </c>
      <c r="E2335" s="91" t="s">
        <v>10</v>
      </c>
      <c r="F2335" s="91" t="s">
        <v>190</v>
      </c>
      <c r="G2335" s="3">
        <v>1988</v>
      </c>
      <c r="H2335" s="3" t="s">
        <v>166</v>
      </c>
      <c r="I2335" s="3" t="s">
        <v>189</v>
      </c>
      <c r="J2335" s="3">
        <v>190</v>
      </c>
      <c r="K2335" s="3" t="s">
        <v>181</v>
      </c>
      <c r="L2335" s="3" t="s">
        <v>14</v>
      </c>
      <c r="M2335" s="3" t="s">
        <v>3769</v>
      </c>
      <c r="N2335" s="10"/>
    </row>
    <row r="2336" ht="12.75" spans="2:14">
      <c r="B2336" s="3">
        <f t="shared" si="17"/>
        <v>12358</v>
      </c>
      <c r="E2336" s="91" t="s">
        <v>10</v>
      </c>
      <c r="F2336" s="91" t="s">
        <v>191</v>
      </c>
      <c r="G2336" s="3">
        <v>1988</v>
      </c>
      <c r="H2336" s="3" t="s">
        <v>166</v>
      </c>
      <c r="I2336" s="3" t="s">
        <v>189</v>
      </c>
      <c r="J2336" s="3">
        <v>190</v>
      </c>
      <c r="K2336" s="3" t="s">
        <v>181</v>
      </c>
      <c r="L2336" s="3" t="s">
        <v>14</v>
      </c>
      <c r="M2336" s="3" t="s">
        <v>3769</v>
      </c>
      <c r="N2336" s="10"/>
    </row>
    <row r="2337" ht="12.75" spans="2:14">
      <c r="B2337" s="3">
        <f t="shared" si="17"/>
        <v>12359</v>
      </c>
      <c r="E2337" s="91" t="s">
        <v>10</v>
      </c>
      <c r="F2337" s="91" t="s">
        <v>192</v>
      </c>
      <c r="G2337" s="3">
        <v>1988</v>
      </c>
      <c r="H2337" s="3" t="s">
        <v>166</v>
      </c>
      <c r="I2337" s="3" t="s">
        <v>189</v>
      </c>
      <c r="J2337" s="3">
        <v>190</v>
      </c>
      <c r="K2337" s="3" t="s">
        <v>181</v>
      </c>
      <c r="L2337" s="3" t="s">
        <v>14</v>
      </c>
      <c r="M2337" s="3" t="s">
        <v>3769</v>
      </c>
      <c r="N2337" s="10"/>
    </row>
    <row r="2338" ht="12.75" spans="2:14">
      <c r="B2338" s="3">
        <f t="shared" si="17"/>
        <v>12360</v>
      </c>
      <c r="E2338" s="91" t="s">
        <v>10</v>
      </c>
      <c r="F2338" s="91" t="s">
        <v>193</v>
      </c>
      <c r="G2338" s="3">
        <v>1988</v>
      </c>
      <c r="H2338" s="3" t="s">
        <v>166</v>
      </c>
      <c r="I2338" s="3" t="s">
        <v>189</v>
      </c>
      <c r="J2338" s="3">
        <v>190</v>
      </c>
      <c r="K2338" s="3" t="s">
        <v>181</v>
      </c>
      <c r="L2338" s="3" t="s">
        <v>14</v>
      </c>
      <c r="M2338" s="3" t="s">
        <v>3769</v>
      </c>
      <c r="N2338" s="10"/>
    </row>
    <row r="2339" ht="12.75" spans="2:14">
      <c r="B2339" s="3">
        <f t="shared" si="17"/>
        <v>12361</v>
      </c>
      <c r="E2339" s="91" t="s">
        <v>10</v>
      </c>
      <c r="F2339" s="91" t="s">
        <v>194</v>
      </c>
      <c r="G2339" s="3">
        <v>1988</v>
      </c>
      <c r="H2339" s="3" t="s">
        <v>166</v>
      </c>
      <c r="I2339" s="3" t="s">
        <v>189</v>
      </c>
      <c r="J2339" s="3">
        <v>190</v>
      </c>
      <c r="K2339" s="3" t="s">
        <v>181</v>
      </c>
      <c r="L2339" s="3" t="s">
        <v>14</v>
      </c>
      <c r="M2339" s="3" t="s">
        <v>3769</v>
      </c>
      <c r="N2339" s="10"/>
    </row>
    <row r="2340" ht="12.75" spans="2:14">
      <c r="B2340" s="3">
        <f t="shared" si="17"/>
        <v>12362</v>
      </c>
      <c r="E2340" s="91" t="s">
        <v>10</v>
      </c>
      <c r="F2340" s="91" t="s">
        <v>1317</v>
      </c>
      <c r="G2340" s="3">
        <v>1989</v>
      </c>
      <c r="H2340" s="3" t="s">
        <v>1072</v>
      </c>
      <c r="I2340" s="3" t="s">
        <v>1154</v>
      </c>
      <c r="J2340" s="3">
        <v>548</v>
      </c>
      <c r="K2340" s="3" t="s">
        <v>181</v>
      </c>
      <c r="L2340" s="3" t="s">
        <v>14</v>
      </c>
      <c r="M2340" s="3" t="s">
        <v>3770</v>
      </c>
      <c r="N2340" s="10"/>
    </row>
    <row r="2341" ht="12.75" spans="2:14">
      <c r="B2341" s="3">
        <f t="shared" si="17"/>
        <v>12363</v>
      </c>
      <c r="E2341" s="91" t="s">
        <v>10</v>
      </c>
      <c r="F2341" s="91" t="s">
        <v>1318</v>
      </c>
      <c r="G2341" s="3">
        <v>1989</v>
      </c>
      <c r="H2341" s="3" t="s">
        <v>1072</v>
      </c>
      <c r="I2341" s="3" t="s">
        <v>1154</v>
      </c>
      <c r="J2341" s="3">
        <v>548</v>
      </c>
      <c r="K2341" s="3" t="s">
        <v>181</v>
      </c>
      <c r="L2341" s="3" t="s">
        <v>14</v>
      </c>
      <c r="M2341" s="3" t="s">
        <v>3770</v>
      </c>
      <c r="N2341" s="10"/>
    </row>
    <row r="2342" ht="12.75" spans="2:14">
      <c r="B2342" s="3">
        <f t="shared" si="17"/>
        <v>12364</v>
      </c>
      <c r="E2342" s="91" t="s">
        <v>10</v>
      </c>
      <c r="F2342" s="91" t="s">
        <v>1319</v>
      </c>
      <c r="G2342" s="3">
        <v>1989</v>
      </c>
      <c r="H2342" s="3" t="s">
        <v>1072</v>
      </c>
      <c r="I2342" s="3" t="s">
        <v>1154</v>
      </c>
      <c r="J2342" s="3">
        <v>548</v>
      </c>
      <c r="K2342" s="3" t="s">
        <v>181</v>
      </c>
      <c r="L2342" s="3" t="s">
        <v>14</v>
      </c>
      <c r="M2342" s="3" t="s">
        <v>3770</v>
      </c>
      <c r="N2342" s="10"/>
    </row>
    <row r="2343" ht="12.75" spans="2:14">
      <c r="B2343" s="3">
        <f t="shared" si="17"/>
        <v>12365</v>
      </c>
      <c r="E2343" s="91" t="s">
        <v>10</v>
      </c>
      <c r="F2343" s="91" t="s">
        <v>1320</v>
      </c>
      <c r="G2343" s="3">
        <v>1989</v>
      </c>
      <c r="H2343" s="3" t="s">
        <v>1072</v>
      </c>
      <c r="I2343" s="3" t="s">
        <v>1154</v>
      </c>
      <c r="J2343" s="3">
        <v>548</v>
      </c>
      <c r="K2343" s="3" t="s">
        <v>181</v>
      </c>
      <c r="L2343" s="3" t="s">
        <v>14</v>
      </c>
      <c r="M2343" s="3" t="s">
        <v>3770</v>
      </c>
      <c r="N2343" s="10"/>
    </row>
    <row r="2344" ht="12.75" spans="2:14">
      <c r="B2344" s="3"/>
      <c r="E2344" s="91"/>
      <c r="F2344" s="91"/>
      <c r="N2344" s="10"/>
    </row>
    <row r="2345" ht="12.75" spans="2:14">
      <c r="B2345" s="3">
        <v>12366</v>
      </c>
      <c r="E2345" s="91" t="s">
        <v>10</v>
      </c>
      <c r="F2345" s="91" t="s">
        <v>1321</v>
      </c>
      <c r="G2345" s="3">
        <v>1989</v>
      </c>
      <c r="H2345" s="3" t="s">
        <v>1072</v>
      </c>
      <c r="I2345" s="3" t="s">
        <v>1154</v>
      </c>
      <c r="J2345" s="3">
        <v>548</v>
      </c>
      <c r="K2345" s="3" t="s">
        <v>181</v>
      </c>
      <c r="L2345" s="3" t="s">
        <v>14</v>
      </c>
      <c r="M2345" s="3" t="s">
        <v>3770</v>
      </c>
      <c r="N2345" s="10"/>
    </row>
    <row r="2346" ht="12.75" spans="2:14">
      <c r="B2346" s="3">
        <f t="shared" ref="B2346:B2351" si="18">B2345+1</f>
        <v>12367</v>
      </c>
      <c r="E2346" s="91" t="s">
        <v>10</v>
      </c>
      <c r="F2346" s="91" t="s">
        <v>1322</v>
      </c>
      <c r="G2346" s="3">
        <v>1989</v>
      </c>
      <c r="H2346" s="3" t="s">
        <v>1072</v>
      </c>
      <c r="I2346" s="3" t="s">
        <v>1154</v>
      </c>
      <c r="J2346" s="3">
        <v>548</v>
      </c>
      <c r="K2346" s="3" t="s">
        <v>181</v>
      </c>
      <c r="L2346" s="3" t="s">
        <v>14</v>
      </c>
      <c r="M2346" s="3" t="s">
        <v>3770</v>
      </c>
      <c r="N2346" s="10"/>
    </row>
    <row r="2347" ht="12.75" spans="2:14">
      <c r="B2347" s="3">
        <f t="shared" si="18"/>
        <v>12368</v>
      </c>
      <c r="E2347" s="91" t="s">
        <v>10</v>
      </c>
      <c r="F2347" s="91" t="s">
        <v>1323</v>
      </c>
      <c r="G2347" s="3">
        <v>1989</v>
      </c>
      <c r="H2347" s="3" t="s">
        <v>1072</v>
      </c>
      <c r="I2347" s="3" t="s">
        <v>1154</v>
      </c>
      <c r="J2347" s="3">
        <v>548</v>
      </c>
      <c r="K2347" s="3" t="s">
        <v>181</v>
      </c>
      <c r="L2347" s="3" t="s">
        <v>14</v>
      </c>
      <c r="M2347" s="3" t="s">
        <v>3770</v>
      </c>
      <c r="N2347" s="10"/>
    </row>
    <row r="2348" ht="12.75" spans="2:14">
      <c r="B2348" s="3">
        <f t="shared" si="18"/>
        <v>12369</v>
      </c>
      <c r="E2348" s="91" t="s">
        <v>10</v>
      </c>
      <c r="F2348" s="91" t="s">
        <v>1324</v>
      </c>
      <c r="G2348" s="3">
        <v>1989</v>
      </c>
      <c r="H2348" s="3" t="s">
        <v>1072</v>
      </c>
      <c r="I2348" s="3" t="s">
        <v>1154</v>
      </c>
      <c r="J2348" s="3">
        <v>548</v>
      </c>
      <c r="K2348" s="3" t="s">
        <v>181</v>
      </c>
      <c r="L2348" s="3" t="s">
        <v>14</v>
      </c>
      <c r="M2348" s="3" t="s">
        <v>3770</v>
      </c>
      <c r="N2348" s="10"/>
    </row>
    <row r="2349" ht="12.75" spans="2:14">
      <c r="B2349" s="3">
        <f t="shared" si="18"/>
        <v>12370</v>
      </c>
      <c r="E2349" s="91" t="s">
        <v>10</v>
      </c>
      <c r="F2349" s="91" t="s">
        <v>1325</v>
      </c>
      <c r="G2349" s="3">
        <v>1989</v>
      </c>
      <c r="H2349" s="3" t="s">
        <v>1072</v>
      </c>
      <c r="I2349" s="3" t="s">
        <v>1154</v>
      </c>
      <c r="J2349" s="3">
        <v>548</v>
      </c>
      <c r="K2349" s="3" t="s">
        <v>181</v>
      </c>
      <c r="L2349" s="3" t="s">
        <v>14</v>
      </c>
      <c r="M2349" s="3" t="s">
        <v>3770</v>
      </c>
      <c r="N2349" s="10"/>
    </row>
    <row r="2350" ht="12.75" spans="2:14">
      <c r="B2350" s="3">
        <f t="shared" si="18"/>
        <v>12371</v>
      </c>
      <c r="E2350" s="91" t="s">
        <v>10</v>
      </c>
      <c r="F2350" s="91" t="s">
        <v>1326</v>
      </c>
      <c r="G2350" s="3">
        <v>1989</v>
      </c>
      <c r="H2350" s="3" t="s">
        <v>1072</v>
      </c>
      <c r="I2350" s="3" t="s">
        <v>1154</v>
      </c>
      <c r="J2350" s="3">
        <v>548</v>
      </c>
      <c r="K2350" s="3" t="s">
        <v>181</v>
      </c>
      <c r="L2350" s="3" t="s">
        <v>14</v>
      </c>
      <c r="M2350" s="3" t="s">
        <v>3770</v>
      </c>
      <c r="N2350" s="10"/>
    </row>
    <row r="2351" ht="12.75" spans="2:14">
      <c r="B2351" s="3">
        <f t="shared" si="18"/>
        <v>12372</v>
      </c>
      <c r="E2351" s="91" t="s">
        <v>10</v>
      </c>
      <c r="F2351" s="91" t="s">
        <v>1327</v>
      </c>
      <c r="G2351" s="3">
        <v>1989</v>
      </c>
      <c r="H2351" s="3" t="s">
        <v>1072</v>
      </c>
      <c r="I2351" s="3" t="s">
        <v>1154</v>
      </c>
      <c r="J2351" s="3">
        <v>548</v>
      </c>
      <c r="K2351" s="3" t="s">
        <v>181</v>
      </c>
      <c r="L2351" s="3" t="s">
        <v>14</v>
      </c>
      <c r="M2351" s="3" t="s">
        <v>3770</v>
      </c>
      <c r="N2351" s="10"/>
    </row>
    <row r="2352" ht="12.75" spans="2:14">
      <c r="B2352" s="3">
        <v>12374</v>
      </c>
      <c r="E2352" s="91" t="s">
        <v>10</v>
      </c>
      <c r="F2352" s="91" t="s">
        <v>1328</v>
      </c>
      <c r="G2352" s="3">
        <v>1989</v>
      </c>
      <c r="H2352" s="3" t="s">
        <v>1072</v>
      </c>
      <c r="I2352" s="3" t="s">
        <v>1154</v>
      </c>
      <c r="J2352" s="3">
        <v>548</v>
      </c>
      <c r="K2352" s="3" t="s">
        <v>181</v>
      </c>
      <c r="L2352" s="3" t="s">
        <v>14</v>
      </c>
      <c r="M2352" s="3" t="s">
        <v>3770</v>
      </c>
      <c r="N2352" s="10"/>
    </row>
    <row r="2353" ht="12.75" spans="2:14">
      <c r="B2353" s="3">
        <v>12376</v>
      </c>
      <c r="E2353" s="91" t="s">
        <v>10</v>
      </c>
      <c r="F2353" s="91" t="s">
        <v>1329</v>
      </c>
      <c r="G2353" s="3">
        <v>1989</v>
      </c>
      <c r="H2353" s="3" t="s">
        <v>1072</v>
      </c>
      <c r="I2353" s="3" t="s">
        <v>1154</v>
      </c>
      <c r="J2353" s="3">
        <v>548</v>
      </c>
      <c r="K2353" s="3" t="s">
        <v>181</v>
      </c>
      <c r="L2353" s="3" t="s">
        <v>14</v>
      </c>
      <c r="M2353" s="3" t="s">
        <v>3770</v>
      </c>
      <c r="N2353" s="10"/>
    </row>
    <row r="2354" ht="12.75" spans="2:14">
      <c r="B2354" s="3">
        <v>12377</v>
      </c>
      <c r="E2354" s="91" t="s">
        <v>10</v>
      </c>
      <c r="F2354" s="91" t="s">
        <v>1330</v>
      </c>
      <c r="G2354" s="3">
        <v>1989</v>
      </c>
      <c r="H2354" s="3" t="s">
        <v>1072</v>
      </c>
      <c r="I2354" s="3" t="s">
        <v>1154</v>
      </c>
      <c r="J2354" s="3">
        <v>548</v>
      </c>
      <c r="K2354" s="3" t="s">
        <v>181</v>
      </c>
      <c r="L2354" s="3" t="s">
        <v>14</v>
      </c>
      <c r="M2354" s="3" t="s">
        <v>3770</v>
      </c>
      <c r="N2354" s="10"/>
    </row>
    <row r="2355" ht="12.75" spans="2:14">
      <c r="B2355" s="3">
        <v>12378</v>
      </c>
      <c r="E2355" s="91" t="s">
        <v>10</v>
      </c>
      <c r="F2355" s="91" t="s">
        <v>1331</v>
      </c>
      <c r="G2355" s="3">
        <v>1989</v>
      </c>
      <c r="H2355" s="3" t="s">
        <v>1072</v>
      </c>
      <c r="I2355" s="3" t="s">
        <v>1154</v>
      </c>
      <c r="J2355" s="3">
        <v>548</v>
      </c>
      <c r="K2355" s="3" t="s">
        <v>181</v>
      </c>
      <c r="L2355" s="3" t="s">
        <v>14</v>
      </c>
      <c r="M2355" s="3" t="s">
        <v>3770</v>
      </c>
      <c r="N2355" s="10"/>
    </row>
    <row r="2356" ht="12.75" spans="2:14">
      <c r="B2356" s="3">
        <v>12379</v>
      </c>
      <c r="E2356" s="91" t="s">
        <v>10</v>
      </c>
      <c r="F2356" s="91" t="s">
        <v>1332</v>
      </c>
      <c r="G2356" s="3">
        <v>1989</v>
      </c>
      <c r="H2356" s="3" t="s">
        <v>1072</v>
      </c>
      <c r="I2356" s="3" t="s">
        <v>1154</v>
      </c>
      <c r="J2356" s="3">
        <v>548</v>
      </c>
      <c r="K2356" s="3" t="s">
        <v>181</v>
      </c>
      <c r="L2356" s="3" t="s">
        <v>14</v>
      </c>
      <c r="M2356" s="3" t="s">
        <v>3770</v>
      </c>
      <c r="N2356" s="10"/>
    </row>
    <row r="2357" ht="12.75" spans="2:14">
      <c r="B2357" s="3">
        <v>12380</v>
      </c>
      <c r="E2357" s="91" t="s">
        <v>10</v>
      </c>
      <c r="F2357" s="91" t="s">
        <v>1333</v>
      </c>
      <c r="G2357" s="3">
        <v>1989</v>
      </c>
      <c r="H2357" s="3" t="s">
        <v>1072</v>
      </c>
      <c r="I2357" s="3" t="s">
        <v>1154</v>
      </c>
      <c r="J2357" s="3">
        <v>548</v>
      </c>
      <c r="K2357" s="3" t="s">
        <v>181</v>
      </c>
      <c r="L2357" s="3" t="s">
        <v>14</v>
      </c>
      <c r="M2357" s="3" t="s">
        <v>3770</v>
      </c>
      <c r="N2357" s="10"/>
    </row>
    <row r="2358" ht="12.75" spans="2:14">
      <c r="B2358" s="3">
        <v>12381</v>
      </c>
      <c r="E2358" s="91" t="s">
        <v>10</v>
      </c>
      <c r="F2358" s="91" t="s">
        <v>1334</v>
      </c>
      <c r="G2358" s="3">
        <v>1989</v>
      </c>
      <c r="H2358" s="3" t="s">
        <v>1072</v>
      </c>
      <c r="I2358" s="3" t="s">
        <v>1154</v>
      </c>
      <c r="J2358" s="3">
        <v>548</v>
      </c>
      <c r="K2358" s="3" t="s">
        <v>181</v>
      </c>
      <c r="L2358" s="3" t="s">
        <v>14</v>
      </c>
      <c r="M2358" s="3" t="s">
        <v>3770</v>
      </c>
      <c r="N2358" s="10"/>
    </row>
    <row r="2359" ht="12.75" spans="2:14">
      <c r="B2359" s="3">
        <v>12382</v>
      </c>
      <c r="E2359" s="91" t="s">
        <v>10</v>
      </c>
      <c r="F2359" s="91" t="s">
        <v>1335</v>
      </c>
      <c r="G2359" s="3">
        <v>1989</v>
      </c>
      <c r="H2359" s="3" t="s">
        <v>1072</v>
      </c>
      <c r="I2359" s="3" t="s">
        <v>1154</v>
      </c>
      <c r="J2359" s="3">
        <v>548</v>
      </c>
      <c r="K2359" s="3" t="s">
        <v>181</v>
      </c>
      <c r="L2359" s="3" t="s">
        <v>14</v>
      </c>
      <c r="M2359" s="3" t="s">
        <v>3770</v>
      </c>
      <c r="N2359" s="10"/>
    </row>
    <row r="2360" ht="12.75" spans="2:14">
      <c r="B2360" s="3">
        <v>12383</v>
      </c>
      <c r="E2360" s="91" t="s">
        <v>10</v>
      </c>
      <c r="F2360" s="91" t="s">
        <v>1336</v>
      </c>
      <c r="G2360" s="3">
        <v>1989</v>
      </c>
      <c r="H2360" s="3" t="s">
        <v>1072</v>
      </c>
      <c r="I2360" s="3" t="s">
        <v>1154</v>
      </c>
      <c r="J2360" s="3">
        <v>548</v>
      </c>
      <c r="K2360" s="3" t="s">
        <v>181</v>
      </c>
      <c r="L2360" s="3" t="s">
        <v>14</v>
      </c>
      <c r="M2360" s="3" t="s">
        <v>3770</v>
      </c>
      <c r="N2360" s="10"/>
    </row>
    <row r="2361" ht="12.75" spans="2:14">
      <c r="B2361" s="3">
        <v>12384</v>
      </c>
      <c r="E2361" s="91" t="s">
        <v>10</v>
      </c>
      <c r="F2361" s="91" t="s">
        <v>1337</v>
      </c>
      <c r="G2361" s="3">
        <v>1989</v>
      </c>
      <c r="H2361" s="3" t="s">
        <v>1072</v>
      </c>
      <c r="I2361" s="3" t="s">
        <v>1154</v>
      </c>
      <c r="J2361" s="3">
        <v>548</v>
      </c>
      <c r="K2361" s="3" t="s">
        <v>181</v>
      </c>
      <c r="L2361" s="3" t="s">
        <v>14</v>
      </c>
      <c r="M2361" s="3" t="s">
        <v>3770</v>
      </c>
      <c r="N2361" s="10"/>
    </row>
    <row r="2362" ht="12.75" spans="2:14">
      <c r="B2362" s="3">
        <v>12385</v>
      </c>
      <c r="E2362" s="91" t="s">
        <v>10</v>
      </c>
      <c r="F2362" s="91" t="s">
        <v>1338</v>
      </c>
      <c r="G2362" s="3">
        <v>1989</v>
      </c>
      <c r="H2362" s="3" t="s">
        <v>1072</v>
      </c>
      <c r="I2362" s="3" t="s">
        <v>1154</v>
      </c>
      <c r="J2362" s="3">
        <v>548</v>
      </c>
      <c r="K2362" s="3" t="s">
        <v>181</v>
      </c>
      <c r="L2362" s="3" t="s">
        <v>14</v>
      </c>
      <c r="M2362" s="3" t="s">
        <v>3770</v>
      </c>
      <c r="N2362" s="10"/>
    </row>
    <row r="2363" ht="12.75" spans="2:14">
      <c r="B2363" s="3">
        <v>12386</v>
      </c>
      <c r="E2363" s="91" t="s">
        <v>10</v>
      </c>
      <c r="F2363" s="91" t="s">
        <v>1339</v>
      </c>
      <c r="G2363" s="3">
        <v>1989</v>
      </c>
      <c r="H2363" s="3" t="s">
        <v>1072</v>
      </c>
      <c r="I2363" s="3" t="s">
        <v>1154</v>
      </c>
      <c r="J2363" s="3">
        <v>548</v>
      </c>
      <c r="K2363" s="3" t="s">
        <v>181</v>
      </c>
      <c r="L2363" s="3" t="s">
        <v>14</v>
      </c>
      <c r="M2363" s="3" t="s">
        <v>3770</v>
      </c>
      <c r="N2363" s="10"/>
    </row>
    <row r="2364" ht="12.75" spans="2:14">
      <c r="B2364" s="3">
        <v>12387</v>
      </c>
      <c r="E2364" s="91" t="s">
        <v>10</v>
      </c>
      <c r="F2364" s="91" t="s">
        <v>319</v>
      </c>
      <c r="G2364" s="3">
        <v>1988</v>
      </c>
      <c r="H2364" s="3" t="s">
        <v>166</v>
      </c>
      <c r="I2364" s="3" t="s">
        <v>186</v>
      </c>
      <c r="J2364" s="3">
        <v>23</v>
      </c>
      <c r="K2364" s="3" t="s">
        <v>181</v>
      </c>
      <c r="L2364" s="3" t="s">
        <v>27</v>
      </c>
      <c r="M2364" s="3" t="s">
        <v>3769</v>
      </c>
      <c r="N2364" s="10"/>
    </row>
    <row r="2365" ht="12.75" spans="2:14">
      <c r="B2365" s="3">
        <v>12388</v>
      </c>
      <c r="E2365" s="91" t="s">
        <v>10</v>
      </c>
      <c r="F2365" s="91" t="s">
        <v>4658</v>
      </c>
      <c r="G2365" s="3">
        <v>1990</v>
      </c>
      <c r="H2365" s="3" t="s">
        <v>183</v>
      </c>
      <c r="I2365" s="3" t="s">
        <v>4595</v>
      </c>
      <c r="J2365" s="3">
        <v>428</v>
      </c>
      <c r="K2365" s="3" t="s">
        <v>181</v>
      </c>
      <c r="L2365" s="3" t="s">
        <v>14</v>
      </c>
      <c r="M2365" s="3" t="s">
        <v>3771</v>
      </c>
      <c r="N2365" s="10"/>
    </row>
    <row r="2366" ht="12.75" spans="2:14">
      <c r="B2366" s="3">
        <v>12389</v>
      </c>
      <c r="E2366" s="91" t="s">
        <v>10</v>
      </c>
      <c r="F2366" s="91" t="s">
        <v>4659</v>
      </c>
      <c r="G2366" s="3">
        <v>1990</v>
      </c>
      <c r="H2366" s="3" t="s">
        <v>183</v>
      </c>
      <c r="I2366" s="3" t="s">
        <v>4595</v>
      </c>
      <c r="J2366" s="3">
        <v>428</v>
      </c>
      <c r="K2366" s="3" t="s">
        <v>181</v>
      </c>
      <c r="L2366" s="3" t="s">
        <v>14</v>
      </c>
      <c r="M2366" s="3" t="s">
        <v>3771</v>
      </c>
      <c r="N2366" s="10"/>
    </row>
    <row r="2367" ht="12.75" spans="2:14">
      <c r="B2367" s="3">
        <v>12390</v>
      </c>
      <c r="E2367" s="91" t="s">
        <v>10</v>
      </c>
      <c r="F2367" s="91" t="s">
        <v>4660</v>
      </c>
      <c r="G2367" s="3">
        <v>1990</v>
      </c>
      <c r="H2367" s="3" t="s">
        <v>183</v>
      </c>
      <c r="I2367" s="3" t="s">
        <v>4595</v>
      </c>
      <c r="J2367" s="3">
        <v>428</v>
      </c>
      <c r="K2367" s="3" t="s">
        <v>181</v>
      </c>
      <c r="L2367" s="3" t="s">
        <v>14</v>
      </c>
      <c r="M2367" s="3" t="s">
        <v>3771</v>
      </c>
      <c r="N2367" s="10"/>
    </row>
    <row r="2368" ht="12.75" spans="2:14">
      <c r="B2368" s="3">
        <v>12391</v>
      </c>
      <c r="E2368" s="91" t="s">
        <v>10</v>
      </c>
      <c r="F2368" s="91" t="s">
        <v>2359</v>
      </c>
      <c r="G2368" s="3">
        <v>1988</v>
      </c>
      <c r="H2368" s="3" t="s">
        <v>1072</v>
      </c>
      <c r="I2368" s="3" t="s">
        <v>1926</v>
      </c>
      <c r="J2368" s="3">
        <v>9</v>
      </c>
      <c r="K2368" s="3" t="s">
        <v>181</v>
      </c>
      <c r="L2368" s="3" t="s">
        <v>14</v>
      </c>
      <c r="M2368" s="3" t="s">
        <v>4765</v>
      </c>
      <c r="N2368" s="10"/>
    </row>
    <row r="2369" ht="12.75" spans="2:14">
      <c r="B2369" s="3">
        <v>12392</v>
      </c>
      <c r="E2369" s="91" t="s">
        <v>10</v>
      </c>
      <c r="F2369" s="91" t="s">
        <v>2416</v>
      </c>
      <c r="G2369" s="3">
        <v>1988</v>
      </c>
      <c r="H2369" s="3" t="s">
        <v>1072</v>
      </c>
      <c r="I2369" s="3" t="s">
        <v>2227</v>
      </c>
      <c r="J2369" s="3">
        <v>43</v>
      </c>
      <c r="K2369" s="3" t="s">
        <v>181</v>
      </c>
      <c r="L2369" s="3" t="s">
        <v>27</v>
      </c>
      <c r="M2369" s="3" t="s">
        <v>4765</v>
      </c>
      <c r="N2369" s="10"/>
    </row>
    <row r="2370" ht="12.75" spans="2:14">
      <c r="B2370" s="3">
        <v>12393</v>
      </c>
      <c r="E2370" s="91" t="s">
        <v>10</v>
      </c>
      <c r="F2370" s="91" t="s">
        <v>2417</v>
      </c>
      <c r="G2370" s="3">
        <v>1988</v>
      </c>
      <c r="H2370" s="3" t="s">
        <v>1072</v>
      </c>
      <c r="I2370" s="3" t="s">
        <v>2227</v>
      </c>
      <c r="J2370" s="3">
        <v>43</v>
      </c>
      <c r="K2370" s="3" t="s">
        <v>181</v>
      </c>
      <c r="L2370" s="3" t="s">
        <v>27</v>
      </c>
      <c r="M2370" s="3" t="s">
        <v>4765</v>
      </c>
      <c r="N2370" s="10"/>
    </row>
    <row r="2371" ht="12.75" spans="2:14">
      <c r="B2371" s="3">
        <v>12394</v>
      </c>
      <c r="E2371" s="91" t="s">
        <v>10</v>
      </c>
      <c r="F2371" s="91" t="s">
        <v>2418</v>
      </c>
      <c r="G2371" s="3">
        <v>1988</v>
      </c>
      <c r="H2371" s="3" t="s">
        <v>1072</v>
      </c>
      <c r="I2371" s="3" t="s">
        <v>2227</v>
      </c>
      <c r="J2371" s="3">
        <v>43</v>
      </c>
      <c r="K2371" s="3" t="s">
        <v>181</v>
      </c>
      <c r="L2371" s="3" t="s">
        <v>27</v>
      </c>
      <c r="M2371" s="3" t="s">
        <v>4765</v>
      </c>
      <c r="N2371" s="10"/>
    </row>
    <row r="2372" ht="12.75" spans="2:14">
      <c r="B2372" s="3">
        <v>12395</v>
      </c>
      <c r="E2372" s="91" t="s">
        <v>10</v>
      </c>
      <c r="F2372" s="91" t="s">
        <v>2419</v>
      </c>
      <c r="G2372" s="3">
        <v>1988</v>
      </c>
      <c r="H2372" s="3" t="s">
        <v>1072</v>
      </c>
      <c r="I2372" s="3" t="s">
        <v>2227</v>
      </c>
      <c r="J2372" s="3">
        <v>43</v>
      </c>
      <c r="K2372" s="3" t="s">
        <v>181</v>
      </c>
      <c r="L2372" s="3" t="s">
        <v>27</v>
      </c>
      <c r="M2372" s="3" t="s">
        <v>4765</v>
      </c>
      <c r="N2372" s="10"/>
    </row>
    <row r="2373" ht="12.75" spans="2:14">
      <c r="B2373" s="3">
        <v>12396</v>
      </c>
      <c r="E2373" s="91" t="s">
        <v>10</v>
      </c>
      <c r="F2373" s="91" t="s">
        <v>2420</v>
      </c>
      <c r="G2373" s="3">
        <v>1988</v>
      </c>
      <c r="H2373" s="3" t="s">
        <v>1072</v>
      </c>
      <c r="I2373" s="3" t="s">
        <v>2227</v>
      </c>
      <c r="J2373" s="3">
        <v>43</v>
      </c>
      <c r="K2373" s="3" t="s">
        <v>181</v>
      </c>
      <c r="L2373" s="3" t="s">
        <v>27</v>
      </c>
      <c r="M2373" s="3" t="s">
        <v>4765</v>
      </c>
      <c r="N2373" s="10"/>
    </row>
    <row r="2374" ht="12.75" spans="2:14">
      <c r="B2374" s="3">
        <v>12397</v>
      </c>
      <c r="E2374" s="91" t="s">
        <v>10</v>
      </c>
      <c r="F2374" s="91" t="s">
        <v>2360</v>
      </c>
      <c r="G2374" s="3">
        <v>1988</v>
      </c>
      <c r="H2374" s="3" t="s">
        <v>1072</v>
      </c>
      <c r="I2374" s="3" t="s">
        <v>2361</v>
      </c>
      <c r="J2374" s="3">
        <v>57</v>
      </c>
      <c r="K2374" s="3" t="s">
        <v>181</v>
      </c>
      <c r="L2374" s="3" t="s">
        <v>27</v>
      </c>
      <c r="M2374" s="3" t="s">
        <v>4765</v>
      </c>
      <c r="N2374" s="10"/>
    </row>
    <row r="2375" ht="12.75" spans="2:14">
      <c r="B2375" s="3">
        <v>12398</v>
      </c>
      <c r="E2375" s="91" t="s">
        <v>10</v>
      </c>
      <c r="F2375" s="91" t="s">
        <v>2984</v>
      </c>
      <c r="G2375" s="3">
        <v>1987</v>
      </c>
      <c r="H2375" s="3" t="s">
        <v>1072</v>
      </c>
      <c r="I2375" s="3" t="s">
        <v>1926</v>
      </c>
      <c r="J2375" s="3">
        <v>4</v>
      </c>
      <c r="K2375" s="3" t="s">
        <v>776</v>
      </c>
      <c r="L2375" s="3" t="s">
        <v>977</v>
      </c>
      <c r="M2375" s="3" t="s">
        <v>4765</v>
      </c>
      <c r="N2375" s="10"/>
    </row>
    <row r="2376" ht="12.75" spans="2:14">
      <c r="B2376" s="3">
        <v>12399</v>
      </c>
      <c r="E2376" s="91" t="s">
        <v>10</v>
      </c>
      <c r="F2376" s="91" t="s">
        <v>2985</v>
      </c>
      <c r="G2376" s="3">
        <v>1987</v>
      </c>
      <c r="H2376" s="3" t="s">
        <v>1072</v>
      </c>
      <c r="I2376" s="3" t="s">
        <v>1926</v>
      </c>
      <c r="J2376" s="3">
        <v>4</v>
      </c>
      <c r="K2376" s="3" t="s">
        <v>776</v>
      </c>
      <c r="L2376" s="3" t="s">
        <v>977</v>
      </c>
      <c r="M2376" s="3" t="s">
        <v>4765</v>
      </c>
      <c r="N2376" s="10"/>
    </row>
    <row r="2377" ht="12.75" spans="2:14">
      <c r="B2377" s="3">
        <v>12400</v>
      </c>
      <c r="E2377" s="91" t="s">
        <v>10</v>
      </c>
      <c r="F2377" s="91" t="s">
        <v>2110</v>
      </c>
      <c r="G2377" s="3">
        <v>1987</v>
      </c>
      <c r="H2377" s="3" t="s">
        <v>1072</v>
      </c>
      <c r="I2377" s="3" t="s">
        <v>1857</v>
      </c>
      <c r="J2377" s="3">
        <v>6</v>
      </c>
      <c r="K2377" s="3" t="s">
        <v>776</v>
      </c>
      <c r="L2377" s="3" t="s">
        <v>27</v>
      </c>
      <c r="M2377" s="3" t="s">
        <v>4765</v>
      </c>
      <c r="N2377" s="10"/>
    </row>
    <row r="2378" ht="12.75" spans="2:14">
      <c r="B2378" s="3">
        <v>12401</v>
      </c>
      <c r="E2378" s="91" t="s">
        <v>10</v>
      </c>
      <c r="F2378" s="91" t="s">
        <v>2111</v>
      </c>
      <c r="G2378" s="3">
        <v>1987</v>
      </c>
      <c r="H2378" s="3" t="s">
        <v>1072</v>
      </c>
      <c r="I2378" s="3" t="s">
        <v>1857</v>
      </c>
      <c r="J2378" s="3">
        <v>6</v>
      </c>
      <c r="K2378" s="3" t="s">
        <v>776</v>
      </c>
      <c r="L2378" s="3" t="s">
        <v>27</v>
      </c>
      <c r="M2378" s="3" t="s">
        <v>4765</v>
      </c>
      <c r="N2378" s="10"/>
    </row>
    <row r="2379" ht="12.75" spans="2:14">
      <c r="B2379" s="3">
        <v>12402</v>
      </c>
      <c r="E2379" s="91" t="s">
        <v>10</v>
      </c>
      <c r="F2379" s="91" t="s">
        <v>2112</v>
      </c>
      <c r="G2379" s="3">
        <v>1987</v>
      </c>
      <c r="H2379" s="3" t="s">
        <v>1072</v>
      </c>
      <c r="I2379" s="3" t="s">
        <v>1857</v>
      </c>
      <c r="J2379" s="3">
        <v>6</v>
      </c>
      <c r="K2379" s="3" t="s">
        <v>776</v>
      </c>
      <c r="L2379" s="3" t="s">
        <v>27</v>
      </c>
      <c r="M2379" s="3" t="s">
        <v>4765</v>
      </c>
      <c r="N2379" s="10"/>
    </row>
    <row r="2380" ht="12.75" spans="2:14">
      <c r="B2380" s="3">
        <v>12403</v>
      </c>
      <c r="E2380" s="91" t="s">
        <v>10</v>
      </c>
      <c r="F2380" s="91" t="s">
        <v>2113</v>
      </c>
      <c r="G2380" s="3">
        <v>1987</v>
      </c>
      <c r="H2380" s="3" t="s">
        <v>1072</v>
      </c>
      <c r="I2380" s="3" t="s">
        <v>1857</v>
      </c>
      <c r="J2380" s="3">
        <v>6</v>
      </c>
      <c r="K2380" s="3" t="s">
        <v>776</v>
      </c>
      <c r="L2380" s="3" t="s">
        <v>27</v>
      </c>
      <c r="M2380" s="3" t="s">
        <v>4765</v>
      </c>
      <c r="N2380" s="10"/>
    </row>
    <row r="2381" ht="12.75" spans="2:14">
      <c r="B2381" s="3">
        <v>12404</v>
      </c>
      <c r="E2381" s="91" t="s">
        <v>10</v>
      </c>
      <c r="F2381" s="91" t="s">
        <v>2114</v>
      </c>
      <c r="G2381" s="3">
        <v>1987</v>
      </c>
      <c r="H2381" s="3" t="s">
        <v>1072</v>
      </c>
      <c r="I2381" s="3" t="s">
        <v>1857</v>
      </c>
      <c r="J2381" s="3">
        <v>6</v>
      </c>
      <c r="K2381" s="3" t="s">
        <v>776</v>
      </c>
      <c r="L2381" s="3" t="s">
        <v>27</v>
      </c>
      <c r="M2381" s="3" t="s">
        <v>4765</v>
      </c>
      <c r="N2381" s="10"/>
    </row>
    <row r="2382" ht="12.75" spans="2:14">
      <c r="B2382" s="3">
        <v>12405</v>
      </c>
      <c r="E2382" s="91" t="s">
        <v>10</v>
      </c>
      <c r="F2382" s="91" t="s">
        <v>3417</v>
      </c>
      <c r="G2382" s="3">
        <v>1984</v>
      </c>
      <c r="H2382" s="3" t="s">
        <v>166</v>
      </c>
      <c r="I2382" s="3" t="s">
        <v>3418</v>
      </c>
      <c r="J2382" s="3">
        <v>355</v>
      </c>
      <c r="K2382" s="3" t="s">
        <v>181</v>
      </c>
      <c r="L2382" s="3" t="s">
        <v>14</v>
      </c>
      <c r="M2382" s="3" t="s">
        <v>3769</v>
      </c>
      <c r="N2382" s="10"/>
    </row>
    <row r="2383" ht="12.75" spans="2:14">
      <c r="B2383" s="3">
        <v>12406</v>
      </c>
      <c r="E2383" s="91" t="s">
        <v>10</v>
      </c>
      <c r="F2383" s="91" t="s">
        <v>752</v>
      </c>
      <c r="G2383" s="3">
        <v>1987</v>
      </c>
      <c r="H2383" s="3" t="s">
        <v>166</v>
      </c>
      <c r="I2383" s="3" t="s">
        <v>726</v>
      </c>
      <c r="J2383" s="3">
        <v>362</v>
      </c>
      <c r="K2383" s="3" t="s">
        <v>181</v>
      </c>
      <c r="L2383" s="3" t="s">
        <v>14</v>
      </c>
      <c r="M2383" s="3" t="s">
        <v>3769</v>
      </c>
      <c r="N2383" s="10"/>
    </row>
    <row r="2384" ht="12.75" spans="2:14">
      <c r="B2384" s="3">
        <v>12407</v>
      </c>
      <c r="E2384" s="91" t="s">
        <v>10</v>
      </c>
      <c r="F2384" s="91" t="s">
        <v>2115</v>
      </c>
      <c r="G2384" s="3">
        <v>1988</v>
      </c>
      <c r="H2384" s="3" t="s">
        <v>1072</v>
      </c>
      <c r="I2384" s="3" t="s">
        <v>2107</v>
      </c>
      <c r="J2384" s="3">
        <v>16</v>
      </c>
      <c r="K2384" s="3" t="s">
        <v>181</v>
      </c>
      <c r="L2384" s="3" t="s">
        <v>14</v>
      </c>
      <c r="M2384" s="3" t="s">
        <v>4765</v>
      </c>
      <c r="N2384" s="10"/>
    </row>
    <row r="2385" ht="12.75" spans="2:14">
      <c r="B2385" s="3">
        <v>12408</v>
      </c>
      <c r="E2385" s="91" t="s">
        <v>10</v>
      </c>
      <c r="F2385" s="91" t="s">
        <v>2116</v>
      </c>
      <c r="G2385" s="3">
        <v>1988</v>
      </c>
      <c r="H2385" s="3" t="s">
        <v>1072</v>
      </c>
      <c r="I2385" s="3" t="s">
        <v>2107</v>
      </c>
      <c r="J2385" s="3">
        <v>16</v>
      </c>
      <c r="K2385" s="3" t="s">
        <v>181</v>
      </c>
      <c r="L2385" s="3" t="s">
        <v>14</v>
      </c>
      <c r="M2385" s="3" t="s">
        <v>4765</v>
      </c>
      <c r="N2385" s="10"/>
    </row>
    <row r="2386" ht="12.75" spans="2:14">
      <c r="B2386" s="3">
        <v>12409</v>
      </c>
      <c r="E2386" s="91" t="s">
        <v>10</v>
      </c>
      <c r="F2386" s="91" t="s">
        <v>4849</v>
      </c>
      <c r="G2386" s="3">
        <v>2018</v>
      </c>
      <c r="H2386" s="3" t="s">
        <v>4850</v>
      </c>
      <c r="I2386" s="3" t="s">
        <v>4851</v>
      </c>
      <c r="J2386" s="3">
        <v>83</v>
      </c>
      <c r="K2386" s="3" t="s">
        <v>181</v>
      </c>
      <c r="L2386" s="3" t="s">
        <v>40</v>
      </c>
      <c r="M2386" s="3" t="s">
        <v>4852</v>
      </c>
      <c r="N2386" s="183"/>
    </row>
    <row r="2387" ht="12.75" spans="2:14">
      <c r="B2387" s="3">
        <v>12410</v>
      </c>
      <c r="E2387" s="91" t="s">
        <v>10</v>
      </c>
      <c r="F2387" s="91" t="s">
        <v>4853</v>
      </c>
      <c r="G2387" s="3">
        <v>2018</v>
      </c>
      <c r="H2387" s="3" t="s">
        <v>4850</v>
      </c>
      <c r="I2387" s="3" t="s">
        <v>4851</v>
      </c>
      <c r="J2387" s="3">
        <v>83</v>
      </c>
      <c r="K2387" s="3" t="s">
        <v>181</v>
      </c>
      <c r="L2387" s="3" t="s">
        <v>40</v>
      </c>
      <c r="M2387" s="3" t="s">
        <v>4852</v>
      </c>
      <c r="N2387" s="183"/>
    </row>
    <row r="2388" ht="12.75" spans="2:14">
      <c r="B2388" s="3">
        <v>12411</v>
      </c>
      <c r="E2388" s="91" t="s">
        <v>10</v>
      </c>
      <c r="F2388" s="91" t="s">
        <v>1440</v>
      </c>
      <c r="G2388" s="3">
        <v>2018</v>
      </c>
      <c r="H2388" s="3" t="s">
        <v>861</v>
      </c>
      <c r="I2388" s="3" t="s">
        <v>1441</v>
      </c>
      <c r="J2388" s="3">
        <v>72</v>
      </c>
      <c r="K2388" s="3" t="s">
        <v>1442</v>
      </c>
      <c r="L2388" s="3" t="s">
        <v>40</v>
      </c>
      <c r="M2388" s="3" t="s">
        <v>4844</v>
      </c>
      <c r="N2388" s="10"/>
    </row>
    <row r="2389" ht="12.75" spans="2:14">
      <c r="B2389" s="3">
        <v>12412</v>
      </c>
      <c r="E2389" s="91" t="s">
        <v>10</v>
      </c>
      <c r="F2389" s="91" t="s">
        <v>3643</v>
      </c>
      <c r="G2389" s="3">
        <v>1991</v>
      </c>
      <c r="H2389" s="3" t="s">
        <v>3644</v>
      </c>
      <c r="I2389" s="3" t="s">
        <v>3574</v>
      </c>
      <c r="J2389" s="3" t="s">
        <v>3575</v>
      </c>
      <c r="K2389" s="3"/>
      <c r="L2389" s="3" t="s">
        <v>3645</v>
      </c>
      <c r="M2389" s="3" t="s">
        <v>4844</v>
      </c>
      <c r="N2389" s="10"/>
    </row>
    <row r="2390" ht="12.75" spans="2:14">
      <c r="B2390" s="3">
        <v>12413</v>
      </c>
      <c r="E2390" s="91" t="s">
        <v>10</v>
      </c>
      <c r="F2390" s="91" t="s">
        <v>2176</v>
      </c>
      <c r="G2390" s="3">
        <v>1992</v>
      </c>
      <c r="H2390" s="3" t="s">
        <v>166</v>
      </c>
      <c r="I2390" s="3" t="s">
        <v>1896</v>
      </c>
      <c r="J2390" s="3">
        <v>362</v>
      </c>
      <c r="K2390" s="3" t="s">
        <v>181</v>
      </c>
      <c r="L2390" s="3" t="s">
        <v>14</v>
      </c>
      <c r="M2390" s="3" t="s">
        <v>4765</v>
      </c>
      <c r="N2390" s="10"/>
    </row>
    <row r="2391" ht="12.75" spans="2:14">
      <c r="B2391" s="3">
        <v>12414</v>
      </c>
      <c r="E2391" s="91" t="s">
        <v>10</v>
      </c>
      <c r="F2391" s="91" t="s">
        <v>436</v>
      </c>
      <c r="G2391" s="3">
        <v>1989</v>
      </c>
      <c r="H2391" s="3" t="s">
        <v>162</v>
      </c>
      <c r="I2391" s="3" t="s">
        <v>163</v>
      </c>
      <c r="J2391" s="3" t="s">
        <v>164</v>
      </c>
      <c r="K2391" s="3" t="s">
        <v>181</v>
      </c>
      <c r="L2391" s="3" t="s">
        <v>14</v>
      </c>
      <c r="M2391" s="3" t="s">
        <v>3769</v>
      </c>
      <c r="N2391" s="10"/>
    </row>
    <row r="2392" ht="12.75" spans="2:14">
      <c r="B2392" s="3">
        <v>12415</v>
      </c>
      <c r="E2392" s="91" t="s">
        <v>10</v>
      </c>
      <c r="F2392" s="91" t="s">
        <v>437</v>
      </c>
      <c r="G2392" s="3">
        <v>1989</v>
      </c>
      <c r="H2392" s="3" t="s">
        <v>162</v>
      </c>
      <c r="I2392" s="3" t="s">
        <v>163</v>
      </c>
      <c r="J2392" s="3" t="s">
        <v>164</v>
      </c>
      <c r="K2392" s="3" t="s">
        <v>181</v>
      </c>
      <c r="L2392" s="3" t="s">
        <v>14</v>
      </c>
      <c r="M2392" s="3" t="s">
        <v>3769</v>
      </c>
      <c r="N2392" s="10"/>
    </row>
    <row r="2393" ht="12.75" spans="2:14">
      <c r="B2393" s="3">
        <v>12416</v>
      </c>
      <c r="E2393" s="91" t="s">
        <v>10</v>
      </c>
      <c r="F2393" s="91" t="s">
        <v>438</v>
      </c>
      <c r="G2393" s="3">
        <v>1989</v>
      </c>
      <c r="H2393" s="3" t="s">
        <v>162</v>
      </c>
      <c r="I2393" s="3" t="s">
        <v>163</v>
      </c>
      <c r="J2393" s="3" t="s">
        <v>164</v>
      </c>
      <c r="K2393" s="3" t="s">
        <v>181</v>
      </c>
      <c r="L2393" s="3" t="s">
        <v>14</v>
      </c>
      <c r="M2393" s="3" t="s">
        <v>3769</v>
      </c>
      <c r="N2393" s="10"/>
    </row>
    <row r="2394" ht="12.75" spans="2:14">
      <c r="B2394" s="3">
        <v>12417</v>
      </c>
      <c r="E2394" s="91" t="s">
        <v>10</v>
      </c>
      <c r="F2394" s="91" t="s">
        <v>439</v>
      </c>
      <c r="G2394" s="3">
        <v>1989</v>
      </c>
      <c r="H2394" s="3" t="s">
        <v>162</v>
      </c>
      <c r="I2394" s="3" t="s">
        <v>163</v>
      </c>
      <c r="J2394" s="3" t="s">
        <v>164</v>
      </c>
      <c r="K2394" s="3" t="s">
        <v>181</v>
      </c>
      <c r="L2394" s="3" t="s">
        <v>14</v>
      </c>
      <c r="M2394" s="3" t="s">
        <v>3769</v>
      </c>
      <c r="N2394" s="10"/>
    </row>
    <row r="2395" ht="12.75" spans="2:14">
      <c r="B2395" s="3">
        <v>12418</v>
      </c>
      <c r="E2395" s="91" t="s">
        <v>10</v>
      </c>
      <c r="F2395" s="91" t="s">
        <v>440</v>
      </c>
      <c r="G2395" s="3">
        <v>1989</v>
      </c>
      <c r="H2395" s="3" t="s">
        <v>162</v>
      </c>
      <c r="I2395" s="3" t="s">
        <v>163</v>
      </c>
      <c r="J2395" s="3" t="s">
        <v>164</v>
      </c>
      <c r="K2395" s="3" t="s">
        <v>181</v>
      </c>
      <c r="L2395" s="3" t="s">
        <v>14</v>
      </c>
      <c r="M2395" s="3" t="s">
        <v>3769</v>
      </c>
      <c r="N2395" s="10"/>
    </row>
    <row r="2396" ht="12.75" spans="2:14">
      <c r="B2396" s="3">
        <v>12419</v>
      </c>
      <c r="E2396" s="91" t="s">
        <v>10</v>
      </c>
      <c r="F2396" s="91" t="s">
        <v>441</v>
      </c>
      <c r="G2396" s="3">
        <v>1989</v>
      </c>
      <c r="H2396" s="3" t="s">
        <v>162</v>
      </c>
      <c r="I2396" s="3" t="s">
        <v>163</v>
      </c>
      <c r="J2396" s="3" t="s">
        <v>164</v>
      </c>
      <c r="K2396" s="3" t="s">
        <v>181</v>
      </c>
      <c r="L2396" s="3" t="s">
        <v>14</v>
      </c>
      <c r="M2396" s="3" t="s">
        <v>3769</v>
      </c>
      <c r="N2396" s="10"/>
    </row>
    <row r="2397" ht="12.75" spans="2:14">
      <c r="B2397" s="3">
        <v>12420</v>
      </c>
      <c r="E2397" s="91" t="s">
        <v>10</v>
      </c>
      <c r="F2397" s="91" t="s">
        <v>442</v>
      </c>
      <c r="G2397" s="3">
        <v>1989</v>
      </c>
      <c r="H2397" s="3" t="s">
        <v>162</v>
      </c>
      <c r="I2397" s="3" t="s">
        <v>163</v>
      </c>
      <c r="J2397" s="3" t="s">
        <v>164</v>
      </c>
      <c r="K2397" s="3" t="s">
        <v>181</v>
      </c>
      <c r="L2397" s="3" t="s">
        <v>14</v>
      </c>
      <c r="M2397" s="3" t="s">
        <v>3769</v>
      </c>
      <c r="N2397" s="10"/>
    </row>
    <row r="2398" ht="12.75" spans="2:14">
      <c r="B2398" s="3">
        <v>12421</v>
      </c>
      <c r="E2398" s="91" t="s">
        <v>10</v>
      </c>
      <c r="F2398" s="91" t="s">
        <v>443</v>
      </c>
      <c r="G2398" s="3">
        <v>1989</v>
      </c>
      <c r="H2398" s="3" t="s">
        <v>162</v>
      </c>
      <c r="I2398" s="3" t="s">
        <v>163</v>
      </c>
      <c r="J2398" s="3" t="s">
        <v>164</v>
      </c>
      <c r="K2398" s="3" t="s">
        <v>181</v>
      </c>
      <c r="L2398" s="3" t="s">
        <v>14</v>
      </c>
      <c r="M2398" s="3" t="s">
        <v>3769</v>
      </c>
      <c r="N2398" s="10"/>
    </row>
    <row r="2399" ht="12.75" spans="2:14">
      <c r="B2399" s="3">
        <v>12422</v>
      </c>
      <c r="E2399" s="91" t="s">
        <v>10</v>
      </c>
      <c r="F2399" s="91" t="s">
        <v>444</v>
      </c>
      <c r="G2399" s="3">
        <v>1989</v>
      </c>
      <c r="H2399" s="3" t="s">
        <v>162</v>
      </c>
      <c r="I2399" s="3" t="s">
        <v>163</v>
      </c>
      <c r="J2399" s="3" t="s">
        <v>164</v>
      </c>
      <c r="K2399" s="3" t="s">
        <v>181</v>
      </c>
      <c r="L2399" s="3" t="s">
        <v>14</v>
      </c>
      <c r="M2399" s="3" t="s">
        <v>3769</v>
      </c>
      <c r="N2399" s="10"/>
    </row>
    <row r="2400" ht="12.75" spans="2:14">
      <c r="B2400" s="3">
        <v>12423</v>
      </c>
      <c r="E2400" s="91" t="s">
        <v>10</v>
      </c>
      <c r="F2400" s="91" t="s">
        <v>445</v>
      </c>
      <c r="G2400" s="3">
        <v>1989</v>
      </c>
      <c r="H2400" s="3" t="s">
        <v>162</v>
      </c>
      <c r="I2400" s="3" t="s">
        <v>163</v>
      </c>
      <c r="J2400" s="3" t="s">
        <v>164</v>
      </c>
      <c r="K2400" s="3" t="s">
        <v>181</v>
      </c>
      <c r="L2400" s="3" t="s">
        <v>14</v>
      </c>
      <c r="M2400" s="3" t="s">
        <v>3769</v>
      </c>
      <c r="N2400" s="10"/>
    </row>
    <row r="2401" ht="12.75" spans="2:14">
      <c r="B2401" s="3">
        <v>12424</v>
      </c>
      <c r="C2401" s="3"/>
      <c r="E2401" s="91" t="s">
        <v>10</v>
      </c>
      <c r="F2401" s="3">
        <v>51717169</v>
      </c>
      <c r="G2401" s="3">
        <v>2018</v>
      </c>
      <c r="H2401" s="3" t="s">
        <v>284</v>
      </c>
      <c r="I2401" s="3" t="s">
        <v>1197</v>
      </c>
      <c r="J2401" s="3">
        <v>212</v>
      </c>
      <c r="K2401" s="3" t="s">
        <v>181</v>
      </c>
      <c r="L2401" s="3" t="s">
        <v>40</v>
      </c>
      <c r="M2401" s="3" t="s">
        <v>3770</v>
      </c>
      <c r="N2401" s="10"/>
    </row>
    <row r="2402" ht="12.75" spans="2:14">
      <c r="B2402" s="3">
        <v>12425</v>
      </c>
      <c r="E2402" s="91" t="s">
        <v>10</v>
      </c>
      <c r="F2402" s="3">
        <v>51717174</v>
      </c>
      <c r="G2402" s="3">
        <v>2018</v>
      </c>
      <c r="H2402" s="3" t="s">
        <v>284</v>
      </c>
      <c r="I2402" s="3" t="s">
        <v>1197</v>
      </c>
      <c r="J2402" s="3">
        <v>212</v>
      </c>
      <c r="K2402" s="3" t="s">
        <v>181</v>
      </c>
      <c r="L2402" s="3" t="s">
        <v>14</v>
      </c>
      <c r="M2402" s="3" t="s">
        <v>3770</v>
      </c>
      <c r="N2402" s="10"/>
    </row>
    <row r="2403" ht="12.75" spans="2:14">
      <c r="B2403" s="3">
        <v>12426</v>
      </c>
      <c r="E2403" s="91" t="s">
        <v>10</v>
      </c>
      <c r="F2403" s="3">
        <v>51717176</v>
      </c>
      <c r="G2403" s="3">
        <v>2018</v>
      </c>
      <c r="H2403" s="3" t="s">
        <v>284</v>
      </c>
      <c r="I2403" s="3" t="s">
        <v>1197</v>
      </c>
      <c r="J2403" s="3">
        <v>212</v>
      </c>
      <c r="K2403" s="3" t="s">
        <v>181</v>
      </c>
      <c r="L2403" s="3" t="s">
        <v>14</v>
      </c>
      <c r="M2403" s="3" t="s">
        <v>3770</v>
      </c>
      <c r="N2403" s="10"/>
    </row>
    <row r="2404" ht="12.75" spans="2:14">
      <c r="B2404" s="3">
        <v>12427</v>
      </c>
      <c r="E2404" s="91" t="s">
        <v>10</v>
      </c>
      <c r="F2404" s="3">
        <v>51717177</v>
      </c>
      <c r="G2404" s="3">
        <v>2018</v>
      </c>
      <c r="H2404" s="3" t="s">
        <v>284</v>
      </c>
      <c r="I2404" s="3" t="s">
        <v>1197</v>
      </c>
      <c r="J2404" s="3">
        <v>212</v>
      </c>
      <c r="K2404" s="3" t="s">
        <v>181</v>
      </c>
      <c r="L2404" s="3" t="s">
        <v>14</v>
      </c>
      <c r="M2404" s="3" t="s">
        <v>3770</v>
      </c>
      <c r="N2404" s="10"/>
    </row>
    <row r="2405" ht="12.75" spans="2:14">
      <c r="B2405" s="3">
        <v>12428</v>
      </c>
      <c r="E2405" s="91" t="s">
        <v>10</v>
      </c>
      <c r="F2405" s="3">
        <v>51717178</v>
      </c>
      <c r="G2405" s="3">
        <v>2018</v>
      </c>
      <c r="H2405" s="3" t="s">
        <v>284</v>
      </c>
      <c r="I2405" s="3" t="s">
        <v>1197</v>
      </c>
      <c r="J2405" s="3">
        <v>212</v>
      </c>
      <c r="K2405" s="3" t="s">
        <v>181</v>
      </c>
      <c r="L2405" s="3" t="s">
        <v>14</v>
      </c>
      <c r="M2405" s="3" t="s">
        <v>3770</v>
      </c>
      <c r="N2405" s="10"/>
    </row>
    <row r="2406" ht="12.75" spans="2:14">
      <c r="B2406" s="3">
        <v>12429</v>
      </c>
      <c r="E2406" s="91" t="s">
        <v>10</v>
      </c>
      <c r="F2406" s="3">
        <v>51717170</v>
      </c>
      <c r="G2406" s="3">
        <v>2018</v>
      </c>
      <c r="H2406" s="3" t="s">
        <v>284</v>
      </c>
      <c r="I2406" s="3" t="s">
        <v>1197</v>
      </c>
      <c r="J2406" s="3">
        <v>212</v>
      </c>
      <c r="K2406" s="3" t="s">
        <v>181</v>
      </c>
      <c r="L2406" s="3" t="s">
        <v>14</v>
      </c>
      <c r="M2406" s="3" t="s">
        <v>3770</v>
      </c>
      <c r="N2406" s="10"/>
    </row>
    <row r="2407" ht="12.75" spans="2:14">
      <c r="B2407" s="3">
        <v>12430</v>
      </c>
      <c r="E2407" s="91" t="s">
        <v>10</v>
      </c>
      <c r="F2407" s="3">
        <v>51717173</v>
      </c>
      <c r="G2407" s="3">
        <v>2018</v>
      </c>
      <c r="H2407" s="3" t="s">
        <v>284</v>
      </c>
      <c r="I2407" s="3" t="s">
        <v>1197</v>
      </c>
      <c r="J2407" s="3">
        <v>212</v>
      </c>
      <c r="K2407" s="3" t="s">
        <v>181</v>
      </c>
      <c r="L2407" s="3" t="s">
        <v>14</v>
      </c>
      <c r="M2407" s="3" t="s">
        <v>3770</v>
      </c>
      <c r="N2407" s="10"/>
    </row>
    <row r="2408" ht="12.75" spans="2:14">
      <c r="B2408" s="3">
        <v>12431</v>
      </c>
      <c r="E2408" s="91" t="s">
        <v>10</v>
      </c>
      <c r="F2408" s="3">
        <v>51717175</v>
      </c>
      <c r="G2408" s="3">
        <v>2018</v>
      </c>
      <c r="H2408" s="3" t="s">
        <v>284</v>
      </c>
      <c r="I2408" s="3" t="s">
        <v>1197</v>
      </c>
      <c r="J2408" s="3">
        <v>212</v>
      </c>
      <c r="K2408" s="3" t="s">
        <v>181</v>
      </c>
      <c r="L2408" s="3" t="s">
        <v>14</v>
      </c>
      <c r="M2408" s="3" t="s">
        <v>3770</v>
      </c>
      <c r="N2408" s="10"/>
    </row>
    <row r="2409" ht="12.75" spans="2:14">
      <c r="B2409" s="3">
        <v>12432</v>
      </c>
      <c r="E2409" s="91" t="s">
        <v>10</v>
      </c>
      <c r="F2409" s="91" t="s">
        <v>736</v>
      </c>
      <c r="G2409" s="3">
        <v>2018</v>
      </c>
      <c r="H2409" s="3" t="s">
        <v>131</v>
      </c>
      <c r="I2409" s="3" t="s">
        <v>737</v>
      </c>
      <c r="J2409" s="3">
        <v>303</v>
      </c>
      <c r="K2409" s="3" t="s">
        <v>181</v>
      </c>
      <c r="L2409" s="3" t="s">
        <v>40</v>
      </c>
      <c r="M2409" s="3" t="s">
        <v>3769</v>
      </c>
      <c r="N2409" s="10"/>
    </row>
    <row r="2410" ht="12.75" spans="2:14">
      <c r="B2410" s="3">
        <v>12433</v>
      </c>
      <c r="E2410" s="91" t="s">
        <v>10</v>
      </c>
      <c r="F2410" s="91" t="s">
        <v>738</v>
      </c>
      <c r="G2410" s="3">
        <v>2018</v>
      </c>
      <c r="H2410" s="3" t="s">
        <v>131</v>
      </c>
      <c r="I2410" s="3" t="s">
        <v>737</v>
      </c>
      <c r="J2410" s="3">
        <v>303</v>
      </c>
      <c r="K2410" s="3" t="s">
        <v>181</v>
      </c>
      <c r="L2410" s="3" t="s">
        <v>40</v>
      </c>
      <c r="M2410" s="3" t="s">
        <v>3769</v>
      </c>
      <c r="N2410" s="10"/>
    </row>
    <row r="2411" ht="12.75" spans="2:14">
      <c r="B2411" s="3">
        <v>12434</v>
      </c>
      <c r="E2411" s="91" t="s">
        <v>10</v>
      </c>
      <c r="F2411" s="91" t="s">
        <v>739</v>
      </c>
      <c r="G2411" s="3">
        <v>2018</v>
      </c>
      <c r="H2411" s="3" t="s">
        <v>131</v>
      </c>
      <c r="I2411" s="3" t="s">
        <v>737</v>
      </c>
      <c r="J2411" s="3">
        <v>303</v>
      </c>
      <c r="K2411" s="3" t="s">
        <v>181</v>
      </c>
      <c r="L2411" s="3" t="s">
        <v>40</v>
      </c>
      <c r="M2411" s="3" t="s">
        <v>3769</v>
      </c>
      <c r="N2411" s="10"/>
    </row>
    <row r="2412" ht="12.75" spans="2:14">
      <c r="B2412" s="3">
        <v>12435</v>
      </c>
      <c r="E2412" s="91" t="s">
        <v>10</v>
      </c>
      <c r="F2412" s="91" t="s">
        <v>821</v>
      </c>
      <c r="G2412" s="3">
        <v>2019</v>
      </c>
      <c r="H2412" s="3" t="s">
        <v>398</v>
      </c>
      <c r="I2412" s="3" t="s">
        <v>296</v>
      </c>
      <c r="J2412" s="3">
        <v>163</v>
      </c>
      <c r="K2412" s="3" t="s">
        <v>822</v>
      </c>
      <c r="L2412" s="3" t="s">
        <v>14</v>
      </c>
      <c r="M2412" s="3" t="s">
        <v>3769</v>
      </c>
      <c r="N2412" s="10"/>
    </row>
    <row r="2413" ht="12.75" spans="2:14">
      <c r="B2413" s="3">
        <v>12436</v>
      </c>
      <c r="E2413" s="91" t="s">
        <v>66</v>
      </c>
      <c r="F2413" s="91" t="s">
        <v>405</v>
      </c>
      <c r="G2413" s="3">
        <v>2019</v>
      </c>
      <c r="H2413" s="3" t="s">
        <v>131</v>
      </c>
      <c r="I2413" s="3" t="s">
        <v>406</v>
      </c>
      <c r="J2413" s="3">
        <v>302</v>
      </c>
      <c r="K2413" s="3" t="s">
        <v>210</v>
      </c>
      <c r="L2413" s="3" t="s">
        <v>277</v>
      </c>
      <c r="M2413" s="3" t="s">
        <v>3769</v>
      </c>
      <c r="N2413" s="10"/>
    </row>
    <row r="2414" ht="12.75" spans="2:14">
      <c r="B2414" s="3">
        <v>12437</v>
      </c>
      <c r="E2414" s="91" t="s">
        <v>66</v>
      </c>
      <c r="F2414" s="91" t="s">
        <v>407</v>
      </c>
      <c r="G2414" s="3">
        <v>2019</v>
      </c>
      <c r="H2414" s="3" t="s">
        <v>131</v>
      </c>
      <c r="I2414" s="3" t="s">
        <v>406</v>
      </c>
      <c r="J2414" s="3">
        <v>302</v>
      </c>
      <c r="K2414" s="3" t="s">
        <v>210</v>
      </c>
      <c r="L2414" s="3" t="s">
        <v>277</v>
      </c>
      <c r="M2414" s="3" t="s">
        <v>3769</v>
      </c>
      <c r="N2414" s="10"/>
    </row>
    <row r="2415" ht="12.75" spans="2:14">
      <c r="B2415" s="3">
        <v>12438</v>
      </c>
      <c r="E2415" s="91" t="s">
        <v>66</v>
      </c>
      <c r="F2415" s="91" t="s">
        <v>408</v>
      </c>
      <c r="G2415" s="3">
        <v>2019</v>
      </c>
      <c r="H2415" s="3" t="s">
        <v>131</v>
      </c>
      <c r="I2415" s="3" t="s">
        <v>406</v>
      </c>
      <c r="J2415" s="3">
        <v>302</v>
      </c>
      <c r="K2415" s="3" t="s">
        <v>210</v>
      </c>
      <c r="L2415" s="3" t="s">
        <v>277</v>
      </c>
      <c r="M2415" s="3" t="s">
        <v>3769</v>
      </c>
      <c r="N2415" s="10"/>
    </row>
    <row r="2416" ht="12.75" spans="2:14">
      <c r="B2416" s="135">
        <v>12439</v>
      </c>
      <c r="C2416" s="183"/>
      <c r="D2416" s="183"/>
      <c r="E2416" s="184"/>
      <c r="F2416" s="184"/>
      <c r="G2416" s="183"/>
      <c r="H2416" s="183"/>
      <c r="I2416" s="183"/>
      <c r="J2416" s="183"/>
      <c r="K2416" s="183"/>
      <c r="L2416" s="183"/>
      <c r="M2416" s="135" t="s">
        <v>3769</v>
      </c>
      <c r="N2416" s="10"/>
    </row>
    <row r="2417" ht="12.75" spans="2:14">
      <c r="B2417" s="3">
        <v>12440</v>
      </c>
      <c r="E2417" s="91" t="s">
        <v>66</v>
      </c>
      <c r="F2417" s="91" t="s">
        <v>410</v>
      </c>
      <c r="G2417" s="3">
        <v>2019</v>
      </c>
      <c r="H2417" s="3" t="s">
        <v>131</v>
      </c>
      <c r="I2417" s="3" t="s">
        <v>406</v>
      </c>
      <c r="J2417" s="3">
        <v>302</v>
      </c>
      <c r="K2417" s="3" t="s">
        <v>210</v>
      </c>
      <c r="L2417" s="3" t="s">
        <v>277</v>
      </c>
      <c r="M2417" s="3" t="s">
        <v>3769</v>
      </c>
      <c r="N2417" s="10"/>
    </row>
    <row r="2418" ht="12.75" spans="2:14">
      <c r="B2418" s="3">
        <v>12441</v>
      </c>
      <c r="E2418" s="91" t="s">
        <v>66</v>
      </c>
      <c r="F2418" s="91" t="s">
        <v>411</v>
      </c>
      <c r="G2418" s="3">
        <v>2019</v>
      </c>
      <c r="H2418" s="3" t="s">
        <v>131</v>
      </c>
      <c r="I2418" s="3" t="s">
        <v>406</v>
      </c>
      <c r="J2418" s="3">
        <v>302</v>
      </c>
      <c r="K2418" s="3" t="s">
        <v>210</v>
      </c>
      <c r="L2418" s="3" t="s">
        <v>277</v>
      </c>
      <c r="M2418" s="3" t="s">
        <v>3769</v>
      </c>
      <c r="N2418" s="10"/>
    </row>
    <row r="2419" ht="12.75" spans="2:14">
      <c r="B2419" s="3">
        <v>12442</v>
      </c>
      <c r="E2419" s="91" t="s">
        <v>66</v>
      </c>
      <c r="F2419" s="91" t="s">
        <v>412</v>
      </c>
      <c r="G2419" s="3">
        <v>2019</v>
      </c>
      <c r="H2419" s="3" t="s">
        <v>131</v>
      </c>
      <c r="I2419" s="3" t="s">
        <v>406</v>
      </c>
      <c r="J2419" s="3">
        <v>302</v>
      </c>
      <c r="K2419" s="3" t="s">
        <v>210</v>
      </c>
      <c r="L2419" s="3" t="s">
        <v>277</v>
      </c>
      <c r="M2419" s="3" t="s">
        <v>3769</v>
      </c>
      <c r="N2419" s="10"/>
    </row>
    <row r="2420" ht="12.75" spans="2:14">
      <c r="B2420" s="3">
        <v>12443</v>
      </c>
      <c r="E2420" s="91" t="s">
        <v>66</v>
      </c>
      <c r="F2420" s="91" t="s">
        <v>413</v>
      </c>
      <c r="G2420" s="3">
        <v>2019</v>
      </c>
      <c r="H2420" s="3" t="s">
        <v>131</v>
      </c>
      <c r="I2420" s="3" t="s">
        <v>406</v>
      </c>
      <c r="J2420" s="3">
        <v>302</v>
      </c>
      <c r="K2420" s="3" t="s">
        <v>210</v>
      </c>
      <c r="L2420" s="3" t="s">
        <v>277</v>
      </c>
      <c r="M2420" s="3" t="s">
        <v>3769</v>
      </c>
      <c r="N2420" s="10"/>
    </row>
    <row r="2421" ht="12.75" spans="2:14">
      <c r="B2421" s="3">
        <v>12444</v>
      </c>
      <c r="E2421" s="91" t="s">
        <v>66</v>
      </c>
      <c r="F2421" s="91" t="s">
        <v>414</v>
      </c>
      <c r="G2421" s="3">
        <v>2019</v>
      </c>
      <c r="H2421" s="3" t="s">
        <v>131</v>
      </c>
      <c r="I2421" s="3" t="s">
        <v>406</v>
      </c>
      <c r="J2421" s="3">
        <v>302</v>
      </c>
      <c r="K2421" s="3" t="s">
        <v>210</v>
      </c>
      <c r="L2421" s="3" t="s">
        <v>277</v>
      </c>
      <c r="M2421" s="3" t="s">
        <v>3769</v>
      </c>
      <c r="N2421" s="10"/>
    </row>
    <row r="2422" ht="12.75" spans="2:14">
      <c r="B2422" s="3">
        <v>12445</v>
      </c>
      <c r="E2422" s="91" t="s">
        <v>66</v>
      </c>
      <c r="F2422" s="91" t="s">
        <v>415</v>
      </c>
      <c r="G2422" s="3">
        <v>2019</v>
      </c>
      <c r="H2422" s="3" t="s">
        <v>131</v>
      </c>
      <c r="I2422" s="3" t="s">
        <v>406</v>
      </c>
      <c r="J2422" s="3">
        <v>302</v>
      </c>
      <c r="K2422" s="3" t="s">
        <v>210</v>
      </c>
      <c r="L2422" s="3" t="s">
        <v>277</v>
      </c>
      <c r="M2422" s="3" t="s">
        <v>3769</v>
      </c>
      <c r="N2422" s="10"/>
    </row>
    <row r="2423" ht="12.75" spans="2:14">
      <c r="B2423" s="3">
        <v>12446</v>
      </c>
      <c r="E2423" s="91" t="s">
        <v>66</v>
      </c>
      <c r="F2423" s="91" t="s">
        <v>416</v>
      </c>
      <c r="G2423" s="3">
        <v>2019</v>
      </c>
      <c r="H2423" s="3" t="s">
        <v>131</v>
      </c>
      <c r="I2423" s="3" t="s">
        <v>406</v>
      </c>
      <c r="J2423" s="3">
        <v>302</v>
      </c>
      <c r="K2423" s="3" t="s">
        <v>210</v>
      </c>
      <c r="L2423" s="3" t="s">
        <v>277</v>
      </c>
      <c r="M2423" s="3" t="s">
        <v>3769</v>
      </c>
      <c r="N2423" s="10"/>
    </row>
    <row r="2424" ht="12.75" spans="2:14">
      <c r="B2424" s="3">
        <v>12447</v>
      </c>
      <c r="E2424" s="91" t="s">
        <v>10</v>
      </c>
      <c r="F2424" s="91" t="s">
        <v>1660</v>
      </c>
      <c r="G2424" s="3">
        <v>1975</v>
      </c>
      <c r="H2424" s="3" t="s">
        <v>1661</v>
      </c>
      <c r="I2424" s="3" t="s">
        <v>1662</v>
      </c>
      <c r="J2424" s="3">
        <v>238</v>
      </c>
      <c r="K2424" s="3" t="s">
        <v>210</v>
      </c>
      <c r="L2424" s="3" t="s">
        <v>40</v>
      </c>
      <c r="M2424" s="3" t="s">
        <v>3770</v>
      </c>
      <c r="N2424" s="10"/>
    </row>
    <row r="2425" ht="12.75" spans="2:14">
      <c r="B2425" s="3">
        <v>12448</v>
      </c>
      <c r="E2425" s="91" t="s">
        <v>10</v>
      </c>
      <c r="F2425" s="91" t="s">
        <v>1663</v>
      </c>
      <c r="G2425" s="3">
        <v>1975</v>
      </c>
      <c r="H2425" s="3" t="s">
        <v>1661</v>
      </c>
      <c r="I2425" s="3" t="s">
        <v>1662</v>
      </c>
      <c r="J2425" s="3">
        <v>238</v>
      </c>
      <c r="K2425" s="3" t="s">
        <v>210</v>
      </c>
      <c r="L2425" s="3" t="s">
        <v>40</v>
      </c>
      <c r="M2425" s="3" t="s">
        <v>3770</v>
      </c>
      <c r="N2425" s="10"/>
    </row>
    <row r="2426" ht="12.75" spans="2:14">
      <c r="B2426" s="3">
        <v>12449</v>
      </c>
      <c r="E2426" s="91" t="s">
        <v>10</v>
      </c>
      <c r="F2426" s="91" t="s">
        <v>1664</v>
      </c>
      <c r="G2426" s="3">
        <v>1975</v>
      </c>
      <c r="H2426" s="3" t="s">
        <v>1661</v>
      </c>
      <c r="I2426" s="3" t="s">
        <v>1662</v>
      </c>
      <c r="J2426" s="3">
        <v>238</v>
      </c>
      <c r="K2426" s="3" t="s">
        <v>210</v>
      </c>
      <c r="L2426" s="3" t="s">
        <v>40</v>
      </c>
      <c r="M2426" s="3" t="s">
        <v>3770</v>
      </c>
      <c r="N2426" s="10"/>
    </row>
    <row r="2427" ht="12.75" spans="2:14">
      <c r="B2427" s="3">
        <v>12450</v>
      </c>
      <c r="E2427" s="91" t="s">
        <v>10</v>
      </c>
      <c r="F2427" s="91" t="s">
        <v>1665</v>
      </c>
      <c r="G2427" s="3">
        <v>1975</v>
      </c>
      <c r="H2427" s="3" t="s">
        <v>1661</v>
      </c>
      <c r="I2427" s="3" t="s">
        <v>1662</v>
      </c>
      <c r="J2427" s="3">
        <v>238</v>
      </c>
      <c r="K2427" s="3" t="s">
        <v>210</v>
      </c>
      <c r="L2427" s="3" t="s">
        <v>40</v>
      </c>
      <c r="M2427" s="3" t="s">
        <v>3770</v>
      </c>
      <c r="N2427" s="10"/>
    </row>
    <row r="2428" ht="12.75" spans="2:14">
      <c r="B2428" s="3">
        <v>12451</v>
      </c>
      <c r="E2428" s="91" t="s">
        <v>10</v>
      </c>
      <c r="F2428" s="91" t="s">
        <v>1666</v>
      </c>
      <c r="G2428" s="3">
        <v>1976</v>
      </c>
      <c r="H2428" s="3" t="s">
        <v>1661</v>
      </c>
      <c r="I2428" s="3" t="s">
        <v>1662</v>
      </c>
      <c r="J2428" s="3">
        <v>316</v>
      </c>
      <c r="K2428" s="3" t="s">
        <v>210</v>
      </c>
      <c r="L2428" s="3" t="s">
        <v>40</v>
      </c>
      <c r="M2428" s="3" t="s">
        <v>3770</v>
      </c>
      <c r="N2428" s="10"/>
    </row>
    <row r="2429" ht="12.75" spans="2:14">
      <c r="B2429" s="3">
        <v>12452</v>
      </c>
      <c r="E2429" s="91" t="s">
        <v>10</v>
      </c>
      <c r="F2429" s="91" t="s">
        <v>1713</v>
      </c>
      <c r="G2429" s="3">
        <v>1976</v>
      </c>
      <c r="H2429" s="3" t="s">
        <v>1661</v>
      </c>
      <c r="I2429" s="3" t="s">
        <v>1662</v>
      </c>
      <c r="J2429" s="3">
        <v>316</v>
      </c>
      <c r="K2429" s="3" t="s">
        <v>210</v>
      </c>
      <c r="L2429" s="3" t="s">
        <v>14</v>
      </c>
      <c r="M2429" s="3" t="s">
        <v>3770</v>
      </c>
      <c r="N2429" s="10"/>
    </row>
    <row r="2430" ht="12.75" spans="2:14">
      <c r="B2430" s="3">
        <v>12453</v>
      </c>
      <c r="E2430" s="91" t="s">
        <v>10</v>
      </c>
      <c r="F2430" s="91" t="s">
        <v>1714</v>
      </c>
      <c r="G2430" s="3">
        <v>1976</v>
      </c>
      <c r="H2430" s="3" t="s">
        <v>1661</v>
      </c>
      <c r="I2430" s="3" t="s">
        <v>1662</v>
      </c>
      <c r="J2430" s="3">
        <v>316</v>
      </c>
      <c r="K2430" s="3" t="s">
        <v>210</v>
      </c>
      <c r="L2430" s="3" t="s">
        <v>14</v>
      </c>
      <c r="M2430" s="3" t="s">
        <v>3770</v>
      </c>
      <c r="N2430" s="10"/>
    </row>
    <row r="2431" ht="12.75" spans="2:14">
      <c r="B2431" s="3">
        <v>12454</v>
      </c>
      <c r="E2431" s="91" t="s">
        <v>10</v>
      </c>
      <c r="F2431" s="91" t="s">
        <v>1715</v>
      </c>
      <c r="G2431" s="3">
        <v>1976</v>
      </c>
      <c r="H2431" s="3" t="s">
        <v>1661</v>
      </c>
      <c r="I2431" s="3" t="s">
        <v>1662</v>
      </c>
      <c r="J2431" s="3">
        <v>316</v>
      </c>
      <c r="K2431" s="3" t="s">
        <v>210</v>
      </c>
      <c r="L2431" s="3" t="s">
        <v>14</v>
      </c>
      <c r="M2431" s="3" t="s">
        <v>3770</v>
      </c>
      <c r="N2431" s="10"/>
    </row>
    <row r="2432" ht="12.75" spans="2:14">
      <c r="B2432" s="3">
        <v>12455</v>
      </c>
      <c r="E2432" s="91" t="s">
        <v>10</v>
      </c>
      <c r="F2432" s="91" t="s">
        <v>1716</v>
      </c>
      <c r="G2432" s="3">
        <v>1976</v>
      </c>
      <c r="H2432" s="3" t="s">
        <v>1661</v>
      </c>
      <c r="I2432" s="3" t="s">
        <v>1662</v>
      </c>
      <c r="J2432" s="3">
        <v>316</v>
      </c>
      <c r="K2432" s="3" t="s">
        <v>210</v>
      </c>
      <c r="L2432" s="3" t="s">
        <v>14</v>
      </c>
      <c r="M2432" s="3" t="s">
        <v>3770</v>
      </c>
      <c r="N2432" s="10"/>
    </row>
    <row r="2433" ht="12.75" spans="2:14">
      <c r="B2433" s="3">
        <v>12456</v>
      </c>
      <c r="E2433" s="91" t="s">
        <v>10</v>
      </c>
      <c r="F2433" s="91" t="s">
        <v>1717</v>
      </c>
      <c r="G2433" s="3">
        <v>1976</v>
      </c>
      <c r="H2433" s="3" t="s">
        <v>1661</v>
      </c>
      <c r="I2433" s="3" t="s">
        <v>1662</v>
      </c>
      <c r="J2433" s="3">
        <v>316</v>
      </c>
      <c r="K2433" s="3" t="s">
        <v>210</v>
      </c>
      <c r="L2433" s="3" t="s">
        <v>14</v>
      </c>
      <c r="M2433" s="3" t="s">
        <v>3770</v>
      </c>
      <c r="N2433" s="10"/>
    </row>
    <row r="2434" ht="12.75" spans="2:14">
      <c r="B2434" s="3">
        <v>12457</v>
      </c>
      <c r="E2434" s="91" t="s">
        <v>10</v>
      </c>
      <c r="F2434" s="91" t="s">
        <v>1718</v>
      </c>
      <c r="G2434" s="3">
        <v>1976</v>
      </c>
      <c r="H2434" s="3" t="s">
        <v>1661</v>
      </c>
      <c r="I2434" s="3" t="s">
        <v>1662</v>
      </c>
      <c r="J2434" s="3">
        <v>316</v>
      </c>
      <c r="K2434" s="3" t="s">
        <v>210</v>
      </c>
      <c r="L2434" s="3" t="s">
        <v>14</v>
      </c>
      <c r="M2434" s="3" t="s">
        <v>3770</v>
      </c>
      <c r="N2434" s="10"/>
    </row>
    <row r="2435" ht="12.75" spans="2:14">
      <c r="B2435" s="3">
        <v>12458</v>
      </c>
      <c r="E2435" s="91" t="s">
        <v>10</v>
      </c>
      <c r="F2435" s="91" t="s">
        <v>1719</v>
      </c>
      <c r="G2435" s="3">
        <v>1976</v>
      </c>
      <c r="H2435" s="3" t="s">
        <v>1661</v>
      </c>
      <c r="I2435" s="3" t="s">
        <v>1662</v>
      </c>
      <c r="J2435" s="3">
        <v>316</v>
      </c>
      <c r="K2435" s="3" t="s">
        <v>210</v>
      </c>
      <c r="L2435" s="3" t="s">
        <v>14</v>
      </c>
      <c r="M2435" s="3" t="s">
        <v>3770</v>
      </c>
      <c r="N2435" s="10"/>
    </row>
    <row r="2436" ht="12.75" spans="2:14">
      <c r="B2436" s="3">
        <v>12459</v>
      </c>
      <c r="E2436" s="91" t="s">
        <v>10</v>
      </c>
      <c r="F2436" s="91" t="s">
        <v>1720</v>
      </c>
      <c r="G2436" s="3">
        <v>1976</v>
      </c>
      <c r="H2436" s="3" t="s">
        <v>1661</v>
      </c>
      <c r="I2436" s="3" t="s">
        <v>1662</v>
      </c>
      <c r="J2436" s="3">
        <v>316</v>
      </c>
      <c r="K2436" s="3" t="s">
        <v>210</v>
      </c>
      <c r="L2436" s="3" t="s">
        <v>14</v>
      </c>
      <c r="M2436" s="3" t="s">
        <v>3770</v>
      </c>
      <c r="N2436" s="10"/>
    </row>
    <row r="2437" ht="12.75" spans="2:14">
      <c r="B2437" s="3">
        <v>12460</v>
      </c>
      <c r="E2437" s="91" t="s">
        <v>10</v>
      </c>
      <c r="F2437" s="91" t="s">
        <v>1614</v>
      </c>
      <c r="G2437" s="3">
        <v>1978</v>
      </c>
      <c r="H2437" s="3" t="s">
        <v>166</v>
      </c>
      <c r="I2437" s="3" t="s">
        <v>1615</v>
      </c>
      <c r="J2437" s="3">
        <v>707</v>
      </c>
      <c r="K2437" s="3" t="s">
        <v>210</v>
      </c>
      <c r="L2437" s="3" t="s">
        <v>170</v>
      </c>
      <c r="M2437" s="3" t="s">
        <v>3770</v>
      </c>
      <c r="N2437" s="10"/>
    </row>
    <row r="2438" ht="12.75" spans="2:14">
      <c r="B2438" s="3">
        <v>12461</v>
      </c>
      <c r="E2438" s="91" t="s">
        <v>66</v>
      </c>
      <c r="F2438" s="91" t="s">
        <v>1501</v>
      </c>
      <c r="G2438" s="3">
        <v>2020</v>
      </c>
      <c r="H2438" s="3" t="s">
        <v>861</v>
      </c>
      <c r="I2438" s="3" t="s">
        <v>1023</v>
      </c>
      <c r="J2438" s="3">
        <v>49</v>
      </c>
      <c r="K2438" s="3" t="s">
        <v>1456</v>
      </c>
      <c r="L2438" s="3" t="s">
        <v>277</v>
      </c>
      <c r="M2438" s="3" t="s">
        <v>3770</v>
      </c>
      <c r="N2438" s="10"/>
    </row>
    <row r="2439" ht="12.75" spans="2:14">
      <c r="B2439" s="3">
        <v>12462</v>
      </c>
      <c r="E2439" s="91" t="s">
        <v>66</v>
      </c>
      <c r="F2439" s="91" t="s">
        <v>1705</v>
      </c>
      <c r="G2439" s="3">
        <v>2019</v>
      </c>
      <c r="H2439" s="3" t="s">
        <v>1135</v>
      </c>
      <c r="I2439" s="3" t="s">
        <v>1200</v>
      </c>
      <c r="J2439" s="3" t="s">
        <v>1706</v>
      </c>
      <c r="K2439" s="3" t="s">
        <v>1707</v>
      </c>
      <c r="L2439" s="3" t="s">
        <v>277</v>
      </c>
      <c r="M2439" s="3" t="s">
        <v>3770</v>
      </c>
      <c r="N2439" s="10"/>
    </row>
    <row r="2440" ht="12.75" spans="2:14">
      <c r="B2440" s="3">
        <v>12463</v>
      </c>
      <c r="E2440" s="91" t="s">
        <v>66</v>
      </c>
      <c r="F2440" s="91" t="s">
        <v>1373</v>
      </c>
      <c r="G2440" s="3">
        <v>2020</v>
      </c>
      <c r="H2440" s="3" t="s">
        <v>861</v>
      </c>
      <c r="I2440" s="3" t="s">
        <v>1026</v>
      </c>
      <c r="J2440" s="3">
        <v>150</v>
      </c>
      <c r="K2440" s="3" t="s">
        <v>210</v>
      </c>
      <c r="L2440" s="3" t="s">
        <v>281</v>
      </c>
      <c r="M2440" s="3" t="s">
        <v>3770</v>
      </c>
      <c r="N2440" s="10"/>
    </row>
    <row r="2441" ht="12.75" spans="2:14">
      <c r="B2441" s="3">
        <v>12464</v>
      </c>
      <c r="E2441" s="91" t="s">
        <v>66</v>
      </c>
      <c r="F2441" s="91" t="s">
        <v>1374</v>
      </c>
      <c r="G2441" s="3">
        <v>2020</v>
      </c>
      <c r="H2441" s="3" t="s">
        <v>861</v>
      </c>
      <c r="I2441" s="3" t="s">
        <v>1026</v>
      </c>
      <c r="J2441" s="3">
        <v>150</v>
      </c>
      <c r="K2441" s="3" t="s">
        <v>210</v>
      </c>
      <c r="L2441" s="3" t="s">
        <v>281</v>
      </c>
      <c r="M2441" s="3" t="s">
        <v>3770</v>
      </c>
      <c r="N2441" s="10"/>
    </row>
    <row r="2442" ht="12.75" spans="2:14">
      <c r="B2442" s="3">
        <v>12465</v>
      </c>
      <c r="E2442" s="91" t="s">
        <v>66</v>
      </c>
      <c r="F2442" s="91" t="s">
        <v>1375</v>
      </c>
      <c r="G2442" s="3">
        <v>2020</v>
      </c>
      <c r="H2442" s="3" t="s">
        <v>861</v>
      </c>
      <c r="I2442" s="3" t="s">
        <v>1026</v>
      </c>
      <c r="J2442" s="3">
        <v>150</v>
      </c>
      <c r="K2442" s="3" t="s">
        <v>210</v>
      </c>
      <c r="L2442" s="3" t="s">
        <v>281</v>
      </c>
      <c r="M2442" s="3" t="s">
        <v>3770</v>
      </c>
      <c r="N2442" s="10"/>
    </row>
    <row r="2443" ht="12.75" spans="2:14">
      <c r="B2443" s="3">
        <v>12466</v>
      </c>
      <c r="E2443" s="91" t="s">
        <v>10</v>
      </c>
      <c r="F2443" s="91" t="s">
        <v>1443</v>
      </c>
      <c r="G2443" s="3">
        <v>2019</v>
      </c>
      <c r="H2443" s="3" t="s">
        <v>861</v>
      </c>
      <c r="I2443" s="3" t="s">
        <v>1200</v>
      </c>
      <c r="J2443" s="3">
        <v>203</v>
      </c>
      <c r="K2443" s="3" t="s">
        <v>210</v>
      </c>
      <c r="L2443" s="3" t="s">
        <v>14</v>
      </c>
      <c r="M2443" s="3" t="s">
        <v>3770</v>
      </c>
      <c r="N2443" s="10"/>
    </row>
    <row r="2444" ht="12.75" spans="2:14">
      <c r="B2444" s="3">
        <v>12467</v>
      </c>
      <c r="E2444" s="91" t="s">
        <v>66</v>
      </c>
      <c r="F2444" s="91" t="s">
        <v>1198</v>
      </c>
      <c r="G2444" s="3">
        <v>2019</v>
      </c>
      <c r="H2444" s="3" t="s">
        <v>1199</v>
      </c>
      <c r="I2444" s="3" t="s">
        <v>1200</v>
      </c>
      <c r="J2444" s="3" t="s">
        <v>1201</v>
      </c>
      <c r="K2444" s="3" t="s">
        <v>210</v>
      </c>
      <c r="L2444" s="3" t="s">
        <v>277</v>
      </c>
      <c r="M2444" s="3" t="s">
        <v>3770</v>
      </c>
      <c r="N2444" s="10"/>
    </row>
    <row r="2445" ht="12.75" spans="2:14">
      <c r="B2445" s="3">
        <v>12468</v>
      </c>
      <c r="E2445" s="91" t="s">
        <v>66</v>
      </c>
      <c r="F2445" s="91" t="s">
        <v>3646</v>
      </c>
      <c r="G2445" s="3">
        <v>2020</v>
      </c>
      <c r="H2445" s="3" t="s">
        <v>131</v>
      </c>
      <c r="I2445" s="3" t="s">
        <v>3532</v>
      </c>
      <c r="J2445" s="3">
        <v>44</v>
      </c>
      <c r="K2445" s="3" t="s">
        <v>181</v>
      </c>
      <c r="L2445" s="3" t="s">
        <v>281</v>
      </c>
      <c r="M2445" s="3" t="s">
        <v>3770</v>
      </c>
      <c r="N2445" s="10"/>
    </row>
    <row r="2446" ht="12.75" spans="2:14">
      <c r="B2446" s="3">
        <v>12469</v>
      </c>
      <c r="E2446" s="91" t="s">
        <v>66</v>
      </c>
      <c r="F2446" s="91" t="s">
        <v>3647</v>
      </c>
      <c r="G2446" s="3">
        <v>2020</v>
      </c>
      <c r="H2446" s="3" t="s">
        <v>166</v>
      </c>
      <c r="I2446" s="3" t="s">
        <v>3532</v>
      </c>
      <c r="J2446" s="3">
        <v>292</v>
      </c>
      <c r="K2446" s="3" t="s">
        <v>181</v>
      </c>
      <c r="L2446" s="3" t="s">
        <v>281</v>
      </c>
      <c r="M2446" s="3" t="s">
        <v>3770</v>
      </c>
      <c r="N2446" s="10"/>
    </row>
    <row r="2447" ht="12.75" spans="2:14">
      <c r="B2447" s="3">
        <v>12470</v>
      </c>
      <c r="E2447" s="91" t="s">
        <v>10</v>
      </c>
      <c r="F2447" s="91" t="s">
        <v>3648</v>
      </c>
      <c r="G2447" s="3">
        <v>2020</v>
      </c>
      <c r="H2447" s="3" t="s">
        <v>166</v>
      </c>
      <c r="I2447" s="3" t="s">
        <v>3532</v>
      </c>
      <c r="J2447" s="3">
        <v>292</v>
      </c>
      <c r="K2447" s="3" t="s">
        <v>181</v>
      </c>
      <c r="L2447" s="3" t="s">
        <v>40</v>
      </c>
      <c r="M2447" s="3" t="s">
        <v>3770</v>
      </c>
      <c r="N2447" s="10"/>
    </row>
    <row r="2448" ht="12.75" spans="2:14">
      <c r="B2448" s="3">
        <v>12471</v>
      </c>
      <c r="E2448" s="91" t="s">
        <v>10</v>
      </c>
      <c r="F2448" s="91" t="s">
        <v>3649</v>
      </c>
      <c r="G2448" s="3">
        <v>2020</v>
      </c>
      <c r="H2448" s="3" t="s">
        <v>1967</v>
      </c>
      <c r="I2448" s="3" t="s">
        <v>1167</v>
      </c>
      <c r="J2448" s="3">
        <v>276</v>
      </c>
      <c r="K2448" s="3" t="s">
        <v>181</v>
      </c>
      <c r="L2448" s="3" t="s">
        <v>40</v>
      </c>
      <c r="M2448" s="3" t="s">
        <v>3770</v>
      </c>
      <c r="N2448" s="10"/>
    </row>
    <row r="2449" ht="12.75" spans="2:14">
      <c r="B2449" s="3">
        <v>12473</v>
      </c>
      <c r="E2449" s="91" t="s">
        <v>66</v>
      </c>
      <c r="F2449" s="91" t="s">
        <v>3650</v>
      </c>
      <c r="G2449" s="3">
        <v>2020</v>
      </c>
      <c r="H2449" s="3" t="s">
        <v>1967</v>
      </c>
      <c r="I2449" s="3" t="s">
        <v>1167</v>
      </c>
      <c r="J2449" s="3">
        <v>276</v>
      </c>
      <c r="K2449" s="3" t="s">
        <v>181</v>
      </c>
      <c r="L2449" s="3" t="s">
        <v>281</v>
      </c>
      <c r="M2449" s="3" t="s">
        <v>3770</v>
      </c>
      <c r="N2449" s="10"/>
    </row>
    <row r="2450" ht="12.75" spans="2:14">
      <c r="B2450" s="3">
        <v>12474</v>
      </c>
      <c r="E2450" s="91" t="s">
        <v>66</v>
      </c>
      <c r="F2450" s="91" t="s">
        <v>3651</v>
      </c>
      <c r="G2450" s="3">
        <v>2020</v>
      </c>
      <c r="H2450" s="3" t="s">
        <v>1967</v>
      </c>
      <c r="I2450" s="3" t="s">
        <v>1167</v>
      </c>
      <c r="J2450" s="3">
        <v>276</v>
      </c>
      <c r="K2450" s="3" t="s">
        <v>181</v>
      </c>
      <c r="L2450" s="3" t="s">
        <v>281</v>
      </c>
      <c r="M2450" s="3" t="s">
        <v>3770</v>
      </c>
      <c r="N2450" s="10"/>
    </row>
    <row r="2451" ht="12.75" spans="2:14">
      <c r="B2451" s="3">
        <v>12475</v>
      </c>
      <c r="E2451" s="91" t="s">
        <v>10</v>
      </c>
      <c r="F2451" s="91" t="s">
        <v>1340</v>
      </c>
      <c r="G2451" s="3">
        <v>2011</v>
      </c>
      <c r="H2451" s="3" t="s">
        <v>1135</v>
      </c>
      <c r="I2451" s="3" t="s">
        <v>1341</v>
      </c>
      <c r="J2451" s="3" t="s">
        <v>1342</v>
      </c>
      <c r="K2451" s="3" t="s">
        <v>1136</v>
      </c>
      <c r="L2451" s="3" t="s">
        <v>14</v>
      </c>
      <c r="M2451" s="3" t="s">
        <v>4844</v>
      </c>
      <c r="N2451" s="10"/>
    </row>
    <row r="2452" ht="12.75" spans="2:14">
      <c r="B2452" s="3">
        <v>12476</v>
      </c>
      <c r="E2452" s="91" t="s">
        <v>10</v>
      </c>
      <c r="F2452" s="91" t="s">
        <v>1444</v>
      </c>
      <c r="G2452" s="3">
        <v>2019</v>
      </c>
      <c r="H2452" s="3" t="s">
        <v>1424</v>
      </c>
      <c r="I2452" s="3" t="s">
        <v>1013</v>
      </c>
      <c r="J2452" s="3" t="s">
        <v>1163</v>
      </c>
      <c r="K2452" s="3" t="s">
        <v>181</v>
      </c>
      <c r="L2452" s="3" t="s">
        <v>14</v>
      </c>
      <c r="M2452" s="3" t="s">
        <v>4844</v>
      </c>
      <c r="N2452" s="10"/>
    </row>
    <row r="2453" ht="12.75" spans="2:14">
      <c r="B2453" s="3">
        <v>12477</v>
      </c>
      <c r="E2453" s="91" t="s">
        <v>10</v>
      </c>
      <c r="F2453" s="91" t="s">
        <v>1085</v>
      </c>
      <c r="G2453" s="3">
        <v>2020</v>
      </c>
      <c r="H2453" s="3" t="s">
        <v>1086</v>
      </c>
      <c r="I2453" s="3" t="s">
        <v>1023</v>
      </c>
      <c r="J2453" s="3">
        <v>11</v>
      </c>
      <c r="K2453" s="3" t="s">
        <v>181</v>
      </c>
      <c r="L2453" s="3" t="s">
        <v>40</v>
      </c>
      <c r="M2453" s="3" t="s">
        <v>4844</v>
      </c>
      <c r="N2453" s="10"/>
    </row>
    <row r="2454" ht="12.75" spans="2:14">
      <c r="B2454" s="3">
        <v>12478</v>
      </c>
      <c r="E2454" s="91" t="s">
        <v>10</v>
      </c>
      <c r="F2454" s="91" t="s">
        <v>3652</v>
      </c>
      <c r="G2454" s="3">
        <v>1991</v>
      </c>
      <c r="H2454" s="3" t="s">
        <v>183</v>
      </c>
      <c r="I2454" s="3" t="s">
        <v>1076</v>
      </c>
      <c r="J2454" s="3">
        <v>671</v>
      </c>
      <c r="K2454" s="3" t="s">
        <v>181</v>
      </c>
      <c r="L2454" s="3" t="s">
        <v>27</v>
      </c>
      <c r="M2454" s="3" t="s">
        <v>3770</v>
      </c>
      <c r="N2454" s="10"/>
    </row>
    <row r="2455" ht="12.75" spans="2:14">
      <c r="B2455" s="3">
        <v>12479</v>
      </c>
      <c r="E2455" s="91" t="s">
        <v>10</v>
      </c>
      <c r="F2455" s="91" t="s">
        <v>417</v>
      </c>
      <c r="G2455" s="3">
        <v>1989</v>
      </c>
      <c r="H2455" s="3" t="s">
        <v>162</v>
      </c>
      <c r="I2455" s="3" t="s">
        <v>197</v>
      </c>
      <c r="J2455" s="3" t="s">
        <v>418</v>
      </c>
      <c r="K2455" s="3" t="s">
        <v>181</v>
      </c>
      <c r="L2455" s="3" t="s">
        <v>14</v>
      </c>
      <c r="M2455" s="3" t="s">
        <v>3769</v>
      </c>
      <c r="N2455" s="10"/>
    </row>
    <row r="2456" ht="12.75" spans="2:14">
      <c r="B2456" s="3">
        <v>12480</v>
      </c>
      <c r="E2456" s="91" t="s">
        <v>10</v>
      </c>
      <c r="F2456" s="91" t="s">
        <v>3653</v>
      </c>
      <c r="G2456" s="3">
        <v>1991</v>
      </c>
      <c r="H2456" s="3" t="s">
        <v>1794</v>
      </c>
      <c r="I2456" s="3" t="s">
        <v>1076</v>
      </c>
      <c r="J2456" s="3">
        <v>55</v>
      </c>
      <c r="K2456" s="3" t="s">
        <v>181</v>
      </c>
      <c r="L2456" s="3" t="s">
        <v>14</v>
      </c>
      <c r="M2456" s="3" t="s">
        <v>3770</v>
      </c>
      <c r="N2456" s="10"/>
    </row>
    <row r="2457" ht="12.75" spans="2:14">
      <c r="B2457" s="3">
        <v>12481</v>
      </c>
      <c r="E2457" s="91" t="s">
        <v>10</v>
      </c>
      <c r="F2457" s="91" t="s">
        <v>3654</v>
      </c>
      <c r="G2457" s="3">
        <v>1991</v>
      </c>
      <c r="H2457" s="3" t="s">
        <v>1794</v>
      </c>
      <c r="I2457" s="3" t="s">
        <v>1076</v>
      </c>
      <c r="J2457" s="3">
        <v>55</v>
      </c>
      <c r="K2457" s="3" t="s">
        <v>181</v>
      </c>
      <c r="L2457" s="3" t="s">
        <v>14</v>
      </c>
      <c r="M2457" s="3" t="s">
        <v>3770</v>
      </c>
      <c r="N2457" s="10"/>
    </row>
    <row r="2458" ht="12.75" spans="2:14">
      <c r="B2458" s="3">
        <v>12482</v>
      </c>
      <c r="E2458" s="91" t="s">
        <v>10</v>
      </c>
      <c r="F2458" s="91" t="s">
        <v>3655</v>
      </c>
      <c r="G2458" s="3">
        <v>1991</v>
      </c>
      <c r="H2458" s="3" t="s">
        <v>1794</v>
      </c>
      <c r="I2458" s="3" t="s">
        <v>1076</v>
      </c>
      <c r="J2458" s="3">
        <v>55</v>
      </c>
      <c r="K2458" s="3" t="s">
        <v>181</v>
      </c>
      <c r="L2458" s="3" t="s">
        <v>14</v>
      </c>
      <c r="M2458" s="3" t="s">
        <v>3770</v>
      </c>
      <c r="N2458" s="10"/>
    </row>
    <row r="2459" ht="12.75" spans="2:14">
      <c r="B2459" s="3">
        <v>12483</v>
      </c>
      <c r="E2459" s="91" t="s">
        <v>10</v>
      </c>
      <c r="F2459" s="91" t="s">
        <v>3656</v>
      </c>
      <c r="G2459" s="3">
        <v>1991</v>
      </c>
      <c r="H2459" s="3" t="s">
        <v>1794</v>
      </c>
      <c r="I2459" s="3" t="s">
        <v>1076</v>
      </c>
      <c r="J2459" s="3">
        <v>55</v>
      </c>
      <c r="K2459" s="3" t="s">
        <v>181</v>
      </c>
      <c r="L2459" s="3" t="s">
        <v>27</v>
      </c>
      <c r="M2459" s="3" t="s">
        <v>3770</v>
      </c>
      <c r="N2459" s="10"/>
    </row>
    <row r="2460" ht="12.75" spans="2:14">
      <c r="B2460" s="3">
        <v>12484</v>
      </c>
      <c r="E2460" s="91" t="s">
        <v>10</v>
      </c>
      <c r="F2460" s="91" t="s">
        <v>3657</v>
      </c>
      <c r="G2460" s="3">
        <v>1991</v>
      </c>
      <c r="H2460" s="3" t="s">
        <v>1794</v>
      </c>
      <c r="I2460" s="3" t="s">
        <v>1076</v>
      </c>
      <c r="J2460" s="3">
        <v>55</v>
      </c>
      <c r="K2460" s="3" t="s">
        <v>181</v>
      </c>
      <c r="L2460" s="3" t="s">
        <v>27</v>
      </c>
      <c r="M2460" s="3" t="s">
        <v>3770</v>
      </c>
      <c r="N2460" s="10"/>
    </row>
    <row r="2461" ht="12.75" spans="2:14">
      <c r="B2461" s="3">
        <v>12485</v>
      </c>
      <c r="C2461" s="3"/>
      <c r="E2461" s="91" t="s">
        <v>10</v>
      </c>
      <c r="F2461" s="91" t="s">
        <v>195</v>
      </c>
      <c r="G2461" s="3">
        <v>1989</v>
      </c>
      <c r="H2461" s="3" t="s">
        <v>196</v>
      </c>
      <c r="I2461" s="3" t="s">
        <v>197</v>
      </c>
      <c r="J2461" s="3">
        <v>486</v>
      </c>
      <c r="K2461" s="3" t="s">
        <v>181</v>
      </c>
      <c r="L2461" s="3" t="s">
        <v>14</v>
      </c>
      <c r="M2461" s="3" t="s">
        <v>3769</v>
      </c>
      <c r="N2461" s="10"/>
    </row>
    <row r="2462" ht="12.75" spans="2:14">
      <c r="B2462" s="3">
        <v>12486</v>
      </c>
      <c r="E2462" s="91" t="s">
        <v>10</v>
      </c>
      <c r="F2462" s="91" t="s">
        <v>198</v>
      </c>
      <c r="G2462" s="3">
        <v>1989</v>
      </c>
      <c r="H2462" s="3" t="s">
        <v>196</v>
      </c>
      <c r="I2462" s="3" t="s">
        <v>197</v>
      </c>
      <c r="J2462" s="3">
        <v>486</v>
      </c>
      <c r="K2462" s="3" t="s">
        <v>181</v>
      </c>
      <c r="L2462" s="3" t="s">
        <v>14</v>
      </c>
      <c r="M2462" s="3" t="s">
        <v>3769</v>
      </c>
      <c r="N2462" s="10"/>
    </row>
    <row r="2463" ht="12.75" spans="2:14">
      <c r="B2463" s="3">
        <v>12487</v>
      </c>
      <c r="E2463" s="91" t="s">
        <v>10</v>
      </c>
      <c r="F2463" s="91" t="s">
        <v>199</v>
      </c>
      <c r="G2463" s="3">
        <v>1989</v>
      </c>
      <c r="H2463" s="3" t="s">
        <v>196</v>
      </c>
      <c r="I2463" s="3" t="s">
        <v>197</v>
      </c>
      <c r="J2463" s="3">
        <v>486</v>
      </c>
      <c r="K2463" s="3" t="s">
        <v>181</v>
      </c>
      <c r="L2463" s="3" t="s">
        <v>14</v>
      </c>
      <c r="M2463" s="3" t="s">
        <v>3769</v>
      </c>
      <c r="N2463" s="10"/>
    </row>
    <row r="2464" ht="12.75" spans="2:14">
      <c r="B2464" s="3">
        <v>12488</v>
      </c>
      <c r="E2464" s="91" t="s">
        <v>10</v>
      </c>
      <c r="F2464" s="91" t="s">
        <v>200</v>
      </c>
      <c r="G2464" s="3">
        <v>1989</v>
      </c>
      <c r="H2464" s="3" t="s">
        <v>196</v>
      </c>
      <c r="I2464" s="3" t="s">
        <v>197</v>
      </c>
      <c r="J2464" s="3">
        <v>486</v>
      </c>
      <c r="K2464" s="3" t="s">
        <v>181</v>
      </c>
      <c r="L2464" s="3" t="s">
        <v>14</v>
      </c>
      <c r="M2464" s="3" t="s">
        <v>3769</v>
      </c>
      <c r="N2464" s="10"/>
    </row>
    <row r="2465" ht="12.75" spans="2:14">
      <c r="B2465" s="3">
        <v>12489</v>
      </c>
      <c r="E2465" s="91" t="s">
        <v>10</v>
      </c>
      <c r="F2465" s="91" t="s">
        <v>201</v>
      </c>
      <c r="G2465" s="3">
        <v>1989</v>
      </c>
      <c r="H2465" s="3" t="s">
        <v>196</v>
      </c>
      <c r="I2465" s="3" t="s">
        <v>197</v>
      </c>
      <c r="J2465" s="3">
        <v>486</v>
      </c>
      <c r="K2465" s="3" t="s">
        <v>181</v>
      </c>
      <c r="L2465" s="3" t="s">
        <v>14</v>
      </c>
      <c r="M2465" s="3" t="s">
        <v>3769</v>
      </c>
      <c r="N2465" s="10"/>
    </row>
    <row r="2466" ht="12.75" spans="2:14">
      <c r="B2466" s="3">
        <v>12490</v>
      </c>
      <c r="E2466" s="91" t="s">
        <v>10</v>
      </c>
      <c r="F2466" s="91" t="s">
        <v>202</v>
      </c>
      <c r="G2466" s="3">
        <v>1989</v>
      </c>
      <c r="H2466" s="3" t="s">
        <v>196</v>
      </c>
      <c r="I2466" s="3" t="s">
        <v>197</v>
      </c>
      <c r="J2466" s="3">
        <v>486</v>
      </c>
      <c r="K2466" s="3" t="s">
        <v>181</v>
      </c>
      <c r="L2466" s="3" t="s">
        <v>14</v>
      </c>
      <c r="M2466" s="3" t="s">
        <v>3769</v>
      </c>
      <c r="N2466" s="10"/>
    </row>
    <row r="2467" ht="12.75" spans="2:14">
      <c r="B2467" s="3">
        <v>12491</v>
      </c>
      <c r="E2467" s="91" t="s">
        <v>10</v>
      </c>
      <c r="F2467" s="91" t="s">
        <v>203</v>
      </c>
      <c r="G2467" s="3">
        <v>1989</v>
      </c>
      <c r="H2467" s="3" t="s">
        <v>196</v>
      </c>
      <c r="I2467" s="3" t="s">
        <v>197</v>
      </c>
      <c r="J2467" s="3">
        <v>486</v>
      </c>
      <c r="K2467" s="3" t="s">
        <v>181</v>
      </c>
      <c r="L2467" s="3" t="s">
        <v>14</v>
      </c>
      <c r="M2467" s="3" t="s">
        <v>3769</v>
      </c>
      <c r="N2467" s="10"/>
    </row>
    <row r="2468" ht="12.75" spans="2:14">
      <c r="B2468" s="3">
        <v>12492</v>
      </c>
      <c r="E2468" s="91" t="s">
        <v>10</v>
      </c>
      <c r="F2468" s="91" t="s">
        <v>204</v>
      </c>
      <c r="G2468" s="3">
        <v>1989</v>
      </c>
      <c r="H2468" s="3" t="s">
        <v>196</v>
      </c>
      <c r="I2468" s="3" t="s">
        <v>197</v>
      </c>
      <c r="J2468" s="3">
        <v>486</v>
      </c>
      <c r="K2468" s="3" t="s">
        <v>181</v>
      </c>
      <c r="L2468" s="3" t="s">
        <v>14</v>
      </c>
      <c r="M2468" s="3" t="s">
        <v>3769</v>
      </c>
      <c r="N2468" s="10"/>
    </row>
    <row r="2469" ht="12.75" spans="2:14">
      <c r="B2469" s="3">
        <v>12493</v>
      </c>
      <c r="E2469" s="91" t="s">
        <v>10</v>
      </c>
      <c r="F2469" s="91" t="s">
        <v>205</v>
      </c>
      <c r="G2469" s="3">
        <v>1989</v>
      </c>
      <c r="H2469" s="3" t="s">
        <v>196</v>
      </c>
      <c r="I2469" s="3" t="s">
        <v>197</v>
      </c>
      <c r="J2469" s="3">
        <v>486</v>
      </c>
      <c r="K2469" s="3" t="s">
        <v>181</v>
      </c>
      <c r="L2469" s="3" t="s">
        <v>14</v>
      </c>
      <c r="M2469" s="3" t="s">
        <v>3769</v>
      </c>
      <c r="N2469" s="10"/>
    </row>
    <row r="2470" ht="12.75" spans="2:14">
      <c r="B2470" s="3">
        <v>12494</v>
      </c>
      <c r="E2470" s="91" t="s">
        <v>10</v>
      </c>
      <c r="F2470" s="91" t="s">
        <v>206</v>
      </c>
      <c r="G2470" s="3">
        <v>1989</v>
      </c>
      <c r="H2470" s="3" t="s">
        <v>196</v>
      </c>
      <c r="I2470" s="3" t="s">
        <v>197</v>
      </c>
      <c r="J2470" s="3">
        <v>486</v>
      </c>
      <c r="K2470" s="3" t="s">
        <v>181</v>
      </c>
      <c r="L2470" s="3" t="s">
        <v>14</v>
      </c>
      <c r="M2470" s="3" t="s">
        <v>3769</v>
      </c>
      <c r="N2470" s="10"/>
    </row>
    <row r="2471" ht="12.75" spans="2:14">
      <c r="B2471" s="3">
        <v>12495</v>
      </c>
      <c r="E2471" s="91" t="s">
        <v>10</v>
      </c>
      <c r="F2471" s="91" t="s">
        <v>207</v>
      </c>
      <c r="G2471" s="3">
        <v>1989</v>
      </c>
      <c r="H2471" s="3" t="s">
        <v>196</v>
      </c>
      <c r="I2471" s="3" t="s">
        <v>197</v>
      </c>
      <c r="J2471" s="3">
        <v>486</v>
      </c>
      <c r="K2471" s="3" t="s">
        <v>181</v>
      </c>
      <c r="L2471" s="3" t="s">
        <v>14</v>
      </c>
      <c r="M2471" s="3" t="s">
        <v>3769</v>
      </c>
      <c r="N2471" s="10"/>
    </row>
    <row r="2472" ht="12.75" spans="2:14">
      <c r="B2472" s="3">
        <v>12496</v>
      </c>
      <c r="E2472" s="91" t="s">
        <v>10</v>
      </c>
      <c r="F2472" s="91" t="s">
        <v>208</v>
      </c>
      <c r="G2472" s="3">
        <v>1989</v>
      </c>
      <c r="H2472" s="3" t="s">
        <v>196</v>
      </c>
      <c r="I2472" s="3" t="s">
        <v>197</v>
      </c>
      <c r="J2472" s="3">
        <v>486</v>
      </c>
      <c r="K2472" s="3" t="s">
        <v>181</v>
      </c>
      <c r="L2472" s="3" t="s">
        <v>14</v>
      </c>
      <c r="M2472" s="3" t="s">
        <v>3769</v>
      </c>
      <c r="N2472" s="10"/>
    </row>
    <row r="2473" ht="12.75" spans="2:14">
      <c r="B2473" s="3">
        <v>12497</v>
      </c>
      <c r="E2473" s="91" t="s">
        <v>10</v>
      </c>
      <c r="F2473" s="91" t="s">
        <v>446</v>
      </c>
      <c r="G2473" s="3">
        <v>1989</v>
      </c>
      <c r="H2473" s="3" t="s">
        <v>196</v>
      </c>
      <c r="I2473" s="3" t="s">
        <v>163</v>
      </c>
      <c r="J2473" s="3">
        <v>490</v>
      </c>
      <c r="K2473" s="3" t="s">
        <v>181</v>
      </c>
      <c r="L2473" s="3" t="s">
        <v>14</v>
      </c>
      <c r="M2473" s="3" t="s">
        <v>3769</v>
      </c>
      <c r="N2473" s="10"/>
    </row>
    <row r="2474" ht="12.75" spans="2:14">
      <c r="B2474" s="3">
        <v>12498</v>
      </c>
      <c r="E2474" s="91" t="s">
        <v>10</v>
      </c>
      <c r="F2474" s="91" t="s">
        <v>447</v>
      </c>
      <c r="G2474" s="3">
        <v>1989</v>
      </c>
      <c r="H2474" s="3" t="s">
        <v>196</v>
      </c>
      <c r="I2474" s="3" t="s">
        <v>163</v>
      </c>
      <c r="J2474" s="3">
        <v>490</v>
      </c>
      <c r="K2474" s="3" t="s">
        <v>181</v>
      </c>
      <c r="L2474" s="3" t="s">
        <v>14</v>
      </c>
      <c r="M2474" s="3" t="s">
        <v>3769</v>
      </c>
      <c r="N2474" s="10"/>
    </row>
    <row r="2475" ht="12.75" spans="2:14">
      <c r="B2475" s="3">
        <v>12499</v>
      </c>
      <c r="E2475" s="91" t="s">
        <v>10</v>
      </c>
      <c r="F2475" s="91" t="s">
        <v>448</v>
      </c>
      <c r="G2475" s="3">
        <v>1989</v>
      </c>
      <c r="H2475" s="3" t="s">
        <v>196</v>
      </c>
      <c r="I2475" s="3" t="s">
        <v>163</v>
      </c>
      <c r="J2475" s="3">
        <v>490</v>
      </c>
      <c r="K2475" s="3" t="s">
        <v>181</v>
      </c>
      <c r="L2475" s="3" t="s">
        <v>14</v>
      </c>
      <c r="M2475" s="3" t="s">
        <v>3769</v>
      </c>
      <c r="N2475" s="10"/>
    </row>
    <row r="2476" ht="12.75" spans="2:14">
      <c r="B2476" s="3">
        <v>12500</v>
      </c>
      <c r="E2476" s="91" t="s">
        <v>10</v>
      </c>
      <c r="F2476" s="91" t="s">
        <v>449</v>
      </c>
      <c r="G2476" s="3">
        <v>1989</v>
      </c>
      <c r="H2476" s="3" t="s">
        <v>196</v>
      </c>
      <c r="I2476" s="3" t="s">
        <v>163</v>
      </c>
      <c r="J2476" s="3">
        <v>490</v>
      </c>
      <c r="K2476" s="3" t="s">
        <v>181</v>
      </c>
      <c r="L2476" s="3" t="s">
        <v>14</v>
      </c>
      <c r="M2476" s="3" t="s">
        <v>3769</v>
      </c>
      <c r="N2476" s="10"/>
    </row>
    <row r="2477" ht="12.75" spans="2:14">
      <c r="B2477" s="3">
        <v>12501</v>
      </c>
      <c r="E2477" s="91" t="s">
        <v>10</v>
      </c>
      <c r="F2477" s="91" t="s">
        <v>450</v>
      </c>
      <c r="G2477" s="3">
        <v>1989</v>
      </c>
      <c r="H2477" s="3" t="s">
        <v>196</v>
      </c>
      <c r="I2477" s="3" t="s">
        <v>163</v>
      </c>
      <c r="J2477" s="3">
        <v>490</v>
      </c>
      <c r="K2477" s="3" t="s">
        <v>181</v>
      </c>
      <c r="L2477" s="3" t="s">
        <v>14</v>
      </c>
      <c r="M2477" s="3" t="s">
        <v>3769</v>
      </c>
      <c r="N2477" s="10"/>
    </row>
    <row r="2478" ht="12.75" spans="2:14">
      <c r="B2478" s="3">
        <v>12502</v>
      </c>
      <c r="E2478" s="91" t="s">
        <v>10</v>
      </c>
      <c r="F2478" s="91" t="s">
        <v>451</v>
      </c>
      <c r="G2478" s="3">
        <v>1989</v>
      </c>
      <c r="H2478" s="3" t="s">
        <v>196</v>
      </c>
      <c r="I2478" s="3" t="s">
        <v>163</v>
      </c>
      <c r="J2478" s="3">
        <v>490</v>
      </c>
      <c r="K2478" s="3" t="s">
        <v>181</v>
      </c>
      <c r="L2478" s="3" t="s">
        <v>14</v>
      </c>
      <c r="M2478" s="3" t="s">
        <v>3769</v>
      </c>
      <c r="N2478" s="10"/>
    </row>
    <row r="2479" ht="12.75" spans="2:14">
      <c r="B2479" s="3">
        <v>12503</v>
      </c>
      <c r="E2479" s="91" t="s">
        <v>10</v>
      </c>
      <c r="F2479" s="91" t="s">
        <v>577</v>
      </c>
      <c r="G2479" s="3">
        <v>1989</v>
      </c>
      <c r="H2479" s="3" t="s">
        <v>183</v>
      </c>
      <c r="I2479" s="3" t="s">
        <v>568</v>
      </c>
      <c r="J2479" s="3" t="s">
        <v>569</v>
      </c>
      <c r="K2479" s="3" t="s">
        <v>323</v>
      </c>
      <c r="L2479" s="3" t="s">
        <v>14</v>
      </c>
      <c r="M2479" s="3" t="s">
        <v>3769</v>
      </c>
      <c r="N2479" s="10"/>
    </row>
    <row r="2480" ht="12.75" spans="2:14">
      <c r="B2480" s="3">
        <v>12504</v>
      </c>
      <c r="E2480" s="91" t="s">
        <v>10</v>
      </c>
      <c r="F2480" s="91" t="s">
        <v>578</v>
      </c>
      <c r="G2480" s="3">
        <v>1989</v>
      </c>
      <c r="H2480" s="3" t="s">
        <v>183</v>
      </c>
      <c r="I2480" s="3" t="s">
        <v>568</v>
      </c>
      <c r="J2480" s="3" t="s">
        <v>569</v>
      </c>
      <c r="K2480" s="3" t="s">
        <v>323</v>
      </c>
      <c r="L2480" s="3" t="s">
        <v>14</v>
      </c>
      <c r="M2480" s="3" t="s">
        <v>3769</v>
      </c>
      <c r="N2480" s="10"/>
    </row>
    <row r="2481" ht="12.75" spans="2:14">
      <c r="B2481" s="3">
        <v>12505</v>
      </c>
      <c r="E2481" s="91" t="s">
        <v>10</v>
      </c>
      <c r="F2481" s="91" t="s">
        <v>320</v>
      </c>
      <c r="G2481" s="3">
        <v>1989</v>
      </c>
      <c r="H2481" s="3" t="s">
        <v>183</v>
      </c>
      <c r="I2481" s="3" t="s">
        <v>321</v>
      </c>
      <c r="J2481" s="3" t="s">
        <v>322</v>
      </c>
      <c r="K2481" s="3" t="s">
        <v>323</v>
      </c>
      <c r="L2481" s="3" t="s">
        <v>14</v>
      </c>
      <c r="M2481" s="3" t="s">
        <v>3769</v>
      </c>
      <c r="N2481" s="10"/>
    </row>
    <row r="2482" ht="12.75" spans="2:14">
      <c r="B2482" s="3">
        <v>12506</v>
      </c>
      <c r="E2482" s="91" t="s">
        <v>10</v>
      </c>
      <c r="F2482" s="91" t="s">
        <v>3031</v>
      </c>
      <c r="G2482" s="3">
        <v>1988</v>
      </c>
      <c r="H2482" s="3" t="s">
        <v>1072</v>
      </c>
      <c r="I2482" s="3" t="s">
        <v>3032</v>
      </c>
      <c r="J2482" s="3">
        <v>40</v>
      </c>
      <c r="K2482" s="3" t="s">
        <v>181</v>
      </c>
      <c r="L2482" s="3" t="s">
        <v>27</v>
      </c>
      <c r="M2482" s="3" t="s">
        <v>4765</v>
      </c>
      <c r="N2482" s="10"/>
    </row>
    <row r="2483" ht="12.75" spans="2:14">
      <c r="B2483" s="3">
        <v>12507</v>
      </c>
      <c r="E2483" s="91" t="s">
        <v>10</v>
      </c>
      <c r="F2483" s="91" t="s">
        <v>2986</v>
      </c>
      <c r="G2483" s="3">
        <v>1988</v>
      </c>
      <c r="H2483" s="3" t="s">
        <v>1072</v>
      </c>
      <c r="I2483" s="3" t="s">
        <v>2987</v>
      </c>
      <c r="J2483" s="3">
        <v>13</v>
      </c>
      <c r="K2483" s="3" t="s">
        <v>181</v>
      </c>
      <c r="L2483" s="3" t="s">
        <v>27</v>
      </c>
      <c r="M2483" s="3" t="s">
        <v>4765</v>
      </c>
      <c r="N2483" s="10"/>
    </row>
    <row r="2484" ht="12.75" spans="2:14">
      <c r="B2484" s="3">
        <v>12508</v>
      </c>
      <c r="E2484" s="91" t="s">
        <v>10</v>
      </c>
      <c r="F2484" s="201">
        <v>28456932</v>
      </c>
      <c r="G2484" s="91" t="s">
        <v>2883</v>
      </c>
      <c r="H2484" s="3" t="s">
        <v>1072</v>
      </c>
      <c r="I2484" s="3" t="s">
        <v>2012</v>
      </c>
      <c r="J2484" s="3">
        <v>45</v>
      </c>
      <c r="K2484" s="3" t="s">
        <v>181</v>
      </c>
      <c r="L2484" s="3" t="s">
        <v>27</v>
      </c>
      <c r="M2484" s="3" t="s">
        <v>4765</v>
      </c>
      <c r="N2484" s="10"/>
    </row>
    <row r="2485" ht="12.75" spans="2:14">
      <c r="B2485" s="3">
        <v>12509</v>
      </c>
      <c r="E2485" s="91" t="s">
        <v>10</v>
      </c>
      <c r="F2485" s="201">
        <v>27780852</v>
      </c>
      <c r="G2485" s="91" t="s">
        <v>2883</v>
      </c>
      <c r="H2485" s="3" t="s">
        <v>1072</v>
      </c>
      <c r="I2485" s="3" t="s">
        <v>2012</v>
      </c>
      <c r="J2485" s="3">
        <v>45</v>
      </c>
      <c r="K2485" s="3" t="s">
        <v>181</v>
      </c>
      <c r="L2485" s="3" t="s">
        <v>27</v>
      </c>
      <c r="M2485" s="3" t="s">
        <v>4765</v>
      </c>
      <c r="N2485" s="10"/>
    </row>
    <row r="2486" ht="12.75" spans="2:14">
      <c r="B2486" s="3">
        <v>12510</v>
      </c>
      <c r="E2486" s="91" t="s">
        <v>10</v>
      </c>
      <c r="F2486" s="91" t="s">
        <v>2849</v>
      </c>
      <c r="G2486" s="3">
        <v>1988</v>
      </c>
      <c r="H2486" s="3" t="s">
        <v>1072</v>
      </c>
      <c r="I2486" s="3" t="s">
        <v>2850</v>
      </c>
      <c r="J2486" s="3">
        <v>48</v>
      </c>
      <c r="K2486" s="3" t="s">
        <v>181</v>
      </c>
      <c r="L2486" s="3" t="s">
        <v>27</v>
      </c>
      <c r="M2486" s="3" t="s">
        <v>4765</v>
      </c>
      <c r="N2486" s="10"/>
    </row>
    <row r="2487" ht="12.75" spans="2:14">
      <c r="B2487" s="3">
        <v>12511</v>
      </c>
      <c r="E2487" s="91" t="s">
        <v>10</v>
      </c>
      <c r="F2487" s="91" t="s">
        <v>324</v>
      </c>
      <c r="G2487" s="3">
        <v>1989</v>
      </c>
      <c r="H2487" s="3" t="s">
        <v>183</v>
      </c>
      <c r="I2487" s="3" t="s">
        <v>321</v>
      </c>
      <c r="J2487" s="3" t="s">
        <v>322</v>
      </c>
      <c r="K2487" s="3" t="s">
        <v>323</v>
      </c>
      <c r="L2487" s="3" t="s">
        <v>14</v>
      </c>
      <c r="M2487" s="3" t="s">
        <v>3769</v>
      </c>
      <c r="N2487" s="10"/>
    </row>
    <row r="2488" ht="12.75" spans="2:14">
      <c r="B2488" s="3">
        <v>12513</v>
      </c>
      <c r="E2488" s="91" t="s">
        <v>10</v>
      </c>
      <c r="F2488" s="203" t="s">
        <v>325</v>
      </c>
      <c r="G2488" s="65">
        <v>1989</v>
      </c>
      <c r="H2488" s="45" t="s">
        <v>183</v>
      </c>
      <c r="I2488" s="45" t="s">
        <v>321</v>
      </c>
      <c r="J2488" s="45" t="s">
        <v>322</v>
      </c>
      <c r="K2488" s="45" t="s">
        <v>323</v>
      </c>
      <c r="L2488" s="45" t="s">
        <v>14</v>
      </c>
      <c r="M2488" s="70" t="s">
        <v>3769</v>
      </c>
      <c r="N2488" s="10"/>
    </row>
    <row r="2489" ht="12.75" spans="2:14">
      <c r="B2489" s="3">
        <v>12514</v>
      </c>
      <c r="E2489" s="91" t="s">
        <v>10</v>
      </c>
      <c r="F2489" s="203" t="s">
        <v>326</v>
      </c>
      <c r="G2489" s="65">
        <v>1989</v>
      </c>
      <c r="H2489" s="45" t="s">
        <v>183</v>
      </c>
      <c r="I2489" s="45" t="s">
        <v>321</v>
      </c>
      <c r="J2489" s="45" t="s">
        <v>322</v>
      </c>
      <c r="K2489" s="45" t="s">
        <v>323</v>
      </c>
      <c r="L2489" s="45" t="s">
        <v>14</v>
      </c>
      <c r="M2489" s="70" t="s">
        <v>3769</v>
      </c>
      <c r="N2489" s="10"/>
    </row>
    <row r="2490" ht="12.75" spans="2:14">
      <c r="B2490" s="3">
        <v>12515</v>
      </c>
      <c r="E2490" s="91" t="s">
        <v>10</v>
      </c>
      <c r="F2490" s="203" t="s">
        <v>327</v>
      </c>
      <c r="G2490" s="65">
        <v>1989</v>
      </c>
      <c r="H2490" s="45" t="s">
        <v>183</v>
      </c>
      <c r="I2490" s="45" t="s">
        <v>321</v>
      </c>
      <c r="J2490" s="45" t="s">
        <v>322</v>
      </c>
      <c r="K2490" s="45" t="s">
        <v>323</v>
      </c>
      <c r="L2490" s="45" t="s">
        <v>14</v>
      </c>
      <c r="M2490" s="70" t="s">
        <v>3769</v>
      </c>
      <c r="N2490" s="10"/>
    </row>
    <row r="2491" ht="12.75" spans="2:14">
      <c r="B2491" s="3">
        <v>12516</v>
      </c>
      <c r="E2491" s="91" t="s">
        <v>10</v>
      </c>
      <c r="F2491" s="203" t="s">
        <v>4854</v>
      </c>
      <c r="G2491" s="65">
        <v>1989</v>
      </c>
      <c r="H2491" s="45" t="s">
        <v>183</v>
      </c>
      <c r="I2491" s="45" t="s">
        <v>321</v>
      </c>
      <c r="J2491" s="45" t="s">
        <v>322</v>
      </c>
      <c r="K2491" s="45" t="s">
        <v>323</v>
      </c>
      <c r="L2491" s="45" t="s">
        <v>14</v>
      </c>
      <c r="M2491" s="70" t="s">
        <v>3769</v>
      </c>
      <c r="N2491" s="10"/>
    </row>
    <row r="2492" ht="12.75" spans="2:14">
      <c r="B2492" s="3">
        <v>12517</v>
      </c>
      <c r="E2492" s="91" t="s">
        <v>10</v>
      </c>
      <c r="F2492" s="203" t="s">
        <v>329</v>
      </c>
      <c r="G2492" s="65">
        <v>1989</v>
      </c>
      <c r="H2492" s="45" t="s">
        <v>183</v>
      </c>
      <c r="I2492" s="45" t="s">
        <v>321</v>
      </c>
      <c r="J2492" s="45" t="s">
        <v>322</v>
      </c>
      <c r="K2492" s="45" t="s">
        <v>323</v>
      </c>
      <c r="L2492" s="45" t="s">
        <v>14</v>
      </c>
      <c r="M2492" s="70" t="s">
        <v>3769</v>
      </c>
      <c r="N2492" s="10"/>
    </row>
    <row r="2493" ht="12.75" spans="2:14">
      <c r="B2493" s="3">
        <v>12518</v>
      </c>
      <c r="E2493" s="91" t="s">
        <v>10</v>
      </c>
      <c r="F2493" s="203" t="s">
        <v>330</v>
      </c>
      <c r="G2493" s="65">
        <v>1989</v>
      </c>
      <c r="H2493" s="45" t="s">
        <v>183</v>
      </c>
      <c r="I2493" s="45" t="s">
        <v>321</v>
      </c>
      <c r="J2493" s="45" t="s">
        <v>322</v>
      </c>
      <c r="K2493" s="45" t="s">
        <v>323</v>
      </c>
      <c r="L2493" s="45" t="s">
        <v>14</v>
      </c>
      <c r="M2493" s="70" t="s">
        <v>3769</v>
      </c>
      <c r="N2493" s="10"/>
    </row>
    <row r="2494" ht="12.75" spans="2:14">
      <c r="B2494" s="3">
        <v>12519</v>
      </c>
      <c r="E2494" s="91" t="s">
        <v>10</v>
      </c>
      <c r="F2494" s="203" t="s">
        <v>331</v>
      </c>
      <c r="G2494" s="65">
        <v>1989</v>
      </c>
      <c r="H2494" s="45" t="s">
        <v>183</v>
      </c>
      <c r="I2494" s="45" t="s">
        <v>321</v>
      </c>
      <c r="J2494" s="45" t="s">
        <v>322</v>
      </c>
      <c r="K2494" s="45" t="s">
        <v>323</v>
      </c>
      <c r="L2494" s="45" t="s">
        <v>14</v>
      </c>
      <c r="M2494" s="70" t="s">
        <v>3769</v>
      </c>
      <c r="N2494" s="10"/>
    </row>
    <row r="2495" ht="12.75" spans="2:14">
      <c r="B2495" s="3">
        <v>12520</v>
      </c>
      <c r="E2495" s="91" t="s">
        <v>10</v>
      </c>
      <c r="F2495" s="203" t="s">
        <v>332</v>
      </c>
      <c r="G2495" s="65">
        <v>1989</v>
      </c>
      <c r="H2495" s="45" t="s">
        <v>183</v>
      </c>
      <c r="I2495" s="45" t="s">
        <v>321</v>
      </c>
      <c r="J2495" s="45" t="s">
        <v>322</v>
      </c>
      <c r="K2495" s="45" t="s">
        <v>323</v>
      </c>
      <c r="L2495" s="45" t="s">
        <v>14</v>
      </c>
      <c r="M2495" s="70" t="s">
        <v>3769</v>
      </c>
      <c r="N2495" s="10"/>
    </row>
    <row r="2496" ht="12.75" spans="2:14">
      <c r="B2496" s="3">
        <v>12521</v>
      </c>
      <c r="E2496" s="91" t="s">
        <v>10</v>
      </c>
      <c r="F2496" s="203" t="s">
        <v>333</v>
      </c>
      <c r="G2496" s="65">
        <v>1989</v>
      </c>
      <c r="H2496" s="45" t="s">
        <v>183</v>
      </c>
      <c r="I2496" s="45" t="s">
        <v>321</v>
      </c>
      <c r="J2496" s="45" t="s">
        <v>322</v>
      </c>
      <c r="K2496" s="45" t="s">
        <v>323</v>
      </c>
      <c r="L2496" s="45" t="s">
        <v>14</v>
      </c>
      <c r="M2496" s="70" t="s">
        <v>3769</v>
      </c>
      <c r="N2496" s="10"/>
    </row>
    <row r="2497" ht="12.75" spans="2:14">
      <c r="B2497" s="3">
        <v>12522</v>
      </c>
      <c r="E2497" s="91" t="s">
        <v>10</v>
      </c>
      <c r="F2497" s="203" t="s">
        <v>334</v>
      </c>
      <c r="G2497" s="65">
        <v>1989</v>
      </c>
      <c r="H2497" s="45" t="s">
        <v>183</v>
      </c>
      <c r="I2497" s="45" t="s">
        <v>321</v>
      </c>
      <c r="J2497" s="45" t="s">
        <v>322</v>
      </c>
      <c r="K2497" s="45" t="s">
        <v>323</v>
      </c>
      <c r="L2497" s="45" t="s">
        <v>14</v>
      </c>
      <c r="M2497" s="70" t="s">
        <v>3769</v>
      </c>
      <c r="N2497" s="10"/>
    </row>
    <row r="2498" ht="12.75" spans="2:14">
      <c r="B2498" s="3">
        <v>12523</v>
      </c>
      <c r="E2498" s="91" t="s">
        <v>10</v>
      </c>
      <c r="F2498" s="203" t="s">
        <v>335</v>
      </c>
      <c r="G2498" s="65">
        <v>1989</v>
      </c>
      <c r="H2498" s="45" t="s">
        <v>183</v>
      </c>
      <c r="I2498" s="45" t="s">
        <v>321</v>
      </c>
      <c r="J2498" s="45" t="s">
        <v>322</v>
      </c>
      <c r="K2498" s="45" t="s">
        <v>323</v>
      </c>
      <c r="L2498" s="45" t="s">
        <v>14</v>
      </c>
      <c r="M2498" s="70" t="s">
        <v>3769</v>
      </c>
      <c r="N2498" s="10"/>
    </row>
    <row r="2499" ht="12.75" spans="2:14">
      <c r="B2499" s="3">
        <v>12524</v>
      </c>
      <c r="E2499" s="91" t="s">
        <v>10</v>
      </c>
      <c r="F2499" s="91" t="s">
        <v>3420</v>
      </c>
      <c r="G2499" s="3">
        <v>1989</v>
      </c>
      <c r="H2499" s="3" t="s">
        <v>162</v>
      </c>
      <c r="I2499" s="3" t="s">
        <v>197</v>
      </c>
      <c r="J2499" s="3" t="s">
        <v>418</v>
      </c>
      <c r="K2499" s="3" t="s">
        <v>210</v>
      </c>
      <c r="L2499" s="3" t="s">
        <v>27</v>
      </c>
      <c r="M2499" s="3" t="s">
        <v>3769</v>
      </c>
      <c r="N2499" s="10"/>
    </row>
    <row r="2500" ht="12.75" spans="2:14">
      <c r="B2500" s="3">
        <v>12525</v>
      </c>
      <c r="E2500" s="91" t="s">
        <v>10</v>
      </c>
      <c r="F2500" s="91" t="s">
        <v>3421</v>
      </c>
      <c r="G2500" s="3">
        <v>1989</v>
      </c>
      <c r="H2500" s="3" t="s">
        <v>162</v>
      </c>
      <c r="I2500" s="3" t="s">
        <v>197</v>
      </c>
      <c r="J2500" s="3" t="s">
        <v>418</v>
      </c>
      <c r="K2500" s="3" t="s">
        <v>210</v>
      </c>
      <c r="L2500" s="3" t="s">
        <v>27</v>
      </c>
      <c r="M2500" s="3" t="s">
        <v>3769</v>
      </c>
      <c r="N2500" s="10"/>
    </row>
    <row r="2501" ht="12.75" spans="2:14">
      <c r="B2501" s="3">
        <v>12526</v>
      </c>
      <c r="E2501" s="91" t="s">
        <v>10</v>
      </c>
      <c r="F2501" s="91" t="s">
        <v>452</v>
      </c>
      <c r="G2501" s="3">
        <v>1989</v>
      </c>
      <c r="H2501" s="3" t="s">
        <v>162</v>
      </c>
      <c r="I2501" s="3" t="s">
        <v>197</v>
      </c>
      <c r="J2501" s="3" t="s">
        <v>418</v>
      </c>
      <c r="K2501" s="3" t="s">
        <v>210</v>
      </c>
      <c r="L2501" s="3" t="s">
        <v>14</v>
      </c>
      <c r="M2501" s="3" t="s">
        <v>3769</v>
      </c>
      <c r="N2501" s="10"/>
    </row>
    <row r="2502" ht="12.75" spans="2:14">
      <c r="B2502" s="3">
        <v>12527</v>
      </c>
      <c r="E2502" s="91" t="s">
        <v>10</v>
      </c>
      <c r="F2502" s="91" t="s">
        <v>209</v>
      </c>
      <c r="G2502" s="3">
        <v>1989</v>
      </c>
      <c r="H2502" s="3" t="s">
        <v>196</v>
      </c>
      <c r="I2502" s="3" t="s">
        <v>197</v>
      </c>
      <c r="J2502" s="3">
        <v>486</v>
      </c>
      <c r="K2502" s="3" t="s">
        <v>210</v>
      </c>
      <c r="L2502" s="3" t="s">
        <v>14</v>
      </c>
      <c r="M2502" s="3" t="s">
        <v>3769</v>
      </c>
      <c r="N2502" s="10"/>
    </row>
    <row r="2503" ht="12.75" spans="2:14">
      <c r="B2503" s="3">
        <v>12528</v>
      </c>
      <c r="E2503" s="91" t="s">
        <v>10</v>
      </c>
      <c r="F2503" s="91" t="s">
        <v>211</v>
      </c>
      <c r="G2503" s="3">
        <v>1989</v>
      </c>
      <c r="H2503" s="3" t="s">
        <v>196</v>
      </c>
      <c r="I2503" s="3" t="s">
        <v>197</v>
      </c>
      <c r="J2503" s="3">
        <v>486</v>
      </c>
      <c r="K2503" s="3" t="s">
        <v>210</v>
      </c>
      <c r="L2503" s="3" t="s">
        <v>14</v>
      </c>
      <c r="M2503" s="3" t="s">
        <v>3769</v>
      </c>
      <c r="N2503" s="10"/>
    </row>
    <row r="2504" ht="12.75" spans="2:14">
      <c r="B2504" s="3">
        <v>12529</v>
      </c>
      <c r="E2504" s="91" t="s">
        <v>10</v>
      </c>
      <c r="F2504" s="91" t="s">
        <v>212</v>
      </c>
      <c r="G2504" s="3">
        <v>1989</v>
      </c>
      <c r="H2504" s="3" t="s">
        <v>196</v>
      </c>
      <c r="I2504" s="3" t="s">
        <v>163</v>
      </c>
      <c r="J2504" s="3">
        <v>490</v>
      </c>
      <c r="K2504" s="3" t="s">
        <v>210</v>
      </c>
      <c r="L2504" s="3" t="s">
        <v>14</v>
      </c>
      <c r="M2504" s="3" t="s">
        <v>3769</v>
      </c>
      <c r="N2504" s="10"/>
    </row>
    <row r="2505" ht="12.75" spans="2:14">
      <c r="B2505" s="3">
        <v>12530</v>
      </c>
      <c r="E2505" s="91" t="s">
        <v>10</v>
      </c>
      <c r="F2505" s="91" t="s">
        <v>3422</v>
      </c>
      <c r="G2505" s="3">
        <v>1989</v>
      </c>
      <c r="H2505" s="3" t="s">
        <v>162</v>
      </c>
      <c r="I2505" s="3" t="s">
        <v>197</v>
      </c>
      <c r="J2505" s="3" t="s">
        <v>418</v>
      </c>
      <c r="K2505" s="3" t="s">
        <v>210</v>
      </c>
      <c r="L2505" s="3" t="s">
        <v>27</v>
      </c>
      <c r="M2505" s="3" t="s">
        <v>3769</v>
      </c>
      <c r="N2505" s="10"/>
    </row>
    <row r="2506" ht="12.75" spans="2:14">
      <c r="B2506" s="3">
        <v>12531</v>
      </c>
      <c r="E2506" s="91" t="s">
        <v>10</v>
      </c>
      <c r="F2506" s="91" t="s">
        <v>3423</v>
      </c>
      <c r="G2506" s="3">
        <v>1989</v>
      </c>
      <c r="H2506" s="3" t="s">
        <v>162</v>
      </c>
      <c r="I2506" s="3" t="s">
        <v>197</v>
      </c>
      <c r="J2506" s="3" t="s">
        <v>418</v>
      </c>
      <c r="K2506" s="3" t="s">
        <v>210</v>
      </c>
      <c r="L2506" s="3" t="s">
        <v>27</v>
      </c>
      <c r="M2506" s="3" t="s">
        <v>3769</v>
      </c>
      <c r="N2506" s="10"/>
    </row>
    <row r="2507" ht="12.75" spans="2:14">
      <c r="B2507" s="3">
        <v>12532</v>
      </c>
      <c r="E2507" s="91" t="s">
        <v>10</v>
      </c>
      <c r="F2507" s="91" t="s">
        <v>3424</v>
      </c>
      <c r="G2507" s="3">
        <v>1989</v>
      </c>
      <c r="H2507" s="3" t="s">
        <v>162</v>
      </c>
      <c r="I2507" s="3" t="s">
        <v>197</v>
      </c>
      <c r="J2507" s="3" t="s">
        <v>418</v>
      </c>
      <c r="K2507" s="3" t="s">
        <v>210</v>
      </c>
      <c r="L2507" s="3" t="s">
        <v>27</v>
      </c>
      <c r="M2507" s="3" t="s">
        <v>3769</v>
      </c>
      <c r="N2507" s="10"/>
    </row>
    <row r="2508" ht="12.75" spans="2:14">
      <c r="B2508" s="3">
        <v>12533</v>
      </c>
      <c r="E2508" s="91" t="s">
        <v>10</v>
      </c>
      <c r="F2508" s="91" t="s">
        <v>3425</v>
      </c>
      <c r="G2508" s="3">
        <v>1989</v>
      </c>
      <c r="H2508" s="3" t="s">
        <v>162</v>
      </c>
      <c r="I2508" s="3" t="s">
        <v>197</v>
      </c>
      <c r="J2508" s="3" t="s">
        <v>418</v>
      </c>
      <c r="K2508" s="3" t="s">
        <v>210</v>
      </c>
      <c r="L2508" s="3" t="s">
        <v>27</v>
      </c>
      <c r="M2508" s="3" t="s">
        <v>3769</v>
      </c>
      <c r="N2508" s="10"/>
    </row>
    <row r="2509" ht="12.75" spans="2:14">
      <c r="B2509" s="3">
        <v>12534</v>
      </c>
      <c r="E2509" s="91" t="s">
        <v>10</v>
      </c>
      <c r="F2509" s="91" t="s">
        <v>3426</v>
      </c>
      <c r="G2509" s="3">
        <v>1989</v>
      </c>
      <c r="H2509" s="3" t="s">
        <v>162</v>
      </c>
      <c r="I2509" s="3" t="s">
        <v>197</v>
      </c>
      <c r="J2509" s="3" t="s">
        <v>418</v>
      </c>
      <c r="K2509" s="3" t="s">
        <v>210</v>
      </c>
      <c r="L2509" s="3" t="s">
        <v>27</v>
      </c>
      <c r="M2509" s="3" t="s">
        <v>3769</v>
      </c>
      <c r="N2509" s="10"/>
    </row>
    <row r="2510" ht="12.75" spans="2:14">
      <c r="B2510" s="3">
        <v>12535</v>
      </c>
      <c r="E2510" s="91" t="s">
        <v>10</v>
      </c>
      <c r="F2510" s="91" t="s">
        <v>3427</v>
      </c>
      <c r="G2510" s="3">
        <v>1989</v>
      </c>
      <c r="H2510" s="3" t="s">
        <v>162</v>
      </c>
      <c r="I2510" s="3" t="s">
        <v>197</v>
      </c>
      <c r="J2510" s="3" t="s">
        <v>418</v>
      </c>
      <c r="K2510" s="3" t="s">
        <v>210</v>
      </c>
      <c r="L2510" s="3" t="s">
        <v>27</v>
      </c>
      <c r="M2510" s="3" t="s">
        <v>3769</v>
      </c>
      <c r="N2510" s="10"/>
    </row>
    <row r="2511" ht="12.75" spans="2:14">
      <c r="B2511" s="3">
        <v>12536</v>
      </c>
      <c r="E2511" s="91" t="s">
        <v>10</v>
      </c>
      <c r="F2511" s="91" t="s">
        <v>3428</v>
      </c>
      <c r="G2511" s="3">
        <v>1989</v>
      </c>
      <c r="H2511" s="3" t="s">
        <v>162</v>
      </c>
      <c r="I2511" s="3" t="s">
        <v>3429</v>
      </c>
      <c r="J2511" s="3" t="s">
        <v>3430</v>
      </c>
      <c r="K2511" s="3" t="s">
        <v>210</v>
      </c>
      <c r="L2511" s="3" t="s">
        <v>14</v>
      </c>
      <c r="M2511" s="3" t="s">
        <v>3769</v>
      </c>
      <c r="N2511" s="10"/>
    </row>
    <row r="2512" ht="12.75" spans="2:14">
      <c r="B2512" s="3">
        <v>12537</v>
      </c>
      <c r="E2512" s="91" t="s">
        <v>10</v>
      </c>
      <c r="F2512" s="91" t="s">
        <v>2486</v>
      </c>
      <c r="G2512" s="3">
        <v>1988</v>
      </c>
      <c r="H2512" s="3" t="s">
        <v>1072</v>
      </c>
      <c r="I2512" s="3" t="s">
        <v>1245</v>
      </c>
      <c r="J2512" s="3">
        <v>17</v>
      </c>
      <c r="K2512" s="3" t="s">
        <v>210</v>
      </c>
      <c r="L2512" s="3" t="s">
        <v>977</v>
      </c>
      <c r="M2512" s="3" t="s">
        <v>4765</v>
      </c>
      <c r="N2512" s="10"/>
    </row>
    <row r="2513" ht="12.75" spans="2:14">
      <c r="B2513" s="3">
        <v>12538</v>
      </c>
      <c r="E2513" s="91" t="s">
        <v>10</v>
      </c>
      <c r="F2513" s="91" t="s">
        <v>2362</v>
      </c>
      <c r="G2513" s="3">
        <v>1988</v>
      </c>
      <c r="H2513" s="3" t="s">
        <v>1072</v>
      </c>
      <c r="I2513" s="3" t="s">
        <v>2363</v>
      </c>
      <c r="J2513" s="3">
        <v>20</v>
      </c>
      <c r="K2513" s="3" t="s">
        <v>181</v>
      </c>
      <c r="L2513" s="3" t="s">
        <v>170</v>
      </c>
      <c r="M2513" s="3" t="s">
        <v>4765</v>
      </c>
      <c r="N2513" s="10"/>
    </row>
    <row r="2514" ht="12.75" spans="2:14">
      <c r="B2514" s="3">
        <v>12539</v>
      </c>
      <c r="E2514" s="91" t="s">
        <v>10</v>
      </c>
      <c r="F2514" s="91" t="s">
        <v>2364</v>
      </c>
      <c r="G2514" s="3">
        <v>1988</v>
      </c>
      <c r="H2514" s="3" t="s">
        <v>1072</v>
      </c>
      <c r="I2514" s="3" t="s">
        <v>2363</v>
      </c>
      <c r="J2514" s="3">
        <v>20</v>
      </c>
      <c r="K2514" s="3" t="s">
        <v>181</v>
      </c>
      <c r="L2514" s="3" t="s">
        <v>170</v>
      </c>
      <c r="M2514" s="3" t="s">
        <v>4765</v>
      </c>
      <c r="N2514" s="10"/>
    </row>
    <row r="2515" ht="12.75" spans="2:14">
      <c r="B2515" s="3">
        <v>12540</v>
      </c>
      <c r="E2515" s="91" t="s">
        <v>10</v>
      </c>
      <c r="F2515" s="91" t="s">
        <v>2365</v>
      </c>
      <c r="G2515" s="3">
        <v>1988</v>
      </c>
      <c r="H2515" s="3" t="s">
        <v>1072</v>
      </c>
      <c r="I2515" s="3" t="s">
        <v>2363</v>
      </c>
      <c r="J2515" s="3">
        <v>20</v>
      </c>
      <c r="K2515" s="3" t="s">
        <v>181</v>
      </c>
      <c r="L2515" s="3" t="s">
        <v>170</v>
      </c>
      <c r="M2515" s="3" t="s">
        <v>4765</v>
      </c>
      <c r="N2515" s="10"/>
    </row>
    <row r="2516" ht="12.75" spans="2:14">
      <c r="B2516" s="3">
        <v>12541</v>
      </c>
      <c r="E2516" s="91" t="s">
        <v>10</v>
      </c>
      <c r="F2516" s="91" t="s">
        <v>2235</v>
      </c>
      <c r="G2516" s="3">
        <v>1988</v>
      </c>
      <c r="H2516" s="3" t="s">
        <v>2236</v>
      </c>
      <c r="I2516" s="3" t="s">
        <v>2107</v>
      </c>
      <c r="J2516" s="3">
        <v>16</v>
      </c>
      <c r="K2516" s="3" t="s">
        <v>181</v>
      </c>
      <c r="L2516" s="3" t="s">
        <v>14</v>
      </c>
      <c r="M2516" s="3" t="s">
        <v>4765</v>
      </c>
      <c r="N2516" s="10"/>
    </row>
    <row r="2517" ht="12.75" spans="2:14">
      <c r="B2517" s="3">
        <v>12542</v>
      </c>
      <c r="C2517" s="3"/>
      <c r="E2517" s="91" t="s">
        <v>10</v>
      </c>
      <c r="F2517" s="91" t="s">
        <v>453</v>
      </c>
      <c r="G2517" s="3">
        <v>1989</v>
      </c>
      <c r="H2517" s="3" t="s">
        <v>162</v>
      </c>
      <c r="I2517" s="3" t="s">
        <v>163</v>
      </c>
      <c r="J2517" s="3" t="s">
        <v>164</v>
      </c>
      <c r="K2517" s="3" t="s">
        <v>181</v>
      </c>
      <c r="L2517" s="3" t="s">
        <v>14</v>
      </c>
      <c r="M2517" s="3" t="s">
        <v>3769</v>
      </c>
      <c r="N2517" s="10"/>
    </row>
    <row r="2518" ht="12.75" spans="2:14">
      <c r="B2518" s="3">
        <v>12543</v>
      </c>
      <c r="E2518" s="91" t="s">
        <v>10</v>
      </c>
      <c r="F2518" s="91" t="s">
        <v>454</v>
      </c>
      <c r="G2518" s="3">
        <v>1989</v>
      </c>
      <c r="H2518" s="3" t="s">
        <v>162</v>
      </c>
      <c r="I2518" s="3" t="s">
        <v>163</v>
      </c>
      <c r="J2518" s="3" t="s">
        <v>164</v>
      </c>
      <c r="K2518" s="3" t="s">
        <v>181</v>
      </c>
      <c r="L2518" s="3" t="s">
        <v>14</v>
      </c>
      <c r="M2518" s="3" t="s">
        <v>3769</v>
      </c>
      <c r="N2518" s="10"/>
    </row>
    <row r="2519" ht="12.75" spans="2:14">
      <c r="B2519" s="3">
        <v>12544</v>
      </c>
      <c r="E2519" s="91" t="s">
        <v>10</v>
      </c>
      <c r="F2519" s="91" t="s">
        <v>455</v>
      </c>
      <c r="G2519" s="3">
        <v>1989</v>
      </c>
      <c r="H2519" s="3" t="s">
        <v>162</v>
      </c>
      <c r="I2519" s="3" t="s">
        <v>163</v>
      </c>
      <c r="J2519" s="3" t="s">
        <v>164</v>
      </c>
      <c r="K2519" s="3" t="s">
        <v>181</v>
      </c>
      <c r="L2519" s="3" t="s">
        <v>14</v>
      </c>
      <c r="M2519" s="3" t="s">
        <v>3769</v>
      </c>
      <c r="N2519" s="10"/>
    </row>
    <row r="2520" ht="12.75" spans="2:14">
      <c r="B2520" s="3">
        <v>12545</v>
      </c>
      <c r="E2520" s="91" t="s">
        <v>10</v>
      </c>
      <c r="F2520" s="91" t="s">
        <v>456</v>
      </c>
      <c r="G2520" s="3">
        <v>1989</v>
      </c>
      <c r="H2520" s="3" t="s">
        <v>162</v>
      </c>
      <c r="I2520" s="3" t="s">
        <v>163</v>
      </c>
      <c r="J2520" s="3" t="s">
        <v>164</v>
      </c>
      <c r="K2520" s="3" t="s">
        <v>181</v>
      </c>
      <c r="L2520" s="3" t="s">
        <v>14</v>
      </c>
      <c r="M2520" s="3" t="s">
        <v>3769</v>
      </c>
      <c r="N2520" s="10"/>
    </row>
    <row r="2521" ht="12.75" spans="2:14">
      <c r="B2521" s="3">
        <v>12546</v>
      </c>
      <c r="E2521" s="91" t="s">
        <v>10</v>
      </c>
      <c r="F2521" s="91" t="s">
        <v>457</v>
      </c>
      <c r="G2521" s="3">
        <v>1989</v>
      </c>
      <c r="H2521" s="3" t="s">
        <v>162</v>
      </c>
      <c r="I2521" s="3" t="s">
        <v>163</v>
      </c>
      <c r="J2521" s="3" t="s">
        <v>164</v>
      </c>
      <c r="K2521" s="3" t="s">
        <v>181</v>
      </c>
      <c r="L2521" s="3" t="s">
        <v>14</v>
      </c>
      <c r="M2521" s="3" t="s">
        <v>3769</v>
      </c>
      <c r="N2521" s="10"/>
    </row>
    <row r="2522" ht="12.75" spans="2:14">
      <c r="B2522" s="3">
        <v>12547</v>
      </c>
      <c r="E2522" s="91" t="s">
        <v>10</v>
      </c>
      <c r="F2522" s="91" t="s">
        <v>458</v>
      </c>
      <c r="G2522" s="3">
        <v>1989</v>
      </c>
      <c r="H2522" s="3" t="s">
        <v>162</v>
      </c>
      <c r="I2522" s="3" t="s">
        <v>163</v>
      </c>
      <c r="J2522" s="3" t="s">
        <v>164</v>
      </c>
      <c r="K2522" s="3" t="s">
        <v>181</v>
      </c>
      <c r="L2522" s="3" t="s">
        <v>14</v>
      </c>
      <c r="M2522" s="3" t="s">
        <v>3769</v>
      </c>
      <c r="N2522" s="10"/>
    </row>
    <row r="2523" ht="12.75" spans="2:14">
      <c r="B2523" s="3">
        <v>12548</v>
      </c>
      <c r="E2523" s="91" t="s">
        <v>10</v>
      </c>
      <c r="F2523" s="91" t="s">
        <v>459</v>
      </c>
      <c r="G2523" s="3">
        <v>1989</v>
      </c>
      <c r="H2523" s="3" t="s">
        <v>162</v>
      </c>
      <c r="I2523" s="3" t="s">
        <v>163</v>
      </c>
      <c r="J2523" s="3" t="s">
        <v>164</v>
      </c>
      <c r="K2523" s="3" t="s">
        <v>181</v>
      </c>
      <c r="L2523" s="3" t="s">
        <v>14</v>
      </c>
      <c r="M2523" s="3" t="s">
        <v>3769</v>
      </c>
      <c r="N2523" s="10"/>
    </row>
    <row r="2524" ht="12.75" spans="2:14">
      <c r="B2524" s="3">
        <v>12549</v>
      </c>
      <c r="E2524" s="91" t="s">
        <v>10</v>
      </c>
      <c r="F2524" s="91" t="s">
        <v>460</v>
      </c>
      <c r="G2524" s="3">
        <v>1989</v>
      </c>
      <c r="H2524" s="3" t="s">
        <v>162</v>
      </c>
      <c r="I2524" s="3" t="s">
        <v>163</v>
      </c>
      <c r="J2524" s="3" t="s">
        <v>164</v>
      </c>
      <c r="K2524" s="3" t="s">
        <v>181</v>
      </c>
      <c r="L2524" s="3" t="s">
        <v>14</v>
      </c>
      <c r="M2524" s="3" t="s">
        <v>3769</v>
      </c>
      <c r="N2524" s="10"/>
    </row>
    <row r="2525" ht="12.75" spans="2:14">
      <c r="B2525" s="3">
        <v>12550</v>
      </c>
      <c r="E2525" s="91" t="s">
        <v>10</v>
      </c>
      <c r="F2525" s="91" t="s">
        <v>461</v>
      </c>
      <c r="G2525" s="3">
        <v>1989</v>
      </c>
      <c r="H2525" s="3" t="s">
        <v>162</v>
      </c>
      <c r="I2525" s="3" t="s">
        <v>163</v>
      </c>
      <c r="J2525" s="3" t="s">
        <v>164</v>
      </c>
      <c r="K2525" s="3" t="s">
        <v>181</v>
      </c>
      <c r="L2525" s="3" t="s">
        <v>14</v>
      </c>
      <c r="M2525" s="3" t="s">
        <v>3769</v>
      </c>
      <c r="N2525" s="10"/>
    </row>
    <row r="2526" ht="12.75" spans="2:14">
      <c r="B2526" s="3">
        <v>12551</v>
      </c>
      <c r="E2526" s="91" t="s">
        <v>10</v>
      </c>
      <c r="F2526" s="91" t="s">
        <v>462</v>
      </c>
      <c r="G2526" s="3">
        <v>1989</v>
      </c>
      <c r="H2526" s="3" t="s">
        <v>162</v>
      </c>
      <c r="I2526" s="3" t="s">
        <v>163</v>
      </c>
      <c r="J2526" s="3" t="s">
        <v>164</v>
      </c>
      <c r="K2526" s="3" t="s">
        <v>181</v>
      </c>
      <c r="L2526" s="3" t="s">
        <v>14</v>
      </c>
      <c r="M2526" s="3" t="s">
        <v>3769</v>
      </c>
      <c r="N2526" s="10"/>
    </row>
    <row r="2527" ht="12.75" spans="2:14">
      <c r="B2527" s="3">
        <v>12552</v>
      </c>
      <c r="E2527" s="91" t="s">
        <v>10</v>
      </c>
      <c r="F2527" s="91" t="s">
        <v>463</v>
      </c>
      <c r="G2527" s="3">
        <v>1989</v>
      </c>
      <c r="H2527" s="3" t="s">
        <v>162</v>
      </c>
      <c r="I2527" s="3" t="s">
        <v>163</v>
      </c>
      <c r="J2527" s="3" t="s">
        <v>164</v>
      </c>
      <c r="K2527" s="3" t="s">
        <v>181</v>
      </c>
      <c r="L2527" s="3" t="s">
        <v>14</v>
      </c>
      <c r="M2527" s="3" t="s">
        <v>3769</v>
      </c>
      <c r="N2527" s="10"/>
    </row>
    <row r="2528" ht="12.75" spans="2:14">
      <c r="B2528" s="3">
        <v>12553</v>
      </c>
      <c r="E2528" s="91" t="s">
        <v>10</v>
      </c>
      <c r="F2528" s="91" t="s">
        <v>464</v>
      </c>
      <c r="G2528" s="3">
        <v>1989</v>
      </c>
      <c r="H2528" s="3" t="s">
        <v>162</v>
      </c>
      <c r="I2528" s="3" t="s">
        <v>163</v>
      </c>
      <c r="J2528" s="3" t="s">
        <v>164</v>
      </c>
      <c r="K2528" s="3" t="s">
        <v>181</v>
      </c>
      <c r="L2528" s="3" t="s">
        <v>14</v>
      </c>
      <c r="M2528" s="3" t="s">
        <v>3769</v>
      </c>
      <c r="N2528" s="10"/>
    </row>
    <row r="2529" ht="12.75" spans="2:14">
      <c r="B2529" s="3">
        <v>12554</v>
      </c>
      <c r="E2529" s="91" t="s">
        <v>10</v>
      </c>
      <c r="F2529" s="91" t="s">
        <v>465</v>
      </c>
      <c r="G2529" s="3">
        <v>1989</v>
      </c>
      <c r="H2529" s="3" t="s">
        <v>162</v>
      </c>
      <c r="I2529" s="3" t="s">
        <v>163</v>
      </c>
      <c r="J2529" s="3" t="s">
        <v>164</v>
      </c>
      <c r="K2529" s="3" t="s">
        <v>181</v>
      </c>
      <c r="L2529" s="3" t="s">
        <v>14</v>
      </c>
      <c r="M2529" s="3" t="s">
        <v>3769</v>
      </c>
      <c r="N2529" s="10"/>
    </row>
    <row r="2530" ht="12.75" spans="2:14">
      <c r="B2530" s="3">
        <v>12555</v>
      </c>
      <c r="E2530" s="91" t="s">
        <v>10</v>
      </c>
      <c r="F2530" s="91" t="s">
        <v>466</v>
      </c>
      <c r="G2530" s="3">
        <v>1989</v>
      </c>
      <c r="H2530" s="3" t="s">
        <v>162</v>
      </c>
      <c r="I2530" s="3" t="s">
        <v>163</v>
      </c>
      <c r="J2530" s="3" t="s">
        <v>164</v>
      </c>
      <c r="K2530" s="3" t="s">
        <v>181</v>
      </c>
      <c r="L2530" s="3" t="s">
        <v>14</v>
      </c>
      <c r="M2530" s="3" t="s">
        <v>3769</v>
      </c>
      <c r="N2530" s="10"/>
    </row>
    <row r="2531" ht="12.75" spans="2:14">
      <c r="B2531" s="3">
        <v>12556</v>
      </c>
      <c r="E2531" s="91" t="s">
        <v>10</v>
      </c>
      <c r="F2531" s="91" t="s">
        <v>467</v>
      </c>
      <c r="G2531" s="3">
        <v>1989</v>
      </c>
      <c r="H2531" s="3" t="s">
        <v>162</v>
      </c>
      <c r="I2531" s="3" t="s">
        <v>163</v>
      </c>
      <c r="J2531" s="3" t="s">
        <v>164</v>
      </c>
      <c r="K2531" s="3" t="s">
        <v>181</v>
      </c>
      <c r="L2531" s="3" t="s">
        <v>14</v>
      </c>
      <c r="M2531" s="3" t="s">
        <v>3769</v>
      </c>
      <c r="N2531" s="10"/>
    </row>
    <row r="2532" ht="12.75" spans="2:14">
      <c r="B2532" s="3">
        <v>12557</v>
      </c>
      <c r="E2532" s="91" t="s">
        <v>10</v>
      </c>
      <c r="F2532" s="91" t="s">
        <v>468</v>
      </c>
      <c r="G2532" s="3">
        <v>1989</v>
      </c>
      <c r="H2532" s="3" t="s">
        <v>162</v>
      </c>
      <c r="I2532" s="3" t="s">
        <v>163</v>
      </c>
      <c r="J2532" s="3" t="s">
        <v>164</v>
      </c>
      <c r="K2532" s="3" t="s">
        <v>181</v>
      </c>
      <c r="L2532" s="3" t="s">
        <v>14</v>
      </c>
      <c r="M2532" s="3" t="s">
        <v>3769</v>
      </c>
      <c r="N2532" s="10"/>
    </row>
    <row r="2533" ht="12.75" spans="2:14">
      <c r="B2533" s="3">
        <v>12558</v>
      </c>
      <c r="E2533" s="91" t="s">
        <v>10</v>
      </c>
      <c r="F2533" s="91" t="s">
        <v>469</v>
      </c>
      <c r="G2533" s="3">
        <v>1989</v>
      </c>
      <c r="H2533" s="3" t="s">
        <v>162</v>
      </c>
      <c r="I2533" s="3" t="s">
        <v>163</v>
      </c>
      <c r="J2533" s="3" t="s">
        <v>164</v>
      </c>
      <c r="K2533" s="3" t="s">
        <v>181</v>
      </c>
      <c r="L2533" s="3" t="s">
        <v>14</v>
      </c>
      <c r="M2533" s="3" t="s">
        <v>3769</v>
      </c>
      <c r="N2533" s="10"/>
    </row>
    <row r="2534" ht="12.75" spans="2:14">
      <c r="B2534" s="3">
        <v>12559</v>
      </c>
      <c r="E2534" s="91" t="s">
        <v>10</v>
      </c>
      <c r="F2534" s="91" t="s">
        <v>419</v>
      </c>
      <c r="G2534" s="3">
        <v>1990</v>
      </c>
      <c r="H2534" s="3" t="s">
        <v>162</v>
      </c>
      <c r="I2534" s="3" t="s">
        <v>420</v>
      </c>
      <c r="J2534" s="3" t="s">
        <v>421</v>
      </c>
      <c r="K2534" s="3" t="s">
        <v>181</v>
      </c>
      <c r="L2534" s="3" t="s">
        <v>14</v>
      </c>
      <c r="M2534" s="3" t="s">
        <v>3769</v>
      </c>
      <c r="N2534" s="10"/>
    </row>
    <row r="2535" ht="12.75" spans="2:14">
      <c r="B2535" s="3">
        <v>12560</v>
      </c>
      <c r="E2535" s="91" t="s">
        <v>10</v>
      </c>
      <c r="F2535" s="91" t="s">
        <v>422</v>
      </c>
      <c r="G2535" s="3">
        <v>1990</v>
      </c>
      <c r="H2535" s="3" t="s">
        <v>162</v>
      </c>
      <c r="I2535" s="3" t="s">
        <v>420</v>
      </c>
      <c r="J2535" s="3" t="s">
        <v>421</v>
      </c>
      <c r="K2535" s="3" t="s">
        <v>181</v>
      </c>
      <c r="L2535" s="3" t="s">
        <v>14</v>
      </c>
      <c r="M2535" s="3" t="s">
        <v>3769</v>
      </c>
      <c r="N2535" s="10"/>
    </row>
    <row r="2536" ht="12.75" spans="2:14">
      <c r="B2536" s="3">
        <v>12561</v>
      </c>
      <c r="E2536" s="91" t="s">
        <v>10</v>
      </c>
      <c r="F2536" s="91" t="s">
        <v>423</v>
      </c>
      <c r="G2536" s="3">
        <v>1990</v>
      </c>
      <c r="H2536" s="3" t="s">
        <v>162</v>
      </c>
      <c r="I2536" s="3" t="s">
        <v>420</v>
      </c>
      <c r="J2536" s="3" t="s">
        <v>421</v>
      </c>
      <c r="K2536" s="3" t="s">
        <v>181</v>
      </c>
      <c r="L2536" s="3" t="s">
        <v>14</v>
      </c>
      <c r="M2536" s="3" t="s">
        <v>3769</v>
      </c>
      <c r="N2536" s="10"/>
    </row>
    <row r="2537" ht="12.75" spans="2:14">
      <c r="B2537" s="3">
        <v>12562</v>
      </c>
      <c r="E2537" s="91" t="s">
        <v>10</v>
      </c>
      <c r="F2537" s="91" t="s">
        <v>336</v>
      </c>
      <c r="G2537" s="3">
        <v>1995</v>
      </c>
      <c r="H2537" s="3" t="s">
        <v>26</v>
      </c>
      <c r="I2537" s="3" t="s">
        <v>337</v>
      </c>
      <c r="J2537" s="3">
        <v>130</v>
      </c>
      <c r="K2537" s="3" t="s">
        <v>181</v>
      </c>
      <c r="L2537" s="3" t="s">
        <v>14</v>
      </c>
      <c r="M2537" s="3" t="s">
        <v>3769</v>
      </c>
      <c r="N2537" s="10"/>
    </row>
    <row r="2538" ht="12.75" spans="2:14">
      <c r="B2538" s="3">
        <v>12563</v>
      </c>
      <c r="E2538" s="91" t="s">
        <v>10</v>
      </c>
      <c r="F2538" s="91" t="s">
        <v>338</v>
      </c>
      <c r="G2538" s="3">
        <v>1995</v>
      </c>
      <c r="H2538" s="3" t="s">
        <v>26</v>
      </c>
      <c r="I2538" s="3" t="s">
        <v>337</v>
      </c>
      <c r="J2538" s="3">
        <v>130</v>
      </c>
      <c r="K2538" s="3" t="s">
        <v>181</v>
      </c>
      <c r="L2538" s="3" t="s">
        <v>14</v>
      </c>
      <c r="M2538" s="3" t="s">
        <v>3769</v>
      </c>
      <c r="N2538" s="10"/>
    </row>
    <row r="2539" ht="12.75" spans="2:14">
      <c r="B2539" s="3">
        <v>12564</v>
      </c>
      <c r="E2539" s="91" t="s">
        <v>10</v>
      </c>
      <c r="F2539" s="91" t="s">
        <v>1892</v>
      </c>
      <c r="G2539" s="3">
        <v>1998</v>
      </c>
      <c r="H2539" s="3" t="s">
        <v>166</v>
      </c>
      <c r="I2539" s="3" t="s">
        <v>1893</v>
      </c>
      <c r="J2539" s="3">
        <v>199</v>
      </c>
      <c r="K2539" s="3" t="s">
        <v>181</v>
      </c>
      <c r="L2539" s="3" t="s">
        <v>14</v>
      </c>
      <c r="M2539" s="3" t="s">
        <v>4765</v>
      </c>
      <c r="N2539" s="10"/>
    </row>
    <row r="2540" ht="12.75" spans="2:14">
      <c r="B2540" s="3">
        <v>12565</v>
      </c>
      <c r="E2540" s="91" t="s">
        <v>10</v>
      </c>
      <c r="F2540" s="91" t="s">
        <v>1894</v>
      </c>
      <c r="G2540" s="3">
        <v>1998</v>
      </c>
      <c r="H2540" s="3" t="s">
        <v>166</v>
      </c>
      <c r="I2540" s="3" t="s">
        <v>1893</v>
      </c>
      <c r="J2540" s="3">
        <v>199</v>
      </c>
      <c r="K2540" s="3" t="s">
        <v>181</v>
      </c>
      <c r="L2540" s="3" t="s">
        <v>14</v>
      </c>
      <c r="M2540" s="3" t="s">
        <v>4765</v>
      </c>
      <c r="N2540" s="10"/>
    </row>
    <row r="2541" ht="12.75" spans="2:14">
      <c r="B2541" s="3">
        <v>12566</v>
      </c>
      <c r="E2541" s="91" t="s">
        <v>66</v>
      </c>
      <c r="F2541" s="91" t="s">
        <v>2915</v>
      </c>
      <c r="G2541" s="3">
        <v>2019</v>
      </c>
      <c r="H2541" s="3" t="s">
        <v>131</v>
      </c>
      <c r="I2541" s="3" t="s">
        <v>1778</v>
      </c>
      <c r="J2541" s="3">
        <v>201</v>
      </c>
      <c r="K2541" s="3" t="s">
        <v>181</v>
      </c>
      <c r="L2541" s="3" t="s">
        <v>147</v>
      </c>
      <c r="M2541" s="3" t="s">
        <v>4765</v>
      </c>
      <c r="N2541" s="10"/>
    </row>
    <row r="2542" ht="12.75" spans="2:14">
      <c r="B2542" s="135">
        <v>12567</v>
      </c>
      <c r="C2542" s="183"/>
      <c r="D2542" s="183"/>
      <c r="E2542" s="184" t="s">
        <v>10</v>
      </c>
      <c r="F2542" s="184" t="s">
        <v>1202</v>
      </c>
      <c r="G2542" s="135">
        <v>1990</v>
      </c>
      <c r="H2542" s="135" t="s">
        <v>166</v>
      </c>
      <c r="I2542" s="135" t="s">
        <v>1061</v>
      </c>
      <c r="J2542" s="135">
        <v>414</v>
      </c>
      <c r="K2542" s="135" t="s">
        <v>1203</v>
      </c>
      <c r="L2542" s="135" t="s">
        <v>14</v>
      </c>
      <c r="M2542" s="135" t="s">
        <v>3770</v>
      </c>
      <c r="N2542" s="10"/>
    </row>
    <row r="2543" ht="12.75" spans="2:14">
      <c r="B2543" s="3">
        <v>12568</v>
      </c>
      <c r="E2543" s="91" t="s">
        <v>10</v>
      </c>
      <c r="F2543" s="91" t="s">
        <v>1204</v>
      </c>
      <c r="G2543" s="3">
        <v>1990</v>
      </c>
      <c r="H2543" s="3" t="s">
        <v>166</v>
      </c>
      <c r="I2543" s="3" t="s">
        <v>1061</v>
      </c>
      <c r="J2543" s="3">
        <v>414</v>
      </c>
      <c r="K2543" s="3" t="s">
        <v>1203</v>
      </c>
      <c r="L2543" s="3" t="s">
        <v>14</v>
      </c>
      <c r="M2543" s="3" t="s">
        <v>3770</v>
      </c>
      <c r="N2543" s="10"/>
    </row>
    <row r="2544" ht="12.75" spans="2:14">
      <c r="B2544" s="3">
        <v>12569</v>
      </c>
      <c r="E2544" s="91" t="s">
        <v>10</v>
      </c>
      <c r="F2544" s="91" t="s">
        <v>1205</v>
      </c>
      <c r="G2544" s="3">
        <v>1990</v>
      </c>
      <c r="H2544" s="3" t="s">
        <v>166</v>
      </c>
      <c r="I2544" s="3" t="s">
        <v>1061</v>
      </c>
      <c r="J2544" s="3">
        <v>414</v>
      </c>
      <c r="K2544" s="3" t="s">
        <v>1203</v>
      </c>
      <c r="L2544" s="3" t="s">
        <v>14</v>
      </c>
      <c r="M2544" s="3" t="s">
        <v>3770</v>
      </c>
      <c r="N2544" s="10"/>
    </row>
    <row r="2545" ht="12.75" spans="2:14">
      <c r="B2545" s="3">
        <v>12570</v>
      </c>
      <c r="E2545" s="91" t="s">
        <v>10</v>
      </c>
      <c r="F2545" s="91" t="s">
        <v>1206</v>
      </c>
      <c r="G2545" s="3">
        <v>1990</v>
      </c>
      <c r="H2545" s="3" t="s">
        <v>166</v>
      </c>
      <c r="I2545" s="3" t="s">
        <v>1061</v>
      </c>
      <c r="J2545" s="3">
        <v>414</v>
      </c>
      <c r="K2545" s="3" t="s">
        <v>1203</v>
      </c>
      <c r="L2545" s="3" t="s">
        <v>14</v>
      </c>
      <c r="M2545" s="3" t="s">
        <v>3770</v>
      </c>
      <c r="N2545" s="10"/>
    </row>
    <row r="2546" ht="12.75" spans="2:14">
      <c r="B2546" s="3">
        <v>12571</v>
      </c>
      <c r="E2546" s="91" t="s">
        <v>10</v>
      </c>
      <c r="F2546" s="91" t="s">
        <v>3658</v>
      </c>
      <c r="G2546" s="3">
        <v>1990</v>
      </c>
      <c r="H2546" s="3" t="s">
        <v>166</v>
      </c>
      <c r="I2546" s="3" t="s">
        <v>1061</v>
      </c>
      <c r="J2546" s="3">
        <v>414</v>
      </c>
      <c r="K2546" s="3" t="s">
        <v>1203</v>
      </c>
      <c r="L2546" s="3" t="s">
        <v>27</v>
      </c>
      <c r="M2546" s="3" t="s">
        <v>3770</v>
      </c>
      <c r="N2546" s="10"/>
    </row>
    <row r="2547" ht="12.75" spans="2:14">
      <c r="B2547" s="3">
        <v>12572</v>
      </c>
      <c r="E2547" s="91" t="s">
        <v>10</v>
      </c>
      <c r="F2547" s="91" t="s">
        <v>3659</v>
      </c>
      <c r="G2547" s="3">
        <v>1990</v>
      </c>
      <c r="H2547" s="3" t="s">
        <v>166</v>
      </c>
      <c r="I2547" s="3" t="s">
        <v>1061</v>
      </c>
      <c r="J2547" s="3">
        <v>414</v>
      </c>
      <c r="K2547" s="3" t="s">
        <v>1203</v>
      </c>
      <c r="L2547" s="3" t="s">
        <v>27</v>
      </c>
      <c r="M2547" s="3" t="s">
        <v>3770</v>
      </c>
      <c r="N2547" s="10"/>
    </row>
    <row r="2548" ht="12.75" spans="2:14">
      <c r="B2548" s="3">
        <v>12573</v>
      </c>
      <c r="E2548" s="91" t="s">
        <v>10</v>
      </c>
      <c r="F2548" s="91" t="s">
        <v>3660</v>
      </c>
      <c r="G2548" s="3">
        <v>1990</v>
      </c>
      <c r="H2548" s="3" t="s">
        <v>166</v>
      </c>
      <c r="I2548" s="3" t="s">
        <v>1061</v>
      </c>
      <c r="J2548" s="3">
        <v>414</v>
      </c>
      <c r="K2548" s="3" t="s">
        <v>1203</v>
      </c>
      <c r="L2548" s="3" t="s">
        <v>170</v>
      </c>
      <c r="M2548" s="3" t="s">
        <v>3770</v>
      </c>
      <c r="N2548" s="10"/>
    </row>
    <row r="2549" ht="12.75" spans="2:14">
      <c r="B2549" s="3">
        <v>12574</v>
      </c>
      <c r="E2549" s="91" t="s">
        <v>10</v>
      </c>
      <c r="F2549" s="91" t="s">
        <v>3661</v>
      </c>
      <c r="G2549" s="3">
        <v>1990</v>
      </c>
      <c r="H2549" s="3" t="s">
        <v>183</v>
      </c>
      <c r="I2549" s="3" t="s">
        <v>1061</v>
      </c>
      <c r="J2549" s="3">
        <v>663</v>
      </c>
      <c r="K2549" s="3" t="s">
        <v>181</v>
      </c>
      <c r="L2549" s="3" t="s">
        <v>14</v>
      </c>
      <c r="M2549" s="3" t="s">
        <v>3770</v>
      </c>
      <c r="N2549" s="10"/>
    </row>
    <row r="2550" ht="12.75" spans="2:14">
      <c r="B2550" s="3">
        <v>12575</v>
      </c>
      <c r="E2550" s="91" t="s">
        <v>10</v>
      </c>
      <c r="F2550" s="91" t="s">
        <v>3662</v>
      </c>
      <c r="G2550" s="3">
        <v>1990</v>
      </c>
      <c r="H2550" s="3" t="s">
        <v>183</v>
      </c>
      <c r="I2550" s="3" t="s">
        <v>1061</v>
      </c>
      <c r="J2550" s="3">
        <v>663</v>
      </c>
      <c r="K2550" s="3" t="s">
        <v>181</v>
      </c>
      <c r="L2550" s="3" t="s">
        <v>14</v>
      </c>
      <c r="M2550" s="3" t="s">
        <v>3770</v>
      </c>
      <c r="N2550" s="10"/>
    </row>
    <row r="2551" ht="12.75" spans="2:14">
      <c r="B2551" s="3">
        <v>12576</v>
      </c>
      <c r="E2551" s="91" t="s">
        <v>10</v>
      </c>
      <c r="F2551" s="91" t="s">
        <v>3663</v>
      </c>
      <c r="G2551" s="3">
        <v>1990</v>
      </c>
      <c r="H2551" s="3" t="s">
        <v>183</v>
      </c>
      <c r="I2551" s="3" t="s">
        <v>1061</v>
      </c>
      <c r="J2551" s="3">
        <v>663</v>
      </c>
      <c r="K2551" s="3" t="s">
        <v>181</v>
      </c>
      <c r="L2551" s="3" t="s">
        <v>14</v>
      </c>
      <c r="M2551" s="3" t="s">
        <v>3770</v>
      </c>
      <c r="N2551" s="10"/>
    </row>
    <row r="2552" ht="12.75" spans="2:14">
      <c r="B2552" s="3">
        <v>12577</v>
      </c>
      <c r="E2552" s="91" t="s">
        <v>10</v>
      </c>
      <c r="F2552" s="91" t="s">
        <v>3664</v>
      </c>
      <c r="G2552" s="3">
        <v>1987</v>
      </c>
      <c r="H2552" s="3" t="s">
        <v>1072</v>
      </c>
      <c r="I2552" s="3" t="s">
        <v>1088</v>
      </c>
      <c r="J2552" s="3">
        <v>604</v>
      </c>
      <c r="K2552" s="3" t="s">
        <v>181</v>
      </c>
      <c r="L2552" s="3" t="s">
        <v>170</v>
      </c>
      <c r="M2552" s="3" t="s">
        <v>3770</v>
      </c>
      <c r="N2552" s="10"/>
    </row>
    <row r="2553" ht="12.75" spans="2:14">
      <c r="B2553" s="3">
        <v>12578</v>
      </c>
      <c r="E2553" s="91" t="s">
        <v>10</v>
      </c>
      <c r="F2553" s="91" t="s">
        <v>1207</v>
      </c>
      <c r="G2553" s="3">
        <v>1990</v>
      </c>
      <c r="H2553" s="3" t="s">
        <v>166</v>
      </c>
      <c r="I2553" s="3" t="s">
        <v>1061</v>
      </c>
      <c r="J2553" s="3">
        <v>414</v>
      </c>
      <c r="K2553" s="3" t="s">
        <v>1203</v>
      </c>
      <c r="L2553" s="3" t="s">
        <v>14</v>
      </c>
      <c r="M2553" s="3" t="s">
        <v>3770</v>
      </c>
      <c r="N2553" s="10"/>
    </row>
    <row r="2554" ht="12.75" spans="2:14">
      <c r="B2554" s="3">
        <v>12579</v>
      </c>
      <c r="E2554" s="91" t="s">
        <v>10</v>
      </c>
      <c r="F2554" s="91" t="s">
        <v>1208</v>
      </c>
      <c r="G2554" s="3">
        <v>1990</v>
      </c>
      <c r="H2554" s="3" t="s">
        <v>166</v>
      </c>
      <c r="I2554" s="3" t="s">
        <v>1061</v>
      </c>
      <c r="J2554" s="3">
        <v>414</v>
      </c>
      <c r="K2554" s="3" t="s">
        <v>1203</v>
      </c>
      <c r="L2554" s="3" t="s">
        <v>14</v>
      </c>
      <c r="M2554" s="3" t="s">
        <v>3770</v>
      </c>
      <c r="N2554" s="10"/>
    </row>
    <row r="2555" ht="12.75" spans="2:14">
      <c r="B2555" s="3">
        <v>12580</v>
      </c>
      <c r="E2555" s="91" t="s">
        <v>10</v>
      </c>
      <c r="F2555" s="91" t="s">
        <v>1209</v>
      </c>
      <c r="G2555" s="3">
        <v>1990</v>
      </c>
      <c r="H2555" s="3" t="s">
        <v>166</v>
      </c>
      <c r="I2555" s="3" t="s">
        <v>1061</v>
      </c>
      <c r="J2555" s="3">
        <v>414</v>
      </c>
      <c r="K2555" s="3" t="s">
        <v>1203</v>
      </c>
      <c r="L2555" s="3" t="s">
        <v>14</v>
      </c>
      <c r="M2555" s="3" t="s">
        <v>3770</v>
      </c>
      <c r="N2555" s="10"/>
    </row>
    <row r="2556" ht="12.75" spans="2:14">
      <c r="B2556" s="3">
        <v>12581</v>
      </c>
      <c r="E2556" s="91" t="s">
        <v>10</v>
      </c>
      <c r="F2556" s="91" t="s">
        <v>1210</v>
      </c>
      <c r="G2556" s="3">
        <v>1990</v>
      </c>
      <c r="H2556" s="3" t="s">
        <v>166</v>
      </c>
      <c r="I2556" s="3" t="s">
        <v>1061</v>
      </c>
      <c r="J2556" s="3">
        <v>414</v>
      </c>
      <c r="K2556" s="3" t="s">
        <v>1203</v>
      </c>
      <c r="L2556" s="3" t="s">
        <v>14</v>
      </c>
      <c r="M2556" s="3" t="s">
        <v>3770</v>
      </c>
      <c r="N2556" s="10"/>
    </row>
    <row r="2557" ht="12.75" spans="2:14">
      <c r="B2557" s="3">
        <v>12582</v>
      </c>
      <c r="E2557" s="91" t="s">
        <v>10</v>
      </c>
      <c r="F2557" s="91" t="s">
        <v>1211</v>
      </c>
      <c r="G2557" s="3">
        <v>1990</v>
      </c>
      <c r="H2557" s="3" t="s">
        <v>166</v>
      </c>
      <c r="I2557" s="3" t="s">
        <v>1061</v>
      </c>
      <c r="J2557" s="3">
        <v>414</v>
      </c>
      <c r="K2557" s="3" t="s">
        <v>1203</v>
      </c>
      <c r="L2557" s="3" t="s">
        <v>14</v>
      </c>
      <c r="M2557" s="3" t="s">
        <v>3770</v>
      </c>
      <c r="N2557" s="10"/>
    </row>
    <row r="2558" ht="12.75" spans="2:14">
      <c r="B2558" s="3">
        <v>12583</v>
      </c>
      <c r="E2558" s="91" t="s">
        <v>10</v>
      </c>
      <c r="F2558" s="91" t="s">
        <v>1212</v>
      </c>
      <c r="G2558" s="3">
        <v>1990</v>
      </c>
      <c r="H2558" s="3" t="s">
        <v>166</v>
      </c>
      <c r="I2558" s="3" t="s">
        <v>1061</v>
      </c>
      <c r="J2558" s="3">
        <v>414</v>
      </c>
      <c r="K2558" s="3" t="s">
        <v>1203</v>
      </c>
      <c r="L2558" s="3" t="s">
        <v>14</v>
      </c>
      <c r="M2558" s="3" t="s">
        <v>3770</v>
      </c>
      <c r="N2558" s="10"/>
    </row>
    <row r="2559" ht="12.75" spans="2:14">
      <c r="B2559" s="3">
        <v>12584</v>
      </c>
      <c r="E2559" s="91" t="s">
        <v>10</v>
      </c>
      <c r="F2559" s="91" t="s">
        <v>1213</v>
      </c>
      <c r="G2559" s="3">
        <v>1990</v>
      </c>
      <c r="H2559" s="3" t="s">
        <v>166</v>
      </c>
      <c r="I2559" s="3" t="s">
        <v>1061</v>
      </c>
      <c r="J2559" s="3">
        <v>414</v>
      </c>
      <c r="K2559" s="3" t="s">
        <v>1203</v>
      </c>
      <c r="L2559" s="3" t="s">
        <v>14</v>
      </c>
      <c r="M2559" s="3" t="s">
        <v>3770</v>
      </c>
      <c r="N2559" s="10"/>
    </row>
    <row r="2560" ht="12.75" spans="2:14">
      <c r="B2560" s="3">
        <v>12585</v>
      </c>
      <c r="E2560" s="91" t="s">
        <v>10</v>
      </c>
      <c r="F2560" s="91" t="s">
        <v>1214</v>
      </c>
      <c r="G2560" s="3">
        <v>1990</v>
      </c>
      <c r="H2560" s="3" t="s">
        <v>166</v>
      </c>
      <c r="I2560" s="3" t="s">
        <v>1061</v>
      </c>
      <c r="J2560" s="3">
        <v>414</v>
      </c>
      <c r="L2560" s="3" t="s">
        <v>14</v>
      </c>
      <c r="M2560" s="3" t="s">
        <v>3770</v>
      </c>
      <c r="N2560" s="10"/>
    </row>
    <row r="2561" ht="12.75" spans="2:14">
      <c r="B2561" s="3">
        <v>12586</v>
      </c>
      <c r="E2561" s="91" t="s">
        <v>10</v>
      </c>
      <c r="F2561" s="91" t="s">
        <v>1215</v>
      </c>
      <c r="G2561" s="3">
        <v>1990</v>
      </c>
      <c r="H2561" s="3" t="s">
        <v>166</v>
      </c>
      <c r="I2561" s="3" t="s">
        <v>1061</v>
      </c>
      <c r="J2561" s="3">
        <v>414</v>
      </c>
      <c r="K2561" s="3" t="s">
        <v>1203</v>
      </c>
      <c r="L2561" s="3" t="s">
        <v>14</v>
      </c>
      <c r="M2561" s="3" t="s">
        <v>3770</v>
      </c>
      <c r="N2561" s="10"/>
    </row>
    <row r="2562" ht="12.75" spans="2:14">
      <c r="B2562" s="3">
        <v>12587</v>
      </c>
      <c r="E2562" s="91" t="s">
        <v>10</v>
      </c>
      <c r="F2562" s="91" t="s">
        <v>1216</v>
      </c>
      <c r="G2562" s="3">
        <v>1990</v>
      </c>
      <c r="H2562" s="3" t="s">
        <v>166</v>
      </c>
      <c r="I2562" s="3" t="s">
        <v>1061</v>
      </c>
      <c r="J2562" s="3">
        <v>414</v>
      </c>
      <c r="K2562" s="3" t="s">
        <v>1203</v>
      </c>
      <c r="L2562" s="3" t="s">
        <v>14</v>
      </c>
      <c r="M2562" s="3" t="s">
        <v>3770</v>
      </c>
      <c r="N2562" s="10"/>
    </row>
    <row r="2563" ht="12.75" spans="2:14">
      <c r="B2563" s="3">
        <v>12588</v>
      </c>
      <c r="E2563" s="91" t="s">
        <v>10</v>
      </c>
      <c r="F2563" s="91" t="s">
        <v>1217</v>
      </c>
      <c r="G2563" s="3">
        <v>1990</v>
      </c>
      <c r="H2563" s="3" t="s">
        <v>166</v>
      </c>
      <c r="I2563" s="3" t="s">
        <v>1061</v>
      </c>
      <c r="J2563" s="3">
        <v>414</v>
      </c>
      <c r="K2563" s="3" t="s">
        <v>1203</v>
      </c>
      <c r="L2563" s="3" t="s">
        <v>14</v>
      </c>
      <c r="M2563" s="3" t="s">
        <v>3770</v>
      </c>
      <c r="N2563" s="10"/>
    </row>
    <row r="2564" ht="12.75" spans="2:14">
      <c r="B2564" s="3">
        <v>12589</v>
      </c>
      <c r="E2564" s="91" t="s">
        <v>10</v>
      </c>
      <c r="F2564" s="91" t="s">
        <v>1218</v>
      </c>
      <c r="G2564" s="3">
        <v>1990</v>
      </c>
      <c r="H2564" s="3" t="s">
        <v>166</v>
      </c>
      <c r="I2564" s="3" t="s">
        <v>1061</v>
      </c>
      <c r="J2564" s="3">
        <v>414</v>
      </c>
      <c r="K2564" s="3" t="s">
        <v>1203</v>
      </c>
      <c r="L2564" s="3" t="s">
        <v>14</v>
      </c>
      <c r="M2564" s="3" t="s">
        <v>3770</v>
      </c>
      <c r="N2564" s="10"/>
    </row>
    <row r="2565" ht="12.75" spans="2:14">
      <c r="B2565" s="3">
        <v>12591</v>
      </c>
      <c r="E2565" s="91" t="s">
        <v>10</v>
      </c>
      <c r="F2565" s="91" t="s">
        <v>1219</v>
      </c>
      <c r="G2565" s="3">
        <v>1990</v>
      </c>
      <c r="H2565" s="3" t="s">
        <v>166</v>
      </c>
      <c r="I2565" s="3" t="s">
        <v>1061</v>
      </c>
      <c r="J2565" s="3">
        <v>414</v>
      </c>
      <c r="K2565" s="3" t="s">
        <v>1203</v>
      </c>
      <c r="L2565" s="3" t="s">
        <v>14</v>
      </c>
      <c r="M2565" s="3" t="s">
        <v>3770</v>
      </c>
      <c r="N2565" s="10"/>
    </row>
    <row r="2566" ht="12.75" spans="2:14">
      <c r="B2566" s="3">
        <v>12592</v>
      </c>
      <c r="E2566" s="91" t="s">
        <v>10</v>
      </c>
      <c r="F2566" s="91" t="s">
        <v>1220</v>
      </c>
      <c r="G2566" s="3">
        <v>1990</v>
      </c>
      <c r="H2566" s="3" t="s">
        <v>166</v>
      </c>
      <c r="I2566" s="3" t="s">
        <v>1061</v>
      </c>
      <c r="J2566" s="3">
        <v>414</v>
      </c>
      <c r="K2566" s="3" t="s">
        <v>1203</v>
      </c>
      <c r="L2566" s="3" t="s">
        <v>14</v>
      </c>
      <c r="M2566" s="3" t="s">
        <v>3770</v>
      </c>
      <c r="N2566" s="10"/>
    </row>
    <row r="2567" ht="12.75" spans="2:14">
      <c r="B2567" s="3">
        <v>12593</v>
      </c>
      <c r="E2567" s="91" t="s">
        <v>10</v>
      </c>
      <c r="F2567" s="91" t="s">
        <v>1221</v>
      </c>
      <c r="G2567" s="3">
        <v>1990</v>
      </c>
      <c r="H2567" s="3" t="s">
        <v>166</v>
      </c>
      <c r="I2567" s="3" t="s">
        <v>1061</v>
      </c>
      <c r="J2567" s="3">
        <v>414</v>
      </c>
      <c r="K2567" s="3" t="s">
        <v>1203</v>
      </c>
      <c r="L2567" s="3" t="s">
        <v>14</v>
      </c>
      <c r="M2567" s="3" t="s">
        <v>3770</v>
      </c>
      <c r="N2567" s="10"/>
    </row>
    <row r="2568" ht="12.75" spans="2:14">
      <c r="B2568" s="3">
        <v>12594</v>
      </c>
      <c r="E2568" s="91" t="s">
        <v>10</v>
      </c>
      <c r="F2568" s="91" t="s">
        <v>1087</v>
      </c>
      <c r="G2568" s="3">
        <v>1987</v>
      </c>
      <c r="H2568" s="3" t="s">
        <v>131</v>
      </c>
      <c r="I2568" s="3" t="s">
        <v>1088</v>
      </c>
      <c r="J2568" s="3">
        <v>361</v>
      </c>
      <c r="K2568" s="3" t="s">
        <v>181</v>
      </c>
      <c r="L2568" s="3" t="s">
        <v>14</v>
      </c>
      <c r="M2568" s="3" t="s">
        <v>3770</v>
      </c>
      <c r="N2568" s="10"/>
    </row>
    <row r="2569" ht="12.75" spans="2:14">
      <c r="B2569" s="3">
        <v>12595</v>
      </c>
      <c r="E2569" s="91" t="s">
        <v>10</v>
      </c>
      <c r="F2569" s="91" t="s">
        <v>1089</v>
      </c>
      <c r="G2569" s="3">
        <v>1987</v>
      </c>
      <c r="H2569" s="3" t="s">
        <v>131</v>
      </c>
      <c r="I2569" s="3" t="s">
        <v>1088</v>
      </c>
      <c r="J2569" s="3">
        <v>361</v>
      </c>
      <c r="K2569" s="3" t="s">
        <v>181</v>
      </c>
      <c r="L2569" s="3" t="s">
        <v>14</v>
      </c>
      <c r="M2569" s="3" t="s">
        <v>3770</v>
      </c>
      <c r="N2569" s="10"/>
    </row>
    <row r="2570" ht="12.75" spans="2:14">
      <c r="B2570" s="3">
        <v>12596</v>
      </c>
      <c r="E2570" s="91" t="s">
        <v>10</v>
      </c>
      <c r="F2570" s="91" t="s">
        <v>1090</v>
      </c>
      <c r="G2570" s="3">
        <v>1989</v>
      </c>
      <c r="H2570" s="3" t="s">
        <v>1091</v>
      </c>
      <c r="I2570" s="3" t="s">
        <v>1092</v>
      </c>
      <c r="J2570" s="3">
        <v>25</v>
      </c>
      <c r="K2570" s="3" t="s">
        <v>1093</v>
      </c>
      <c r="L2570" s="3" t="s">
        <v>14</v>
      </c>
      <c r="M2570" s="3" t="s">
        <v>3770</v>
      </c>
      <c r="N2570" s="10"/>
    </row>
    <row r="2571" ht="12.75" spans="2:14">
      <c r="B2571" s="3">
        <v>12597</v>
      </c>
      <c r="E2571" s="91" t="s">
        <v>10</v>
      </c>
      <c r="F2571" s="91" t="s">
        <v>1094</v>
      </c>
      <c r="G2571" s="3">
        <v>1989</v>
      </c>
      <c r="H2571" s="3" t="s">
        <v>1095</v>
      </c>
      <c r="I2571" s="3" t="s">
        <v>1096</v>
      </c>
      <c r="J2571" s="3">
        <v>736</v>
      </c>
      <c r="K2571" s="3" t="s">
        <v>1097</v>
      </c>
      <c r="L2571" s="3" t="s">
        <v>14</v>
      </c>
      <c r="M2571" s="3" t="s">
        <v>3770</v>
      </c>
      <c r="N2571" s="10"/>
    </row>
    <row r="2572" ht="12.75" spans="2:14">
      <c r="B2572" s="3">
        <v>12598</v>
      </c>
      <c r="E2572" s="91" t="s">
        <v>10</v>
      </c>
      <c r="F2572" s="91" t="s">
        <v>3665</v>
      </c>
      <c r="G2572" s="3">
        <v>1993</v>
      </c>
      <c r="H2572" s="3" t="s">
        <v>1099</v>
      </c>
      <c r="I2572" s="3" t="s">
        <v>1154</v>
      </c>
      <c r="J2572" s="3">
        <v>707</v>
      </c>
      <c r="K2572" s="3" t="s">
        <v>181</v>
      </c>
      <c r="L2572" s="3" t="s">
        <v>14</v>
      </c>
      <c r="M2572" s="3" t="s">
        <v>3770</v>
      </c>
      <c r="N2572" s="10"/>
    </row>
    <row r="2573" ht="12.75" spans="2:14">
      <c r="B2573" s="3">
        <v>12599</v>
      </c>
      <c r="E2573" s="91" t="s">
        <v>10</v>
      </c>
      <c r="F2573" s="91" t="s">
        <v>3666</v>
      </c>
      <c r="G2573" s="3">
        <v>1993</v>
      </c>
      <c r="H2573" s="3" t="s">
        <v>1099</v>
      </c>
      <c r="I2573" s="3" t="s">
        <v>1154</v>
      </c>
      <c r="J2573" s="3">
        <v>707</v>
      </c>
      <c r="K2573" s="3" t="s">
        <v>181</v>
      </c>
      <c r="L2573" s="3" t="s">
        <v>27</v>
      </c>
      <c r="M2573" s="3" t="s">
        <v>3770</v>
      </c>
      <c r="N2573" s="10"/>
    </row>
    <row r="2574" ht="12.75" spans="2:14">
      <c r="B2574" s="3">
        <v>12600</v>
      </c>
      <c r="E2574" s="91" t="s">
        <v>10</v>
      </c>
      <c r="F2574" s="91" t="s">
        <v>1222</v>
      </c>
      <c r="G2574" s="3">
        <v>1989</v>
      </c>
      <c r="H2574" s="3" t="s">
        <v>1223</v>
      </c>
      <c r="I2574" s="3" t="s">
        <v>1154</v>
      </c>
      <c r="J2574" s="3" t="s">
        <v>1224</v>
      </c>
      <c r="K2574" s="3" t="s">
        <v>181</v>
      </c>
      <c r="L2574" s="3" t="s">
        <v>14</v>
      </c>
      <c r="M2574" s="3" t="s">
        <v>3770</v>
      </c>
      <c r="N2574" s="10"/>
    </row>
    <row r="2575" ht="12.75" spans="2:14">
      <c r="B2575" s="3">
        <v>12601</v>
      </c>
      <c r="E2575" s="91" t="s">
        <v>10</v>
      </c>
      <c r="F2575" s="91" t="s">
        <v>1225</v>
      </c>
      <c r="G2575" s="3">
        <v>1989</v>
      </c>
      <c r="H2575" s="3" t="s">
        <v>1223</v>
      </c>
      <c r="I2575" s="3" t="s">
        <v>1154</v>
      </c>
      <c r="J2575" s="3" t="s">
        <v>1224</v>
      </c>
      <c r="K2575" s="3" t="s">
        <v>181</v>
      </c>
      <c r="L2575" s="3" t="s">
        <v>14</v>
      </c>
      <c r="M2575" s="3" t="s">
        <v>3770</v>
      </c>
      <c r="N2575" s="10"/>
    </row>
    <row r="2576" ht="12.75" spans="2:14">
      <c r="B2576" s="3">
        <v>12602</v>
      </c>
      <c r="E2576" s="91" t="s">
        <v>10</v>
      </c>
      <c r="F2576" s="91" t="s">
        <v>1226</v>
      </c>
      <c r="G2576" s="3">
        <v>1989</v>
      </c>
      <c r="H2576" s="3" t="s">
        <v>1223</v>
      </c>
      <c r="I2576" s="3" t="s">
        <v>1154</v>
      </c>
      <c r="J2576" s="3" t="s">
        <v>1224</v>
      </c>
      <c r="K2576" s="3" t="s">
        <v>181</v>
      </c>
      <c r="L2576" s="3" t="s">
        <v>14</v>
      </c>
      <c r="M2576" s="3" t="s">
        <v>3770</v>
      </c>
      <c r="N2576" s="10"/>
    </row>
    <row r="2577" ht="12.75" spans="2:14">
      <c r="B2577" s="3">
        <v>12603</v>
      </c>
      <c r="E2577" s="91" t="s">
        <v>10</v>
      </c>
      <c r="F2577" s="91" t="s">
        <v>3667</v>
      </c>
      <c r="G2577" s="3">
        <v>1989</v>
      </c>
      <c r="H2577" s="3" t="s">
        <v>131</v>
      </c>
      <c r="I2577" s="3" t="s">
        <v>1154</v>
      </c>
      <c r="J2577" s="3">
        <v>33</v>
      </c>
      <c r="K2577" s="3" t="s">
        <v>181</v>
      </c>
      <c r="L2577" s="3" t="s">
        <v>27</v>
      </c>
      <c r="M2577" s="3" t="s">
        <v>3770</v>
      </c>
      <c r="N2577" s="10"/>
    </row>
    <row r="2578" ht="12.75" spans="2:14">
      <c r="B2578" s="3">
        <v>12604</v>
      </c>
      <c r="E2578" s="220"/>
      <c r="F2578" s="91" t="s">
        <v>2056</v>
      </c>
      <c r="G2578" s="3">
        <v>1989</v>
      </c>
      <c r="H2578" s="3" t="s">
        <v>1072</v>
      </c>
      <c r="I2578" s="3" t="s">
        <v>2016</v>
      </c>
      <c r="J2578" s="3">
        <v>56</v>
      </c>
      <c r="K2578" s="3" t="s">
        <v>181</v>
      </c>
      <c r="L2578" s="3" t="s">
        <v>14</v>
      </c>
      <c r="M2578" s="3" t="s">
        <v>4765</v>
      </c>
      <c r="N2578" s="10"/>
    </row>
    <row r="2579" ht="12.75" spans="2:14">
      <c r="B2579" s="3">
        <v>12605</v>
      </c>
      <c r="E2579" s="220"/>
      <c r="F2579" s="91" t="s">
        <v>2057</v>
      </c>
      <c r="G2579" s="3">
        <v>1989</v>
      </c>
      <c r="H2579" s="3" t="s">
        <v>1072</v>
      </c>
      <c r="I2579" s="3" t="s">
        <v>2016</v>
      </c>
      <c r="J2579" s="3">
        <v>56</v>
      </c>
      <c r="K2579" s="3" t="s">
        <v>181</v>
      </c>
      <c r="L2579" s="3" t="s">
        <v>14</v>
      </c>
      <c r="M2579" s="3" t="s">
        <v>4765</v>
      </c>
      <c r="N2579" s="10"/>
    </row>
    <row r="2580" ht="12.75" spans="2:14">
      <c r="B2580" s="3">
        <v>12606</v>
      </c>
      <c r="E2580" s="220"/>
      <c r="F2580" s="91" t="s">
        <v>2058</v>
      </c>
      <c r="G2580" s="3">
        <v>1989</v>
      </c>
      <c r="H2580" s="3" t="s">
        <v>1072</v>
      </c>
      <c r="I2580" s="3" t="s">
        <v>2016</v>
      </c>
      <c r="J2580" s="3">
        <v>56</v>
      </c>
      <c r="K2580" s="3" t="s">
        <v>181</v>
      </c>
      <c r="L2580" s="3" t="s">
        <v>14</v>
      </c>
      <c r="M2580" s="3" t="s">
        <v>4765</v>
      </c>
      <c r="N2580" s="10"/>
    </row>
    <row r="2581" ht="12.75" spans="2:14">
      <c r="B2581" s="3">
        <v>12607</v>
      </c>
      <c r="E2581" s="220"/>
      <c r="F2581" s="91" t="s">
        <v>2988</v>
      </c>
      <c r="G2581" s="3">
        <v>1989</v>
      </c>
      <c r="H2581" s="3" t="s">
        <v>1072</v>
      </c>
      <c r="I2581" s="3" t="s">
        <v>2016</v>
      </c>
      <c r="J2581" s="3">
        <v>56</v>
      </c>
      <c r="K2581" s="3" t="s">
        <v>181</v>
      </c>
      <c r="L2581" s="3" t="s">
        <v>27</v>
      </c>
      <c r="M2581" s="3" t="s">
        <v>4765</v>
      </c>
      <c r="N2581" s="10"/>
    </row>
    <row r="2582" ht="12.75" spans="2:14">
      <c r="B2582" s="3">
        <v>12608</v>
      </c>
      <c r="E2582" s="220"/>
      <c r="F2582" s="91" t="s">
        <v>2851</v>
      </c>
      <c r="G2582" s="3">
        <v>1989</v>
      </c>
      <c r="H2582" s="3" t="s">
        <v>1072</v>
      </c>
      <c r="I2582" s="3" t="s">
        <v>2363</v>
      </c>
      <c r="J2582" s="3">
        <v>23</v>
      </c>
      <c r="K2582" s="3" t="s">
        <v>181</v>
      </c>
      <c r="L2582" s="3" t="s">
        <v>27</v>
      </c>
      <c r="M2582" s="3" t="s">
        <v>4765</v>
      </c>
      <c r="N2582" s="10"/>
    </row>
    <row r="2583" ht="12.75" spans="2:14">
      <c r="B2583" s="3">
        <v>12609</v>
      </c>
      <c r="E2583" s="91" t="s">
        <v>66</v>
      </c>
      <c r="F2583" s="91" t="s">
        <v>3046</v>
      </c>
      <c r="G2583" s="3">
        <v>1990</v>
      </c>
      <c r="H2583" s="3" t="s">
        <v>1072</v>
      </c>
      <c r="I2583" s="3" t="s">
        <v>1245</v>
      </c>
      <c r="J2583" s="3">
        <v>5</v>
      </c>
      <c r="K2583" s="3" t="s">
        <v>2640</v>
      </c>
      <c r="L2583" s="3" t="s">
        <v>3047</v>
      </c>
      <c r="M2583" s="3" t="s">
        <v>4765</v>
      </c>
      <c r="N2583" s="10"/>
    </row>
    <row r="2584" ht="12.75" spans="2:14">
      <c r="B2584" s="3">
        <v>12610</v>
      </c>
      <c r="E2584" s="91" t="s">
        <v>66</v>
      </c>
      <c r="F2584" s="91" t="s">
        <v>3048</v>
      </c>
      <c r="G2584" s="3">
        <v>1990</v>
      </c>
      <c r="H2584" s="3" t="s">
        <v>1072</v>
      </c>
      <c r="I2584" s="3" t="s">
        <v>1245</v>
      </c>
      <c r="J2584" s="3">
        <v>5</v>
      </c>
      <c r="K2584" s="3" t="s">
        <v>2640</v>
      </c>
      <c r="L2584" s="3" t="s">
        <v>3047</v>
      </c>
      <c r="M2584" s="3" t="s">
        <v>4765</v>
      </c>
      <c r="N2584" s="10"/>
    </row>
    <row r="2585" ht="12.75" spans="2:14">
      <c r="B2585" s="3">
        <v>12611</v>
      </c>
      <c r="E2585" s="91" t="s">
        <v>66</v>
      </c>
      <c r="F2585" s="91" t="s">
        <v>3049</v>
      </c>
      <c r="G2585" s="3">
        <v>1990</v>
      </c>
      <c r="H2585" s="3" t="s">
        <v>1072</v>
      </c>
      <c r="I2585" s="3" t="s">
        <v>1245</v>
      </c>
      <c r="J2585" s="3">
        <v>5</v>
      </c>
      <c r="K2585" s="3" t="s">
        <v>2640</v>
      </c>
      <c r="L2585" s="3" t="s">
        <v>3047</v>
      </c>
      <c r="M2585" s="3" t="s">
        <v>4765</v>
      </c>
      <c r="N2585" s="10"/>
    </row>
    <row r="2586" ht="12.75" spans="2:14">
      <c r="B2586" s="3">
        <v>12612</v>
      </c>
      <c r="E2586" s="91" t="s">
        <v>66</v>
      </c>
      <c r="F2586" s="91" t="s">
        <v>3050</v>
      </c>
      <c r="G2586" s="3">
        <v>1990</v>
      </c>
      <c r="H2586" s="3" t="s">
        <v>1072</v>
      </c>
      <c r="I2586" s="3" t="s">
        <v>1245</v>
      </c>
      <c r="J2586" s="3">
        <v>5</v>
      </c>
      <c r="K2586" s="3" t="s">
        <v>2640</v>
      </c>
      <c r="L2586" s="3" t="s">
        <v>3047</v>
      </c>
      <c r="M2586" s="3" t="s">
        <v>4765</v>
      </c>
      <c r="N2586" s="10"/>
    </row>
    <row r="2587" ht="12.75" spans="2:14">
      <c r="B2587" s="3">
        <v>12613</v>
      </c>
      <c r="E2587" s="91" t="s">
        <v>66</v>
      </c>
      <c r="F2587" s="91" t="s">
        <v>3051</v>
      </c>
      <c r="G2587" s="3">
        <v>1990</v>
      </c>
      <c r="H2587" s="3" t="s">
        <v>1072</v>
      </c>
      <c r="I2587" s="3" t="s">
        <v>1245</v>
      </c>
      <c r="J2587" s="3">
        <v>5</v>
      </c>
      <c r="K2587" s="3" t="s">
        <v>2640</v>
      </c>
      <c r="L2587" s="3" t="s">
        <v>147</v>
      </c>
      <c r="M2587" s="3" t="s">
        <v>4765</v>
      </c>
      <c r="N2587" s="10"/>
    </row>
    <row r="2588" ht="12.75" spans="2:14">
      <c r="B2588" s="3">
        <v>12614</v>
      </c>
      <c r="E2588" s="91" t="s">
        <v>66</v>
      </c>
      <c r="F2588" s="91" t="s">
        <v>3052</v>
      </c>
      <c r="G2588" s="3">
        <v>1990</v>
      </c>
      <c r="H2588" s="3" t="s">
        <v>1072</v>
      </c>
      <c r="I2588" s="3" t="s">
        <v>1245</v>
      </c>
      <c r="J2588" s="3">
        <v>5</v>
      </c>
      <c r="K2588" s="3" t="s">
        <v>2640</v>
      </c>
      <c r="L2588" s="3" t="s">
        <v>3047</v>
      </c>
      <c r="M2588" s="3" t="s">
        <v>4765</v>
      </c>
      <c r="N2588" s="10"/>
    </row>
    <row r="2589" ht="12.75" spans="2:14">
      <c r="B2589" s="3">
        <v>12615</v>
      </c>
      <c r="E2589" s="91" t="s">
        <v>66</v>
      </c>
      <c r="F2589" s="91" t="s">
        <v>3053</v>
      </c>
      <c r="G2589" s="3">
        <v>1990</v>
      </c>
      <c r="H2589" s="3" t="s">
        <v>1072</v>
      </c>
      <c r="I2589" s="3" t="s">
        <v>1245</v>
      </c>
      <c r="J2589" s="3">
        <v>5</v>
      </c>
      <c r="K2589" s="3" t="s">
        <v>2640</v>
      </c>
      <c r="L2589" s="3" t="s">
        <v>147</v>
      </c>
      <c r="M2589" s="3" t="s">
        <v>4765</v>
      </c>
      <c r="N2589" s="10"/>
    </row>
    <row r="2590" ht="12.75" spans="2:14">
      <c r="B2590" s="3">
        <v>12618</v>
      </c>
      <c r="E2590" s="91" t="s">
        <v>66</v>
      </c>
      <c r="F2590" s="91" t="s">
        <v>3054</v>
      </c>
      <c r="G2590" s="3">
        <v>1990</v>
      </c>
      <c r="H2590" s="3" t="s">
        <v>1072</v>
      </c>
      <c r="I2590" s="3" t="s">
        <v>1245</v>
      </c>
      <c r="J2590" s="3">
        <v>5</v>
      </c>
      <c r="K2590" s="3" t="s">
        <v>2640</v>
      </c>
      <c r="L2590" s="3" t="s">
        <v>3047</v>
      </c>
      <c r="M2590" s="3" t="s">
        <v>4765</v>
      </c>
      <c r="N2590" s="10"/>
    </row>
    <row r="2591" ht="12.75" spans="2:14">
      <c r="B2591" s="3">
        <v>12619</v>
      </c>
      <c r="E2591" s="91" t="s">
        <v>66</v>
      </c>
      <c r="F2591" s="91" t="s">
        <v>3055</v>
      </c>
      <c r="G2591" s="3">
        <v>1990</v>
      </c>
      <c r="H2591" s="3" t="s">
        <v>1072</v>
      </c>
      <c r="I2591" s="3" t="s">
        <v>1245</v>
      </c>
      <c r="J2591" s="3">
        <v>5</v>
      </c>
      <c r="K2591" s="3" t="s">
        <v>2640</v>
      </c>
      <c r="L2591" s="3" t="s">
        <v>147</v>
      </c>
      <c r="M2591" s="3" t="s">
        <v>4765</v>
      </c>
      <c r="N2591" s="10"/>
    </row>
    <row r="2592" ht="12.75" spans="2:14">
      <c r="B2592" s="3">
        <v>12620</v>
      </c>
      <c r="E2592" s="203" t="s">
        <v>66</v>
      </c>
      <c r="F2592" s="203" t="s">
        <v>3056</v>
      </c>
      <c r="G2592" s="65">
        <v>1990</v>
      </c>
      <c r="H2592" s="45" t="s">
        <v>1072</v>
      </c>
      <c r="I2592" s="45" t="s">
        <v>1245</v>
      </c>
      <c r="J2592" s="65">
        <v>5</v>
      </c>
      <c r="K2592" s="45" t="s">
        <v>2640</v>
      </c>
      <c r="L2592" s="45" t="s">
        <v>147</v>
      </c>
      <c r="M2592" s="221" t="s">
        <v>4765</v>
      </c>
      <c r="N2592" s="10"/>
    </row>
    <row r="2593" ht="12.75" spans="2:14">
      <c r="B2593" s="3">
        <v>12621</v>
      </c>
      <c r="E2593" s="91" t="s">
        <v>10</v>
      </c>
      <c r="F2593" s="91" t="s">
        <v>2852</v>
      </c>
      <c r="G2593" s="3">
        <v>1990</v>
      </c>
      <c r="H2593" s="3" t="s">
        <v>2853</v>
      </c>
      <c r="I2593" s="3" t="s">
        <v>1926</v>
      </c>
      <c r="J2593" s="3">
        <v>2</v>
      </c>
      <c r="K2593" s="3" t="s">
        <v>181</v>
      </c>
      <c r="L2593" s="3" t="s">
        <v>27</v>
      </c>
      <c r="M2593" s="3" t="s">
        <v>4765</v>
      </c>
      <c r="N2593" s="10"/>
    </row>
    <row r="2594" ht="12.75" spans="2:14">
      <c r="B2594" s="3">
        <v>12622</v>
      </c>
      <c r="E2594" s="91" t="s">
        <v>10</v>
      </c>
      <c r="F2594" s="91" t="s">
        <v>2854</v>
      </c>
      <c r="G2594" s="3">
        <v>1990</v>
      </c>
      <c r="H2594" s="3" t="s">
        <v>2853</v>
      </c>
      <c r="I2594" s="3" t="s">
        <v>1926</v>
      </c>
      <c r="J2594" s="3">
        <v>2</v>
      </c>
      <c r="K2594" s="3" t="s">
        <v>181</v>
      </c>
      <c r="L2594" s="3" t="s">
        <v>27</v>
      </c>
      <c r="M2594" s="3" t="s">
        <v>4765</v>
      </c>
      <c r="N2594" s="10"/>
    </row>
    <row r="2595" ht="12.75" spans="2:14">
      <c r="B2595" s="3">
        <v>12623</v>
      </c>
      <c r="E2595" s="91" t="s">
        <v>10</v>
      </c>
      <c r="F2595" s="91" t="s">
        <v>2989</v>
      </c>
      <c r="G2595" s="3">
        <v>1990</v>
      </c>
      <c r="H2595" s="3" t="s">
        <v>2853</v>
      </c>
      <c r="I2595" s="3" t="s">
        <v>1245</v>
      </c>
      <c r="J2595" s="3">
        <v>5</v>
      </c>
      <c r="K2595" s="3" t="s">
        <v>181</v>
      </c>
      <c r="L2595" s="3" t="s">
        <v>170</v>
      </c>
      <c r="M2595" s="3" t="s">
        <v>4765</v>
      </c>
      <c r="N2595" s="10"/>
    </row>
    <row r="2596" ht="12.75" spans="2:14">
      <c r="B2596" s="3">
        <v>12624</v>
      </c>
      <c r="E2596" s="91" t="s">
        <v>10</v>
      </c>
      <c r="F2596" s="91" t="s">
        <v>2177</v>
      </c>
      <c r="G2596" s="3">
        <v>1990</v>
      </c>
      <c r="H2596" s="3" t="s">
        <v>2118</v>
      </c>
      <c r="I2596" s="3" t="s">
        <v>1245</v>
      </c>
      <c r="J2596" s="3">
        <v>41</v>
      </c>
      <c r="K2596" s="3" t="s">
        <v>181</v>
      </c>
      <c r="L2596" s="3" t="s">
        <v>14</v>
      </c>
      <c r="M2596" s="3" t="s">
        <v>4765</v>
      </c>
      <c r="N2596" s="10"/>
    </row>
    <row r="2597" ht="12.75" spans="2:14">
      <c r="B2597" s="3">
        <v>12625</v>
      </c>
      <c r="E2597" s="91" t="s">
        <v>10</v>
      </c>
      <c r="F2597" s="91" t="s">
        <v>2010</v>
      </c>
      <c r="G2597" s="3">
        <v>1990</v>
      </c>
      <c r="H2597" s="3" t="s">
        <v>1072</v>
      </c>
      <c r="I2597" s="3" t="s">
        <v>1245</v>
      </c>
      <c r="J2597" s="3">
        <v>26</v>
      </c>
      <c r="K2597" s="3" t="s">
        <v>181</v>
      </c>
      <c r="L2597" s="3" t="s">
        <v>170</v>
      </c>
      <c r="M2597" s="3" t="s">
        <v>4765</v>
      </c>
      <c r="N2597" s="10"/>
    </row>
    <row r="2598" ht="12.75" spans="2:14">
      <c r="B2598" s="3">
        <v>12626</v>
      </c>
      <c r="E2598" s="91" t="s">
        <v>10</v>
      </c>
      <c r="F2598" s="91" t="s">
        <v>2059</v>
      </c>
      <c r="G2598" s="3">
        <v>1992</v>
      </c>
      <c r="H2598" s="3" t="s">
        <v>166</v>
      </c>
      <c r="I2598" s="3" t="s">
        <v>1245</v>
      </c>
      <c r="J2598" s="3">
        <v>205</v>
      </c>
      <c r="K2598" s="3" t="s">
        <v>181</v>
      </c>
      <c r="L2598" s="3" t="s">
        <v>14</v>
      </c>
      <c r="M2598" s="3" t="s">
        <v>4765</v>
      </c>
      <c r="N2598" s="10"/>
    </row>
    <row r="2599" ht="12.75" spans="2:14">
      <c r="B2599" s="3">
        <v>12627</v>
      </c>
      <c r="E2599" s="91" t="s">
        <v>10</v>
      </c>
      <c r="F2599" s="91" t="s">
        <v>1895</v>
      </c>
      <c r="G2599" s="3">
        <v>1992</v>
      </c>
      <c r="H2599" s="3" t="s">
        <v>1099</v>
      </c>
      <c r="I2599" s="3" t="s">
        <v>1896</v>
      </c>
      <c r="J2599" s="3">
        <v>247</v>
      </c>
      <c r="K2599" s="3" t="s">
        <v>181</v>
      </c>
      <c r="L2599" s="3" t="s">
        <v>14</v>
      </c>
      <c r="M2599" s="3" t="s">
        <v>4765</v>
      </c>
      <c r="N2599" s="10"/>
    </row>
    <row r="2600" ht="12.75" spans="2:14">
      <c r="B2600" s="3">
        <v>12628</v>
      </c>
      <c r="E2600" s="91" t="s">
        <v>10</v>
      </c>
      <c r="F2600" s="91" t="s">
        <v>1897</v>
      </c>
      <c r="G2600" s="3">
        <v>1992</v>
      </c>
      <c r="H2600" s="3" t="s">
        <v>1099</v>
      </c>
      <c r="I2600" s="3" t="s">
        <v>1896</v>
      </c>
      <c r="J2600" s="3">
        <v>247</v>
      </c>
      <c r="K2600" s="3" t="s">
        <v>181</v>
      </c>
      <c r="L2600" s="3" t="s">
        <v>14</v>
      </c>
      <c r="M2600" s="3" t="s">
        <v>4765</v>
      </c>
      <c r="N2600" s="10"/>
    </row>
    <row r="2601" ht="12.75" spans="2:14">
      <c r="B2601" s="3">
        <v>12629</v>
      </c>
      <c r="E2601" s="91" t="s">
        <v>10</v>
      </c>
      <c r="F2601" s="91" t="s">
        <v>1898</v>
      </c>
      <c r="G2601" s="3">
        <v>1992</v>
      </c>
      <c r="H2601" s="3" t="s">
        <v>1099</v>
      </c>
      <c r="I2601" s="3" t="s">
        <v>1896</v>
      </c>
      <c r="J2601" s="3">
        <v>247</v>
      </c>
      <c r="K2601" s="3" t="s">
        <v>181</v>
      </c>
      <c r="L2601" s="3" t="s">
        <v>14</v>
      </c>
      <c r="M2601" s="3" t="s">
        <v>4765</v>
      </c>
      <c r="N2601" s="10"/>
    </row>
    <row r="2602" ht="12.75" spans="2:14">
      <c r="B2602" s="3">
        <v>12630</v>
      </c>
      <c r="E2602" s="91" t="s">
        <v>10</v>
      </c>
      <c r="F2602" s="91" t="s">
        <v>2916</v>
      </c>
      <c r="G2602" s="3">
        <v>1992</v>
      </c>
      <c r="H2602" s="3" t="s">
        <v>1099</v>
      </c>
      <c r="I2602" s="3" t="s">
        <v>1896</v>
      </c>
      <c r="J2602" s="3">
        <v>201</v>
      </c>
      <c r="K2602" s="3" t="s">
        <v>4855</v>
      </c>
      <c r="L2602" s="3" t="s">
        <v>27</v>
      </c>
      <c r="M2602" s="3" t="s">
        <v>4765</v>
      </c>
      <c r="N2602" s="10"/>
    </row>
    <row r="2603" ht="12.75" spans="2:14">
      <c r="B2603" s="3">
        <v>12631</v>
      </c>
      <c r="E2603" s="91" t="s">
        <v>10</v>
      </c>
      <c r="F2603" s="91" t="s">
        <v>1899</v>
      </c>
      <c r="G2603" s="3">
        <v>1992</v>
      </c>
      <c r="H2603" s="3" t="s">
        <v>1794</v>
      </c>
      <c r="I2603" s="3" t="s">
        <v>1896</v>
      </c>
      <c r="J2603" s="3" t="s">
        <v>1900</v>
      </c>
      <c r="K2603" s="3" t="s">
        <v>1901</v>
      </c>
      <c r="L2603" s="3" t="s">
        <v>27</v>
      </c>
      <c r="M2603" s="3" t="s">
        <v>4765</v>
      </c>
      <c r="N2603" s="10"/>
    </row>
    <row r="2604" ht="12.75" spans="2:14">
      <c r="B2604" s="3">
        <v>12632</v>
      </c>
      <c r="E2604" s="91" t="s">
        <v>10</v>
      </c>
      <c r="F2604" s="91" t="s">
        <v>2990</v>
      </c>
      <c r="G2604" s="3">
        <v>1996</v>
      </c>
      <c r="H2604" s="3" t="s">
        <v>26</v>
      </c>
      <c r="I2604" s="3" t="s">
        <v>2991</v>
      </c>
      <c r="J2604" s="3">
        <v>136</v>
      </c>
      <c r="K2604" s="3" t="s">
        <v>181</v>
      </c>
      <c r="L2604" s="3" t="s">
        <v>14</v>
      </c>
      <c r="M2604" s="3" t="s">
        <v>4765</v>
      </c>
      <c r="N2604" s="10"/>
    </row>
    <row r="2605" ht="12.75" spans="2:14">
      <c r="B2605" s="3">
        <v>12633</v>
      </c>
      <c r="E2605" s="91" t="s">
        <v>10</v>
      </c>
      <c r="F2605" s="91" t="s">
        <v>2117</v>
      </c>
      <c r="G2605" s="3">
        <v>1990</v>
      </c>
      <c r="H2605" s="3" t="s">
        <v>2118</v>
      </c>
      <c r="I2605" s="3" t="s">
        <v>1245</v>
      </c>
      <c r="J2605" s="3">
        <v>41</v>
      </c>
      <c r="K2605" s="3" t="s">
        <v>181</v>
      </c>
      <c r="L2605" s="3" t="s">
        <v>14</v>
      </c>
      <c r="M2605" s="3" t="s">
        <v>4765</v>
      </c>
      <c r="N2605" s="10"/>
    </row>
    <row r="2606" ht="12.75" spans="2:14">
      <c r="B2606" s="3">
        <v>12634</v>
      </c>
      <c r="E2606" s="91" t="s">
        <v>10</v>
      </c>
      <c r="F2606" s="91" t="s">
        <v>2992</v>
      </c>
      <c r="G2606" s="3">
        <v>1996</v>
      </c>
      <c r="H2606" s="3" t="s">
        <v>26</v>
      </c>
      <c r="I2606" s="3" t="s">
        <v>2991</v>
      </c>
      <c r="J2606" s="3">
        <v>136</v>
      </c>
      <c r="K2606" s="3" t="s">
        <v>181</v>
      </c>
      <c r="L2606" s="3" t="s">
        <v>14</v>
      </c>
      <c r="M2606" s="3" t="s">
        <v>4765</v>
      </c>
      <c r="N2606" s="10"/>
    </row>
    <row r="2607" ht="12.75" spans="2:14">
      <c r="B2607" s="3">
        <v>12635</v>
      </c>
      <c r="E2607" s="91" t="s">
        <v>10</v>
      </c>
      <c r="F2607" s="91" t="s">
        <v>1902</v>
      </c>
      <c r="G2607" s="3">
        <v>1992</v>
      </c>
      <c r="H2607" s="3" t="s">
        <v>166</v>
      </c>
      <c r="I2607" s="3" t="s">
        <v>1896</v>
      </c>
      <c r="J2607" s="3">
        <v>362</v>
      </c>
      <c r="K2607" s="3" t="s">
        <v>181</v>
      </c>
      <c r="L2607" s="3" t="s">
        <v>27</v>
      </c>
      <c r="M2607" s="3" t="s">
        <v>4765</v>
      </c>
      <c r="N2607" s="10"/>
    </row>
    <row r="2608" ht="12.75" spans="2:14">
      <c r="B2608" s="3">
        <v>12637</v>
      </c>
      <c r="E2608" s="91" t="s">
        <v>10</v>
      </c>
      <c r="F2608" s="91" t="s">
        <v>1903</v>
      </c>
      <c r="G2608" s="3">
        <v>1992</v>
      </c>
      <c r="H2608" s="3" t="s">
        <v>166</v>
      </c>
      <c r="I2608" s="3" t="s">
        <v>1896</v>
      </c>
      <c r="J2608" s="3">
        <v>362</v>
      </c>
      <c r="K2608" s="3" t="s">
        <v>181</v>
      </c>
      <c r="L2608" s="3" t="s">
        <v>27</v>
      </c>
      <c r="M2608" s="3" t="s">
        <v>4765</v>
      </c>
      <c r="N2608" s="10"/>
    </row>
    <row r="2609" ht="12.75" spans="2:14">
      <c r="B2609" s="3">
        <v>12638</v>
      </c>
      <c r="E2609" s="91" t="s">
        <v>10</v>
      </c>
      <c r="F2609" s="91" t="s">
        <v>1904</v>
      </c>
      <c r="G2609" s="3">
        <v>1992</v>
      </c>
      <c r="H2609" s="3" t="s">
        <v>166</v>
      </c>
      <c r="I2609" s="3" t="s">
        <v>1896</v>
      </c>
      <c r="J2609" s="3">
        <v>362</v>
      </c>
      <c r="K2609" s="3" t="s">
        <v>181</v>
      </c>
      <c r="L2609" s="3" t="s">
        <v>27</v>
      </c>
      <c r="M2609" s="3" t="s">
        <v>4765</v>
      </c>
      <c r="N2609" s="10"/>
    </row>
    <row r="2610" ht="12.75" spans="2:14">
      <c r="B2610" s="3">
        <v>12639</v>
      </c>
      <c r="E2610" s="91" t="s">
        <v>10</v>
      </c>
      <c r="F2610" s="91" t="s">
        <v>1905</v>
      </c>
      <c r="G2610" s="3">
        <v>1992</v>
      </c>
      <c r="H2610" s="3" t="s">
        <v>166</v>
      </c>
      <c r="I2610" s="3" t="s">
        <v>1896</v>
      </c>
      <c r="J2610" s="3">
        <v>362</v>
      </c>
      <c r="K2610" s="3" t="s">
        <v>181</v>
      </c>
      <c r="L2610" s="3" t="s">
        <v>27</v>
      </c>
      <c r="M2610" s="3" t="s">
        <v>4765</v>
      </c>
      <c r="N2610" s="10"/>
    </row>
    <row r="2611" ht="12.75" spans="2:14">
      <c r="B2611" s="3">
        <v>12640</v>
      </c>
      <c r="E2611" s="91" t="s">
        <v>10</v>
      </c>
      <c r="F2611" s="91" t="s">
        <v>1906</v>
      </c>
      <c r="G2611" s="3">
        <v>1992</v>
      </c>
      <c r="H2611" s="3" t="s">
        <v>166</v>
      </c>
      <c r="I2611" s="3" t="s">
        <v>1896</v>
      </c>
      <c r="J2611" s="3">
        <v>362</v>
      </c>
      <c r="K2611" s="3" t="s">
        <v>181</v>
      </c>
      <c r="L2611" s="3" t="s">
        <v>27</v>
      </c>
      <c r="M2611" s="3" t="s">
        <v>4765</v>
      </c>
      <c r="N2611" s="10"/>
    </row>
    <row r="2612" ht="12.75" spans="2:14">
      <c r="B2612" s="3">
        <v>12641</v>
      </c>
      <c r="E2612" s="91" t="s">
        <v>10</v>
      </c>
      <c r="F2612" s="91" t="s">
        <v>1907</v>
      </c>
      <c r="G2612" s="3">
        <v>1992</v>
      </c>
      <c r="H2612" s="3" t="s">
        <v>166</v>
      </c>
      <c r="I2612" s="3" t="s">
        <v>1896</v>
      </c>
      <c r="J2612" s="3">
        <v>362</v>
      </c>
      <c r="K2612" s="3" t="s">
        <v>181</v>
      </c>
      <c r="L2612" s="3" t="s">
        <v>27</v>
      </c>
      <c r="M2612" s="3" t="s">
        <v>4765</v>
      </c>
      <c r="N2612" s="10"/>
    </row>
    <row r="2613" ht="12.75" spans="2:14">
      <c r="B2613" s="3">
        <v>12642</v>
      </c>
      <c r="E2613" s="91" t="s">
        <v>10</v>
      </c>
      <c r="F2613" s="91" t="s">
        <v>1908</v>
      </c>
      <c r="G2613" s="3">
        <v>1992</v>
      </c>
      <c r="H2613" s="3" t="s">
        <v>166</v>
      </c>
      <c r="I2613" s="3" t="s">
        <v>1896</v>
      </c>
      <c r="J2613" s="3">
        <v>362</v>
      </c>
      <c r="K2613" s="3" t="s">
        <v>181</v>
      </c>
      <c r="L2613" s="3" t="s">
        <v>27</v>
      </c>
      <c r="M2613" s="3" t="s">
        <v>4765</v>
      </c>
      <c r="N2613" s="10"/>
    </row>
    <row r="2614" ht="12.75" spans="2:14">
      <c r="B2614" s="3">
        <v>12643</v>
      </c>
      <c r="E2614" s="91" t="s">
        <v>10</v>
      </c>
      <c r="F2614" s="91" t="s">
        <v>2855</v>
      </c>
      <c r="G2614" s="3">
        <v>1992</v>
      </c>
      <c r="H2614" s="3" t="s">
        <v>166</v>
      </c>
      <c r="I2614" s="3" t="s">
        <v>1896</v>
      </c>
      <c r="J2614" s="3">
        <v>362</v>
      </c>
      <c r="K2614" s="3" t="s">
        <v>181</v>
      </c>
      <c r="L2614" s="3" t="s">
        <v>170</v>
      </c>
      <c r="M2614" s="3" t="s">
        <v>4765</v>
      </c>
      <c r="N2614" s="10"/>
    </row>
    <row r="2615" ht="12.75" spans="2:14">
      <c r="B2615" s="3">
        <v>12644</v>
      </c>
      <c r="E2615" s="91" t="s">
        <v>10</v>
      </c>
      <c r="F2615" s="91" t="s">
        <v>2856</v>
      </c>
      <c r="G2615" s="3">
        <v>1992</v>
      </c>
      <c r="H2615" s="3" t="s">
        <v>166</v>
      </c>
      <c r="I2615" s="3" t="s">
        <v>1896</v>
      </c>
      <c r="J2615" s="3">
        <v>362</v>
      </c>
      <c r="K2615" s="3" t="s">
        <v>181</v>
      </c>
      <c r="L2615" s="3" t="s">
        <v>977</v>
      </c>
      <c r="M2615" s="3" t="s">
        <v>4765</v>
      </c>
      <c r="N2615" s="10"/>
    </row>
    <row r="2616" ht="12.75" spans="2:14">
      <c r="B2616" s="3">
        <v>12645</v>
      </c>
      <c r="E2616" s="91" t="s">
        <v>10</v>
      </c>
      <c r="F2616" s="91" t="s">
        <v>2857</v>
      </c>
      <c r="G2616" s="3">
        <v>1992</v>
      </c>
      <c r="H2616" s="3" t="s">
        <v>166</v>
      </c>
      <c r="I2616" s="3" t="s">
        <v>1896</v>
      </c>
      <c r="J2616" s="3">
        <v>362</v>
      </c>
      <c r="K2616" s="3" t="s">
        <v>181</v>
      </c>
      <c r="L2616" s="3" t="s">
        <v>977</v>
      </c>
      <c r="M2616" s="3" t="s">
        <v>4765</v>
      </c>
      <c r="N2616" s="10"/>
    </row>
    <row r="2617" ht="12.75" spans="2:14">
      <c r="B2617" s="3">
        <v>12646</v>
      </c>
      <c r="E2617" s="91" t="s">
        <v>10</v>
      </c>
      <c r="F2617" s="91" t="s">
        <v>2993</v>
      </c>
      <c r="G2617" s="3">
        <v>1992</v>
      </c>
      <c r="H2617" s="3" t="s">
        <v>1988</v>
      </c>
      <c r="I2617" s="3" t="s">
        <v>1896</v>
      </c>
      <c r="J2617" s="3">
        <v>442</v>
      </c>
      <c r="K2617" s="3" t="s">
        <v>181</v>
      </c>
      <c r="L2617" s="3" t="s">
        <v>27</v>
      </c>
      <c r="M2617" s="3" t="s">
        <v>4765</v>
      </c>
      <c r="N2617" s="10"/>
    </row>
    <row r="2618" ht="12.75" spans="2:14">
      <c r="B2618" s="3">
        <v>12647</v>
      </c>
      <c r="E2618" s="91" t="s">
        <v>10</v>
      </c>
      <c r="F2618" s="91" t="s">
        <v>3033</v>
      </c>
      <c r="G2618" s="3">
        <v>1989</v>
      </c>
      <c r="H2618" s="3" t="s">
        <v>1072</v>
      </c>
      <c r="I2618" s="3" t="s">
        <v>1861</v>
      </c>
      <c r="J2618" s="3">
        <v>156</v>
      </c>
      <c r="K2618" s="3" t="s">
        <v>181</v>
      </c>
      <c r="L2618" s="3" t="s">
        <v>14</v>
      </c>
      <c r="M2618" s="3" t="s">
        <v>4765</v>
      </c>
      <c r="N2618" s="10"/>
    </row>
    <row r="2619" ht="12.75" spans="2:14">
      <c r="B2619" s="3">
        <v>12648</v>
      </c>
      <c r="E2619" s="91" t="s">
        <v>10</v>
      </c>
      <c r="F2619" s="91" t="s">
        <v>1953</v>
      </c>
      <c r="G2619" s="3">
        <v>1987</v>
      </c>
      <c r="H2619" s="3" t="s">
        <v>1072</v>
      </c>
      <c r="I2619" s="3" t="s">
        <v>1954</v>
      </c>
      <c r="J2619" s="3">
        <v>118</v>
      </c>
      <c r="K2619" s="3" t="s">
        <v>181</v>
      </c>
      <c r="L2619" s="3" t="s">
        <v>27</v>
      </c>
      <c r="M2619" s="3" t="s">
        <v>4765</v>
      </c>
      <c r="N2619" s="10"/>
    </row>
    <row r="2620" ht="12.75" spans="2:14">
      <c r="B2620" s="3">
        <v>12649</v>
      </c>
      <c r="E2620" s="91" t="s">
        <v>10</v>
      </c>
      <c r="F2620" s="91" t="s">
        <v>3020</v>
      </c>
      <c r="G2620" s="3">
        <v>1987</v>
      </c>
      <c r="H2620" s="3" t="s">
        <v>1072</v>
      </c>
      <c r="I2620" s="3" t="s">
        <v>1954</v>
      </c>
      <c r="J2620" s="3">
        <v>118</v>
      </c>
      <c r="K2620" s="3" t="s">
        <v>181</v>
      </c>
      <c r="L2620" s="3" t="s">
        <v>27</v>
      </c>
      <c r="M2620" s="3" t="s">
        <v>4765</v>
      </c>
      <c r="N2620" s="10"/>
    </row>
    <row r="2621" ht="12.75" spans="2:14">
      <c r="B2621" s="3">
        <v>12650</v>
      </c>
      <c r="E2621" s="91" t="s">
        <v>10</v>
      </c>
      <c r="F2621" s="91" t="s">
        <v>2224</v>
      </c>
      <c r="G2621" s="3">
        <v>1987</v>
      </c>
      <c r="H2621" s="3" t="s">
        <v>1072</v>
      </c>
      <c r="I2621" s="3" t="s">
        <v>2012</v>
      </c>
      <c r="J2621" s="3">
        <v>106</v>
      </c>
      <c r="K2621" s="3" t="s">
        <v>181</v>
      </c>
      <c r="L2621" s="3" t="s">
        <v>14</v>
      </c>
      <c r="M2621" s="3" t="s">
        <v>4765</v>
      </c>
      <c r="N2621" s="10"/>
    </row>
    <row r="2622" ht="12.75" spans="2:14">
      <c r="B2622" s="3">
        <v>12651</v>
      </c>
      <c r="E2622" s="91" t="s">
        <v>10</v>
      </c>
      <c r="F2622" s="91" t="s">
        <v>2011</v>
      </c>
      <c r="G2622" s="3">
        <v>1987</v>
      </c>
      <c r="H2622" s="3" t="s">
        <v>1072</v>
      </c>
      <c r="I2622" s="3" t="s">
        <v>2012</v>
      </c>
      <c r="J2622" s="3">
        <v>106</v>
      </c>
      <c r="K2622" s="3" t="s">
        <v>181</v>
      </c>
      <c r="L2622" s="3" t="s">
        <v>27</v>
      </c>
      <c r="M2622" s="3" t="s">
        <v>4765</v>
      </c>
      <c r="N2622" s="10"/>
    </row>
    <row r="2623" ht="12.75" spans="2:14">
      <c r="B2623" s="3">
        <v>12652</v>
      </c>
      <c r="E2623" s="91" t="s">
        <v>10</v>
      </c>
      <c r="F2623" s="91" t="s">
        <v>2994</v>
      </c>
      <c r="G2623" s="3">
        <v>1987</v>
      </c>
      <c r="H2623" s="3" t="s">
        <v>1072</v>
      </c>
      <c r="I2623" s="3" t="s">
        <v>2012</v>
      </c>
      <c r="J2623" s="3">
        <v>106</v>
      </c>
      <c r="K2623" s="3" t="s">
        <v>181</v>
      </c>
      <c r="L2623" s="3" t="s">
        <v>170</v>
      </c>
      <c r="M2623" s="3" t="s">
        <v>4765</v>
      </c>
      <c r="N2623" s="10"/>
    </row>
    <row r="2624" ht="12.75" spans="2:14">
      <c r="B2624" s="3">
        <v>12653</v>
      </c>
      <c r="E2624" s="91" t="s">
        <v>10</v>
      </c>
      <c r="F2624" s="91" t="s">
        <v>2995</v>
      </c>
      <c r="G2624" s="3">
        <v>1987</v>
      </c>
      <c r="H2624" s="3" t="s">
        <v>1072</v>
      </c>
      <c r="I2624" s="3" t="s">
        <v>2900</v>
      </c>
      <c r="J2624" s="3">
        <v>68</v>
      </c>
      <c r="K2624" s="3" t="s">
        <v>181</v>
      </c>
      <c r="L2624" s="3" t="s">
        <v>27</v>
      </c>
      <c r="M2624" s="3" t="s">
        <v>4765</v>
      </c>
      <c r="N2624" s="10"/>
    </row>
    <row r="2625" ht="12.75" spans="2:14">
      <c r="B2625" s="3">
        <v>12654</v>
      </c>
      <c r="E2625" s="91" t="s">
        <v>10</v>
      </c>
      <c r="F2625" s="91" t="s">
        <v>1955</v>
      </c>
      <c r="G2625" s="3">
        <v>1987</v>
      </c>
      <c r="H2625" s="3" t="s">
        <v>1956</v>
      </c>
      <c r="I2625" s="3" t="s">
        <v>1936</v>
      </c>
      <c r="J2625" s="3">
        <v>80</v>
      </c>
      <c r="K2625" s="3" t="s">
        <v>181</v>
      </c>
      <c r="L2625" s="3" t="s">
        <v>27</v>
      </c>
      <c r="M2625" s="3" t="s">
        <v>4765</v>
      </c>
      <c r="N2625" s="10"/>
    </row>
    <row r="2626" ht="12.75" spans="2:14">
      <c r="B2626" s="3">
        <v>12655</v>
      </c>
      <c r="E2626" s="91" t="s">
        <v>10</v>
      </c>
      <c r="F2626" s="91" t="s">
        <v>2996</v>
      </c>
      <c r="G2626" s="3">
        <v>1987</v>
      </c>
      <c r="H2626" s="3" t="s">
        <v>1072</v>
      </c>
      <c r="I2626" s="3" t="s">
        <v>2900</v>
      </c>
      <c r="J2626" s="3">
        <v>68</v>
      </c>
      <c r="K2626" s="3" t="s">
        <v>181</v>
      </c>
      <c r="L2626" s="3" t="s">
        <v>27</v>
      </c>
      <c r="M2626" s="3" t="s">
        <v>4765</v>
      </c>
      <c r="N2626" s="10"/>
    </row>
    <row r="2627" ht="12.75" spans="2:14">
      <c r="B2627" s="3">
        <v>12656</v>
      </c>
      <c r="E2627" s="91" t="s">
        <v>10</v>
      </c>
      <c r="F2627" s="91" t="s">
        <v>2300</v>
      </c>
      <c r="G2627" s="3">
        <v>1987</v>
      </c>
      <c r="H2627" s="3" t="s">
        <v>1072</v>
      </c>
      <c r="I2627" s="3" t="s">
        <v>1986</v>
      </c>
      <c r="J2627" s="3">
        <v>56</v>
      </c>
      <c r="K2627" s="3" t="s">
        <v>181</v>
      </c>
      <c r="L2627" s="3" t="s">
        <v>27</v>
      </c>
      <c r="M2627" s="3" t="s">
        <v>4765</v>
      </c>
      <c r="N2627" s="10"/>
    </row>
    <row r="2628" ht="12.75" spans="2:14">
      <c r="B2628" s="3">
        <v>12657</v>
      </c>
      <c r="E2628" s="91" t="s">
        <v>10</v>
      </c>
      <c r="F2628" s="91" t="s">
        <v>1909</v>
      </c>
      <c r="G2628" s="3">
        <v>1987</v>
      </c>
      <c r="H2628" s="3" t="s">
        <v>1072</v>
      </c>
      <c r="I2628" s="3" t="s">
        <v>1910</v>
      </c>
      <c r="J2628" s="3">
        <v>37</v>
      </c>
      <c r="K2628" s="3" t="s">
        <v>181</v>
      </c>
      <c r="L2628" s="3" t="s">
        <v>27</v>
      </c>
      <c r="M2628" s="3" t="s">
        <v>4765</v>
      </c>
      <c r="N2628" s="10"/>
    </row>
    <row r="2629" ht="12.75" spans="2:14">
      <c r="B2629" s="3">
        <v>12658</v>
      </c>
      <c r="E2629" s="91" t="s">
        <v>10</v>
      </c>
      <c r="F2629" s="91" t="s">
        <v>2997</v>
      </c>
      <c r="G2629" s="3">
        <v>1987</v>
      </c>
      <c r="H2629" s="3" t="s">
        <v>1072</v>
      </c>
      <c r="I2629" s="3" t="s">
        <v>1875</v>
      </c>
      <c r="J2629" s="3">
        <v>30</v>
      </c>
      <c r="K2629" s="3" t="s">
        <v>181</v>
      </c>
      <c r="L2629" s="3" t="s">
        <v>27</v>
      </c>
      <c r="M2629" s="3" t="s">
        <v>4765</v>
      </c>
      <c r="N2629" s="10"/>
    </row>
    <row r="2630" ht="12.75" spans="2:14">
      <c r="B2630" s="3">
        <v>12659</v>
      </c>
      <c r="E2630" s="91" t="s">
        <v>10</v>
      </c>
      <c r="F2630" s="91" t="s">
        <v>2998</v>
      </c>
      <c r="G2630" s="3">
        <v>1987</v>
      </c>
      <c r="H2630" s="3" t="s">
        <v>1072</v>
      </c>
      <c r="I2630" s="3" t="s">
        <v>1875</v>
      </c>
      <c r="J2630" s="3">
        <v>30</v>
      </c>
      <c r="K2630" s="3" t="s">
        <v>181</v>
      </c>
      <c r="L2630" s="3" t="s">
        <v>27</v>
      </c>
      <c r="M2630" s="3" t="s">
        <v>4765</v>
      </c>
      <c r="N2630" s="10"/>
    </row>
    <row r="2631" ht="12.75" spans="2:14">
      <c r="B2631" s="3">
        <v>12660</v>
      </c>
      <c r="E2631" s="91" t="s">
        <v>10</v>
      </c>
      <c r="F2631" s="201">
        <v>52171101</v>
      </c>
      <c r="G2631" s="3">
        <v>1987</v>
      </c>
      <c r="H2631" s="3" t="s">
        <v>1072</v>
      </c>
      <c r="I2631" s="3" t="s">
        <v>2013</v>
      </c>
      <c r="J2631" s="3">
        <v>35</v>
      </c>
      <c r="K2631" s="3" t="s">
        <v>181</v>
      </c>
      <c r="L2631" s="3" t="s">
        <v>170</v>
      </c>
      <c r="M2631" s="3" t="s">
        <v>4765</v>
      </c>
      <c r="N2631" s="10"/>
    </row>
    <row r="2632" ht="12.75" spans="2:14">
      <c r="B2632" s="3">
        <v>12661</v>
      </c>
      <c r="E2632" s="91" t="s">
        <v>10</v>
      </c>
      <c r="F2632" s="201">
        <v>52171105</v>
      </c>
      <c r="G2632" s="3">
        <v>1987</v>
      </c>
      <c r="H2632" s="3" t="s">
        <v>1072</v>
      </c>
      <c r="I2632" s="3" t="s">
        <v>2013</v>
      </c>
      <c r="J2632" s="3">
        <v>35</v>
      </c>
      <c r="K2632" s="3" t="s">
        <v>181</v>
      </c>
      <c r="L2632" s="3" t="s">
        <v>27</v>
      </c>
      <c r="M2632" s="3" t="s">
        <v>4765</v>
      </c>
      <c r="N2632" s="10"/>
    </row>
    <row r="2633" ht="12.75" spans="2:14">
      <c r="B2633" s="3">
        <v>12662</v>
      </c>
      <c r="E2633" s="91" t="s">
        <v>10</v>
      </c>
      <c r="F2633" s="201">
        <v>52171103</v>
      </c>
      <c r="G2633" s="3">
        <v>1987</v>
      </c>
      <c r="H2633" s="3" t="s">
        <v>1072</v>
      </c>
      <c r="I2633" s="3" t="s">
        <v>2013</v>
      </c>
      <c r="J2633" s="3">
        <v>35</v>
      </c>
      <c r="K2633" s="3" t="s">
        <v>181</v>
      </c>
      <c r="L2633" s="3" t="s">
        <v>27</v>
      </c>
      <c r="M2633" s="3" t="s">
        <v>4765</v>
      </c>
      <c r="N2633" s="10"/>
    </row>
    <row r="2634" ht="12.75" spans="2:14">
      <c r="B2634" s="3">
        <v>12663</v>
      </c>
      <c r="E2634" s="91" t="s">
        <v>10</v>
      </c>
      <c r="F2634" s="91" t="s">
        <v>2225</v>
      </c>
      <c r="G2634" s="3">
        <v>1987</v>
      </c>
      <c r="H2634" s="3" t="s">
        <v>1072</v>
      </c>
      <c r="I2634" s="3" t="s">
        <v>1857</v>
      </c>
      <c r="J2634" s="3">
        <v>9</v>
      </c>
      <c r="K2634" s="3" t="s">
        <v>181</v>
      </c>
      <c r="L2634" s="3" t="s">
        <v>27</v>
      </c>
      <c r="M2634" s="3" t="s">
        <v>4765</v>
      </c>
      <c r="N2634" s="10"/>
    </row>
    <row r="2635" ht="12.75" spans="2:14">
      <c r="B2635" s="3">
        <v>12664</v>
      </c>
      <c r="E2635" s="91" t="s">
        <v>10</v>
      </c>
      <c r="F2635" s="91" t="s">
        <v>1957</v>
      </c>
      <c r="G2635" s="3">
        <v>1987</v>
      </c>
      <c r="H2635" s="3" t="s">
        <v>1072</v>
      </c>
      <c r="I2635" s="3" t="s">
        <v>1958</v>
      </c>
      <c r="J2635" s="3">
        <v>1</v>
      </c>
      <c r="K2635" s="3" t="s">
        <v>181</v>
      </c>
      <c r="L2635" s="3" t="s">
        <v>170</v>
      </c>
      <c r="M2635" s="3" t="s">
        <v>4765</v>
      </c>
      <c r="N2635" s="10"/>
    </row>
    <row r="2636" ht="12.75" spans="2:14">
      <c r="B2636" s="3">
        <v>12665</v>
      </c>
      <c r="E2636" s="91" t="s">
        <v>10</v>
      </c>
      <c r="F2636" s="91" t="s">
        <v>1959</v>
      </c>
      <c r="G2636" s="3">
        <v>1987</v>
      </c>
      <c r="H2636" s="3" t="s">
        <v>1072</v>
      </c>
      <c r="I2636" s="3" t="s">
        <v>1958</v>
      </c>
      <c r="J2636" s="3">
        <v>1</v>
      </c>
      <c r="K2636" s="3" t="s">
        <v>181</v>
      </c>
      <c r="L2636" s="3" t="s">
        <v>170</v>
      </c>
      <c r="M2636" s="3" t="s">
        <v>4765</v>
      </c>
      <c r="N2636" s="10"/>
    </row>
    <row r="2637" ht="12.75" spans="2:14">
      <c r="B2637" s="3">
        <v>12666</v>
      </c>
      <c r="C2637" s="3"/>
      <c r="E2637" s="91" t="s">
        <v>10</v>
      </c>
      <c r="F2637" s="91" t="s">
        <v>2014</v>
      </c>
      <c r="G2637" s="3">
        <v>1987</v>
      </c>
      <c r="H2637" s="3" t="s">
        <v>1072</v>
      </c>
      <c r="I2637" s="3" t="s">
        <v>2013</v>
      </c>
      <c r="J2637" s="3">
        <v>35</v>
      </c>
      <c r="K2637" s="3" t="s">
        <v>181</v>
      </c>
      <c r="L2637" s="3" t="s">
        <v>27</v>
      </c>
      <c r="M2637" s="3" t="s">
        <v>4765</v>
      </c>
      <c r="N2637" s="10"/>
    </row>
    <row r="2638" ht="12.75" spans="2:14">
      <c r="B2638" s="3">
        <v>12667</v>
      </c>
      <c r="E2638" s="91" t="s">
        <v>66</v>
      </c>
      <c r="F2638" s="91" t="s">
        <v>1911</v>
      </c>
      <c r="G2638" s="3">
        <v>1987</v>
      </c>
      <c r="H2638" s="3" t="s">
        <v>1072</v>
      </c>
      <c r="I2638" s="3" t="s">
        <v>1857</v>
      </c>
      <c r="J2638" s="3">
        <v>9</v>
      </c>
      <c r="K2638" s="3" t="s">
        <v>181</v>
      </c>
      <c r="L2638" s="3" t="s">
        <v>1912</v>
      </c>
      <c r="M2638" s="3" t="s">
        <v>4765</v>
      </c>
      <c r="N2638" s="10"/>
    </row>
    <row r="2639" ht="12.75" spans="2:14">
      <c r="B2639" s="3">
        <v>12668</v>
      </c>
      <c r="E2639" s="91" t="s">
        <v>10</v>
      </c>
      <c r="F2639" s="91" t="s">
        <v>2015</v>
      </c>
      <c r="G2639" s="3">
        <v>1989</v>
      </c>
      <c r="H2639" s="3" t="s">
        <v>1072</v>
      </c>
      <c r="I2639" s="3" t="s">
        <v>2016</v>
      </c>
      <c r="J2639" s="3">
        <v>56</v>
      </c>
      <c r="K2639" s="3" t="s">
        <v>181</v>
      </c>
      <c r="L2639" s="3" t="s">
        <v>14</v>
      </c>
      <c r="M2639" s="3" t="s">
        <v>4765</v>
      </c>
      <c r="N2639" s="10"/>
    </row>
    <row r="2640" ht="12.75" spans="2:14">
      <c r="B2640" s="3">
        <v>12669</v>
      </c>
      <c r="E2640" s="91" t="s">
        <v>10</v>
      </c>
      <c r="F2640" s="91" t="s">
        <v>1667</v>
      </c>
      <c r="G2640" s="3">
        <v>1994</v>
      </c>
      <c r="H2640" s="3" t="s">
        <v>1244</v>
      </c>
      <c r="I2640" s="3" t="s">
        <v>1245</v>
      </c>
      <c r="J2640" s="3">
        <v>633</v>
      </c>
      <c r="K2640" s="3" t="s">
        <v>1246</v>
      </c>
      <c r="L2640" s="3" t="s">
        <v>14</v>
      </c>
      <c r="M2640" s="3" t="s">
        <v>3770</v>
      </c>
      <c r="N2640" s="10"/>
    </row>
    <row r="2641" ht="12.75" spans="2:14">
      <c r="B2641" s="3">
        <v>12670</v>
      </c>
      <c r="E2641" s="91" t="s">
        <v>10</v>
      </c>
      <c r="F2641" s="91" t="s">
        <v>1668</v>
      </c>
      <c r="G2641" s="3">
        <v>1994</v>
      </c>
      <c r="H2641" s="3" t="s">
        <v>1244</v>
      </c>
      <c r="I2641" s="3" t="s">
        <v>1245</v>
      </c>
      <c r="J2641" s="3">
        <v>633</v>
      </c>
      <c r="K2641" s="3" t="s">
        <v>1246</v>
      </c>
      <c r="L2641" s="3" t="s">
        <v>14</v>
      </c>
      <c r="M2641" s="3" t="s">
        <v>3770</v>
      </c>
      <c r="N2641" s="10"/>
    </row>
    <row r="2642" ht="12.75" spans="2:14">
      <c r="B2642" s="3">
        <v>12671</v>
      </c>
      <c r="E2642" s="91" t="s">
        <v>10</v>
      </c>
      <c r="F2642" s="91" t="s">
        <v>1669</v>
      </c>
      <c r="G2642" s="3">
        <v>1994</v>
      </c>
      <c r="H2642" s="3" t="s">
        <v>1244</v>
      </c>
      <c r="I2642" s="3" t="s">
        <v>1245</v>
      </c>
      <c r="J2642" s="3">
        <v>633</v>
      </c>
      <c r="K2642" s="3" t="s">
        <v>1246</v>
      </c>
      <c r="L2642" s="3" t="s">
        <v>14</v>
      </c>
      <c r="M2642" s="3" t="s">
        <v>3770</v>
      </c>
      <c r="N2642" s="10"/>
    </row>
    <row r="2643" ht="12.75" spans="2:14">
      <c r="B2643" s="3">
        <v>12672</v>
      </c>
      <c r="E2643" s="91" t="s">
        <v>10</v>
      </c>
      <c r="F2643" s="91" t="s">
        <v>1670</v>
      </c>
      <c r="G2643" s="3">
        <v>1994</v>
      </c>
      <c r="H2643" s="3" t="s">
        <v>1244</v>
      </c>
      <c r="I2643" s="3" t="s">
        <v>1245</v>
      </c>
      <c r="J2643" s="3">
        <v>633</v>
      </c>
      <c r="K2643" s="3" t="s">
        <v>1246</v>
      </c>
      <c r="L2643" s="3" t="s">
        <v>14</v>
      </c>
      <c r="M2643" s="3" t="s">
        <v>3770</v>
      </c>
      <c r="N2643" s="10"/>
    </row>
    <row r="2644" ht="12.75" spans="2:14">
      <c r="B2644" s="3">
        <v>12673</v>
      </c>
      <c r="E2644" s="91" t="s">
        <v>10</v>
      </c>
      <c r="F2644" s="91" t="s">
        <v>1671</v>
      </c>
      <c r="G2644" s="3">
        <v>1994</v>
      </c>
      <c r="H2644" s="3" t="s">
        <v>1244</v>
      </c>
      <c r="I2644" s="3" t="s">
        <v>1245</v>
      </c>
      <c r="J2644" s="3">
        <v>633</v>
      </c>
      <c r="K2644" s="3" t="s">
        <v>1246</v>
      </c>
      <c r="L2644" s="3" t="s">
        <v>14</v>
      </c>
      <c r="M2644" s="3" t="s">
        <v>3770</v>
      </c>
      <c r="N2644" s="10"/>
    </row>
    <row r="2645" ht="12.75" spans="2:14">
      <c r="B2645" s="3">
        <v>12674</v>
      </c>
      <c r="E2645" s="91" t="s">
        <v>10</v>
      </c>
      <c r="F2645" s="91" t="s">
        <v>1672</v>
      </c>
      <c r="G2645" s="3">
        <v>1994</v>
      </c>
      <c r="H2645" s="3" t="s">
        <v>1244</v>
      </c>
      <c r="I2645" s="3" t="s">
        <v>1245</v>
      </c>
      <c r="J2645" s="3">
        <v>633</v>
      </c>
      <c r="K2645" s="3" t="s">
        <v>1246</v>
      </c>
      <c r="L2645" s="3" t="s">
        <v>14</v>
      </c>
      <c r="M2645" s="3" t="s">
        <v>3770</v>
      </c>
      <c r="N2645" s="10"/>
    </row>
    <row r="2646" ht="12.75" spans="2:14">
      <c r="B2646" s="3">
        <v>12675</v>
      </c>
      <c r="E2646" s="91" t="s">
        <v>10</v>
      </c>
      <c r="F2646" s="91" t="s">
        <v>1673</v>
      </c>
      <c r="G2646" s="3">
        <v>1994</v>
      </c>
      <c r="H2646" s="3" t="s">
        <v>1244</v>
      </c>
      <c r="I2646" s="3" t="s">
        <v>1245</v>
      </c>
      <c r="J2646" s="3">
        <v>633</v>
      </c>
      <c r="K2646" s="3" t="s">
        <v>1246</v>
      </c>
      <c r="L2646" s="3" t="s">
        <v>14</v>
      </c>
      <c r="M2646" s="3" t="s">
        <v>3770</v>
      </c>
      <c r="N2646" s="10"/>
    </row>
    <row r="2647" ht="12.75" spans="2:14">
      <c r="B2647" s="3">
        <v>12676</v>
      </c>
      <c r="E2647" s="91" t="s">
        <v>10</v>
      </c>
      <c r="F2647" s="91" t="s">
        <v>1674</v>
      </c>
      <c r="G2647" s="3">
        <v>1994</v>
      </c>
      <c r="H2647" s="3" t="s">
        <v>1244</v>
      </c>
      <c r="I2647" s="3" t="s">
        <v>1245</v>
      </c>
      <c r="J2647" s="3">
        <v>633</v>
      </c>
      <c r="K2647" s="3" t="s">
        <v>1246</v>
      </c>
      <c r="L2647" s="3" t="s">
        <v>14</v>
      </c>
      <c r="M2647" s="3" t="s">
        <v>3770</v>
      </c>
      <c r="N2647" s="10"/>
    </row>
    <row r="2648" ht="12.75" spans="2:14">
      <c r="B2648" s="3">
        <v>12677</v>
      </c>
      <c r="E2648" s="91" t="s">
        <v>10</v>
      </c>
      <c r="F2648" s="91" t="s">
        <v>1675</v>
      </c>
      <c r="G2648" s="3">
        <v>1994</v>
      </c>
      <c r="H2648" s="3" t="s">
        <v>1244</v>
      </c>
      <c r="I2648" s="3" t="s">
        <v>1245</v>
      </c>
      <c r="J2648" s="3">
        <v>633</v>
      </c>
      <c r="K2648" s="3" t="s">
        <v>1246</v>
      </c>
      <c r="L2648" s="3" t="s">
        <v>14</v>
      </c>
      <c r="M2648" s="3" t="s">
        <v>3770</v>
      </c>
      <c r="N2648" s="10"/>
    </row>
    <row r="2649" ht="12.75" spans="2:14">
      <c r="B2649" s="3">
        <v>12678</v>
      </c>
      <c r="E2649" s="91" t="s">
        <v>10</v>
      </c>
      <c r="F2649" s="91" t="s">
        <v>1676</v>
      </c>
      <c r="G2649" s="3">
        <v>1994</v>
      </c>
      <c r="H2649" s="3" t="s">
        <v>1244</v>
      </c>
      <c r="I2649" s="3" t="s">
        <v>1245</v>
      </c>
      <c r="J2649" s="3">
        <v>633</v>
      </c>
      <c r="K2649" s="3" t="s">
        <v>1246</v>
      </c>
      <c r="L2649" s="3" t="s">
        <v>14</v>
      </c>
      <c r="M2649" s="3" t="s">
        <v>3770</v>
      </c>
      <c r="N2649" s="10"/>
    </row>
    <row r="2650" ht="12.75" spans="2:14">
      <c r="B2650" s="3">
        <v>12679</v>
      </c>
      <c r="E2650" s="91" t="s">
        <v>10</v>
      </c>
      <c r="F2650" s="91" t="s">
        <v>1677</v>
      </c>
      <c r="G2650" s="3">
        <v>1994</v>
      </c>
      <c r="H2650" s="3" t="s">
        <v>1244</v>
      </c>
      <c r="I2650" s="3" t="s">
        <v>1245</v>
      </c>
      <c r="J2650" s="3">
        <v>633</v>
      </c>
      <c r="K2650" s="3" t="s">
        <v>1246</v>
      </c>
      <c r="L2650" s="3" t="s">
        <v>14</v>
      </c>
      <c r="M2650" s="3" t="s">
        <v>3770</v>
      </c>
      <c r="N2650" s="10"/>
    </row>
    <row r="2651" ht="12.75" spans="2:14">
      <c r="B2651" s="3">
        <v>12680</v>
      </c>
      <c r="E2651" s="91" t="s">
        <v>10</v>
      </c>
      <c r="F2651" s="91" t="s">
        <v>1678</v>
      </c>
      <c r="G2651" s="3">
        <v>1994</v>
      </c>
      <c r="H2651" s="3" t="s">
        <v>1244</v>
      </c>
      <c r="I2651" s="3" t="s">
        <v>1245</v>
      </c>
      <c r="J2651" s="3">
        <v>633</v>
      </c>
      <c r="K2651" s="3" t="s">
        <v>1246</v>
      </c>
      <c r="L2651" s="3" t="s">
        <v>14</v>
      </c>
      <c r="M2651" s="3" t="s">
        <v>3770</v>
      </c>
      <c r="N2651" s="10"/>
    </row>
    <row r="2652" ht="12.75" spans="2:14">
      <c r="B2652" s="3">
        <v>12681</v>
      </c>
      <c r="E2652" s="91" t="s">
        <v>10</v>
      </c>
      <c r="F2652" s="91" t="s">
        <v>1679</v>
      </c>
      <c r="G2652" s="3">
        <v>1994</v>
      </c>
      <c r="H2652" s="3" t="s">
        <v>1244</v>
      </c>
      <c r="I2652" s="3" t="s">
        <v>1245</v>
      </c>
      <c r="J2652" s="3">
        <v>633</v>
      </c>
      <c r="K2652" s="3" t="s">
        <v>1246</v>
      </c>
      <c r="L2652" s="3" t="s">
        <v>14</v>
      </c>
      <c r="M2652" s="3" t="s">
        <v>3770</v>
      </c>
      <c r="N2652" s="10"/>
    </row>
    <row r="2653" ht="12.75" spans="2:14">
      <c r="B2653" s="3">
        <v>12682</v>
      </c>
      <c r="E2653" s="91" t="s">
        <v>66</v>
      </c>
      <c r="F2653" s="91" t="s">
        <v>4661</v>
      </c>
      <c r="G2653" s="3">
        <v>2001</v>
      </c>
      <c r="H2653" s="3" t="s">
        <v>1794</v>
      </c>
      <c r="I2653" s="3" t="s">
        <v>4588</v>
      </c>
      <c r="J2653" s="3">
        <v>1</v>
      </c>
      <c r="K2653" s="3" t="s">
        <v>181</v>
      </c>
      <c r="L2653" s="3" t="s">
        <v>146</v>
      </c>
      <c r="M2653" s="3" t="s">
        <v>4841</v>
      </c>
      <c r="N2653" s="10"/>
    </row>
    <row r="2654" ht="12.75" spans="2:14">
      <c r="B2654" s="3">
        <v>12683</v>
      </c>
      <c r="E2654" s="91" t="s">
        <v>10</v>
      </c>
      <c r="F2654" s="91" t="s">
        <v>4662</v>
      </c>
      <c r="G2654" s="3">
        <v>2001</v>
      </c>
      <c r="H2654" s="3" t="s">
        <v>1794</v>
      </c>
      <c r="I2654" s="3" t="s">
        <v>4588</v>
      </c>
      <c r="J2654" s="3">
        <v>1</v>
      </c>
      <c r="K2654" s="3" t="s">
        <v>181</v>
      </c>
      <c r="L2654" s="3" t="s">
        <v>984</v>
      </c>
      <c r="M2654" s="3" t="s">
        <v>4841</v>
      </c>
      <c r="N2654" s="10"/>
    </row>
    <row r="2655" ht="12.75" spans="2:14">
      <c r="B2655" s="3">
        <v>12684</v>
      </c>
      <c r="E2655" s="91" t="s">
        <v>10</v>
      </c>
      <c r="F2655" s="91" t="s">
        <v>4663</v>
      </c>
      <c r="G2655" s="3">
        <v>2001</v>
      </c>
      <c r="H2655" s="3" t="s">
        <v>1794</v>
      </c>
      <c r="I2655" s="3" t="s">
        <v>4588</v>
      </c>
      <c r="J2655" s="3">
        <v>1</v>
      </c>
      <c r="K2655" s="3" t="s">
        <v>181</v>
      </c>
      <c r="L2655" s="3" t="s">
        <v>984</v>
      </c>
      <c r="M2655" s="3" t="s">
        <v>4841</v>
      </c>
      <c r="N2655" s="10"/>
    </row>
    <row r="2656" ht="12.75" spans="2:14">
      <c r="B2656" s="3">
        <v>12685</v>
      </c>
      <c r="E2656" s="91" t="s">
        <v>10</v>
      </c>
      <c r="F2656" s="91" t="s">
        <v>4664</v>
      </c>
      <c r="G2656" s="3">
        <v>2001</v>
      </c>
      <c r="H2656" s="3" t="s">
        <v>1794</v>
      </c>
      <c r="I2656" s="3" t="s">
        <v>4588</v>
      </c>
      <c r="J2656" s="3" t="s">
        <v>4665</v>
      </c>
      <c r="K2656" s="3" t="s">
        <v>4666</v>
      </c>
      <c r="L2656" s="3" t="s">
        <v>14</v>
      </c>
      <c r="M2656" s="3" t="s">
        <v>4841</v>
      </c>
      <c r="N2656" s="10"/>
    </row>
    <row r="2657" ht="12.75" spans="2:14">
      <c r="B2657" s="3">
        <v>12686</v>
      </c>
      <c r="E2657" s="91" t="s">
        <v>10</v>
      </c>
      <c r="F2657" s="91" t="s">
        <v>4667</v>
      </c>
      <c r="G2657" s="3">
        <v>1990</v>
      </c>
      <c r="H2657" s="3" t="s">
        <v>4668</v>
      </c>
      <c r="I2657" s="3" t="s">
        <v>4595</v>
      </c>
      <c r="J2657" s="3">
        <v>50</v>
      </c>
      <c r="K2657" s="3" t="s">
        <v>181</v>
      </c>
      <c r="L2657" s="3" t="s">
        <v>14</v>
      </c>
      <c r="M2657" s="3" t="s">
        <v>3771</v>
      </c>
      <c r="N2657" s="10"/>
    </row>
    <row r="2658" ht="12.75" spans="2:14">
      <c r="B2658" s="3">
        <v>12687</v>
      </c>
      <c r="E2658" s="91" t="s">
        <v>10</v>
      </c>
      <c r="F2658" s="91" t="s">
        <v>1502</v>
      </c>
      <c r="G2658" s="3">
        <v>2020</v>
      </c>
      <c r="H2658" s="3" t="s">
        <v>861</v>
      </c>
      <c r="I2658" s="3" t="s">
        <v>1023</v>
      </c>
      <c r="J2658" s="3">
        <v>49</v>
      </c>
      <c r="K2658" s="3" t="s">
        <v>1456</v>
      </c>
      <c r="L2658" s="3" t="s">
        <v>14</v>
      </c>
      <c r="M2658" s="3" t="s">
        <v>3770</v>
      </c>
      <c r="N2658" s="10"/>
    </row>
    <row r="2659" ht="12.75" spans="2:14">
      <c r="B2659" s="3">
        <v>12688</v>
      </c>
      <c r="E2659" s="91" t="s">
        <v>10</v>
      </c>
      <c r="F2659" s="91" t="s">
        <v>823</v>
      </c>
      <c r="G2659" s="3">
        <v>1985</v>
      </c>
      <c r="H2659" s="3" t="s">
        <v>824</v>
      </c>
      <c r="I2659" s="3" t="s">
        <v>825</v>
      </c>
      <c r="J2659" s="3">
        <v>86</v>
      </c>
      <c r="K2659" s="3" t="s">
        <v>181</v>
      </c>
      <c r="L2659" s="3" t="s">
        <v>14</v>
      </c>
      <c r="M2659" s="3" t="s">
        <v>3769</v>
      </c>
      <c r="N2659" s="10"/>
    </row>
    <row r="2660" ht="12.75" spans="2:14">
      <c r="B2660" s="3">
        <v>12690</v>
      </c>
      <c r="E2660" s="91" t="s">
        <v>10</v>
      </c>
      <c r="F2660" s="91" t="s">
        <v>1503</v>
      </c>
      <c r="G2660" s="3">
        <v>1990</v>
      </c>
      <c r="H2660" s="3" t="s">
        <v>183</v>
      </c>
      <c r="I2660" s="3" t="s">
        <v>568</v>
      </c>
      <c r="J2660" s="3">
        <v>697</v>
      </c>
      <c r="K2660" s="3" t="s">
        <v>181</v>
      </c>
      <c r="L2660" s="3" t="s">
        <v>14</v>
      </c>
      <c r="M2660" s="3" t="s">
        <v>3770</v>
      </c>
      <c r="N2660" s="10"/>
    </row>
    <row r="2661" ht="12.75" spans="2:14">
      <c r="B2661" s="3">
        <v>12691</v>
      </c>
      <c r="E2661" s="91" t="s">
        <v>10</v>
      </c>
      <c r="F2661" s="91" t="s">
        <v>1504</v>
      </c>
      <c r="G2661" s="3">
        <v>1990</v>
      </c>
      <c r="H2661" s="3" t="s">
        <v>183</v>
      </c>
      <c r="I2661" s="3" t="s">
        <v>568</v>
      </c>
      <c r="J2661" s="3">
        <v>697</v>
      </c>
      <c r="K2661" s="3" t="s">
        <v>181</v>
      </c>
      <c r="L2661" s="3" t="s">
        <v>14</v>
      </c>
      <c r="M2661" s="3" t="s">
        <v>3770</v>
      </c>
      <c r="N2661" s="10"/>
    </row>
    <row r="2662" ht="12.75" spans="2:14">
      <c r="B2662" s="3">
        <v>12692</v>
      </c>
      <c r="E2662" s="91" t="s">
        <v>10</v>
      </c>
      <c r="F2662" s="91" t="s">
        <v>1505</v>
      </c>
      <c r="G2662" s="3">
        <v>1990</v>
      </c>
      <c r="H2662" s="3" t="s">
        <v>183</v>
      </c>
      <c r="I2662" s="3" t="s">
        <v>568</v>
      </c>
      <c r="J2662" s="3">
        <v>697</v>
      </c>
      <c r="K2662" s="3" t="s">
        <v>181</v>
      </c>
      <c r="L2662" s="3" t="s">
        <v>14</v>
      </c>
      <c r="M2662" s="3" t="s">
        <v>3770</v>
      </c>
      <c r="N2662" s="10"/>
    </row>
    <row r="2663" ht="12.75" spans="2:14">
      <c r="B2663" s="3">
        <v>12693</v>
      </c>
      <c r="E2663" s="91" t="s">
        <v>10</v>
      </c>
      <c r="F2663" s="91" t="s">
        <v>1506</v>
      </c>
      <c r="G2663" s="3">
        <v>1990</v>
      </c>
      <c r="H2663" s="3" t="s">
        <v>183</v>
      </c>
      <c r="I2663" s="3" t="s">
        <v>568</v>
      </c>
      <c r="J2663" s="3">
        <v>697</v>
      </c>
      <c r="K2663" s="3" t="s">
        <v>181</v>
      </c>
      <c r="L2663" s="3" t="s">
        <v>14</v>
      </c>
      <c r="M2663" s="3" t="s">
        <v>3770</v>
      </c>
      <c r="N2663" s="10"/>
    </row>
    <row r="2664" ht="12.75" spans="2:14">
      <c r="B2664" s="3">
        <v>12694</v>
      </c>
      <c r="E2664" s="91" t="s">
        <v>10</v>
      </c>
      <c r="F2664" s="91" t="s">
        <v>1507</v>
      </c>
      <c r="G2664" s="3">
        <v>1990</v>
      </c>
      <c r="H2664" s="3" t="s">
        <v>183</v>
      </c>
      <c r="I2664" s="3" t="s">
        <v>568</v>
      </c>
      <c r="J2664" s="3">
        <v>697</v>
      </c>
      <c r="K2664" s="3" t="s">
        <v>181</v>
      </c>
      <c r="L2664" s="3" t="s">
        <v>14</v>
      </c>
      <c r="M2664" s="3" t="s">
        <v>3770</v>
      </c>
      <c r="N2664" s="10"/>
    </row>
    <row r="2665" ht="12.75" spans="2:14">
      <c r="B2665" s="3">
        <v>12695</v>
      </c>
      <c r="E2665" s="91" t="s">
        <v>10</v>
      </c>
      <c r="F2665" s="91" t="s">
        <v>1508</v>
      </c>
      <c r="G2665" s="3">
        <v>1990</v>
      </c>
      <c r="H2665" s="3" t="s">
        <v>183</v>
      </c>
      <c r="I2665" s="3" t="s">
        <v>568</v>
      </c>
      <c r="J2665" s="3">
        <v>697</v>
      </c>
      <c r="K2665" s="3" t="s">
        <v>181</v>
      </c>
      <c r="L2665" s="3" t="s">
        <v>14</v>
      </c>
      <c r="M2665" s="3" t="s">
        <v>3770</v>
      </c>
      <c r="N2665" s="10"/>
    </row>
    <row r="2666" ht="12.75" spans="2:14">
      <c r="B2666" s="3">
        <v>12696</v>
      </c>
      <c r="E2666" s="91" t="s">
        <v>10</v>
      </c>
      <c r="F2666" s="91" t="s">
        <v>1509</v>
      </c>
      <c r="G2666" s="3">
        <v>1990</v>
      </c>
      <c r="H2666" s="3" t="s">
        <v>183</v>
      </c>
      <c r="I2666" s="3" t="s">
        <v>568</v>
      </c>
      <c r="J2666" s="3">
        <v>697</v>
      </c>
      <c r="K2666" s="3" t="s">
        <v>181</v>
      </c>
      <c r="L2666" s="3" t="s">
        <v>14</v>
      </c>
      <c r="M2666" s="3" t="s">
        <v>3770</v>
      </c>
      <c r="N2666" s="10"/>
    </row>
    <row r="2667" ht="12.75" spans="2:14">
      <c r="B2667" s="3">
        <v>12697</v>
      </c>
      <c r="E2667" s="91" t="s">
        <v>10</v>
      </c>
      <c r="F2667" s="91" t="s">
        <v>1510</v>
      </c>
      <c r="G2667" s="3">
        <v>1990</v>
      </c>
      <c r="H2667" s="3" t="s">
        <v>183</v>
      </c>
      <c r="I2667" s="3" t="s">
        <v>568</v>
      </c>
      <c r="J2667" s="3">
        <v>697</v>
      </c>
      <c r="K2667" s="3" t="s">
        <v>181</v>
      </c>
      <c r="L2667" s="3" t="s">
        <v>14</v>
      </c>
      <c r="M2667" s="3" t="s">
        <v>3770</v>
      </c>
      <c r="N2667" s="10"/>
    </row>
    <row r="2668" ht="12.75" spans="2:14">
      <c r="B2668" s="3">
        <v>12698</v>
      </c>
      <c r="E2668" s="91" t="s">
        <v>10</v>
      </c>
      <c r="F2668" s="91" t="s">
        <v>1511</v>
      </c>
      <c r="G2668" s="3">
        <v>1990</v>
      </c>
      <c r="H2668" s="3" t="s">
        <v>183</v>
      </c>
      <c r="I2668" s="3" t="s">
        <v>568</v>
      </c>
      <c r="J2668" s="3">
        <v>697</v>
      </c>
      <c r="K2668" s="3" t="s">
        <v>181</v>
      </c>
      <c r="L2668" s="3" t="s">
        <v>14</v>
      </c>
      <c r="M2668" s="3" t="s">
        <v>3770</v>
      </c>
      <c r="N2668" s="10"/>
    </row>
    <row r="2669" ht="12.75" spans="2:14">
      <c r="B2669" s="3">
        <v>12699</v>
      </c>
      <c r="E2669" s="91" t="s">
        <v>10</v>
      </c>
      <c r="F2669" s="91" t="s">
        <v>1512</v>
      </c>
      <c r="G2669" s="3">
        <v>1990</v>
      </c>
      <c r="H2669" s="3" t="s">
        <v>183</v>
      </c>
      <c r="I2669" s="3" t="s">
        <v>568</v>
      </c>
      <c r="J2669" s="3">
        <v>697</v>
      </c>
      <c r="K2669" s="3" t="s">
        <v>181</v>
      </c>
      <c r="L2669" s="3" t="s">
        <v>14</v>
      </c>
      <c r="M2669" s="3" t="s">
        <v>3770</v>
      </c>
      <c r="N2669" s="10"/>
    </row>
    <row r="2670" ht="12.75" spans="2:14">
      <c r="B2670" s="3">
        <v>12700</v>
      </c>
      <c r="E2670" s="91" t="s">
        <v>10</v>
      </c>
      <c r="F2670" s="91" t="s">
        <v>1513</v>
      </c>
      <c r="G2670" s="3">
        <v>1990</v>
      </c>
      <c r="H2670" s="3" t="s">
        <v>183</v>
      </c>
      <c r="I2670" s="3" t="s">
        <v>568</v>
      </c>
      <c r="J2670" s="3">
        <v>697</v>
      </c>
      <c r="K2670" s="3" t="s">
        <v>181</v>
      </c>
      <c r="L2670" s="3" t="s">
        <v>14</v>
      </c>
      <c r="M2670" s="3" t="s">
        <v>3770</v>
      </c>
      <c r="N2670" s="10"/>
    </row>
    <row r="2671" ht="12.75" spans="2:14">
      <c r="B2671" s="3">
        <v>12701</v>
      </c>
      <c r="E2671" s="91" t="s">
        <v>10</v>
      </c>
      <c r="F2671" s="91" t="s">
        <v>1514</v>
      </c>
      <c r="G2671" s="3">
        <v>1990</v>
      </c>
      <c r="H2671" s="3" t="s">
        <v>183</v>
      </c>
      <c r="I2671" s="3" t="s">
        <v>568</v>
      </c>
      <c r="J2671" s="3">
        <v>697</v>
      </c>
      <c r="K2671" s="3" t="s">
        <v>181</v>
      </c>
      <c r="L2671" s="3" t="s">
        <v>14</v>
      </c>
      <c r="M2671" s="3" t="s">
        <v>3770</v>
      </c>
      <c r="N2671" s="10"/>
    </row>
    <row r="2672" ht="12.75" spans="2:14">
      <c r="B2672" s="3">
        <v>12702</v>
      </c>
      <c r="E2672" s="91" t="s">
        <v>10</v>
      </c>
      <c r="F2672" s="91" t="s">
        <v>1515</v>
      </c>
      <c r="G2672" s="3">
        <v>1990</v>
      </c>
      <c r="H2672" s="3" t="s">
        <v>183</v>
      </c>
      <c r="I2672" s="3" t="s">
        <v>568</v>
      </c>
      <c r="J2672" s="3">
        <v>697</v>
      </c>
      <c r="K2672" s="3" t="s">
        <v>181</v>
      </c>
      <c r="L2672" s="3" t="s">
        <v>14</v>
      </c>
      <c r="M2672" s="3" t="s">
        <v>3770</v>
      </c>
      <c r="N2672" s="10"/>
    </row>
    <row r="2673" ht="12.75" spans="2:14">
      <c r="B2673" s="3">
        <v>12703</v>
      </c>
      <c r="E2673" s="91" t="s">
        <v>10</v>
      </c>
      <c r="F2673" s="91" t="s">
        <v>1516</v>
      </c>
      <c r="G2673" s="3">
        <v>1990</v>
      </c>
      <c r="H2673" s="3" t="s">
        <v>183</v>
      </c>
      <c r="I2673" s="3" t="s">
        <v>568</v>
      </c>
      <c r="J2673" s="3">
        <v>697</v>
      </c>
      <c r="K2673" s="3" t="s">
        <v>181</v>
      </c>
      <c r="L2673" s="3" t="s">
        <v>14</v>
      </c>
      <c r="M2673" s="3" t="s">
        <v>3770</v>
      </c>
      <c r="N2673" s="10"/>
    </row>
    <row r="2674" ht="12.75" spans="2:14">
      <c r="B2674" s="3">
        <v>12704</v>
      </c>
      <c r="E2674" s="91" t="s">
        <v>10</v>
      </c>
      <c r="F2674" s="91" t="s">
        <v>1517</v>
      </c>
      <c r="G2674" s="3">
        <v>1990</v>
      </c>
      <c r="H2674" s="3" t="s">
        <v>183</v>
      </c>
      <c r="I2674" s="3" t="s">
        <v>568</v>
      </c>
      <c r="J2674" s="3">
        <v>697</v>
      </c>
      <c r="K2674" s="3" t="s">
        <v>181</v>
      </c>
      <c r="L2674" s="3" t="s">
        <v>14</v>
      </c>
      <c r="M2674" s="3" t="s">
        <v>3770</v>
      </c>
      <c r="N2674" s="10"/>
    </row>
    <row r="2675" ht="12.75" spans="2:14">
      <c r="B2675" s="3">
        <v>12705</v>
      </c>
      <c r="E2675" s="91" t="s">
        <v>10</v>
      </c>
      <c r="F2675" s="91" t="s">
        <v>1518</v>
      </c>
      <c r="G2675" s="3">
        <v>1990</v>
      </c>
      <c r="H2675" s="3" t="s">
        <v>183</v>
      </c>
      <c r="I2675" s="3" t="s">
        <v>568</v>
      </c>
      <c r="J2675" s="3">
        <v>697</v>
      </c>
      <c r="K2675" s="3" t="s">
        <v>181</v>
      </c>
      <c r="L2675" s="3" t="s">
        <v>14</v>
      </c>
      <c r="M2675" s="3" t="s">
        <v>3770</v>
      </c>
      <c r="N2675" s="10"/>
    </row>
    <row r="2676" ht="12.75" spans="2:14">
      <c r="B2676" s="3">
        <v>12706</v>
      </c>
      <c r="E2676" s="91" t="s">
        <v>10</v>
      </c>
      <c r="F2676" s="91" t="s">
        <v>1519</v>
      </c>
      <c r="G2676" s="3">
        <v>1990</v>
      </c>
      <c r="H2676" s="3" t="s">
        <v>183</v>
      </c>
      <c r="I2676" s="3" t="s">
        <v>568</v>
      </c>
      <c r="J2676" s="3">
        <v>697</v>
      </c>
      <c r="K2676" s="3" t="s">
        <v>181</v>
      </c>
      <c r="L2676" s="3" t="s">
        <v>14</v>
      </c>
      <c r="M2676" s="3" t="s">
        <v>3770</v>
      </c>
      <c r="N2676" s="10"/>
    </row>
    <row r="2677" ht="12.75" spans="2:14">
      <c r="B2677" s="3">
        <v>12707</v>
      </c>
      <c r="E2677" s="91" t="s">
        <v>10</v>
      </c>
      <c r="F2677" s="91" t="s">
        <v>1520</v>
      </c>
      <c r="G2677" s="3">
        <v>1990</v>
      </c>
      <c r="H2677" s="3" t="s">
        <v>183</v>
      </c>
      <c r="I2677" s="3" t="s">
        <v>568</v>
      </c>
      <c r="J2677" s="3">
        <v>697</v>
      </c>
      <c r="K2677" s="3" t="s">
        <v>181</v>
      </c>
      <c r="L2677" s="3" t="s">
        <v>14</v>
      </c>
      <c r="M2677" s="3" t="s">
        <v>3770</v>
      </c>
      <c r="N2677" s="10"/>
    </row>
    <row r="2678" ht="12.75" spans="2:14">
      <c r="B2678" s="3">
        <v>12708</v>
      </c>
      <c r="E2678" s="91" t="s">
        <v>10</v>
      </c>
      <c r="F2678" s="91" t="s">
        <v>1521</v>
      </c>
      <c r="G2678" s="3">
        <v>1990</v>
      </c>
      <c r="H2678" s="3" t="s">
        <v>183</v>
      </c>
      <c r="I2678" s="3" t="s">
        <v>568</v>
      </c>
      <c r="J2678" s="3">
        <v>697</v>
      </c>
      <c r="K2678" s="3" t="s">
        <v>181</v>
      </c>
      <c r="L2678" s="3" t="s">
        <v>14</v>
      </c>
      <c r="M2678" s="3" t="s">
        <v>3770</v>
      </c>
      <c r="N2678" s="10"/>
    </row>
    <row r="2679" ht="12.75" spans="2:14">
      <c r="B2679" s="3">
        <v>12709</v>
      </c>
      <c r="E2679" s="91" t="s">
        <v>10</v>
      </c>
      <c r="F2679" s="91" t="s">
        <v>1522</v>
      </c>
      <c r="G2679" s="3">
        <v>1990</v>
      </c>
      <c r="H2679" s="3" t="s">
        <v>183</v>
      </c>
      <c r="I2679" s="3" t="s">
        <v>568</v>
      </c>
      <c r="J2679" s="3">
        <v>697</v>
      </c>
      <c r="K2679" s="3" t="s">
        <v>181</v>
      </c>
      <c r="L2679" s="3" t="s">
        <v>14</v>
      </c>
      <c r="M2679" s="3" t="s">
        <v>3770</v>
      </c>
      <c r="N2679" s="10"/>
    </row>
    <row r="2680" ht="12.75" spans="2:14">
      <c r="B2680" s="3">
        <v>12710</v>
      </c>
      <c r="E2680" s="91" t="s">
        <v>10</v>
      </c>
      <c r="F2680" s="91" t="s">
        <v>1523</v>
      </c>
      <c r="G2680" s="3">
        <v>1990</v>
      </c>
      <c r="H2680" s="3" t="s">
        <v>183</v>
      </c>
      <c r="I2680" s="3" t="s">
        <v>568</v>
      </c>
      <c r="J2680" s="3">
        <v>697</v>
      </c>
      <c r="K2680" s="3" t="s">
        <v>181</v>
      </c>
      <c r="L2680" s="3" t="s">
        <v>14</v>
      </c>
      <c r="M2680" s="3" t="s">
        <v>3770</v>
      </c>
      <c r="N2680" s="10"/>
    </row>
    <row r="2681" ht="12.75" spans="2:14">
      <c r="B2681" s="3">
        <v>12711</v>
      </c>
      <c r="E2681" s="91" t="s">
        <v>10</v>
      </c>
      <c r="F2681" s="91" t="s">
        <v>1524</v>
      </c>
      <c r="G2681" s="3">
        <v>1990</v>
      </c>
      <c r="H2681" s="3" t="s">
        <v>183</v>
      </c>
      <c r="I2681" s="3" t="s">
        <v>568</v>
      </c>
      <c r="J2681" s="3">
        <v>697</v>
      </c>
      <c r="K2681" s="3" t="s">
        <v>181</v>
      </c>
      <c r="L2681" s="3" t="s">
        <v>14</v>
      </c>
      <c r="M2681" s="3" t="s">
        <v>3770</v>
      </c>
      <c r="N2681" s="10"/>
    </row>
    <row r="2682" ht="12.75" spans="2:14">
      <c r="B2682" s="3">
        <v>12712</v>
      </c>
      <c r="E2682" s="91" t="s">
        <v>10</v>
      </c>
      <c r="F2682" s="91" t="s">
        <v>1525</v>
      </c>
      <c r="G2682" s="3">
        <v>1990</v>
      </c>
      <c r="H2682" s="3" t="s">
        <v>183</v>
      </c>
      <c r="I2682" s="3" t="s">
        <v>568</v>
      </c>
      <c r="J2682" s="3">
        <v>697</v>
      </c>
      <c r="K2682" s="3" t="s">
        <v>181</v>
      </c>
      <c r="L2682" s="3" t="s">
        <v>14</v>
      </c>
      <c r="M2682" s="3" t="s">
        <v>3770</v>
      </c>
      <c r="N2682" s="10"/>
    </row>
    <row r="2683" ht="12.75" spans="2:14">
      <c r="B2683" s="3">
        <v>12713</v>
      </c>
      <c r="E2683" s="91" t="s">
        <v>10</v>
      </c>
      <c r="F2683" s="91" t="s">
        <v>1526</v>
      </c>
      <c r="G2683" s="3">
        <v>1990</v>
      </c>
      <c r="H2683" s="3" t="s">
        <v>183</v>
      </c>
      <c r="I2683" s="3" t="s">
        <v>568</v>
      </c>
      <c r="J2683" s="3">
        <v>697</v>
      </c>
      <c r="K2683" s="3" t="s">
        <v>181</v>
      </c>
      <c r="L2683" s="3" t="s">
        <v>14</v>
      </c>
      <c r="M2683" s="3" t="s">
        <v>3770</v>
      </c>
      <c r="N2683" s="10"/>
    </row>
    <row r="2684" ht="12.75" spans="2:14">
      <c r="B2684" s="3">
        <v>12714</v>
      </c>
      <c r="E2684" s="91" t="s">
        <v>10</v>
      </c>
      <c r="F2684" s="91" t="s">
        <v>1527</v>
      </c>
      <c r="G2684" s="3">
        <v>1990</v>
      </c>
      <c r="H2684" s="3" t="s">
        <v>183</v>
      </c>
      <c r="I2684" s="3" t="s">
        <v>568</v>
      </c>
      <c r="J2684" s="3">
        <v>697</v>
      </c>
      <c r="K2684" s="3" t="s">
        <v>181</v>
      </c>
      <c r="L2684" s="3" t="s">
        <v>14</v>
      </c>
      <c r="M2684" s="3" t="s">
        <v>3770</v>
      </c>
      <c r="N2684" s="10"/>
    </row>
    <row r="2685" ht="12.75" spans="2:14">
      <c r="B2685" s="3">
        <v>12715</v>
      </c>
      <c r="E2685" s="91" t="s">
        <v>10</v>
      </c>
      <c r="F2685" s="91" t="s">
        <v>1528</v>
      </c>
      <c r="G2685" s="3">
        <v>1990</v>
      </c>
      <c r="H2685" s="3" t="s">
        <v>183</v>
      </c>
      <c r="I2685" s="3" t="s">
        <v>568</v>
      </c>
      <c r="J2685" s="3">
        <v>697</v>
      </c>
      <c r="K2685" s="3" t="s">
        <v>181</v>
      </c>
      <c r="L2685" s="3" t="s">
        <v>14</v>
      </c>
      <c r="M2685" s="3" t="s">
        <v>3770</v>
      </c>
      <c r="N2685" s="10"/>
    </row>
    <row r="2686" ht="12.75" spans="2:14">
      <c r="B2686" s="3">
        <v>12716</v>
      </c>
      <c r="E2686" s="91" t="s">
        <v>10</v>
      </c>
      <c r="F2686" s="91" t="s">
        <v>1529</v>
      </c>
      <c r="G2686" s="3">
        <v>1990</v>
      </c>
      <c r="H2686" s="3" t="s">
        <v>183</v>
      </c>
      <c r="I2686" s="3" t="s">
        <v>568</v>
      </c>
      <c r="J2686" s="3">
        <v>697</v>
      </c>
      <c r="K2686" s="3" t="s">
        <v>181</v>
      </c>
      <c r="L2686" s="3" t="s">
        <v>14</v>
      </c>
      <c r="M2686" s="3" t="s">
        <v>3770</v>
      </c>
      <c r="N2686" s="10"/>
    </row>
    <row r="2687" ht="12.75" spans="2:14">
      <c r="B2687" s="3">
        <v>12717</v>
      </c>
      <c r="E2687" s="91" t="s">
        <v>10</v>
      </c>
      <c r="F2687" s="91" t="s">
        <v>1530</v>
      </c>
      <c r="G2687" s="3">
        <v>1990</v>
      </c>
      <c r="H2687" s="3" t="s">
        <v>183</v>
      </c>
      <c r="I2687" s="3" t="s">
        <v>568</v>
      </c>
      <c r="J2687" s="3">
        <v>697</v>
      </c>
      <c r="K2687" s="3" t="s">
        <v>181</v>
      </c>
      <c r="L2687" s="3" t="s">
        <v>14</v>
      </c>
      <c r="M2687" s="3" t="s">
        <v>3770</v>
      </c>
      <c r="N2687" s="10"/>
    </row>
    <row r="2688" ht="12.75" spans="2:14">
      <c r="B2688" s="3">
        <v>12718</v>
      </c>
      <c r="E2688" s="91" t="s">
        <v>10</v>
      </c>
      <c r="F2688" s="91" t="s">
        <v>1227</v>
      </c>
      <c r="G2688" s="3">
        <v>2020</v>
      </c>
      <c r="H2688" s="3" t="s">
        <v>1034</v>
      </c>
      <c r="I2688" s="3" t="s">
        <v>1023</v>
      </c>
      <c r="J2688" s="3">
        <v>229</v>
      </c>
      <c r="K2688" s="3" t="s">
        <v>1228</v>
      </c>
      <c r="L2688" s="3" t="s">
        <v>40</v>
      </c>
      <c r="M2688" s="3" t="s">
        <v>3770</v>
      </c>
      <c r="N2688" s="10"/>
    </row>
    <row r="2689" ht="12.75" spans="2:14">
      <c r="B2689" s="3">
        <v>12719</v>
      </c>
      <c r="E2689" s="91" t="s">
        <v>10</v>
      </c>
      <c r="F2689" s="91" t="s">
        <v>3668</v>
      </c>
      <c r="G2689" s="3">
        <v>2020</v>
      </c>
      <c r="H2689" s="3" t="s">
        <v>970</v>
      </c>
      <c r="I2689" s="3" t="s">
        <v>1023</v>
      </c>
      <c r="J2689" s="3">
        <v>11</v>
      </c>
      <c r="K2689" s="3" t="s">
        <v>181</v>
      </c>
      <c r="L2689" s="3" t="s">
        <v>14</v>
      </c>
      <c r="M2689" s="3" t="s">
        <v>3770</v>
      </c>
      <c r="N2689" s="10"/>
    </row>
    <row r="2690" ht="12.75" spans="2:14">
      <c r="B2690" s="3">
        <v>12720</v>
      </c>
      <c r="E2690" s="91" t="s">
        <v>10</v>
      </c>
      <c r="F2690" s="91" t="s">
        <v>1098</v>
      </c>
      <c r="G2690" s="3">
        <v>2020</v>
      </c>
      <c r="H2690" s="3" t="s">
        <v>1099</v>
      </c>
      <c r="I2690" s="3" t="s">
        <v>1023</v>
      </c>
      <c r="J2690" s="3">
        <v>299</v>
      </c>
      <c r="K2690" s="3" t="s">
        <v>181</v>
      </c>
      <c r="L2690" s="3" t="s">
        <v>14</v>
      </c>
      <c r="M2690" s="3" t="s">
        <v>3770</v>
      </c>
      <c r="N2690" s="10"/>
    </row>
    <row r="2691" ht="12.75" spans="2:14">
      <c r="B2691" s="3">
        <v>12721</v>
      </c>
      <c r="E2691" s="91" t="s">
        <v>10</v>
      </c>
      <c r="F2691" s="91" t="s">
        <v>1100</v>
      </c>
      <c r="G2691" s="3">
        <v>2020</v>
      </c>
      <c r="H2691" s="3" t="s">
        <v>1034</v>
      </c>
      <c r="I2691" s="3" t="s">
        <v>1026</v>
      </c>
      <c r="J2691" s="3">
        <v>78</v>
      </c>
      <c r="K2691" s="3" t="s">
        <v>181</v>
      </c>
      <c r="L2691" s="3" t="s">
        <v>40</v>
      </c>
      <c r="M2691" s="3" t="s">
        <v>3770</v>
      </c>
      <c r="N2691" s="10"/>
    </row>
    <row r="2692" ht="12.75" spans="2:14">
      <c r="B2692" s="3">
        <v>12722</v>
      </c>
      <c r="E2692" s="91" t="s">
        <v>10</v>
      </c>
      <c r="F2692" s="91" t="s">
        <v>1229</v>
      </c>
      <c r="G2692" s="3">
        <v>2020</v>
      </c>
      <c r="H2692" s="3" t="s">
        <v>166</v>
      </c>
      <c r="I2692" s="3" t="s">
        <v>1230</v>
      </c>
      <c r="J2692" s="3">
        <v>78</v>
      </c>
      <c r="K2692" s="3" t="s">
        <v>181</v>
      </c>
      <c r="L2692" s="3" t="s">
        <v>40</v>
      </c>
      <c r="M2692" s="3" t="s">
        <v>3770</v>
      </c>
      <c r="N2692" s="10"/>
    </row>
    <row r="2693" ht="12.75" spans="2:14">
      <c r="B2693" s="3">
        <v>12723</v>
      </c>
      <c r="E2693" s="91" t="s">
        <v>10</v>
      </c>
      <c r="F2693" s="91" t="s">
        <v>1101</v>
      </c>
      <c r="G2693" s="3">
        <v>1992</v>
      </c>
      <c r="H2693" s="3" t="s">
        <v>1102</v>
      </c>
      <c r="I2693" s="3" t="s">
        <v>1076</v>
      </c>
      <c r="J2693" s="3">
        <v>2</v>
      </c>
      <c r="K2693" s="3" t="s">
        <v>181</v>
      </c>
      <c r="L2693" s="3" t="s">
        <v>14</v>
      </c>
      <c r="M2693" s="3" t="s">
        <v>3770</v>
      </c>
      <c r="N2693" s="10"/>
    </row>
    <row r="2694" ht="12.75" spans="2:14">
      <c r="B2694" s="3">
        <v>12724</v>
      </c>
      <c r="E2694" s="91" t="s">
        <v>10</v>
      </c>
      <c r="F2694" s="91" t="s">
        <v>1103</v>
      </c>
      <c r="G2694" s="3">
        <v>1992</v>
      </c>
      <c r="H2694" s="3" t="s">
        <v>1102</v>
      </c>
      <c r="I2694" s="3" t="s">
        <v>1076</v>
      </c>
      <c r="J2694" s="3">
        <v>2</v>
      </c>
      <c r="K2694" s="3" t="s">
        <v>181</v>
      </c>
      <c r="L2694" s="3" t="s">
        <v>14</v>
      </c>
      <c r="M2694" s="3" t="s">
        <v>3770</v>
      </c>
      <c r="N2694" s="10"/>
    </row>
    <row r="2695" ht="12.75" spans="2:14">
      <c r="B2695" s="3">
        <v>12725</v>
      </c>
      <c r="E2695" s="91" t="s">
        <v>10</v>
      </c>
      <c r="F2695" s="91" t="s">
        <v>4856</v>
      </c>
      <c r="G2695" s="3">
        <v>1992</v>
      </c>
      <c r="H2695" s="3" t="s">
        <v>1102</v>
      </c>
      <c r="I2695" s="3" t="s">
        <v>1076</v>
      </c>
      <c r="J2695" s="3">
        <v>2</v>
      </c>
      <c r="K2695" s="3" t="s">
        <v>181</v>
      </c>
      <c r="L2695" s="3" t="s">
        <v>14</v>
      </c>
      <c r="M2695" s="3" t="s">
        <v>3770</v>
      </c>
      <c r="N2695" s="10"/>
    </row>
    <row r="2696" ht="12.75" spans="2:14">
      <c r="B2696" s="3">
        <v>12726</v>
      </c>
      <c r="C2696" s="3"/>
      <c r="E2696" s="91" t="s">
        <v>10</v>
      </c>
      <c r="F2696" s="91" t="s">
        <v>1104</v>
      </c>
      <c r="G2696" s="3">
        <v>1992</v>
      </c>
      <c r="H2696" s="3" t="s">
        <v>1102</v>
      </c>
      <c r="I2696" s="3" t="s">
        <v>1076</v>
      </c>
      <c r="J2696" s="3">
        <v>2</v>
      </c>
      <c r="K2696" s="3" t="s">
        <v>181</v>
      </c>
      <c r="L2696" s="3" t="s">
        <v>14</v>
      </c>
      <c r="M2696" s="3" t="s">
        <v>3770</v>
      </c>
      <c r="N2696" s="10"/>
    </row>
    <row r="2697" ht="12.75" spans="2:14">
      <c r="B2697" s="3">
        <v>12727</v>
      </c>
      <c r="E2697" s="91" t="s">
        <v>10</v>
      </c>
      <c r="F2697" s="91" t="s">
        <v>1105</v>
      </c>
      <c r="G2697" s="3">
        <v>1992</v>
      </c>
      <c r="H2697" s="3" t="s">
        <v>1102</v>
      </c>
      <c r="I2697" s="3" t="s">
        <v>1076</v>
      </c>
      <c r="J2697" s="3">
        <v>2</v>
      </c>
      <c r="K2697" s="3" t="s">
        <v>181</v>
      </c>
      <c r="L2697" s="3" t="s">
        <v>14</v>
      </c>
      <c r="M2697" s="3" t="s">
        <v>3770</v>
      </c>
      <c r="N2697" s="10"/>
    </row>
    <row r="2698" ht="12.75" spans="2:14">
      <c r="B2698" s="3">
        <v>12728</v>
      </c>
      <c r="E2698" s="91" t="s">
        <v>10</v>
      </c>
      <c r="F2698" s="91" t="s">
        <v>1106</v>
      </c>
      <c r="G2698" s="3">
        <v>1992</v>
      </c>
      <c r="H2698" s="3" t="s">
        <v>1102</v>
      </c>
      <c r="I2698" s="3" t="s">
        <v>1076</v>
      </c>
      <c r="J2698" s="3">
        <v>2</v>
      </c>
      <c r="K2698" s="3" t="s">
        <v>181</v>
      </c>
      <c r="L2698" s="3" t="s">
        <v>14</v>
      </c>
      <c r="M2698" s="3" t="s">
        <v>3770</v>
      </c>
      <c r="N2698" s="10"/>
    </row>
    <row r="2699" ht="12.75" spans="2:14">
      <c r="B2699" s="3">
        <v>12729</v>
      </c>
      <c r="E2699" s="91" t="s">
        <v>10</v>
      </c>
      <c r="F2699" s="91" t="s">
        <v>1107</v>
      </c>
      <c r="G2699" s="3">
        <v>1992</v>
      </c>
      <c r="H2699" s="3" t="s">
        <v>1102</v>
      </c>
      <c r="I2699" s="3" t="s">
        <v>1076</v>
      </c>
      <c r="J2699" s="3">
        <v>2</v>
      </c>
      <c r="K2699" s="3" t="s">
        <v>181</v>
      </c>
      <c r="L2699" s="3" t="s">
        <v>14</v>
      </c>
      <c r="M2699" s="3" t="s">
        <v>3770</v>
      </c>
      <c r="N2699" s="10"/>
    </row>
    <row r="2700" ht="12.75" spans="2:14">
      <c r="B2700" s="3">
        <v>12730</v>
      </c>
      <c r="E2700" s="91" t="s">
        <v>10</v>
      </c>
      <c r="F2700" s="91" t="s">
        <v>1108</v>
      </c>
      <c r="G2700" s="3">
        <v>1992</v>
      </c>
      <c r="H2700" s="3" t="s">
        <v>1102</v>
      </c>
      <c r="I2700" s="3" t="s">
        <v>1076</v>
      </c>
      <c r="J2700" s="3">
        <v>2</v>
      </c>
      <c r="K2700" s="3" t="s">
        <v>181</v>
      </c>
      <c r="L2700" s="3" t="s">
        <v>14</v>
      </c>
      <c r="M2700" s="3" t="s">
        <v>3770</v>
      </c>
      <c r="N2700" s="10"/>
    </row>
    <row r="2701" ht="12.75" spans="2:14">
      <c r="B2701" s="3">
        <v>12731</v>
      </c>
      <c r="E2701" s="91" t="s">
        <v>10</v>
      </c>
      <c r="F2701" s="91" t="s">
        <v>1109</v>
      </c>
      <c r="G2701" s="3">
        <v>1992</v>
      </c>
      <c r="H2701" s="3" t="s">
        <v>1102</v>
      </c>
      <c r="I2701" s="3" t="s">
        <v>1076</v>
      </c>
      <c r="J2701" s="3">
        <v>2</v>
      </c>
      <c r="K2701" s="3" t="s">
        <v>181</v>
      </c>
      <c r="L2701" s="3" t="s">
        <v>14</v>
      </c>
      <c r="M2701" s="3" t="s">
        <v>3770</v>
      </c>
      <c r="N2701" s="10"/>
    </row>
    <row r="2702" ht="12.75" spans="2:14">
      <c r="B2702" s="3">
        <v>12732</v>
      </c>
      <c r="E2702" s="91" t="s">
        <v>10</v>
      </c>
      <c r="F2702" s="91" t="s">
        <v>2421</v>
      </c>
      <c r="G2702" s="3">
        <v>1996</v>
      </c>
      <c r="H2702" s="3" t="s">
        <v>2024</v>
      </c>
      <c r="I2702" s="3" t="s">
        <v>2422</v>
      </c>
      <c r="J2702" s="3">
        <v>52</v>
      </c>
      <c r="K2702" s="3" t="s">
        <v>181</v>
      </c>
      <c r="L2702" s="3" t="s">
        <v>27</v>
      </c>
      <c r="M2702" s="3" t="s">
        <v>4765</v>
      </c>
      <c r="N2702" s="10"/>
    </row>
    <row r="2703" ht="12.75" spans="2:14">
      <c r="B2703" s="3">
        <v>12733</v>
      </c>
      <c r="E2703" s="91" t="s">
        <v>10</v>
      </c>
      <c r="F2703" s="91" t="s">
        <v>2389</v>
      </c>
      <c r="G2703" s="3">
        <v>2007</v>
      </c>
      <c r="H2703" s="3" t="s">
        <v>166</v>
      </c>
      <c r="I2703" s="3" t="s">
        <v>1787</v>
      </c>
      <c r="J2703" s="3">
        <v>112</v>
      </c>
      <c r="K2703" s="3" t="s">
        <v>2390</v>
      </c>
      <c r="L2703" s="3" t="s">
        <v>14</v>
      </c>
      <c r="M2703" s="3" t="s">
        <v>4765</v>
      </c>
      <c r="N2703" s="10"/>
    </row>
    <row r="2704" ht="12.75" spans="2:14">
      <c r="B2704" s="3">
        <v>12734</v>
      </c>
      <c r="E2704" s="91" t="s">
        <v>10</v>
      </c>
      <c r="F2704" s="91" t="s">
        <v>2366</v>
      </c>
      <c r="G2704" s="3">
        <v>1981</v>
      </c>
      <c r="H2704" s="3" t="s">
        <v>166</v>
      </c>
      <c r="I2704" s="3" t="s">
        <v>1986</v>
      </c>
      <c r="J2704" s="3">
        <v>21</v>
      </c>
      <c r="K2704" s="3" t="s">
        <v>181</v>
      </c>
      <c r="L2704" s="3" t="s">
        <v>977</v>
      </c>
      <c r="M2704" s="3" t="s">
        <v>4765</v>
      </c>
      <c r="N2704" s="10"/>
    </row>
    <row r="2705" ht="12.75" spans="2:14">
      <c r="B2705" s="3">
        <v>12735</v>
      </c>
      <c r="E2705" s="91" t="s">
        <v>10</v>
      </c>
      <c r="F2705" s="91" t="s">
        <v>470</v>
      </c>
      <c r="G2705" s="3">
        <v>1982</v>
      </c>
      <c r="H2705" s="3" t="s">
        <v>166</v>
      </c>
      <c r="I2705" s="3" t="s">
        <v>471</v>
      </c>
      <c r="J2705" s="3">
        <v>211</v>
      </c>
      <c r="K2705" s="3" t="s">
        <v>181</v>
      </c>
      <c r="L2705" s="3" t="s">
        <v>14</v>
      </c>
      <c r="M2705" s="3" t="s">
        <v>3769</v>
      </c>
      <c r="N2705" s="10"/>
    </row>
    <row r="2706" ht="12.75" spans="2:14">
      <c r="B2706" s="3">
        <v>12736</v>
      </c>
      <c r="E2706" s="91" t="s">
        <v>10</v>
      </c>
      <c r="F2706" s="91" t="s">
        <v>696</v>
      </c>
      <c r="G2706" s="3">
        <v>1984</v>
      </c>
      <c r="H2706" s="3" t="s">
        <v>166</v>
      </c>
      <c r="I2706" s="3" t="s">
        <v>697</v>
      </c>
      <c r="J2706" s="3">
        <v>321</v>
      </c>
      <c r="K2706" s="3" t="s">
        <v>181</v>
      </c>
      <c r="L2706" s="3" t="s">
        <v>14</v>
      </c>
      <c r="M2706" s="3" t="s">
        <v>3769</v>
      </c>
      <c r="N2706" s="10"/>
    </row>
    <row r="2707" ht="12.75" spans="2:14">
      <c r="B2707" s="3">
        <v>12737</v>
      </c>
      <c r="E2707" s="91" t="s">
        <v>10</v>
      </c>
      <c r="F2707" s="91" t="s">
        <v>698</v>
      </c>
      <c r="G2707" s="3">
        <v>2017</v>
      </c>
      <c r="H2707" s="3" t="s">
        <v>699</v>
      </c>
      <c r="I2707" s="3" t="s">
        <v>110</v>
      </c>
      <c r="J2707" s="3">
        <v>5</v>
      </c>
      <c r="K2707" s="3" t="s">
        <v>700</v>
      </c>
      <c r="L2707" s="3" t="s">
        <v>14</v>
      </c>
      <c r="M2707" s="3" t="s">
        <v>3769</v>
      </c>
      <c r="N2707" s="10"/>
    </row>
    <row r="2708" ht="12.75" spans="2:14">
      <c r="B2708" s="3">
        <v>12738</v>
      </c>
      <c r="E2708" s="91" t="s">
        <v>66</v>
      </c>
      <c r="F2708" s="91" t="s">
        <v>4580</v>
      </c>
      <c r="G2708" s="3">
        <v>2021</v>
      </c>
      <c r="H2708" s="3" t="s">
        <v>4581</v>
      </c>
      <c r="I2708" s="3" t="s">
        <v>4582</v>
      </c>
      <c r="J2708" s="3">
        <v>4</v>
      </c>
      <c r="K2708" s="3" t="s">
        <v>4583</v>
      </c>
      <c r="L2708" s="3" t="s">
        <v>146</v>
      </c>
      <c r="M2708" s="3" t="s">
        <v>3833</v>
      </c>
      <c r="N2708" s="10"/>
    </row>
    <row r="2709" ht="12.75" spans="2:14">
      <c r="B2709" s="3">
        <v>12739</v>
      </c>
      <c r="E2709" s="91" t="s">
        <v>66</v>
      </c>
      <c r="F2709" s="91" t="s">
        <v>921</v>
      </c>
      <c r="G2709" s="3">
        <v>2020</v>
      </c>
      <c r="H2709" s="3" t="s">
        <v>398</v>
      </c>
      <c r="I2709" s="3" t="s">
        <v>180</v>
      </c>
      <c r="J2709" s="3" t="s">
        <v>922</v>
      </c>
      <c r="K2709" s="3" t="s">
        <v>923</v>
      </c>
      <c r="L2709" s="3" t="s">
        <v>152</v>
      </c>
      <c r="M2709" s="3" t="s">
        <v>3769</v>
      </c>
      <c r="N2709" s="10"/>
    </row>
    <row r="2710" ht="12.75" spans="2:14">
      <c r="B2710" s="3">
        <v>12740</v>
      </c>
      <c r="E2710" s="91" t="s">
        <v>10</v>
      </c>
      <c r="F2710" s="91" t="s">
        <v>2630</v>
      </c>
      <c r="G2710" s="3">
        <v>2003</v>
      </c>
      <c r="H2710" s="3" t="s">
        <v>2631</v>
      </c>
      <c r="I2710" s="3" t="s">
        <v>1815</v>
      </c>
      <c r="J2710" s="3">
        <v>15</v>
      </c>
      <c r="K2710" s="3" t="s">
        <v>2590</v>
      </c>
      <c r="L2710" s="3" t="s">
        <v>40</v>
      </c>
      <c r="M2710" s="3" t="s">
        <v>4765</v>
      </c>
      <c r="N2710" s="10"/>
    </row>
    <row r="2711" ht="12.75" spans="2:14">
      <c r="B2711" s="3">
        <v>12741</v>
      </c>
      <c r="E2711" s="91" t="s">
        <v>10</v>
      </c>
      <c r="F2711" s="91" t="s">
        <v>2367</v>
      </c>
      <c r="G2711" s="3">
        <v>2007</v>
      </c>
      <c r="H2711" s="3" t="s">
        <v>166</v>
      </c>
      <c r="I2711" s="3" t="s">
        <v>1787</v>
      </c>
      <c r="J2711" s="3">
        <v>112</v>
      </c>
      <c r="K2711" s="3" t="s">
        <v>1788</v>
      </c>
      <c r="L2711" s="3" t="s">
        <v>984</v>
      </c>
      <c r="M2711" s="3" t="s">
        <v>4765</v>
      </c>
      <c r="N2711" s="10"/>
    </row>
    <row r="2712" ht="12.75" spans="2:14">
      <c r="B2712" s="3">
        <v>12742</v>
      </c>
      <c r="E2712" s="91" t="s">
        <v>10</v>
      </c>
      <c r="F2712" s="91" t="s">
        <v>1376</v>
      </c>
      <c r="G2712" s="3">
        <v>2015</v>
      </c>
      <c r="H2712" s="3" t="s">
        <v>1046</v>
      </c>
      <c r="I2712" s="3" t="s">
        <v>1377</v>
      </c>
      <c r="J2712" s="3" t="s">
        <v>1378</v>
      </c>
      <c r="K2712" s="3" t="s">
        <v>181</v>
      </c>
      <c r="L2712" s="3" t="s">
        <v>40</v>
      </c>
      <c r="M2712" s="3" t="s">
        <v>3770</v>
      </c>
      <c r="N2712" s="10"/>
    </row>
    <row r="2713" ht="12.75" spans="2:14">
      <c r="B2713" s="3">
        <v>12743</v>
      </c>
      <c r="E2713" s="91" t="s">
        <v>10</v>
      </c>
      <c r="F2713" s="91" t="s">
        <v>1379</v>
      </c>
      <c r="G2713" s="3">
        <v>2015</v>
      </c>
      <c r="H2713" s="3" t="s">
        <v>1046</v>
      </c>
      <c r="I2713" s="3" t="s">
        <v>1377</v>
      </c>
      <c r="J2713" s="3" t="s">
        <v>1378</v>
      </c>
      <c r="K2713" s="3" t="s">
        <v>181</v>
      </c>
      <c r="L2713" s="3" t="s">
        <v>40</v>
      </c>
      <c r="M2713" s="3" t="s">
        <v>3770</v>
      </c>
      <c r="N2713" s="10"/>
    </row>
    <row r="2714" ht="12.75" spans="2:14">
      <c r="B2714" s="3">
        <v>12744</v>
      </c>
      <c r="E2714" s="91" t="s">
        <v>10</v>
      </c>
      <c r="F2714" s="91" t="s">
        <v>1380</v>
      </c>
      <c r="G2714" s="3">
        <v>2015</v>
      </c>
      <c r="H2714" s="3" t="s">
        <v>1046</v>
      </c>
      <c r="I2714" s="3" t="s">
        <v>1377</v>
      </c>
      <c r="J2714" s="3" t="s">
        <v>1378</v>
      </c>
      <c r="K2714" s="3" t="s">
        <v>181</v>
      </c>
      <c r="L2714" s="3" t="s">
        <v>40</v>
      </c>
      <c r="M2714" s="3" t="s">
        <v>3770</v>
      </c>
      <c r="N2714" s="10"/>
    </row>
    <row r="2715" ht="12.75" spans="2:14">
      <c r="B2715" s="3">
        <v>12745</v>
      </c>
      <c r="E2715" s="91" t="s">
        <v>10</v>
      </c>
      <c r="F2715" s="91" t="s">
        <v>1381</v>
      </c>
      <c r="G2715" s="3">
        <v>2015</v>
      </c>
      <c r="H2715" s="3" t="s">
        <v>1046</v>
      </c>
      <c r="I2715" s="3" t="s">
        <v>1377</v>
      </c>
      <c r="J2715" s="3" t="s">
        <v>1378</v>
      </c>
      <c r="K2715" s="3" t="s">
        <v>181</v>
      </c>
      <c r="L2715" s="3" t="s">
        <v>40</v>
      </c>
      <c r="M2715" s="3" t="s">
        <v>3770</v>
      </c>
      <c r="N2715" s="10"/>
    </row>
    <row r="2716" ht="12.75" spans="2:14">
      <c r="B2716" s="3">
        <v>12746</v>
      </c>
      <c r="E2716" s="91" t="s">
        <v>10</v>
      </c>
      <c r="F2716" s="91" t="s">
        <v>1382</v>
      </c>
      <c r="G2716" s="3">
        <v>2015</v>
      </c>
      <c r="H2716" s="3" t="s">
        <v>1046</v>
      </c>
      <c r="I2716" s="3" t="s">
        <v>1377</v>
      </c>
      <c r="J2716" s="3" t="s">
        <v>1378</v>
      </c>
      <c r="K2716" s="3" t="s">
        <v>181</v>
      </c>
      <c r="L2716" s="3" t="s">
        <v>40</v>
      </c>
      <c r="M2716" s="3" t="s">
        <v>3770</v>
      </c>
      <c r="N2716" s="10"/>
    </row>
    <row r="2717" ht="12.75" spans="2:14">
      <c r="B2717" s="3">
        <v>12747</v>
      </c>
      <c r="E2717" s="91" t="s">
        <v>10</v>
      </c>
      <c r="F2717" s="91" t="s">
        <v>1383</v>
      </c>
      <c r="G2717" s="3">
        <v>2015</v>
      </c>
      <c r="H2717" s="3" t="s">
        <v>1046</v>
      </c>
      <c r="I2717" s="3" t="s">
        <v>1377</v>
      </c>
      <c r="J2717" s="3" t="s">
        <v>1378</v>
      </c>
      <c r="K2717" s="3" t="s">
        <v>181</v>
      </c>
      <c r="L2717" s="3" t="s">
        <v>40</v>
      </c>
      <c r="M2717" s="3" t="s">
        <v>3770</v>
      </c>
      <c r="N2717" s="10"/>
    </row>
    <row r="2718" ht="12.75" spans="2:14">
      <c r="B2718" s="3">
        <v>12748</v>
      </c>
      <c r="E2718" s="91" t="s">
        <v>10</v>
      </c>
      <c r="F2718" s="91" t="s">
        <v>1384</v>
      </c>
      <c r="G2718" s="3">
        <v>2015</v>
      </c>
      <c r="H2718" s="3" t="s">
        <v>1046</v>
      </c>
      <c r="I2718" s="3" t="s">
        <v>1377</v>
      </c>
      <c r="J2718" s="3" t="s">
        <v>1378</v>
      </c>
      <c r="K2718" s="3" t="s">
        <v>181</v>
      </c>
      <c r="L2718" s="3" t="s">
        <v>40</v>
      </c>
      <c r="M2718" s="3" t="s">
        <v>3770</v>
      </c>
      <c r="N2718" s="10"/>
    </row>
    <row r="2719" ht="12.75" spans="2:14">
      <c r="B2719" s="3">
        <v>12749</v>
      </c>
      <c r="E2719" s="91" t="s">
        <v>10</v>
      </c>
      <c r="F2719" s="91" t="s">
        <v>1385</v>
      </c>
      <c r="G2719" s="3">
        <v>2015</v>
      </c>
      <c r="H2719" s="3" t="s">
        <v>1046</v>
      </c>
      <c r="I2719" s="3" t="s">
        <v>1377</v>
      </c>
      <c r="J2719" s="3" t="s">
        <v>1378</v>
      </c>
      <c r="K2719" s="3" t="s">
        <v>181</v>
      </c>
      <c r="L2719" s="3" t="s">
        <v>40</v>
      </c>
      <c r="M2719" s="3" t="s">
        <v>3770</v>
      </c>
      <c r="N2719" s="10"/>
    </row>
    <row r="2720" ht="12.75" spans="2:14">
      <c r="B2720" s="3">
        <v>12750</v>
      </c>
      <c r="E2720" s="91" t="s">
        <v>10</v>
      </c>
      <c r="F2720" s="91" t="s">
        <v>1386</v>
      </c>
      <c r="G2720" s="3">
        <v>2015</v>
      </c>
      <c r="H2720" s="3" t="s">
        <v>1046</v>
      </c>
      <c r="I2720" s="3" t="s">
        <v>1377</v>
      </c>
      <c r="J2720" s="3" t="s">
        <v>1378</v>
      </c>
      <c r="K2720" s="3" t="s">
        <v>181</v>
      </c>
      <c r="L2720" s="3" t="s">
        <v>40</v>
      </c>
      <c r="M2720" s="3" t="s">
        <v>3770</v>
      </c>
      <c r="N2720" s="10"/>
    </row>
    <row r="2721" ht="12.75" spans="2:14">
      <c r="B2721" s="3">
        <v>12751</v>
      </c>
      <c r="E2721" s="91" t="s">
        <v>10</v>
      </c>
      <c r="F2721" s="91" t="s">
        <v>1387</v>
      </c>
      <c r="G2721" s="3">
        <v>2015</v>
      </c>
      <c r="H2721" s="3" t="s">
        <v>1046</v>
      </c>
      <c r="I2721" s="3" t="s">
        <v>1377</v>
      </c>
      <c r="J2721" s="3" t="s">
        <v>1378</v>
      </c>
      <c r="K2721" s="3" t="s">
        <v>181</v>
      </c>
      <c r="L2721" s="3" t="s">
        <v>40</v>
      </c>
      <c r="M2721" s="3" t="s">
        <v>3770</v>
      </c>
      <c r="N2721" s="10"/>
    </row>
    <row r="2722" ht="12.75" spans="2:14">
      <c r="B2722" s="3">
        <v>12752</v>
      </c>
      <c r="E2722" s="91" t="s">
        <v>10</v>
      </c>
      <c r="F2722" s="91" t="s">
        <v>1388</v>
      </c>
      <c r="G2722" s="3">
        <v>2015</v>
      </c>
      <c r="H2722" s="3" t="s">
        <v>1046</v>
      </c>
      <c r="I2722" s="3" t="s">
        <v>1377</v>
      </c>
      <c r="J2722" s="3" t="s">
        <v>1378</v>
      </c>
      <c r="K2722" s="3" t="s">
        <v>181</v>
      </c>
      <c r="L2722" s="3" t="s">
        <v>40</v>
      </c>
      <c r="M2722" s="3" t="s">
        <v>3770</v>
      </c>
      <c r="N2722" s="10"/>
    </row>
    <row r="2723" ht="12.75" spans="2:14">
      <c r="B2723" s="3">
        <v>12753</v>
      </c>
      <c r="E2723" s="91" t="s">
        <v>10</v>
      </c>
      <c r="F2723" s="91" t="s">
        <v>1389</v>
      </c>
      <c r="G2723" s="3">
        <v>2015</v>
      </c>
      <c r="H2723" s="3" t="s">
        <v>1046</v>
      </c>
      <c r="I2723" s="3" t="s">
        <v>1377</v>
      </c>
      <c r="J2723" s="3" t="s">
        <v>1378</v>
      </c>
      <c r="K2723" s="3" t="s">
        <v>181</v>
      </c>
      <c r="L2723" s="3" t="s">
        <v>40</v>
      </c>
      <c r="M2723" s="3" t="s">
        <v>3770</v>
      </c>
      <c r="N2723" s="10"/>
    </row>
    <row r="2724" ht="12.75" spans="2:14">
      <c r="B2724" s="3">
        <v>12754</v>
      </c>
      <c r="E2724" s="91" t="s">
        <v>10</v>
      </c>
      <c r="F2724" s="91" t="s">
        <v>1390</v>
      </c>
      <c r="G2724" s="3">
        <v>2015</v>
      </c>
      <c r="H2724" s="3" t="s">
        <v>1046</v>
      </c>
      <c r="I2724" s="3" t="s">
        <v>1377</v>
      </c>
      <c r="J2724" s="3" t="s">
        <v>1378</v>
      </c>
      <c r="K2724" s="3" t="s">
        <v>181</v>
      </c>
      <c r="L2724" s="3" t="s">
        <v>40</v>
      </c>
      <c r="M2724" s="3" t="s">
        <v>3770</v>
      </c>
      <c r="N2724" s="10"/>
    </row>
    <row r="2725" ht="12.75" spans="2:14">
      <c r="B2725" s="3">
        <v>12755</v>
      </c>
      <c r="E2725" s="91" t="s">
        <v>10</v>
      </c>
      <c r="F2725" s="91" t="s">
        <v>1391</v>
      </c>
      <c r="G2725" s="3">
        <v>2015</v>
      </c>
      <c r="H2725" s="3" t="s">
        <v>1046</v>
      </c>
      <c r="I2725" s="3" t="s">
        <v>1377</v>
      </c>
      <c r="J2725" s="3" t="s">
        <v>1378</v>
      </c>
      <c r="K2725" s="3" t="s">
        <v>181</v>
      </c>
      <c r="L2725" s="3" t="s">
        <v>40</v>
      </c>
      <c r="M2725" s="3" t="s">
        <v>3770</v>
      </c>
      <c r="N2725" s="10"/>
    </row>
    <row r="2726" ht="12.75" spans="2:14">
      <c r="B2726" s="3">
        <v>12756</v>
      </c>
      <c r="E2726" s="91" t="s">
        <v>10</v>
      </c>
      <c r="F2726" s="91" t="s">
        <v>1392</v>
      </c>
      <c r="G2726" s="3">
        <v>2015</v>
      </c>
      <c r="H2726" s="3" t="s">
        <v>1046</v>
      </c>
      <c r="I2726" s="3" t="s">
        <v>1377</v>
      </c>
      <c r="J2726" s="3" t="s">
        <v>1378</v>
      </c>
      <c r="K2726" s="3" t="s">
        <v>181</v>
      </c>
      <c r="L2726" s="3" t="s">
        <v>40</v>
      </c>
      <c r="M2726" s="3" t="s">
        <v>3770</v>
      </c>
      <c r="N2726" s="10"/>
    </row>
    <row r="2727" ht="12.75" spans="2:14">
      <c r="B2727" s="3">
        <v>12757</v>
      </c>
      <c r="E2727" s="91" t="s">
        <v>10</v>
      </c>
      <c r="F2727" s="91" t="s">
        <v>1393</v>
      </c>
      <c r="G2727" s="3">
        <v>2015</v>
      </c>
      <c r="H2727" s="3" t="s">
        <v>1046</v>
      </c>
      <c r="I2727" s="3" t="s">
        <v>1377</v>
      </c>
      <c r="J2727" s="3" t="s">
        <v>1378</v>
      </c>
      <c r="K2727" s="3" t="s">
        <v>181</v>
      </c>
      <c r="L2727" s="3" t="s">
        <v>40</v>
      </c>
      <c r="M2727" s="3" t="s">
        <v>3770</v>
      </c>
      <c r="N2727" s="10"/>
    </row>
    <row r="2728" ht="12.75" spans="2:14">
      <c r="B2728" s="3">
        <v>12758</v>
      </c>
      <c r="E2728" s="91" t="s">
        <v>10</v>
      </c>
      <c r="F2728" s="91" t="s">
        <v>472</v>
      </c>
      <c r="G2728" s="3">
        <v>1989</v>
      </c>
      <c r="H2728" s="3" t="s">
        <v>162</v>
      </c>
      <c r="I2728" s="3" t="s">
        <v>473</v>
      </c>
      <c r="J2728" s="3" t="s">
        <v>474</v>
      </c>
      <c r="K2728" s="3" t="s">
        <v>181</v>
      </c>
      <c r="L2728" s="3" t="s">
        <v>14</v>
      </c>
      <c r="M2728" s="3" t="s">
        <v>3769</v>
      </c>
      <c r="N2728" s="10"/>
    </row>
    <row r="2729" ht="12.75" spans="2:14">
      <c r="B2729" s="3">
        <v>12759</v>
      </c>
      <c r="E2729" s="91" t="s">
        <v>10</v>
      </c>
      <c r="F2729" s="91" t="s">
        <v>475</v>
      </c>
      <c r="G2729" s="3">
        <v>1989</v>
      </c>
      <c r="H2729" s="3" t="s">
        <v>162</v>
      </c>
      <c r="I2729" s="3" t="s">
        <v>473</v>
      </c>
      <c r="J2729" s="3" t="s">
        <v>474</v>
      </c>
      <c r="K2729" s="3" t="s">
        <v>181</v>
      </c>
      <c r="L2729" s="3" t="s">
        <v>14</v>
      </c>
      <c r="M2729" s="3" t="s">
        <v>3769</v>
      </c>
      <c r="N2729" s="10"/>
    </row>
    <row r="2730" ht="12.75" spans="2:14">
      <c r="B2730" s="3">
        <v>12760</v>
      </c>
      <c r="E2730" s="91" t="s">
        <v>10</v>
      </c>
      <c r="F2730" s="91" t="s">
        <v>476</v>
      </c>
      <c r="G2730" s="3">
        <v>1989</v>
      </c>
      <c r="H2730" s="3" t="s">
        <v>162</v>
      </c>
      <c r="I2730" s="3" t="s">
        <v>473</v>
      </c>
      <c r="J2730" s="3" t="s">
        <v>474</v>
      </c>
      <c r="K2730" s="3" t="s">
        <v>181</v>
      </c>
      <c r="L2730" s="3" t="s">
        <v>14</v>
      </c>
      <c r="M2730" s="3" t="s">
        <v>3769</v>
      </c>
      <c r="N2730" s="10"/>
    </row>
    <row r="2731" ht="12.75" spans="2:14">
      <c r="B2731" s="3">
        <v>12761</v>
      </c>
      <c r="E2731" s="91" t="s">
        <v>10</v>
      </c>
      <c r="F2731" s="91" t="s">
        <v>477</v>
      </c>
      <c r="G2731" s="3">
        <v>1989</v>
      </c>
      <c r="H2731" s="3" t="s">
        <v>162</v>
      </c>
      <c r="I2731" s="3" t="s">
        <v>473</v>
      </c>
      <c r="J2731" s="3" t="s">
        <v>474</v>
      </c>
      <c r="K2731" s="3" t="s">
        <v>181</v>
      </c>
      <c r="L2731" s="3" t="s">
        <v>14</v>
      </c>
      <c r="M2731" s="3" t="s">
        <v>3769</v>
      </c>
      <c r="N2731" s="10"/>
    </row>
    <row r="2732" ht="12.75" spans="2:14">
      <c r="B2732" s="3">
        <v>12762</v>
      </c>
      <c r="E2732" s="91" t="s">
        <v>10</v>
      </c>
      <c r="F2732" s="91" t="s">
        <v>478</v>
      </c>
      <c r="G2732" s="3">
        <v>1989</v>
      </c>
      <c r="H2732" s="3" t="s">
        <v>162</v>
      </c>
      <c r="I2732" s="3" t="s">
        <v>473</v>
      </c>
      <c r="J2732" s="3" t="s">
        <v>474</v>
      </c>
      <c r="K2732" s="3" t="s">
        <v>181</v>
      </c>
      <c r="L2732" s="3" t="s">
        <v>14</v>
      </c>
      <c r="M2732" s="3" t="s">
        <v>3769</v>
      </c>
      <c r="N2732" s="10"/>
    </row>
    <row r="2733" ht="12.75" spans="2:14">
      <c r="B2733" s="3">
        <v>12763</v>
      </c>
      <c r="E2733" s="91" t="s">
        <v>10</v>
      </c>
      <c r="F2733" s="91" t="s">
        <v>479</v>
      </c>
      <c r="G2733" s="3">
        <v>1989</v>
      </c>
      <c r="H2733" s="3" t="s">
        <v>162</v>
      </c>
      <c r="I2733" s="3" t="s">
        <v>473</v>
      </c>
      <c r="J2733" s="3" t="s">
        <v>474</v>
      </c>
      <c r="K2733" s="3" t="s">
        <v>181</v>
      </c>
      <c r="L2733" s="3" t="s">
        <v>14</v>
      </c>
      <c r="M2733" s="3" t="s">
        <v>3769</v>
      </c>
      <c r="N2733" s="10"/>
    </row>
    <row r="2734" ht="12.75" spans="2:14">
      <c r="B2734" s="3">
        <v>12764</v>
      </c>
      <c r="E2734" s="91" t="s">
        <v>10</v>
      </c>
      <c r="F2734" s="91" t="s">
        <v>480</v>
      </c>
      <c r="G2734" s="3">
        <v>1989</v>
      </c>
      <c r="H2734" s="3" t="s">
        <v>162</v>
      </c>
      <c r="I2734" s="3" t="s">
        <v>473</v>
      </c>
      <c r="J2734" s="3" t="s">
        <v>474</v>
      </c>
      <c r="K2734" s="3" t="s">
        <v>181</v>
      </c>
      <c r="L2734" s="3" t="s">
        <v>14</v>
      </c>
      <c r="M2734" s="3" t="s">
        <v>3769</v>
      </c>
      <c r="N2734" s="10"/>
    </row>
    <row r="2735" ht="12.75" spans="2:14">
      <c r="B2735" s="3">
        <v>12765</v>
      </c>
      <c r="E2735" s="91" t="s">
        <v>10</v>
      </c>
      <c r="F2735" s="91" t="s">
        <v>481</v>
      </c>
      <c r="G2735" s="3">
        <v>1989</v>
      </c>
      <c r="H2735" s="3" t="s">
        <v>162</v>
      </c>
      <c r="I2735" s="3" t="s">
        <v>473</v>
      </c>
      <c r="J2735" s="3" t="s">
        <v>474</v>
      </c>
      <c r="K2735" s="3" t="s">
        <v>181</v>
      </c>
      <c r="L2735" s="3" t="s">
        <v>14</v>
      </c>
      <c r="M2735" s="3" t="s">
        <v>3769</v>
      </c>
      <c r="N2735" s="10"/>
    </row>
    <row r="2736" ht="12.75" spans="2:14">
      <c r="B2736" s="3">
        <v>12766</v>
      </c>
      <c r="E2736" s="91" t="s">
        <v>10</v>
      </c>
      <c r="F2736" s="91" t="s">
        <v>482</v>
      </c>
      <c r="G2736" s="3">
        <v>1989</v>
      </c>
      <c r="H2736" s="3" t="s">
        <v>162</v>
      </c>
      <c r="I2736" s="3" t="s">
        <v>473</v>
      </c>
      <c r="J2736" s="3" t="s">
        <v>474</v>
      </c>
      <c r="K2736" s="3" t="s">
        <v>181</v>
      </c>
      <c r="L2736" s="3" t="s">
        <v>14</v>
      </c>
      <c r="M2736" s="3" t="s">
        <v>3769</v>
      </c>
      <c r="N2736" s="10"/>
    </row>
    <row r="2737" ht="12.75" spans="2:14">
      <c r="B2737" s="3">
        <v>12767</v>
      </c>
      <c r="E2737" s="91" t="s">
        <v>10</v>
      </c>
      <c r="F2737" s="91" t="s">
        <v>483</v>
      </c>
      <c r="G2737" s="3">
        <v>1989</v>
      </c>
      <c r="H2737" s="3" t="s">
        <v>162</v>
      </c>
      <c r="I2737" s="3" t="s">
        <v>473</v>
      </c>
      <c r="J2737" s="3" t="s">
        <v>474</v>
      </c>
      <c r="K2737" s="3" t="s">
        <v>181</v>
      </c>
      <c r="L2737" s="3" t="s">
        <v>14</v>
      </c>
      <c r="M2737" s="3" t="s">
        <v>3769</v>
      </c>
      <c r="N2737" s="10"/>
    </row>
    <row r="2738" ht="12.75" spans="2:14">
      <c r="B2738" s="3">
        <v>12768</v>
      </c>
      <c r="E2738" s="91" t="s">
        <v>10</v>
      </c>
      <c r="F2738" s="91" t="s">
        <v>484</v>
      </c>
      <c r="G2738" s="3">
        <v>1989</v>
      </c>
      <c r="H2738" s="3" t="s">
        <v>162</v>
      </c>
      <c r="I2738" s="3" t="s">
        <v>473</v>
      </c>
      <c r="J2738" s="3" t="s">
        <v>474</v>
      </c>
      <c r="K2738" s="3" t="s">
        <v>181</v>
      </c>
      <c r="L2738" s="3" t="s">
        <v>14</v>
      </c>
      <c r="M2738" s="3" t="s">
        <v>3769</v>
      </c>
      <c r="N2738" s="10"/>
    </row>
    <row r="2739" ht="12.75" spans="2:14">
      <c r="B2739" s="3">
        <v>12769</v>
      </c>
      <c r="E2739" s="91" t="s">
        <v>10</v>
      </c>
      <c r="F2739" s="91" t="s">
        <v>485</v>
      </c>
      <c r="G2739" s="3">
        <v>1989</v>
      </c>
      <c r="H2739" s="3" t="s">
        <v>162</v>
      </c>
      <c r="I2739" s="3" t="s">
        <v>473</v>
      </c>
      <c r="J2739" s="3" t="s">
        <v>474</v>
      </c>
      <c r="K2739" s="3" t="s">
        <v>181</v>
      </c>
      <c r="L2739" s="3" t="s">
        <v>14</v>
      </c>
      <c r="M2739" s="3" t="s">
        <v>3769</v>
      </c>
      <c r="N2739" s="10"/>
    </row>
    <row r="2740" ht="12.75" spans="2:14">
      <c r="B2740" s="3">
        <v>12770</v>
      </c>
      <c r="E2740" s="91" t="s">
        <v>10</v>
      </c>
      <c r="F2740" s="91" t="s">
        <v>486</v>
      </c>
      <c r="G2740" s="3">
        <v>1989</v>
      </c>
      <c r="H2740" s="3" t="s">
        <v>162</v>
      </c>
      <c r="I2740" s="3" t="s">
        <v>473</v>
      </c>
      <c r="J2740" s="3" t="s">
        <v>474</v>
      </c>
      <c r="K2740" s="3" t="s">
        <v>181</v>
      </c>
      <c r="L2740" s="3" t="s">
        <v>14</v>
      </c>
      <c r="M2740" s="3" t="s">
        <v>3769</v>
      </c>
      <c r="N2740" s="10"/>
    </row>
    <row r="2741" ht="12.75" spans="2:14">
      <c r="B2741" s="3">
        <v>12771</v>
      </c>
      <c r="E2741" s="91" t="s">
        <v>10</v>
      </c>
      <c r="F2741" s="91" t="s">
        <v>487</v>
      </c>
      <c r="G2741" s="3">
        <v>1989</v>
      </c>
      <c r="H2741" s="3" t="s">
        <v>162</v>
      </c>
      <c r="I2741" s="3" t="s">
        <v>473</v>
      </c>
      <c r="J2741" s="3" t="s">
        <v>474</v>
      </c>
      <c r="K2741" s="3" t="s">
        <v>181</v>
      </c>
      <c r="L2741" s="3" t="s">
        <v>14</v>
      </c>
      <c r="M2741" s="3" t="s">
        <v>3769</v>
      </c>
      <c r="N2741" s="10"/>
    </row>
    <row r="2742" ht="12.75" spans="2:14">
      <c r="B2742" s="3">
        <v>12772</v>
      </c>
      <c r="E2742" s="91" t="s">
        <v>10</v>
      </c>
      <c r="F2742" s="91" t="s">
        <v>488</v>
      </c>
      <c r="G2742" s="3">
        <v>1989</v>
      </c>
      <c r="H2742" s="3" t="s">
        <v>162</v>
      </c>
      <c r="I2742" s="3" t="s">
        <v>473</v>
      </c>
      <c r="J2742" s="3" t="s">
        <v>474</v>
      </c>
      <c r="K2742" s="3" t="s">
        <v>181</v>
      </c>
      <c r="L2742" s="3" t="s">
        <v>14</v>
      </c>
      <c r="M2742" s="3" t="s">
        <v>3769</v>
      </c>
      <c r="N2742" s="10"/>
    </row>
    <row r="2743" ht="12.75" spans="2:14">
      <c r="B2743" s="3">
        <v>12773</v>
      </c>
      <c r="E2743" s="91" t="s">
        <v>10</v>
      </c>
      <c r="F2743" s="91" t="s">
        <v>489</v>
      </c>
      <c r="G2743" s="3">
        <v>1989</v>
      </c>
      <c r="H2743" s="3" t="s">
        <v>162</v>
      </c>
      <c r="I2743" s="3" t="s">
        <v>473</v>
      </c>
      <c r="J2743" s="3" t="s">
        <v>474</v>
      </c>
      <c r="K2743" s="3" t="s">
        <v>181</v>
      </c>
      <c r="L2743" s="3" t="s">
        <v>14</v>
      </c>
      <c r="M2743" s="3" t="s">
        <v>3769</v>
      </c>
      <c r="N2743" s="10"/>
    </row>
    <row r="2744" ht="12.75" spans="2:14">
      <c r="B2744" s="3">
        <v>12774</v>
      </c>
      <c r="E2744" s="91" t="s">
        <v>10</v>
      </c>
      <c r="F2744" s="91" t="s">
        <v>490</v>
      </c>
      <c r="G2744" s="3">
        <v>1989</v>
      </c>
      <c r="H2744" s="3" t="s">
        <v>162</v>
      </c>
      <c r="I2744" s="3" t="s">
        <v>473</v>
      </c>
      <c r="J2744" s="3" t="s">
        <v>474</v>
      </c>
      <c r="K2744" s="3" t="s">
        <v>181</v>
      </c>
      <c r="L2744" s="3" t="s">
        <v>14</v>
      </c>
      <c r="M2744" s="3" t="s">
        <v>3769</v>
      </c>
      <c r="N2744" s="10"/>
    </row>
    <row r="2745" ht="12.75" spans="2:14">
      <c r="B2745" s="3">
        <v>12775</v>
      </c>
      <c r="E2745" s="91" t="s">
        <v>10</v>
      </c>
      <c r="F2745" s="91" t="s">
        <v>491</v>
      </c>
      <c r="G2745" s="3">
        <v>1989</v>
      </c>
      <c r="H2745" s="3" t="s">
        <v>162</v>
      </c>
      <c r="I2745" s="3" t="s">
        <v>473</v>
      </c>
      <c r="J2745" s="3" t="s">
        <v>474</v>
      </c>
      <c r="K2745" s="3" t="s">
        <v>181</v>
      </c>
      <c r="L2745" s="3" t="s">
        <v>14</v>
      </c>
      <c r="M2745" s="3" t="s">
        <v>3769</v>
      </c>
      <c r="N2745" s="10"/>
    </row>
    <row r="2746" ht="12.75" spans="2:14">
      <c r="B2746" s="3">
        <v>12776</v>
      </c>
      <c r="E2746" s="91" t="s">
        <v>10</v>
      </c>
      <c r="F2746" s="91" t="s">
        <v>492</v>
      </c>
      <c r="G2746" s="3">
        <v>1989</v>
      </c>
      <c r="H2746" s="3" t="s">
        <v>162</v>
      </c>
      <c r="I2746" s="3" t="s">
        <v>473</v>
      </c>
      <c r="J2746" s="3" t="s">
        <v>474</v>
      </c>
      <c r="K2746" s="3" t="s">
        <v>181</v>
      </c>
      <c r="L2746" s="3" t="s">
        <v>14</v>
      </c>
      <c r="M2746" s="3" t="s">
        <v>3769</v>
      </c>
      <c r="N2746" s="10"/>
    </row>
    <row r="2747" ht="12.75" spans="2:14">
      <c r="B2747" s="3">
        <v>12777</v>
      </c>
      <c r="E2747" s="91" t="s">
        <v>10</v>
      </c>
      <c r="F2747" s="91" t="s">
        <v>493</v>
      </c>
      <c r="G2747" s="3">
        <v>1989</v>
      </c>
      <c r="H2747" s="3" t="s">
        <v>162</v>
      </c>
      <c r="I2747" s="3" t="s">
        <v>473</v>
      </c>
      <c r="J2747" s="3" t="s">
        <v>474</v>
      </c>
      <c r="K2747" s="3" t="s">
        <v>181</v>
      </c>
      <c r="L2747" s="3" t="s">
        <v>14</v>
      </c>
      <c r="M2747" s="3" t="s">
        <v>3769</v>
      </c>
      <c r="N2747" s="10"/>
    </row>
    <row r="2748" ht="12.75" spans="2:14">
      <c r="B2748" s="3">
        <v>12778</v>
      </c>
      <c r="E2748" s="91" t="s">
        <v>10</v>
      </c>
      <c r="F2748" s="91" t="s">
        <v>494</v>
      </c>
      <c r="G2748" s="3">
        <v>1989</v>
      </c>
      <c r="H2748" s="3" t="s">
        <v>162</v>
      </c>
      <c r="I2748" s="3" t="s">
        <v>473</v>
      </c>
      <c r="J2748" s="3" t="s">
        <v>474</v>
      </c>
      <c r="K2748" s="3" t="s">
        <v>181</v>
      </c>
      <c r="L2748" s="3" t="s">
        <v>14</v>
      </c>
      <c r="M2748" s="3" t="s">
        <v>3769</v>
      </c>
      <c r="N2748" s="10"/>
    </row>
    <row r="2749" ht="12.75" spans="2:14">
      <c r="B2749" s="3">
        <v>12779</v>
      </c>
      <c r="E2749" s="91" t="s">
        <v>10</v>
      </c>
      <c r="F2749" s="91" t="s">
        <v>495</v>
      </c>
      <c r="G2749" s="3">
        <v>1989</v>
      </c>
      <c r="H2749" s="3" t="s">
        <v>162</v>
      </c>
      <c r="I2749" s="3" t="s">
        <v>473</v>
      </c>
      <c r="J2749" s="3" t="s">
        <v>474</v>
      </c>
      <c r="K2749" s="3" t="s">
        <v>181</v>
      </c>
      <c r="L2749" s="3" t="s">
        <v>14</v>
      </c>
      <c r="M2749" s="3" t="s">
        <v>3769</v>
      </c>
      <c r="N2749" s="10"/>
    </row>
    <row r="2750" ht="12.75" spans="2:14">
      <c r="B2750" s="3">
        <v>12780</v>
      </c>
      <c r="E2750" s="91" t="s">
        <v>10</v>
      </c>
      <c r="F2750" s="91" t="s">
        <v>496</v>
      </c>
      <c r="G2750" s="3">
        <v>1989</v>
      </c>
      <c r="H2750" s="3" t="s">
        <v>162</v>
      </c>
      <c r="I2750" s="3" t="s">
        <v>473</v>
      </c>
      <c r="J2750" s="3" t="s">
        <v>474</v>
      </c>
      <c r="K2750" s="3" t="s">
        <v>181</v>
      </c>
      <c r="L2750" s="3" t="s">
        <v>14</v>
      </c>
      <c r="M2750" s="3" t="s">
        <v>3769</v>
      </c>
      <c r="N2750" s="10"/>
    </row>
    <row r="2751" ht="12.75" spans="2:14">
      <c r="B2751" s="3">
        <v>12781</v>
      </c>
      <c r="E2751" s="91" t="s">
        <v>10</v>
      </c>
      <c r="F2751" s="91" t="s">
        <v>497</v>
      </c>
      <c r="G2751" s="3">
        <v>1989</v>
      </c>
      <c r="H2751" s="3" t="s">
        <v>162</v>
      </c>
      <c r="I2751" s="3" t="s">
        <v>473</v>
      </c>
      <c r="J2751" s="3" t="s">
        <v>474</v>
      </c>
      <c r="K2751" s="3" t="s">
        <v>181</v>
      </c>
      <c r="L2751" s="3" t="s">
        <v>14</v>
      </c>
      <c r="M2751" s="3" t="s">
        <v>3769</v>
      </c>
      <c r="N2751" s="10"/>
    </row>
    <row r="2752" ht="12.75" spans="2:14">
      <c r="B2752" s="3">
        <v>12782</v>
      </c>
      <c r="E2752" s="91" t="s">
        <v>10</v>
      </c>
      <c r="F2752" s="91" t="s">
        <v>498</v>
      </c>
      <c r="G2752" s="3">
        <v>1989</v>
      </c>
      <c r="H2752" s="3" t="s">
        <v>162</v>
      </c>
      <c r="I2752" s="3" t="s">
        <v>473</v>
      </c>
      <c r="J2752" s="3" t="s">
        <v>474</v>
      </c>
      <c r="K2752" s="3" t="s">
        <v>181</v>
      </c>
      <c r="L2752" s="3" t="s">
        <v>14</v>
      </c>
      <c r="M2752" s="3" t="s">
        <v>3769</v>
      </c>
      <c r="N2752" s="10"/>
    </row>
    <row r="2753" ht="12.75" spans="2:14">
      <c r="B2753" s="3">
        <v>12783</v>
      </c>
      <c r="E2753" s="91" t="s">
        <v>10</v>
      </c>
      <c r="F2753" s="91" t="s">
        <v>499</v>
      </c>
      <c r="G2753" s="3">
        <v>1989</v>
      </c>
      <c r="H2753" s="3" t="s">
        <v>162</v>
      </c>
      <c r="I2753" s="3" t="s">
        <v>473</v>
      </c>
      <c r="J2753" s="3" t="s">
        <v>474</v>
      </c>
      <c r="K2753" s="3" t="s">
        <v>181</v>
      </c>
      <c r="L2753" s="3" t="s">
        <v>14</v>
      </c>
      <c r="M2753" s="3" t="s">
        <v>3769</v>
      </c>
      <c r="N2753" s="10"/>
    </row>
    <row r="2754" ht="12.75" spans="2:14">
      <c r="B2754" s="3">
        <v>12784</v>
      </c>
      <c r="E2754" s="91" t="s">
        <v>10</v>
      </c>
      <c r="F2754" s="91" t="s">
        <v>500</v>
      </c>
      <c r="G2754" s="3">
        <v>1989</v>
      </c>
      <c r="H2754" s="3" t="s">
        <v>162</v>
      </c>
      <c r="I2754" s="3" t="s">
        <v>473</v>
      </c>
      <c r="J2754" s="3" t="s">
        <v>474</v>
      </c>
      <c r="K2754" s="3" t="s">
        <v>181</v>
      </c>
      <c r="L2754" s="3" t="s">
        <v>14</v>
      </c>
      <c r="M2754" s="3" t="s">
        <v>3769</v>
      </c>
      <c r="N2754" s="10"/>
    </row>
    <row r="2755" ht="12.75" spans="2:14">
      <c r="B2755" s="3">
        <v>12785</v>
      </c>
      <c r="E2755" s="91" t="s">
        <v>10</v>
      </c>
      <c r="F2755" s="91" t="s">
        <v>501</v>
      </c>
      <c r="G2755" s="3">
        <v>1989</v>
      </c>
      <c r="H2755" s="3" t="s">
        <v>162</v>
      </c>
      <c r="I2755" s="3" t="s">
        <v>473</v>
      </c>
      <c r="J2755" s="3" t="s">
        <v>474</v>
      </c>
      <c r="K2755" s="3" t="s">
        <v>181</v>
      </c>
      <c r="L2755" s="3" t="s">
        <v>14</v>
      </c>
      <c r="M2755" s="3" t="s">
        <v>3769</v>
      </c>
      <c r="N2755" s="10"/>
    </row>
    <row r="2756" ht="12.75" spans="2:14">
      <c r="B2756" s="3">
        <v>12786</v>
      </c>
      <c r="C2756" s="3"/>
      <c r="E2756" s="91" t="s">
        <v>10</v>
      </c>
      <c r="F2756" s="91" t="s">
        <v>213</v>
      </c>
      <c r="G2756" s="3">
        <v>1988</v>
      </c>
      <c r="H2756" s="3" t="s">
        <v>166</v>
      </c>
      <c r="I2756" s="3" t="s">
        <v>189</v>
      </c>
      <c r="J2756" s="3">
        <v>190</v>
      </c>
      <c r="K2756" s="3" t="s">
        <v>181</v>
      </c>
      <c r="L2756" s="3" t="s">
        <v>14</v>
      </c>
      <c r="M2756" s="3" t="s">
        <v>3769</v>
      </c>
      <c r="N2756" s="10"/>
    </row>
    <row r="2757" ht="12.75" spans="2:14">
      <c r="B2757" s="3">
        <v>12787</v>
      </c>
      <c r="E2757" s="91" t="s">
        <v>10</v>
      </c>
      <c r="F2757" s="91" t="s">
        <v>214</v>
      </c>
      <c r="G2757" s="3">
        <v>1988</v>
      </c>
      <c r="H2757" s="3" t="s">
        <v>166</v>
      </c>
      <c r="I2757" s="3" t="s">
        <v>189</v>
      </c>
      <c r="J2757" s="3">
        <v>190</v>
      </c>
      <c r="K2757" s="3" t="s">
        <v>181</v>
      </c>
      <c r="L2757" s="3" t="s">
        <v>14</v>
      </c>
      <c r="M2757" s="3" t="s">
        <v>3769</v>
      </c>
      <c r="N2757" s="10"/>
    </row>
    <row r="2758" ht="12.75" spans="2:14">
      <c r="B2758" s="3">
        <v>12788</v>
      </c>
      <c r="E2758" s="91" t="s">
        <v>10</v>
      </c>
      <c r="F2758" s="91" t="s">
        <v>215</v>
      </c>
      <c r="G2758" s="3">
        <v>1988</v>
      </c>
      <c r="H2758" s="3" t="s">
        <v>166</v>
      </c>
      <c r="I2758" s="3" t="s">
        <v>189</v>
      </c>
      <c r="J2758" s="3">
        <v>190</v>
      </c>
      <c r="K2758" s="3" t="s">
        <v>181</v>
      </c>
      <c r="L2758" s="3" t="s">
        <v>14</v>
      </c>
      <c r="M2758" s="3" t="s">
        <v>3769</v>
      </c>
      <c r="N2758" s="10"/>
    </row>
    <row r="2759" ht="12.75" spans="2:14">
      <c r="B2759" s="3">
        <v>12789</v>
      </c>
      <c r="E2759" s="91" t="s">
        <v>10</v>
      </c>
      <c r="F2759" s="91" t="s">
        <v>216</v>
      </c>
      <c r="G2759" s="3">
        <v>1988</v>
      </c>
      <c r="H2759" s="3" t="s">
        <v>166</v>
      </c>
      <c r="I2759" s="3" t="s">
        <v>189</v>
      </c>
      <c r="J2759" s="3">
        <v>190</v>
      </c>
      <c r="K2759" s="3" t="s">
        <v>181</v>
      </c>
      <c r="L2759" s="3" t="s">
        <v>14</v>
      </c>
      <c r="M2759" s="3" t="s">
        <v>3769</v>
      </c>
      <c r="N2759" s="10"/>
    </row>
    <row r="2760" ht="12.75" spans="2:14">
      <c r="B2760" s="3">
        <v>12790</v>
      </c>
      <c r="E2760" s="91" t="s">
        <v>10</v>
      </c>
      <c r="F2760" s="91" t="s">
        <v>217</v>
      </c>
      <c r="G2760" s="3">
        <v>1988</v>
      </c>
      <c r="H2760" s="3" t="s">
        <v>166</v>
      </c>
      <c r="I2760" s="3" t="s">
        <v>189</v>
      </c>
      <c r="J2760" s="3">
        <v>190</v>
      </c>
      <c r="K2760" s="3" t="s">
        <v>181</v>
      </c>
      <c r="L2760" s="3" t="s">
        <v>14</v>
      </c>
      <c r="M2760" s="3" t="s">
        <v>3769</v>
      </c>
      <c r="N2760" s="10"/>
    </row>
    <row r="2761" ht="12.75" spans="2:14">
      <c r="B2761" s="3">
        <v>12791</v>
      </c>
      <c r="E2761" s="91" t="s">
        <v>10</v>
      </c>
      <c r="F2761" s="91" t="s">
        <v>218</v>
      </c>
      <c r="G2761" s="3">
        <v>1988</v>
      </c>
      <c r="H2761" s="3" t="s">
        <v>166</v>
      </c>
      <c r="I2761" s="3" t="s">
        <v>189</v>
      </c>
      <c r="J2761" s="3">
        <v>190</v>
      </c>
      <c r="K2761" s="3" t="s">
        <v>181</v>
      </c>
      <c r="L2761" s="3" t="s">
        <v>14</v>
      </c>
      <c r="M2761" s="3" t="s">
        <v>3769</v>
      </c>
      <c r="N2761" s="10"/>
    </row>
    <row r="2762" ht="12.75" spans="2:14">
      <c r="B2762" s="3">
        <v>12792</v>
      </c>
      <c r="E2762" s="91" t="s">
        <v>10</v>
      </c>
      <c r="F2762" s="91" t="s">
        <v>3433</v>
      </c>
      <c r="G2762" s="3">
        <v>1988</v>
      </c>
      <c r="H2762" s="3" t="s">
        <v>166</v>
      </c>
      <c r="I2762" s="3" t="s">
        <v>189</v>
      </c>
      <c r="J2762" s="3">
        <v>190</v>
      </c>
      <c r="K2762" s="3" t="s">
        <v>181</v>
      </c>
      <c r="L2762" s="3" t="s">
        <v>27</v>
      </c>
      <c r="M2762" s="3" t="s">
        <v>3769</v>
      </c>
      <c r="N2762" s="10"/>
    </row>
    <row r="2763" ht="12.75" spans="2:14">
      <c r="B2763" s="3">
        <v>12793</v>
      </c>
      <c r="E2763" s="91" t="s">
        <v>10</v>
      </c>
      <c r="F2763" s="91" t="s">
        <v>3434</v>
      </c>
      <c r="G2763" s="3">
        <v>1988</v>
      </c>
      <c r="H2763" s="3" t="s">
        <v>166</v>
      </c>
      <c r="I2763" s="3" t="s">
        <v>189</v>
      </c>
      <c r="J2763" s="3">
        <v>190</v>
      </c>
      <c r="K2763" s="3" t="s">
        <v>181</v>
      </c>
      <c r="L2763" s="3" t="s">
        <v>27</v>
      </c>
      <c r="M2763" s="3" t="s">
        <v>3769</v>
      </c>
      <c r="N2763" s="10"/>
    </row>
    <row r="2764" ht="12.75" spans="2:14">
      <c r="B2764" s="3">
        <v>12794</v>
      </c>
      <c r="E2764" s="91" t="s">
        <v>10</v>
      </c>
      <c r="F2764" s="91" t="s">
        <v>3435</v>
      </c>
      <c r="G2764" s="3">
        <v>1988</v>
      </c>
      <c r="H2764" s="3" t="s">
        <v>166</v>
      </c>
      <c r="I2764" s="3" t="s">
        <v>189</v>
      </c>
      <c r="J2764" s="3">
        <v>190</v>
      </c>
      <c r="K2764" s="3" t="s">
        <v>181</v>
      </c>
      <c r="L2764" s="3" t="s">
        <v>27</v>
      </c>
      <c r="M2764" s="3" t="s">
        <v>3769</v>
      </c>
      <c r="N2764" s="10"/>
    </row>
    <row r="2765" ht="12.75" spans="2:14">
      <c r="B2765" s="3">
        <v>12795</v>
      </c>
      <c r="E2765" s="91" t="s">
        <v>10</v>
      </c>
      <c r="F2765" s="91" t="s">
        <v>3436</v>
      </c>
      <c r="G2765" s="3">
        <v>1988</v>
      </c>
      <c r="H2765" s="3" t="s">
        <v>166</v>
      </c>
      <c r="I2765" s="3" t="s">
        <v>189</v>
      </c>
      <c r="J2765" s="3">
        <v>190</v>
      </c>
      <c r="K2765" s="3" t="s">
        <v>181</v>
      </c>
      <c r="L2765" s="3" t="s">
        <v>27</v>
      </c>
      <c r="M2765" s="3" t="s">
        <v>3769</v>
      </c>
      <c r="N2765" s="10"/>
    </row>
    <row r="2766" ht="12.75" spans="2:14">
      <c r="B2766" s="3">
        <v>12796</v>
      </c>
      <c r="E2766" s="91" t="s">
        <v>10</v>
      </c>
      <c r="F2766" s="91" t="s">
        <v>3437</v>
      </c>
      <c r="G2766" s="3">
        <v>1988</v>
      </c>
      <c r="H2766" s="3" t="s">
        <v>166</v>
      </c>
      <c r="I2766" s="3" t="s">
        <v>189</v>
      </c>
      <c r="J2766" s="3">
        <v>190</v>
      </c>
      <c r="K2766" s="3" t="s">
        <v>181</v>
      </c>
      <c r="L2766" s="3" t="s">
        <v>27</v>
      </c>
      <c r="M2766" s="3" t="s">
        <v>3769</v>
      </c>
      <c r="N2766" s="10"/>
    </row>
    <row r="2767" ht="12.75" spans="2:14">
      <c r="B2767" s="3">
        <v>12797</v>
      </c>
      <c r="E2767" s="91" t="s">
        <v>10</v>
      </c>
      <c r="F2767" s="91" t="s">
        <v>3438</v>
      </c>
      <c r="G2767" s="3">
        <v>1988</v>
      </c>
      <c r="H2767" s="3" t="s">
        <v>166</v>
      </c>
      <c r="I2767" s="3" t="s">
        <v>189</v>
      </c>
      <c r="J2767" s="3">
        <v>190</v>
      </c>
      <c r="K2767" s="3" t="s">
        <v>181</v>
      </c>
      <c r="L2767" s="3" t="s">
        <v>27</v>
      </c>
      <c r="M2767" s="3" t="s">
        <v>3769</v>
      </c>
      <c r="N2767" s="10"/>
    </row>
    <row r="2768" ht="12.75" spans="2:14">
      <c r="B2768" s="3">
        <v>12798</v>
      </c>
      <c r="E2768" s="91" t="s">
        <v>10</v>
      </c>
      <c r="F2768" s="91" t="s">
        <v>219</v>
      </c>
      <c r="G2768" s="3">
        <v>1988</v>
      </c>
      <c r="H2768" s="3" t="s">
        <v>166</v>
      </c>
      <c r="I2768" s="3" t="s">
        <v>220</v>
      </c>
      <c r="J2768" s="3">
        <v>43</v>
      </c>
      <c r="K2768" s="3" t="s">
        <v>181</v>
      </c>
      <c r="L2768" s="3" t="s">
        <v>14</v>
      </c>
      <c r="M2768" s="3" t="s">
        <v>3769</v>
      </c>
      <c r="N2768" s="10"/>
    </row>
    <row r="2769" ht="12.75" spans="2:14">
      <c r="B2769" s="3">
        <v>12799</v>
      </c>
      <c r="E2769" s="91" t="s">
        <v>10</v>
      </c>
      <c r="F2769" s="91" t="s">
        <v>221</v>
      </c>
      <c r="G2769" s="3">
        <v>1988</v>
      </c>
      <c r="H2769" s="3" t="s">
        <v>166</v>
      </c>
      <c r="I2769" s="3" t="s">
        <v>220</v>
      </c>
      <c r="J2769" s="3">
        <v>43</v>
      </c>
      <c r="K2769" s="3" t="s">
        <v>181</v>
      </c>
      <c r="L2769" s="3" t="s">
        <v>14</v>
      </c>
      <c r="M2769" s="3" t="s">
        <v>3769</v>
      </c>
      <c r="N2769" s="10"/>
    </row>
    <row r="2770" ht="12.75" spans="2:14">
      <c r="B2770" s="3">
        <v>12800</v>
      </c>
      <c r="E2770" s="91" t="s">
        <v>10</v>
      </c>
      <c r="F2770" s="91" t="s">
        <v>222</v>
      </c>
      <c r="G2770" s="3">
        <v>1988</v>
      </c>
      <c r="H2770" s="3" t="s">
        <v>166</v>
      </c>
      <c r="I2770" s="3" t="s">
        <v>220</v>
      </c>
      <c r="J2770" s="3">
        <v>43</v>
      </c>
      <c r="K2770" s="3" t="s">
        <v>181</v>
      </c>
      <c r="L2770" s="3" t="s">
        <v>14</v>
      </c>
      <c r="M2770" s="3" t="s">
        <v>3769</v>
      </c>
      <c r="N2770" s="10"/>
    </row>
    <row r="2771" ht="12.75" spans="2:14">
      <c r="B2771" s="3">
        <v>12801</v>
      </c>
      <c r="E2771" s="91" t="s">
        <v>10</v>
      </c>
      <c r="F2771" s="91" t="s">
        <v>223</v>
      </c>
      <c r="G2771" s="3">
        <v>1988</v>
      </c>
      <c r="H2771" s="3" t="s">
        <v>166</v>
      </c>
      <c r="I2771" s="3" t="s">
        <v>220</v>
      </c>
      <c r="J2771" s="3">
        <v>43</v>
      </c>
      <c r="K2771" s="3" t="s">
        <v>181</v>
      </c>
      <c r="L2771" s="3" t="s">
        <v>14</v>
      </c>
      <c r="M2771" s="3" t="s">
        <v>3769</v>
      </c>
      <c r="N2771" s="10"/>
    </row>
    <row r="2772" ht="12.75" spans="2:14">
      <c r="B2772" s="3">
        <v>12802</v>
      </c>
      <c r="E2772" s="91" t="s">
        <v>10</v>
      </c>
      <c r="F2772" s="91" t="s">
        <v>224</v>
      </c>
      <c r="G2772" s="3">
        <v>1988</v>
      </c>
      <c r="H2772" s="3" t="s">
        <v>166</v>
      </c>
      <c r="I2772" s="3" t="s">
        <v>220</v>
      </c>
      <c r="J2772" s="3">
        <v>43</v>
      </c>
      <c r="K2772" s="3" t="s">
        <v>181</v>
      </c>
      <c r="L2772" s="3" t="s">
        <v>14</v>
      </c>
      <c r="M2772" s="3" t="s">
        <v>3769</v>
      </c>
      <c r="N2772" s="10"/>
    </row>
    <row r="2773" ht="12.75" spans="2:14">
      <c r="B2773" s="3">
        <v>12803</v>
      </c>
      <c r="E2773" s="91" t="s">
        <v>10</v>
      </c>
      <c r="F2773" s="91" t="s">
        <v>225</v>
      </c>
      <c r="G2773" s="3">
        <v>1988</v>
      </c>
      <c r="H2773" s="3" t="s">
        <v>166</v>
      </c>
      <c r="I2773" s="3" t="s">
        <v>220</v>
      </c>
      <c r="J2773" s="3">
        <v>43</v>
      </c>
      <c r="K2773" s="3" t="s">
        <v>181</v>
      </c>
      <c r="L2773" s="3" t="s">
        <v>14</v>
      </c>
      <c r="M2773" s="3" t="s">
        <v>3769</v>
      </c>
      <c r="N2773" s="10"/>
    </row>
    <row r="2774" ht="12.75" spans="2:14">
      <c r="B2774" s="3">
        <v>12804</v>
      </c>
      <c r="E2774" s="91" t="s">
        <v>10</v>
      </c>
      <c r="F2774" s="91" t="s">
        <v>226</v>
      </c>
      <c r="G2774" s="3">
        <v>1988</v>
      </c>
      <c r="H2774" s="3" t="s">
        <v>166</v>
      </c>
      <c r="I2774" s="3" t="s">
        <v>220</v>
      </c>
      <c r="J2774" s="3">
        <v>43</v>
      </c>
      <c r="K2774" s="3" t="s">
        <v>181</v>
      </c>
      <c r="L2774" s="3" t="s">
        <v>14</v>
      </c>
      <c r="M2774" s="3" t="s">
        <v>3769</v>
      </c>
      <c r="N2774" s="10"/>
    </row>
    <row r="2775" ht="12.75" spans="2:14">
      <c r="B2775" s="3">
        <v>12805</v>
      </c>
      <c r="E2775" s="91" t="s">
        <v>10</v>
      </c>
      <c r="F2775" s="91" t="s">
        <v>227</v>
      </c>
      <c r="G2775" s="3">
        <v>1988</v>
      </c>
      <c r="H2775" s="3" t="s">
        <v>166</v>
      </c>
      <c r="I2775" s="3" t="s">
        <v>220</v>
      </c>
      <c r="J2775" s="3">
        <v>43</v>
      </c>
      <c r="K2775" s="3" t="s">
        <v>181</v>
      </c>
      <c r="L2775" s="3" t="s">
        <v>14</v>
      </c>
      <c r="M2775" s="3" t="s">
        <v>3769</v>
      </c>
      <c r="N2775" s="10"/>
    </row>
    <row r="2776" ht="12.75" spans="2:14">
      <c r="B2776" s="3">
        <v>12806</v>
      </c>
      <c r="E2776" s="91" t="s">
        <v>10</v>
      </c>
      <c r="F2776" s="91" t="s">
        <v>228</v>
      </c>
      <c r="G2776" s="3">
        <v>1988</v>
      </c>
      <c r="H2776" s="3" t="s">
        <v>166</v>
      </c>
      <c r="I2776" s="3" t="s">
        <v>220</v>
      </c>
      <c r="J2776" s="3">
        <v>43</v>
      </c>
      <c r="K2776" s="3" t="s">
        <v>181</v>
      </c>
      <c r="L2776" s="3" t="s">
        <v>14</v>
      </c>
      <c r="M2776" s="3" t="s">
        <v>3769</v>
      </c>
      <c r="N2776" s="10"/>
    </row>
    <row r="2777" ht="12.75" spans="2:14">
      <c r="B2777" s="3">
        <v>12807</v>
      </c>
      <c r="E2777" s="91" t="s">
        <v>10</v>
      </c>
      <c r="F2777" s="91" t="s">
        <v>229</v>
      </c>
      <c r="G2777" s="3">
        <v>1988</v>
      </c>
      <c r="H2777" s="3" t="s">
        <v>166</v>
      </c>
      <c r="I2777" s="3" t="s">
        <v>220</v>
      </c>
      <c r="J2777" s="3">
        <v>43</v>
      </c>
      <c r="K2777" s="3" t="s">
        <v>181</v>
      </c>
      <c r="L2777" s="3" t="s">
        <v>14</v>
      </c>
      <c r="M2777" s="3" t="s">
        <v>3769</v>
      </c>
      <c r="N2777" s="10"/>
    </row>
    <row r="2778" ht="12.75" spans="2:14">
      <c r="B2778" s="3">
        <v>12808</v>
      </c>
      <c r="E2778" s="91" t="s">
        <v>10</v>
      </c>
      <c r="F2778" s="91" t="s">
        <v>230</v>
      </c>
      <c r="G2778" s="3">
        <v>1988</v>
      </c>
      <c r="H2778" s="3" t="s">
        <v>166</v>
      </c>
      <c r="I2778" s="3" t="s">
        <v>220</v>
      </c>
      <c r="J2778" s="3">
        <v>43</v>
      </c>
      <c r="K2778" s="3" t="s">
        <v>181</v>
      </c>
      <c r="L2778" s="3" t="s">
        <v>14</v>
      </c>
      <c r="M2778" s="3" t="s">
        <v>3769</v>
      </c>
      <c r="N2778" s="10"/>
    </row>
    <row r="2779" ht="12.75" spans="2:14">
      <c r="B2779" s="3">
        <v>12809</v>
      </c>
      <c r="E2779" s="91" t="s">
        <v>10</v>
      </c>
      <c r="F2779" s="91" t="s">
        <v>231</v>
      </c>
      <c r="G2779" s="3">
        <v>1988</v>
      </c>
      <c r="H2779" s="3" t="s">
        <v>166</v>
      </c>
      <c r="I2779" s="3" t="s">
        <v>220</v>
      </c>
      <c r="J2779" s="3">
        <v>43</v>
      </c>
      <c r="K2779" s="3" t="s">
        <v>181</v>
      </c>
      <c r="L2779" s="3" t="s">
        <v>14</v>
      </c>
      <c r="M2779" s="3" t="s">
        <v>3769</v>
      </c>
      <c r="N2779" s="10"/>
    </row>
    <row r="2780" ht="12.75" spans="2:14">
      <c r="B2780" s="3">
        <v>12810</v>
      </c>
      <c r="E2780" s="91" t="s">
        <v>10</v>
      </c>
      <c r="F2780" s="91" t="s">
        <v>232</v>
      </c>
      <c r="G2780" s="3">
        <v>1988</v>
      </c>
      <c r="H2780" s="3" t="s">
        <v>166</v>
      </c>
      <c r="I2780" s="3" t="s">
        <v>220</v>
      </c>
      <c r="J2780" s="3">
        <v>43</v>
      </c>
      <c r="K2780" s="3" t="s">
        <v>181</v>
      </c>
      <c r="L2780" s="3" t="s">
        <v>14</v>
      </c>
      <c r="M2780" s="3" t="s">
        <v>3769</v>
      </c>
      <c r="N2780" s="10"/>
    </row>
    <row r="2781" ht="12.75" spans="2:14">
      <c r="B2781" s="3">
        <v>12812</v>
      </c>
      <c r="E2781" s="91" t="s">
        <v>10</v>
      </c>
      <c r="F2781" s="91" t="s">
        <v>233</v>
      </c>
      <c r="G2781" s="3">
        <v>1988</v>
      </c>
      <c r="H2781" s="3" t="s">
        <v>166</v>
      </c>
      <c r="I2781" s="3" t="s">
        <v>220</v>
      </c>
      <c r="J2781" s="3">
        <v>43</v>
      </c>
      <c r="K2781" s="3" t="s">
        <v>181</v>
      </c>
      <c r="L2781" s="3" t="s">
        <v>14</v>
      </c>
      <c r="M2781" s="3" t="s">
        <v>3769</v>
      </c>
      <c r="N2781" s="10"/>
    </row>
    <row r="2782" ht="12.75" spans="2:14">
      <c r="B2782" s="3">
        <v>12813</v>
      </c>
      <c r="E2782" s="91" t="s">
        <v>10</v>
      </c>
      <c r="F2782" s="91" t="s">
        <v>234</v>
      </c>
      <c r="G2782" s="3">
        <v>1988</v>
      </c>
      <c r="H2782" s="3" t="s">
        <v>166</v>
      </c>
      <c r="I2782" s="3" t="s">
        <v>220</v>
      </c>
      <c r="J2782" s="3">
        <v>43</v>
      </c>
      <c r="K2782" s="3" t="s">
        <v>181</v>
      </c>
      <c r="L2782" s="3" t="s">
        <v>14</v>
      </c>
      <c r="M2782" s="3" t="s">
        <v>3769</v>
      </c>
      <c r="N2782" s="10"/>
    </row>
    <row r="2783" ht="12.75" spans="2:14">
      <c r="B2783" s="3">
        <v>12814</v>
      </c>
      <c r="E2783" s="91" t="s">
        <v>10</v>
      </c>
      <c r="F2783" s="91" t="s">
        <v>235</v>
      </c>
      <c r="G2783" s="3">
        <v>1988</v>
      </c>
      <c r="H2783" s="3" t="s">
        <v>166</v>
      </c>
      <c r="I2783" s="3" t="s">
        <v>220</v>
      </c>
      <c r="J2783" s="3">
        <v>43</v>
      </c>
      <c r="K2783" s="3" t="s">
        <v>181</v>
      </c>
      <c r="L2783" s="3" t="s">
        <v>14</v>
      </c>
      <c r="M2783" s="3" t="s">
        <v>3769</v>
      </c>
      <c r="N2783" s="10"/>
    </row>
    <row r="2784" ht="12.75" spans="5:14">
      <c r="E2784" s="91"/>
      <c r="F2784" s="91"/>
      <c r="M2784" s="3" t="s">
        <v>3769</v>
      </c>
      <c r="N2784" s="10"/>
    </row>
    <row r="2785" ht="12.75" spans="2:14">
      <c r="B2785" s="3">
        <v>12817</v>
      </c>
      <c r="E2785" s="91" t="s">
        <v>10</v>
      </c>
      <c r="F2785" s="91" t="s">
        <v>237</v>
      </c>
      <c r="G2785" s="3">
        <v>1988</v>
      </c>
      <c r="H2785" s="3" t="s">
        <v>166</v>
      </c>
      <c r="I2785" s="3" t="s">
        <v>220</v>
      </c>
      <c r="J2785" s="3">
        <v>43</v>
      </c>
      <c r="K2785" s="3" t="s">
        <v>181</v>
      </c>
      <c r="L2785" s="3" t="s">
        <v>14</v>
      </c>
      <c r="M2785" s="3" t="s">
        <v>3769</v>
      </c>
      <c r="N2785" s="10"/>
    </row>
    <row r="2786" ht="12.75" spans="2:14">
      <c r="B2786" s="3">
        <v>12818</v>
      </c>
      <c r="E2786" s="91" t="s">
        <v>10</v>
      </c>
      <c r="F2786" s="91" t="s">
        <v>2539</v>
      </c>
      <c r="G2786" s="3">
        <v>1987</v>
      </c>
      <c r="H2786" s="3" t="s">
        <v>1072</v>
      </c>
      <c r="I2786" s="3" t="s">
        <v>1245</v>
      </c>
      <c r="J2786" s="3">
        <v>2</v>
      </c>
      <c r="K2786" s="3" t="s">
        <v>776</v>
      </c>
      <c r="L2786" s="3" t="s">
        <v>977</v>
      </c>
      <c r="M2786" s="3" t="s">
        <v>4765</v>
      </c>
      <c r="N2786" s="10"/>
    </row>
    <row r="2787" ht="12.75" spans="5:14">
      <c r="E2787" s="91"/>
      <c r="F2787" s="91"/>
      <c r="M2787" s="3" t="s">
        <v>4765</v>
      </c>
      <c r="N2787" s="10"/>
    </row>
    <row r="2788" ht="12.75" spans="2:14">
      <c r="B2788" s="3">
        <v>12819</v>
      </c>
      <c r="E2788" s="91" t="s">
        <v>10</v>
      </c>
      <c r="F2788" s="91" t="s">
        <v>3034</v>
      </c>
      <c r="G2788" s="3">
        <v>1987</v>
      </c>
      <c r="H2788" s="3" t="s">
        <v>1072</v>
      </c>
      <c r="I2788" s="3" t="s">
        <v>1857</v>
      </c>
      <c r="J2788" s="3">
        <v>9</v>
      </c>
      <c r="K2788" s="3" t="s">
        <v>181</v>
      </c>
      <c r="L2788" s="3" t="s">
        <v>170</v>
      </c>
      <c r="M2788" s="3" t="s">
        <v>4765</v>
      </c>
      <c r="N2788" s="10"/>
    </row>
    <row r="2789" ht="12.75" spans="2:14">
      <c r="B2789" s="3">
        <v>12820</v>
      </c>
      <c r="E2789" s="91" t="s">
        <v>10</v>
      </c>
      <c r="F2789" s="91" t="s">
        <v>1913</v>
      </c>
      <c r="G2789" s="3">
        <v>1987</v>
      </c>
      <c r="H2789" s="3" t="s">
        <v>1072</v>
      </c>
      <c r="I2789" s="3" t="s">
        <v>1875</v>
      </c>
      <c r="J2789" s="3">
        <v>30</v>
      </c>
      <c r="K2789" s="3" t="s">
        <v>181</v>
      </c>
      <c r="L2789" s="3" t="s">
        <v>27</v>
      </c>
      <c r="M2789" s="3" t="s">
        <v>4765</v>
      </c>
      <c r="N2789" s="10"/>
    </row>
    <row r="2790" ht="12.75" spans="2:14">
      <c r="B2790" s="3">
        <v>12821</v>
      </c>
      <c r="E2790" s="91" t="s">
        <v>10</v>
      </c>
      <c r="F2790" s="91" t="s">
        <v>2119</v>
      </c>
      <c r="G2790" s="3">
        <v>1987</v>
      </c>
      <c r="H2790" s="3" t="s">
        <v>1072</v>
      </c>
      <c r="I2790" s="3" t="s">
        <v>2120</v>
      </c>
      <c r="J2790" s="3">
        <v>80</v>
      </c>
      <c r="K2790" s="3" t="s">
        <v>181</v>
      </c>
      <c r="L2790" s="3" t="s">
        <v>27</v>
      </c>
      <c r="M2790" s="3" t="s">
        <v>4765</v>
      </c>
      <c r="N2790" s="10"/>
    </row>
    <row r="2791" ht="12.75" spans="2:14">
      <c r="B2791" s="3">
        <v>12822</v>
      </c>
      <c r="E2791" s="91" t="s">
        <v>10</v>
      </c>
      <c r="F2791" s="91" t="s">
        <v>2121</v>
      </c>
      <c r="G2791" s="3">
        <v>1987</v>
      </c>
      <c r="H2791" s="3" t="s">
        <v>1072</v>
      </c>
      <c r="I2791" s="3" t="s">
        <v>2120</v>
      </c>
      <c r="J2791" s="3">
        <v>80</v>
      </c>
      <c r="K2791" s="3" t="s">
        <v>181</v>
      </c>
      <c r="L2791" s="3" t="s">
        <v>27</v>
      </c>
      <c r="M2791" s="3" t="s">
        <v>4765</v>
      </c>
      <c r="N2791" s="10"/>
    </row>
    <row r="2792" ht="12.75" spans="2:14">
      <c r="B2792" s="3">
        <v>12823</v>
      </c>
      <c r="E2792" s="91" t="s">
        <v>10</v>
      </c>
      <c r="F2792" s="91" t="s">
        <v>2122</v>
      </c>
      <c r="G2792" s="3">
        <v>1987</v>
      </c>
      <c r="H2792" s="3" t="s">
        <v>1072</v>
      </c>
      <c r="I2792" s="3" t="s">
        <v>2120</v>
      </c>
      <c r="J2792" s="3">
        <v>80</v>
      </c>
      <c r="K2792" s="3" t="s">
        <v>181</v>
      </c>
      <c r="L2792" s="3" t="s">
        <v>27</v>
      </c>
      <c r="M2792" s="3" t="s">
        <v>4765</v>
      </c>
      <c r="N2792" s="10"/>
    </row>
    <row r="2793" ht="12.75" spans="2:14">
      <c r="B2793" s="3">
        <v>12824</v>
      </c>
      <c r="E2793" s="91" t="s">
        <v>10</v>
      </c>
      <c r="F2793" s="91" t="s">
        <v>2123</v>
      </c>
      <c r="G2793" s="3">
        <v>1987</v>
      </c>
      <c r="H2793" s="3" t="s">
        <v>1072</v>
      </c>
      <c r="I2793" s="3" t="s">
        <v>2120</v>
      </c>
      <c r="J2793" s="3">
        <v>80</v>
      </c>
      <c r="K2793" s="3" t="s">
        <v>181</v>
      </c>
      <c r="L2793" s="3" t="s">
        <v>27</v>
      </c>
      <c r="M2793" s="3" t="s">
        <v>4765</v>
      </c>
      <c r="N2793" s="10"/>
    </row>
    <row r="2794" ht="12.75" spans="2:14">
      <c r="B2794" s="3">
        <v>12825</v>
      </c>
      <c r="E2794" s="91" t="s">
        <v>10</v>
      </c>
      <c r="F2794" s="91" t="s">
        <v>2858</v>
      </c>
      <c r="G2794" s="3">
        <v>1987</v>
      </c>
      <c r="H2794" s="3" t="s">
        <v>1072</v>
      </c>
      <c r="I2794" s="3" t="s">
        <v>2120</v>
      </c>
      <c r="J2794" s="3">
        <v>80</v>
      </c>
      <c r="K2794" s="3" t="s">
        <v>181</v>
      </c>
      <c r="L2794" s="3" t="s">
        <v>977</v>
      </c>
      <c r="M2794" s="3" t="s">
        <v>4765</v>
      </c>
      <c r="N2794" s="10"/>
    </row>
    <row r="2795" ht="12.75" spans="2:14">
      <c r="B2795" s="3">
        <v>12826</v>
      </c>
      <c r="E2795" s="91" t="s">
        <v>10</v>
      </c>
      <c r="F2795" s="91" t="s">
        <v>2859</v>
      </c>
      <c r="G2795" s="3">
        <v>1987</v>
      </c>
      <c r="H2795" s="3" t="s">
        <v>1072</v>
      </c>
      <c r="I2795" s="3" t="s">
        <v>2120</v>
      </c>
      <c r="J2795" s="3">
        <v>80</v>
      </c>
      <c r="K2795" s="3" t="s">
        <v>181</v>
      </c>
      <c r="L2795" s="3" t="s">
        <v>977</v>
      </c>
      <c r="M2795" s="3" t="s">
        <v>4765</v>
      </c>
      <c r="N2795" s="10"/>
    </row>
    <row r="2796" ht="12.75" spans="2:14">
      <c r="B2796" s="3">
        <v>12827</v>
      </c>
      <c r="E2796" s="91" t="s">
        <v>10</v>
      </c>
      <c r="F2796" s="91" t="s">
        <v>2226</v>
      </c>
      <c r="G2796" s="3">
        <v>1988</v>
      </c>
      <c r="H2796" s="3" t="s">
        <v>1072</v>
      </c>
      <c r="I2796" s="3" t="s">
        <v>2227</v>
      </c>
      <c r="J2796" s="3">
        <v>43</v>
      </c>
      <c r="K2796" s="3" t="s">
        <v>181</v>
      </c>
      <c r="L2796" s="3" t="s">
        <v>170</v>
      </c>
      <c r="M2796" s="3" t="s">
        <v>4765</v>
      </c>
      <c r="N2796" s="10"/>
    </row>
    <row r="2797" ht="12.75" spans="2:14">
      <c r="B2797" s="3">
        <v>12828</v>
      </c>
      <c r="E2797" s="91" t="s">
        <v>10</v>
      </c>
      <c r="F2797" s="91" t="s">
        <v>2228</v>
      </c>
      <c r="G2797" s="3">
        <v>1988</v>
      </c>
      <c r="H2797" s="3" t="s">
        <v>1072</v>
      </c>
      <c r="I2797" s="3" t="s">
        <v>2227</v>
      </c>
      <c r="J2797" s="3">
        <v>43</v>
      </c>
      <c r="K2797" s="3" t="s">
        <v>181</v>
      </c>
      <c r="L2797" s="3" t="s">
        <v>170</v>
      </c>
      <c r="M2797" s="3" t="s">
        <v>4765</v>
      </c>
      <c r="N2797" s="10"/>
    </row>
    <row r="2798" ht="12.75" spans="2:14">
      <c r="B2798" s="3">
        <v>12829</v>
      </c>
      <c r="E2798" s="91" t="s">
        <v>10</v>
      </c>
      <c r="F2798" s="91" t="s">
        <v>238</v>
      </c>
      <c r="G2798" s="3">
        <v>1999</v>
      </c>
      <c r="H2798" s="3" t="s">
        <v>239</v>
      </c>
      <c r="I2798" s="3" t="s">
        <v>240</v>
      </c>
      <c r="J2798" s="3">
        <v>343</v>
      </c>
      <c r="K2798" s="3" t="s">
        <v>181</v>
      </c>
      <c r="L2798" s="3" t="s">
        <v>27</v>
      </c>
      <c r="M2798" s="3" t="s">
        <v>3769</v>
      </c>
      <c r="N2798" s="10"/>
    </row>
    <row r="2799" ht="12.75" spans="2:14">
      <c r="B2799" s="3">
        <v>12830</v>
      </c>
      <c r="E2799" s="91" t="s">
        <v>10</v>
      </c>
      <c r="F2799" s="91" t="s">
        <v>241</v>
      </c>
      <c r="G2799" s="3">
        <v>1999</v>
      </c>
      <c r="H2799" s="3" t="s">
        <v>239</v>
      </c>
      <c r="I2799" s="3" t="s">
        <v>240</v>
      </c>
      <c r="J2799" s="3">
        <v>343</v>
      </c>
      <c r="K2799" s="3" t="s">
        <v>181</v>
      </c>
      <c r="L2799" s="3" t="s">
        <v>27</v>
      </c>
      <c r="M2799" s="3" t="s">
        <v>3769</v>
      </c>
      <c r="N2799" s="10"/>
    </row>
    <row r="2800" ht="12.75" spans="2:14">
      <c r="B2800" s="3">
        <v>12831</v>
      </c>
      <c r="E2800" s="91" t="s">
        <v>10</v>
      </c>
      <c r="F2800" s="91" t="s">
        <v>3439</v>
      </c>
      <c r="G2800" s="3">
        <v>1999</v>
      </c>
      <c r="H2800" s="3" t="s">
        <v>239</v>
      </c>
      <c r="I2800" s="3" t="s">
        <v>240</v>
      </c>
      <c r="J2800" s="3">
        <v>343</v>
      </c>
      <c r="K2800" s="3" t="s">
        <v>181</v>
      </c>
      <c r="L2800" s="3" t="s">
        <v>170</v>
      </c>
      <c r="M2800" s="3" t="s">
        <v>3769</v>
      </c>
      <c r="N2800" s="10"/>
    </row>
    <row r="2801" ht="12.75" spans="2:14">
      <c r="B2801" s="3">
        <v>12832</v>
      </c>
      <c r="E2801" s="91" t="s">
        <v>10</v>
      </c>
      <c r="F2801" s="91" t="s">
        <v>3440</v>
      </c>
      <c r="G2801" s="3">
        <v>1999</v>
      </c>
      <c r="H2801" s="3" t="s">
        <v>239</v>
      </c>
      <c r="I2801" s="3" t="s">
        <v>240</v>
      </c>
      <c r="J2801" s="3">
        <v>343</v>
      </c>
      <c r="K2801" s="3" t="s">
        <v>181</v>
      </c>
      <c r="L2801" s="3" t="s">
        <v>170</v>
      </c>
      <c r="M2801" s="3" t="s">
        <v>3769</v>
      </c>
      <c r="N2801" s="10"/>
    </row>
    <row r="2802" ht="12.75" spans="2:14">
      <c r="B2802" s="3">
        <v>12833</v>
      </c>
      <c r="E2802" s="91" t="s">
        <v>10</v>
      </c>
      <c r="F2802" s="91" t="s">
        <v>3441</v>
      </c>
      <c r="G2802" s="3">
        <v>1999</v>
      </c>
      <c r="H2802" s="3" t="s">
        <v>239</v>
      </c>
      <c r="I2802" s="3" t="s">
        <v>240</v>
      </c>
      <c r="J2802" s="3">
        <v>343</v>
      </c>
      <c r="K2802" s="3" t="s">
        <v>181</v>
      </c>
      <c r="L2802" s="3" t="s">
        <v>170</v>
      </c>
      <c r="M2802" s="3" t="s">
        <v>3769</v>
      </c>
      <c r="N2802" s="10"/>
    </row>
    <row r="2803" ht="12.75" spans="2:14">
      <c r="B2803" s="3">
        <v>12834</v>
      </c>
      <c r="E2803" s="91" t="s">
        <v>10</v>
      </c>
      <c r="F2803" s="91" t="s">
        <v>3442</v>
      </c>
      <c r="G2803" s="3">
        <v>1999</v>
      </c>
      <c r="H2803" s="3" t="s">
        <v>239</v>
      </c>
      <c r="I2803" s="3" t="s">
        <v>240</v>
      </c>
      <c r="J2803" s="3">
        <v>343</v>
      </c>
      <c r="K2803" s="3" t="s">
        <v>181</v>
      </c>
      <c r="L2803" s="3" t="s">
        <v>170</v>
      </c>
      <c r="M2803" s="3" t="s">
        <v>3769</v>
      </c>
      <c r="N2803" s="10"/>
    </row>
    <row r="2804" ht="12.75" spans="2:14">
      <c r="B2804" s="3">
        <v>12835</v>
      </c>
      <c r="E2804" s="91" t="s">
        <v>10</v>
      </c>
      <c r="F2804" s="91" t="s">
        <v>3443</v>
      </c>
      <c r="G2804" s="3">
        <v>1999</v>
      </c>
      <c r="H2804" s="3" t="s">
        <v>239</v>
      </c>
      <c r="I2804" s="3" t="s">
        <v>240</v>
      </c>
      <c r="J2804" s="3">
        <v>343</v>
      </c>
      <c r="K2804" s="3" t="s">
        <v>181</v>
      </c>
      <c r="L2804" s="3" t="s">
        <v>170</v>
      </c>
      <c r="M2804" s="3" t="s">
        <v>3769</v>
      </c>
      <c r="N2804" s="10"/>
    </row>
    <row r="2805" ht="12.75" spans="2:14">
      <c r="B2805" s="3">
        <v>12836</v>
      </c>
      <c r="E2805" s="91" t="s">
        <v>10</v>
      </c>
      <c r="F2805" s="91" t="s">
        <v>2229</v>
      </c>
      <c r="G2805" s="3">
        <v>1988</v>
      </c>
      <c r="H2805" s="3" t="s">
        <v>1072</v>
      </c>
      <c r="I2805" s="3" t="s">
        <v>1245</v>
      </c>
      <c r="J2805" s="3">
        <v>7</v>
      </c>
      <c r="K2805" s="3" t="s">
        <v>776</v>
      </c>
      <c r="L2805" s="3" t="s">
        <v>342</v>
      </c>
      <c r="M2805" s="3" t="s">
        <v>4765</v>
      </c>
      <c r="N2805" s="10"/>
    </row>
    <row r="2806" ht="12.75" spans="2:14">
      <c r="B2806" s="3">
        <v>12837</v>
      </c>
      <c r="E2806" s="91" t="s">
        <v>10</v>
      </c>
      <c r="F2806" s="91" t="s">
        <v>2230</v>
      </c>
      <c r="G2806" s="3">
        <v>1988</v>
      </c>
      <c r="H2806" s="3" t="s">
        <v>1072</v>
      </c>
      <c r="I2806" s="3" t="s">
        <v>1245</v>
      </c>
      <c r="J2806" s="3">
        <v>7</v>
      </c>
      <c r="K2806" s="3" t="s">
        <v>776</v>
      </c>
      <c r="L2806" s="3" t="s">
        <v>342</v>
      </c>
      <c r="M2806" s="3" t="s">
        <v>4765</v>
      </c>
      <c r="N2806" s="10"/>
    </row>
    <row r="2807" ht="12.75" spans="2:13">
      <c r="B2807" s="3">
        <v>12838</v>
      </c>
      <c r="E2807" s="91" t="s">
        <v>10</v>
      </c>
      <c r="F2807" s="91" t="s">
        <v>3444</v>
      </c>
      <c r="G2807" s="3">
        <v>1992</v>
      </c>
      <c r="H2807" s="3" t="s">
        <v>166</v>
      </c>
      <c r="I2807" s="3" t="s">
        <v>949</v>
      </c>
      <c r="J2807" s="3">
        <v>696</v>
      </c>
      <c r="K2807" s="3" t="s">
        <v>181</v>
      </c>
      <c r="L2807" s="3" t="s">
        <v>170</v>
      </c>
      <c r="M2807" s="3" t="s">
        <v>3769</v>
      </c>
    </row>
    <row r="2808" ht="12.75" spans="2:13">
      <c r="B2808" s="3">
        <v>12839</v>
      </c>
      <c r="E2808" s="91" t="s">
        <v>10</v>
      </c>
      <c r="F2808" s="91" t="s">
        <v>339</v>
      </c>
      <c r="G2808" s="3">
        <v>2012</v>
      </c>
      <c r="H2808" s="3" t="s">
        <v>340</v>
      </c>
      <c r="I2808" s="3" t="s">
        <v>38</v>
      </c>
      <c r="J2808" s="3">
        <v>78</v>
      </c>
      <c r="K2808" s="3" t="s">
        <v>341</v>
      </c>
      <c r="L2808" s="3" t="s">
        <v>342</v>
      </c>
      <c r="M2808" s="3" t="s">
        <v>3769</v>
      </c>
    </row>
    <row r="2809" ht="12.75" spans="2:13">
      <c r="B2809" s="3">
        <v>12840</v>
      </c>
      <c r="E2809" s="91" t="s">
        <v>10</v>
      </c>
      <c r="F2809" s="91" t="s">
        <v>4669</v>
      </c>
      <c r="G2809" s="3">
        <v>1990</v>
      </c>
      <c r="H2809" s="3" t="s">
        <v>4668</v>
      </c>
      <c r="I2809" s="3" t="s">
        <v>4670</v>
      </c>
      <c r="J2809" s="3">
        <v>100</v>
      </c>
      <c r="K2809" s="3" t="s">
        <v>181</v>
      </c>
      <c r="L2809" s="3" t="s">
        <v>14</v>
      </c>
      <c r="M2809" s="3" t="s">
        <v>3771</v>
      </c>
    </row>
    <row r="2810" ht="12.75" spans="2:13">
      <c r="B2810" s="3">
        <v>12841</v>
      </c>
      <c r="E2810" s="91" t="s">
        <v>10</v>
      </c>
      <c r="F2810" s="91" t="s">
        <v>4671</v>
      </c>
      <c r="G2810" s="3">
        <v>1990</v>
      </c>
      <c r="H2810" s="3" t="s">
        <v>4668</v>
      </c>
      <c r="I2810" s="3" t="s">
        <v>4672</v>
      </c>
      <c r="J2810" s="3">
        <v>25</v>
      </c>
      <c r="K2810" s="3" t="s">
        <v>181</v>
      </c>
      <c r="L2810" s="3" t="s">
        <v>14</v>
      </c>
      <c r="M2810" s="3" t="s">
        <v>3771</v>
      </c>
    </row>
    <row r="2811" ht="12.75" spans="2:13">
      <c r="B2811" s="3">
        <v>12842</v>
      </c>
      <c r="E2811" s="91" t="s">
        <v>10</v>
      </c>
      <c r="F2811" s="91" t="s">
        <v>4673</v>
      </c>
      <c r="G2811" s="3">
        <v>1990</v>
      </c>
      <c r="H2811" s="3" t="s">
        <v>4668</v>
      </c>
      <c r="I2811" s="3" t="s">
        <v>4642</v>
      </c>
      <c r="J2811" s="3">
        <v>130</v>
      </c>
      <c r="K2811" s="3" t="s">
        <v>181</v>
      </c>
      <c r="L2811" s="3" t="s">
        <v>27</v>
      </c>
      <c r="M2811" s="3" t="s">
        <v>3771</v>
      </c>
    </row>
    <row r="2812" ht="12.75" spans="2:13">
      <c r="B2812" s="3">
        <v>12843</v>
      </c>
      <c r="E2812" s="91" t="s">
        <v>10</v>
      </c>
      <c r="F2812" s="91" t="s">
        <v>4674</v>
      </c>
      <c r="G2812" s="3">
        <v>1990</v>
      </c>
      <c r="H2812" s="3" t="s">
        <v>4668</v>
      </c>
      <c r="I2812" s="3" t="s">
        <v>4644</v>
      </c>
      <c r="J2812" s="3">
        <v>47</v>
      </c>
      <c r="K2812" s="3" t="s">
        <v>181</v>
      </c>
      <c r="L2812" s="3" t="s">
        <v>14</v>
      </c>
      <c r="M2812" s="3" t="s">
        <v>3771</v>
      </c>
    </row>
    <row r="2813" ht="12.75" spans="2:13">
      <c r="B2813" s="3">
        <v>12844</v>
      </c>
      <c r="E2813" s="91" t="s">
        <v>10</v>
      </c>
      <c r="F2813" s="91" t="s">
        <v>4675</v>
      </c>
      <c r="G2813" s="3">
        <v>1990</v>
      </c>
      <c r="H2813" s="3" t="s">
        <v>4668</v>
      </c>
      <c r="I2813" s="3" t="s">
        <v>4676</v>
      </c>
      <c r="J2813" s="3">
        <v>114</v>
      </c>
      <c r="K2813" s="3" t="s">
        <v>181</v>
      </c>
      <c r="L2813" s="3" t="s">
        <v>14</v>
      </c>
      <c r="M2813" s="3" t="s">
        <v>3771</v>
      </c>
    </row>
    <row r="2814" ht="12.75" spans="2:13">
      <c r="B2814" s="3">
        <v>12845</v>
      </c>
      <c r="E2814" s="91" t="s">
        <v>10</v>
      </c>
      <c r="F2814" s="91" t="s">
        <v>4677</v>
      </c>
      <c r="G2814" s="3">
        <v>1984</v>
      </c>
      <c r="H2814" s="3" t="s">
        <v>166</v>
      </c>
      <c r="I2814" s="3" t="s">
        <v>4590</v>
      </c>
      <c r="J2814" s="3">
        <v>51</v>
      </c>
      <c r="K2814" s="3" t="s">
        <v>181</v>
      </c>
      <c r="L2814" s="3" t="s">
        <v>977</v>
      </c>
      <c r="M2814" s="3" t="s">
        <v>3771</v>
      </c>
    </row>
    <row r="2815" ht="12.75" spans="2:13">
      <c r="B2815" s="3">
        <v>12846</v>
      </c>
      <c r="E2815" s="91" t="s">
        <v>10</v>
      </c>
      <c r="F2815" s="91" t="s">
        <v>4678</v>
      </c>
      <c r="G2815" s="3">
        <v>1984</v>
      </c>
      <c r="H2815" s="3" t="s">
        <v>166</v>
      </c>
      <c r="I2815" s="3" t="s">
        <v>4590</v>
      </c>
      <c r="J2815" s="3">
        <v>51</v>
      </c>
      <c r="K2815" s="3" t="s">
        <v>181</v>
      </c>
      <c r="L2815" s="3" t="s">
        <v>977</v>
      </c>
      <c r="M2815" s="3" t="s">
        <v>3771</v>
      </c>
    </row>
    <row r="2816" ht="12.75" spans="2:13">
      <c r="B2816" s="3">
        <v>12847</v>
      </c>
      <c r="E2816" s="91" t="s">
        <v>10</v>
      </c>
      <c r="F2816" s="91" t="s">
        <v>4679</v>
      </c>
      <c r="G2816" s="3">
        <v>1984</v>
      </c>
      <c r="H2816" s="3" t="s">
        <v>166</v>
      </c>
      <c r="I2816" s="3" t="s">
        <v>4590</v>
      </c>
      <c r="J2816" s="3">
        <v>51</v>
      </c>
      <c r="K2816" s="3" t="s">
        <v>181</v>
      </c>
      <c r="L2816" s="3" t="s">
        <v>170</v>
      </c>
      <c r="M2816" s="3" t="s">
        <v>3771</v>
      </c>
    </row>
    <row r="2817" ht="12.75" spans="2:13">
      <c r="B2817" s="3">
        <v>12848</v>
      </c>
      <c r="E2817" s="91" t="s">
        <v>10</v>
      </c>
      <c r="F2817" s="91" t="s">
        <v>4680</v>
      </c>
      <c r="G2817" s="3">
        <v>1984</v>
      </c>
      <c r="H2817" s="3" t="s">
        <v>166</v>
      </c>
      <c r="I2817" s="3" t="s">
        <v>4590</v>
      </c>
      <c r="J2817" s="3">
        <v>51</v>
      </c>
      <c r="K2817" s="3" t="s">
        <v>181</v>
      </c>
      <c r="L2817" s="3" t="s">
        <v>170</v>
      </c>
      <c r="M2817" s="3" t="s">
        <v>3771</v>
      </c>
    </row>
    <row r="2818" ht="12.75" spans="2:13">
      <c r="B2818" s="3">
        <v>12849</v>
      </c>
      <c r="C2818" s="3"/>
      <c r="E2818" s="91" t="s">
        <v>10</v>
      </c>
      <c r="F2818" s="91" t="s">
        <v>1914</v>
      </c>
      <c r="G2818" s="3">
        <v>1992</v>
      </c>
      <c r="H2818" s="3" t="s">
        <v>1915</v>
      </c>
      <c r="I2818" s="3" t="s">
        <v>1818</v>
      </c>
      <c r="J2818" s="3" t="s">
        <v>1916</v>
      </c>
      <c r="K2818" s="3" t="s">
        <v>1917</v>
      </c>
      <c r="L2818" s="3" t="s">
        <v>14</v>
      </c>
      <c r="M2818" s="3" t="s">
        <v>4765</v>
      </c>
    </row>
    <row r="2819" ht="12.75" spans="2:13">
      <c r="B2819" s="3">
        <v>12850</v>
      </c>
      <c r="E2819" s="91" t="s">
        <v>10</v>
      </c>
      <c r="F2819" s="91" t="s">
        <v>3445</v>
      </c>
      <c r="G2819" s="3">
        <v>1991</v>
      </c>
      <c r="H2819" s="3" t="s">
        <v>239</v>
      </c>
      <c r="I2819" s="3" t="s">
        <v>949</v>
      </c>
      <c r="J2819" s="3">
        <v>551</v>
      </c>
      <c r="K2819" s="3" t="s">
        <v>181</v>
      </c>
      <c r="L2819" s="3" t="s">
        <v>27</v>
      </c>
      <c r="M2819" s="3" t="s">
        <v>3769</v>
      </c>
    </row>
    <row r="2820" ht="12.75" spans="2:13">
      <c r="B2820" s="3">
        <v>12851</v>
      </c>
      <c r="E2820" s="91" t="s">
        <v>10</v>
      </c>
      <c r="F2820" s="91" t="s">
        <v>3446</v>
      </c>
      <c r="G2820" s="3">
        <v>1991</v>
      </c>
      <c r="H2820" s="3" t="s">
        <v>239</v>
      </c>
      <c r="I2820" s="3" t="s">
        <v>949</v>
      </c>
      <c r="J2820" s="3">
        <v>551</v>
      </c>
      <c r="K2820" s="3" t="s">
        <v>181</v>
      </c>
      <c r="L2820" s="3" t="s">
        <v>27</v>
      </c>
      <c r="M2820" s="3" t="s">
        <v>3769</v>
      </c>
    </row>
    <row r="2821" ht="12.75" spans="2:13">
      <c r="B2821" s="3">
        <v>12852</v>
      </c>
      <c r="E2821" s="91" t="s">
        <v>10</v>
      </c>
      <c r="F2821" s="91" t="s">
        <v>4681</v>
      </c>
      <c r="G2821" s="3">
        <v>2008</v>
      </c>
      <c r="H2821" s="3" t="s">
        <v>1794</v>
      </c>
      <c r="I2821" s="3" t="s">
        <v>4631</v>
      </c>
      <c r="J2821" s="3" t="s">
        <v>3783</v>
      </c>
      <c r="K2821" s="3" t="s">
        <v>4682</v>
      </c>
      <c r="L2821" s="3" t="s">
        <v>14</v>
      </c>
      <c r="M2821" s="3" t="s">
        <v>3771</v>
      </c>
    </row>
    <row r="2822" ht="12.75" spans="2:13">
      <c r="B2822" s="3">
        <v>12853</v>
      </c>
      <c r="E2822" s="91" t="s">
        <v>10</v>
      </c>
      <c r="F2822" s="91" t="s">
        <v>4683</v>
      </c>
      <c r="G2822" s="3">
        <v>2008</v>
      </c>
      <c r="H2822" s="3" t="s">
        <v>1794</v>
      </c>
      <c r="I2822" s="3" t="s">
        <v>4631</v>
      </c>
      <c r="J2822" s="3" t="s">
        <v>3783</v>
      </c>
      <c r="K2822" s="3" t="s">
        <v>4682</v>
      </c>
      <c r="L2822" s="3" t="s">
        <v>14</v>
      </c>
      <c r="M2822" s="3" t="s">
        <v>3771</v>
      </c>
    </row>
    <row r="2823" ht="12.75" spans="2:13">
      <c r="B2823" s="3">
        <v>12854</v>
      </c>
      <c r="E2823" s="91" t="s">
        <v>10</v>
      </c>
      <c r="F2823" s="91" t="s">
        <v>4684</v>
      </c>
      <c r="G2823" s="3">
        <v>2008</v>
      </c>
      <c r="H2823" s="3" t="s">
        <v>1794</v>
      </c>
      <c r="I2823" s="3" t="s">
        <v>4631</v>
      </c>
      <c r="J2823" s="3" t="s">
        <v>3783</v>
      </c>
      <c r="K2823" s="3" t="s">
        <v>4682</v>
      </c>
      <c r="L2823" s="3" t="s">
        <v>14</v>
      </c>
      <c r="M2823" s="3" t="s">
        <v>3771</v>
      </c>
    </row>
    <row r="2824" ht="12.75" spans="2:13">
      <c r="B2824" s="3">
        <v>12855</v>
      </c>
      <c r="E2824" s="91" t="s">
        <v>10</v>
      </c>
      <c r="F2824" s="91" t="s">
        <v>4685</v>
      </c>
      <c r="G2824" s="3">
        <v>2001</v>
      </c>
      <c r="H2824" s="3" t="s">
        <v>1794</v>
      </c>
      <c r="I2824" s="3" t="s">
        <v>4588</v>
      </c>
      <c r="J2824" s="3" t="s">
        <v>4686</v>
      </c>
      <c r="K2824" s="3" t="s">
        <v>4686</v>
      </c>
      <c r="L2824" s="3" t="s">
        <v>977</v>
      </c>
      <c r="M2824" s="3" t="s">
        <v>4841</v>
      </c>
    </row>
    <row r="2825" ht="12.75" spans="2:13">
      <c r="B2825" s="3">
        <v>12856</v>
      </c>
      <c r="E2825" s="91" t="s">
        <v>10</v>
      </c>
      <c r="F2825" s="91" t="s">
        <v>4687</v>
      </c>
      <c r="G2825" s="3">
        <v>2001</v>
      </c>
      <c r="H2825" s="3" t="s">
        <v>4688</v>
      </c>
      <c r="I2825" s="3" t="s">
        <v>4588</v>
      </c>
      <c r="J2825" s="3">
        <v>1</v>
      </c>
      <c r="K2825" s="3" t="s">
        <v>181</v>
      </c>
      <c r="L2825" s="3" t="s">
        <v>27</v>
      </c>
      <c r="M2825" s="3" t="s">
        <v>4841</v>
      </c>
    </row>
    <row r="2826" ht="12.75" spans="2:13">
      <c r="B2826" s="3">
        <v>12857</v>
      </c>
      <c r="E2826" s="91" t="s">
        <v>10</v>
      </c>
      <c r="F2826" s="91" t="s">
        <v>4689</v>
      </c>
      <c r="G2826" s="3">
        <v>2001</v>
      </c>
      <c r="H2826" s="3" t="s">
        <v>4688</v>
      </c>
      <c r="I2826" s="3" t="s">
        <v>4588</v>
      </c>
      <c r="J2826" s="3">
        <v>1</v>
      </c>
      <c r="K2826" s="3" t="s">
        <v>181</v>
      </c>
      <c r="L2826" s="3" t="s">
        <v>27</v>
      </c>
      <c r="M2826" s="3" t="s">
        <v>4841</v>
      </c>
    </row>
    <row r="2827" ht="12.75" spans="2:13">
      <c r="B2827" s="3">
        <v>12858</v>
      </c>
      <c r="E2827" s="91" t="s">
        <v>66</v>
      </c>
      <c r="F2827" s="91" t="s">
        <v>4690</v>
      </c>
      <c r="G2827" s="3">
        <v>2001</v>
      </c>
      <c r="H2827" s="3" t="s">
        <v>4688</v>
      </c>
      <c r="I2827" s="3" t="s">
        <v>4588</v>
      </c>
      <c r="J2827" s="3">
        <v>1</v>
      </c>
      <c r="K2827" s="3" t="s">
        <v>181</v>
      </c>
      <c r="L2827" s="3" t="s">
        <v>152</v>
      </c>
      <c r="M2827" s="3" t="s">
        <v>4841</v>
      </c>
    </row>
    <row r="2828" ht="12.75" spans="2:13">
      <c r="B2828" s="3">
        <v>12859</v>
      </c>
      <c r="E2828" s="91" t="s">
        <v>10</v>
      </c>
      <c r="F2828" s="91" t="s">
        <v>4691</v>
      </c>
      <c r="G2828" s="3">
        <v>2001</v>
      </c>
      <c r="H2828" s="3" t="s">
        <v>1794</v>
      </c>
      <c r="I2828" s="3" t="s">
        <v>4588</v>
      </c>
      <c r="J2828" s="3">
        <v>1</v>
      </c>
      <c r="K2828" s="3" t="s">
        <v>181</v>
      </c>
      <c r="L2828" s="3" t="s">
        <v>170</v>
      </c>
      <c r="M2828" s="3" t="s">
        <v>4841</v>
      </c>
    </row>
    <row r="2829" ht="12.75" spans="2:13">
      <c r="B2829" s="3">
        <v>12860</v>
      </c>
      <c r="E2829" s="91" t="s">
        <v>10</v>
      </c>
      <c r="F2829" s="91" t="s">
        <v>3670</v>
      </c>
      <c r="G2829" s="3">
        <v>2001</v>
      </c>
      <c r="H2829" s="3" t="s">
        <v>166</v>
      </c>
      <c r="I2829" s="3" t="s">
        <v>3671</v>
      </c>
      <c r="J2829" s="3">
        <v>146</v>
      </c>
      <c r="K2829" s="3" t="s">
        <v>3672</v>
      </c>
      <c r="L2829" s="3" t="s">
        <v>27</v>
      </c>
      <c r="M2829" s="3" t="s">
        <v>3770</v>
      </c>
    </row>
    <row r="2830" ht="12.75" spans="2:13">
      <c r="B2830" s="3">
        <v>12861</v>
      </c>
      <c r="E2830" s="91" t="s">
        <v>10</v>
      </c>
      <c r="F2830" s="91" t="s">
        <v>3447</v>
      </c>
      <c r="G2830" s="3">
        <v>1990</v>
      </c>
      <c r="H2830" s="3" t="s">
        <v>3448</v>
      </c>
      <c r="I2830" s="3" t="s">
        <v>3449</v>
      </c>
      <c r="J2830" s="3">
        <v>39</v>
      </c>
      <c r="K2830" s="3" t="s">
        <v>3450</v>
      </c>
      <c r="L2830" s="3" t="s">
        <v>27</v>
      </c>
      <c r="M2830" s="3" t="s">
        <v>3769</v>
      </c>
    </row>
    <row r="2831" ht="12.75" spans="2:13">
      <c r="B2831" s="3">
        <v>12862</v>
      </c>
      <c r="E2831" s="91" t="s">
        <v>10</v>
      </c>
      <c r="F2831" s="91" t="s">
        <v>3451</v>
      </c>
      <c r="G2831" s="3">
        <v>1990</v>
      </c>
      <c r="H2831" s="3" t="s">
        <v>3448</v>
      </c>
      <c r="I2831" s="3" t="s">
        <v>3449</v>
      </c>
      <c r="J2831" s="3">
        <v>39</v>
      </c>
      <c r="K2831" s="3" t="s">
        <v>3450</v>
      </c>
      <c r="L2831" s="3" t="s">
        <v>27</v>
      </c>
      <c r="M2831" s="3" t="s">
        <v>3769</v>
      </c>
    </row>
    <row r="2832" ht="12.75" spans="2:13">
      <c r="B2832" s="3">
        <v>12863</v>
      </c>
      <c r="E2832" s="91" t="s">
        <v>10</v>
      </c>
      <c r="F2832" s="91" t="s">
        <v>3452</v>
      </c>
      <c r="G2832" s="3">
        <v>1990</v>
      </c>
      <c r="H2832" s="3" t="s">
        <v>3448</v>
      </c>
      <c r="I2832" s="3" t="s">
        <v>3449</v>
      </c>
      <c r="J2832" s="3">
        <v>39</v>
      </c>
      <c r="K2832" s="3" t="s">
        <v>3450</v>
      </c>
      <c r="L2832" s="3" t="s">
        <v>27</v>
      </c>
      <c r="M2832" s="3" t="s">
        <v>3769</v>
      </c>
    </row>
    <row r="2833" ht="12.75" spans="2:13">
      <c r="B2833" s="3">
        <v>12864</v>
      </c>
      <c r="E2833" s="91" t="s">
        <v>10</v>
      </c>
      <c r="F2833" s="91" t="s">
        <v>3453</v>
      </c>
      <c r="G2833" s="3">
        <v>1990</v>
      </c>
      <c r="H2833" s="3" t="s">
        <v>3448</v>
      </c>
      <c r="I2833" s="3" t="s">
        <v>3449</v>
      </c>
      <c r="J2833" s="3">
        <v>39</v>
      </c>
      <c r="K2833" s="3" t="s">
        <v>3450</v>
      </c>
      <c r="L2833" s="3" t="s">
        <v>170</v>
      </c>
      <c r="M2833" s="3" t="s">
        <v>3769</v>
      </c>
    </row>
    <row r="2834" ht="12.75" spans="2:13">
      <c r="B2834" s="3">
        <v>12865</v>
      </c>
      <c r="E2834" s="91" t="s">
        <v>10</v>
      </c>
      <c r="F2834" s="91" t="s">
        <v>3454</v>
      </c>
      <c r="G2834" s="3">
        <v>1990</v>
      </c>
      <c r="H2834" s="3" t="s">
        <v>3448</v>
      </c>
      <c r="I2834" s="3" t="s">
        <v>3455</v>
      </c>
      <c r="J2834" s="3">
        <v>38</v>
      </c>
      <c r="K2834" s="3" t="s">
        <v>3450</v>
      </c>
      <c r="L2834" s="3" t="s">
        <v>27</v>
      </c>
      <c r="M2834" s="3" t="s">
        <v>3769</v>
      </c>
    </row>
    <row r="2835" ht="12.75" spans="2:13">
      <c r="B2835" s="3">
        <v>12866</v>
      </c>
      <c r="E2835" s="91" t="s">
        <v>10</v>
      </c>
      <c r="F2835" s="91" t="s">
        <v>1394</v>
      </c>
      <c r="G2835" s="3">
        <v>1987</v>
      </c>
      <c r="H2835" s="3" t="s">
        <v>131</v>
      </c>
      <c r="I2835" s="3" t="s">
        <v>568</v>
      </c>
      <c r="J2835" s="3">
        <v>35</v>
      </c>
      <c r="K2835" s="3" t="s">
        <v>181</v>
      </c>
      <c r="L2835" s="3" t="s">
        <v>14</v>
      </c>
      <c r="M2835" s="3" t="s">
        <v>3770</v>
      </c>
    </row>
    <row r="2836" ht="12.75" spans="2:13">
      <c r="B2836" s="3">
        <v>12867</v>
      </c>
      <c r="E2836" s="91" t="s">
        <v>10</v>
      </c>
      <c r="F2836" s="91" t="s">
        <v>1395</v>
      </c>
      <c r="G2836" s="3">
        <v>1987</v>
      </c>
      <c r="H2836" s="3" t="s">
        <v>131</v>
      </c>
      <c r="I2836" s="3" t="s">
        <v>568</v>
      </c>
      <c r="J2836" s="3">
        <v>35</v>
      </c>
      <c r="K2836" s="3" t="s">
        <v>181</v>
      </c>
      <c r="L2836" s="3" t="s">
        <v>14</v>
      </c>
      <c r="M2836" s="3" t="s">
        <v>3770</v>
      </c>
    </row>
    <row r="2837" ht="12.75" spans="2:13">
      <c r="B2837" s="3">
        <v>12868</v>
      </c>
      <c r="E2837" s="91" t="s">
        <v>10</v>
      </c>
      <c r="F2837" s="91" t="s">
        <v>1396</v>
      </c>
      <c r="G2837" s="3">
        <v>1987</v>
      </c>
      <c r="H2837" s="3" t="s">
        <v>131</v>
      </c>
      <c r="I2837" s="3" t="s">
        <v>568</v>
      </c>
      <c r="J2837" s="3">
        <v>35</v>
      </c>
      <c r="K2837" s="3" t="s">
        <v>181</v>
      </c>
      <c r="L2837" s="3" t="s">
        <v>14</v>
      </c>
      <c r="M2837" s="3" t="s">
        <v>3770</v>
      </c>
    </row>
    <row r="2838" ht="12.75" spans="2:13">
      <c r="B2838" s="3">
        <v>12869</v>
      </c>
      <c r="E2838" s="91" t="s">
        <v>10</v>
      </c>
      <c r="F2838" s="91" t="s">
        <v>1397</v>
      </c>
      <c r="G2838" s="3">
        <v>1987</v>
      </c>
      <c r="H2838" s="3" t="s">
        <v>131</v>
      </c>
      <c r="I2838" s="3" t="s">
        <v>568</v>
      </c>
      <c r="J2838" s="3">
        <v>35</v>
      </c>
      <c r="K2838" s="3" t="s">
        <v>181</v>
      </c>
      <c r="L2838" s="3" t="s">
        <v>14</v>
      </c>
      <c r="M2838" s="3" t="s">
        <v>3770</v>
      </c>
    </row>
    <row r="2839" ht="12.75" spans="2:13">
      <c r="B2839" s="3">
        <v>12870</v>
      </c>
      <c r="E2839" s="91" t="s">
        <v>10</v>
      </c>
      <c r="F2839" s="91" t="s">
        <v>1398</v>
      </c>
      <c r="G2839" s="3">
        <v>1987</v>
      </c>
      <c r="H2839" s="3" t="s">
        <v>131</v>
      </c>
      <c r="I2839" s="3" t="s">
        <v>568</v>
      </c>
      <c r="J2839" s="3">
        <v>35</v>
      </c>
      <c r="K2839" s="3" t="s">
        <v>181</v>
      </c>
      <c r="L2839" s="3" t="s">
        <v>14</v>
      </c>
      <c r="M2839" s="3" t="s">
        <v>3770</v>
      </c>
    </row>
    <row r="2840" ht="12.75" spans="2:13">
      <c r="B2840" s="3">
        <v>12872</v>
      </c>
      <c r="E2840" s="91" t="s">
        <v>10</v>
      </c>
      <c r="F2840" s="91" t="s">
        <v>1399</v>
      </c>
      <c r="G2840" s="3">
        <v>1987</v>
      </c>
      <c r="H2840" s="3" t="s">
        <v>131</v>
      </c>
      <c r="I2840" s="3" t="s">
        <v>568</v>
      </c>
      <c r="J2840" s="3">
        <v>35</v>
      </c>
      <c r="K2840" s="3" t="s">
        <v>181</v>
      </c>
      <c r="L2840" s="3" t="s">
        <v>14</v>
      </c>
      <c r="M2840" s="3" t="s">
        <v>3770</v>
      </c>
    </row>
    <row r="2841" ht="12.75" spans="2:13">
      <c r="B2841" s="3">
        <v>12873</v>
      </c>
      <c r="E2841" s="91" t="s">
        <v>10</v>
      </c>
      <c r="F2841" s="91" t="s">
        <v>1400</v>
      </c>
      <c r="G2841" s="3">
        <v>1987</v>
      </c>
      <c r="H2841" s="3" t="s">
        <v>131</v>
      </c>
      <c r="I2841" s="3" t="s">
        <v>568</v>
      </c>
      <c r="J2841" s="3">
        <v>35</v>
      </c>
      <c r="K2841" s="3" t="s">
        <v>181</v>
      </c>
      <c r="L2841" s="3" t="s">
        <v>14</v>
      </c>
      <c r="M2841" s="3" t="s">
        <v>3770</v>
      </c>
    </row>
    <row r="2842" ht="12.75" spans="2:13">
      <c r="B2842" s="3">
        <v>12874</v>
      </c>
      <c r="E2842" s="91" t="s">
        <v>10</v>
      </c>
      <c r="F2842" s="91" t="s">
        <v>1401</v>
      </c>
      <c r="G2842" s="3">
        <v>1987</v>
      </c>
      <c r="H2842" s="3" t="s">
        <v>131</v>
      </c>
      <c r="I2842" s="3" t="s">
        <v>568</v>
      </c>
      <c r="J2842" s="3">
        <v>35</v>
      </c>
      <c r="K2842" s="3" t="s">
        <v>181</v>
      </c>
      <c r="L2842" s="3" t="s">
        <v>14</v>
      </c>
      <c r="M2842" s="3" t="s">
        <v>3770</v>
      </c>
    </row>
    <row r="2843" ht="12.75" spans="2:13">
      <c r="B2843" s="3">
        <v>12875</v>
      </c>
      <c r="E2843" s="91" t="s">
        <v>10</v>
      </c>
      <c r="F2843" s="91" t="s">
        <v>1402</v>
      </c>
      <c r="G2843" s="3">
        <v>1987</v>
      </c>
      <c r="H2843" s="3" t="s">
        <v>131</v>
      </c>
      <c r="I2843" s="3" t="s">
        <v>568</v>
      </c>
      <c r="J2843" s="3">
        <v>35</v>
      </c>
      <c r="K2843" s="3" t="s">
        <v>181</v>
      </c>
      <c r="L2843" s="3" t="s">
        <v>14</v>
      </c>
      <c r="M2843" s="3" t="s">
        <v>3770</v>
      </c>
    </row>
    <row r="2844" ht="12.75" spans="2:13">
      <c r="B2844" s="3">
        <v>12876</v>
      </c>
      <c r="E2844" s="91" t="s">
        <v>10</v>
      </c>
      <c r="F2844" s="91" t="s">
        <v>1403</v>
      </c>
      <c r="G2844" s="3">
        <v>1987</v>
      </c>
      <c r="H2844" s="3" t="s">
        <v>131</v>
      </c>
      <c r="I2844" s="3" t="s">
        <v>568</v>
      </c>
      <c r="J2844" s="3">
        <v>35</v>
      </c>
      <c r="K2844" s="3" t="s">
        <v>181</v>
      </c>
      <c r="L2844" s="3" t="s">
        <v>14</v>
      </c>
      <c r="M2844" s="3" t="s">
        <v>3770</v>
      </c>
    </row>
    <row r="2845" ht="12.75" spans="2:13">
      <c r="B2845" s="3">
        <v>12877</v>
      </c>
      <c r="E2845" s="91" t="s">
        <v>10</v>
      </c>
      <c r="F2845" s="91" t="s">
        <v>1404</v>
      </c>
      <c r="G2845" s="3">
        <v>1987</v>
      </c>
      <c r="H2845" s="3" t="s">
        <v>131</v>
      </c>
      <c r="I2845" s="3" t="s">
        <v>568</v>
      </c>
      <c r="J2845" s="3">
        <v>35</v>
      </c>
      <c r="K2845" s="3" t="s">
        <v>181</v>
      </c>
      <c r="L2845" s="3" t="s">
        <v>14</v>
      </c>
      <c r="M2845" s="3" t="s">
        <v>3770</v>
      </c>
    </row>
    <row r="2846" ht="12.75" spans="2:13">
      <c r="B2846" s="3">
        <v>12878</v>
      </c>
      <c r="E2846" s="91" t="s">
        <v>10</v>
      </c>
      <c r="F2846" s="91" t="s">
        <v>1405</v>
      </c>
      <c r="G2846" s="3">
        <v>1987</v>
      </c>
      <c r="H2846" s="3" t="s">
        <v>131</v>
      </c>
      <c r="I2846" s="3" t="s">
        <v>568</v>
      </c>
      <c r="J2846" s="3">
        <v>35</v>
      </c>
      <c r="K2846" s="3" t="s">
        <v>181</v>
      </c>
      <c r="L2846" s="3" t="s">
        <v>14</v>
      </c>
      <c r="M2846" s="3" t="s">
        <v>3770</v>
      </c>
    </row>
    <row r="2847" ht="12.75" spans="2:13">
      <c r="B2847" s="3">
        <v>12879</v>
      </c>
      <c r="E2847" s="91" t="s">
        <v>10</v>
      </c>
      <c r="F2847" s="91" t="s">
        <v>1406</v>
      </c>
      <c r="G2847" s="3">
        <v>1987</v>
      </c>
      <c r="H2847" s="3" t="s">
        <v>131</v>
      </c>
      <c r="I2847" s="3" t="s">
        <v>568</v>
      </c>
      <c r="J2847" s="3">
        <v>35</v>
      </c>
      <c r="K2847" s="3" t="s">
        <v>181</v>
      </c>
      <c r="L2847" s="3" t="s">
        <v>14</v>
      </c>
      <c r="M2847" s="3" t="s">
        <v>3770</v>
      </c>
    </row>
    <row r="2848" ht="12.75" spans="2:13">
      <c r="B2848" s="3">
        <v>12880</v>
      </c>
      <c r="E2848" s="91" t="s">
        <v>10</v>
      </c>
      <c r="F2848" s="91" t="s">
        <v>1407</v>
      </c>
      <c r="G2848" s="3">
        <v>1987</v>
      </c>
      <c r="H2848" s="3" t="s">
        <v>131</v>
      </c>
      <c r="I2848" s="3" t="s">
        <v>568</v>
      </c>
      <c r="J2848" s="3">
        <v>35</v>
      </c>
      <c r="K2848" s="3" t="s">
        <v>181</v>
      </c>
      <c r="L2848" s="3" t="s">
        <v>14</v>
      </c>
      <c r="M2848" s="3" t="s">
        <v>3770</v>
      </c>
    </row>
    <row r="2849" ht="12.75" spans="2:13">
      <c r="B2849" s="3">
        <v>12881</v>
      </c>
      <c r="E2849" s="91" t="s">
        <v>10</v>
      </c>
      <c r="F2849" s="91" t="s">
        <v>1408</v>
      </c>
      <c r="G2849" s="3">
        <v>1987</v>
      </c>
      <c r="H2849" s="3" t="s">
        <v>131</v>
      </c>
      <c r="I2849" s="3" t="s">
        <v>568</v>
      </c>
      <c r="J2849" s="3">
        <v>35</v>
      </c>
      <c r="K2849" s="3" t="s">
        <v>181</v>
      </c>
      <c r="L2849" s="3" t="s">
        <v>14</v>
      </c>
      <c r="M2849" s="3" t="s">
        <v>3770</v>
      </c>
    </row>
    <row r="2850" ht="12.75" spans="2:13">
      <c r="B2850" s="3">
        <v>12882</v>
      </c>
      <c r="E2850" s="91" t="s">
        <v>10</v>
      </c>
      <c r="F2850" s="91" t="s">
        <v>1409</v>
      </c>
      <c r="G2850" s="3">
        <v>1987</v>
      </c>
      <c r="H2850" s="3" t="s">
        <v>131</v>
      </c>
      <c r="I2850" s="3" t="s">
        <v>568</v>
      </c>
      <c r="J2850" s="3">
        <v>35</v>
      </c>
      <c r="K2850" s="3" t="s">
        <v>181</v>
      </c>
      <c r="L2850" s="3" t="s">
        <v>14</v>
      </c>
      <c r="M2850" s="3" t="s">
        <v>3770</v>
      </c>
    </row>
    <row r="2851" ht="12.75" spans="2:13">
      <c r="B2851" s="3">
        <v>12883</v>
      </c>
      <c r="E2851" s="91" t="s">
        <v>10</v>
      </c>
      <c r="F2851" s="91" t="s">
        <v>1410</v>
      </c>
      <c r="G2851" s="3">
        <v>1987</v>
      </c>
      <c r="H2851" s="3" t="s">
        <v>131</v>
      </c>
      <c r="I2851" s="3" t="s">
        <v>568</v>
      </c>
      <c r="J2851" s="3">
        <v>35</v>
      </c>
      <c r="K2851" s="3" t="s">
        <v>181</v>
      </c>
      <c r="L2851" s="3" t="s">
        <v>14</v>
      </c>
      <c r="M2851" s="3" t="s">
        <v>3770</v>
      </c>
    </row>
    <row r="2852" ht="12.75" spans="2:13">
      <c r="B2852" s="3">
        <v>12884</v>
      </c>
      <c r="E2852" s="91" t="s">
        <v>10</v>
      </c>
      <c r="F2852" s="91" t="s">
        <v>1411</v>
      </c>
      <c r="G2852" s="3">
        <v>1987</v>
      </c>
      <c r="H2852" s="3" t="s">
        <v>131</v>
      </c>
      <c r="I2852" s="3" t="s">
        <v>568</v>
      </c>
      <c r="J2852" s="3">
        <v>35</v>
      </c>
      <c r="K2852" s="3" t="s">
        <v>181</v>
      </c>
      <c r="L2852" s="3" t="s">
        <v>14</v>
      </c>
      <c r="M2852" s="3" t="s">
        <v>3770</v>
      </c>
    </row>
    <row r="2853" ht="12.75" spans="2:13">
      <c r="B2853" s="3">
        <v>12885</v>
      </c>
      <c r="E2853" s="91" t="s">
        <v>10</v>
      </c>
      <c r="F2853" s="91" t="s">
        <v>1412</v>
      </c>
      <c r="G2853" s="3">
        <v>1987</v>
      </c>
      <c r="H2853" s="3" t="s">
        <v>131</v>
      </c>
      <c r="I2853" s="3" t="s">
        <v>568</v>
      </c>
      <c r="J2853" s="3">
        <v>35</v>
      </c>
      <c r="K2853" s="3" t="s">
        <v>181</v>
      </c>
      <c r="L2853" s="3" t="s">
        <v>14</v>
      </c>
      <c r="M2853" s="3" t="s">
        <v>3770</v>
      </c>
    </row>
    <row r="2854" ht="12.75" spans="2:13">
      <c r="B2854" s="3">
        <v>12886</v>
      </c>
      <c r="E2854" s="91" t="s">
        <v>10</v>
      </c>
      <c r="F2854" s="91" t="s">
        <v>1413</v>
      </c>
      <c r="G2854" s="3">
        <v>1987</v>
      </c>
      <c r="H2854" s="3" t="s">
        <v>131</v>
      </c>
      <c r="I2854" s="3" t="s">
        <v>568</v>
      </c>
      <c r="J2854" s="3">
        <v>35</v>
      </c>
      <c r="K2854" s="3" t="s">
        <v>181</v>
      </c>
      <c r="L2854" s="3" t="s">
        <v>14</v>
      </c>
      <c r="M2854" s="3" t="s">
        <v>3770</v>
      </c>
    </row>
    <row r="2855" ht="12.75" spans="2:13">
      <c r="B2855" s="3">
        <v>12887</v>
      </c>
      <c r="E2855" s="91" t="s">
        <v>10</v>
      </c>
      <c r="F2855" s="91" t="s">
        <v>1110</v>
      </c>
      <c r="G2855" s="3">
        <v>1987</v>
      </c>
      <c r="H2855" s="3" t="s">
        <v>131</v>
      </c>
      <c r="I2855" s="3" t="s">
        <v>1088</v>
      </c>
      <c r="J2855" s="3">
        <v>361</v>
      </c>
      <c r="K2855" s="3" t="s">
        <v>181</v>
      </c>
      <c r="L2855" s="3" t="s">
        <v>14</v>
      </c>
      <c r="M2855" s="3" t="s">
        <v>3770</v>
      </c>
    </row>
    <row r="2856" ht="12.75" spans="2:13">
      <c r="B2856" s="3">
        <v>12888</v>
      </c>
      <c r="E2856" s="91" t="s">
        <v>10</v>
      </c>
      <c r="F2856" s="91" t="s">
        <v>1531</v>
      </c>
      <c r="G2856" s="3">
        <v>1986</v>
      </c>
      <c r="H2856" s="3" t="s">
        <v>1532</v>
      </c>
      <c r="I2856" s="3" t="s">
        <v>568</v>
      </c>
      <c r="J2856" s="3">
        <v>38</v>
      </c>
      <c r="K2856" s="3" t="s">
        <v>181</v>
      </c>
      <c r="L2856" s="3" t="s">
        <v>14</v>
      </c>
      <c r="M2856" s="3" t="s">
        <v>3770</v>
      </c>
    </row>
    <row r="2857" ht="12.75" spans="2:13">
      <c r="B2857" s="3">
        <v>12889</v>
      </c>
      <c r="E2857" s="91" t="s">
        <v>10</v>
      </c>
      <c r="F2857" s="91" t="s">
        <v>1533</v>
      </c>
      <c r="G2857" s="3">
        <v>1986</v>
      </c>
      <c r="H2857" s="3" t="s">
        <v>1532</v>
      </c>
      <c r="I2857" s="3" t="s">
        <v>568</v>
      </c>
      <c r="J2857" s="3">
        <v>38</v>
      </c>
      <c r="K2857" s="3" t="s">
        <v>181</v>
      </c>
      <c r="L2857" s="3" t="s">
        <v>14</v>
      </c>
      <c r="M2857" s="3" t="s">
        <v>3770</v>
      </c>
    </row>
    <row r="2858" ht="12.75" spans="2:13">
      <c r="B2858" s="3">
        <v>12890</v>
      </c>
      <c r="E2858" s="91" t="s">
        <v>10</v>
      </c>
      <c r="F2858" s="91" t="s">
        <v>1534</v>
      </c>
      <c r="G2858" s="3">
        <v>1986</v>
      </c>
      <c r="H2858" s="3" t="s">
        <v>1532</v>
      </c>
      <c r="I2858" s="3" t="s">
        <v>568</v>
      </c>
      <c r="J2858" s="3">
        <v>38</v>
      </c>
      <c r="K2858" s="3" t="s">
        <v>181</v>
      </c>
      <c r="L2858" s="3" t="s">
        <v>14</v>
      </c>
      <c r="M2858" s="3" t="s">
        <v>3770</v>
      </c>
    </row>
    <row r="2859" ht="12.75" spans="2:13">
      <c r="B2859" s="3">
        <v>12891</v>
      </c>
      <c r="E2859" s="91" t="s">
        <v>10</v>
      </c>
      <c r="F2859" s="91" t="s">
        <v>1535</v>
      </c>
      <c r="G2859" s="3">
        <v>1986</v>
      </c>
      <c r="H2859" s="3" t="s">
        <v>1532</v>
      </c>
      <c r="I2859" s="3" t="s">
        <v>568</v>
      </c>
      <c r="J2859" s="3">
        <v>38</v>
      </c>
      <c r="K2859" s="3" t="s">
        <v>181</v>
      </c>
      <c r="L2859" s="3" t="s">
        <v>14</v>
      </c>
      <c r="M2859" s="3" t="s">
        <v>3770</v>
      </c>
    </row>
    <row r="2860" ht="12.75" spans="2:13">
      <c r="B2860" s="3">
        <v>12892</v>
      </c>
      <c r="E2860" s="91" t="s">
        <v>10</v>
      </c>
      <c r="F2860" s="91" t="s">
        <v>3673</v>
      </c>
      <c r="G2860" s="3">
        <v>1986</v>
      </c>
      <c r="H2860" s="3" t="s">
        <v>1532</v>
      </c>
      <c r="I2860" s="3" t="s">
        <v>568</v>
      </c>
      <c r="J2860" s="3">
        <v>38</v>
      </c>
      <c r="K2860" s="3" t="s">
        <v>181</v>
      </c>
      <c r="L2860" s="3" t="s">
        <v>27</v>
      </c>
      <c r="M2860" s="3" t="s">
        <v>3770</v>
      </c>
    </row>
    <row r="2861" ht="12.75" spans="2:13">
      <c r="B2861" s="3">
        <v>12893</v>
      </c>
      <c r="E2861" s="91" t="s">
        <v>10</v>
      </c>
      <c r="F2861" s="91" t="s">
        <v>3674</v>
      </c>
      <c r="G2861" s="3">
        <v>1986</v>
      </c>
      <c r="H2861" s="3" t="s">
        <v>1532</v>
      </c>
      <c r="I2861" s="3" t="s">
        <v>568</v>
      </c>
      <c r="J2861" s="3">
        <v>38</v>
      </c>
      <c r="K2861" s="3" t="s">
        <v>181</v>
      </c>
      <c r="L2861" s="3" t="s">
        <v>27</v>
      </c>
      <c r="M2861" s="3" t="s">
        <v>3770</v>
      </c>
    </row>
    <row r="2862" ht="12.75" spans="2:13">
      <c r="B2862" s="3">
        <v>12894</v>
      </c>
      <c r="E2862" s="91" t="s">
        <v>10</v>
      </c>
      <c r="F2862" s="91" t="s">
        <v>3675</v>
      </c>
      <c r="G2862" s="3">
        <v>1986</v>
      </c>
      <c r="H2862" s="3" t="s">
        <v>1532</v>
      </c>
      <c r="I2862" s="3" t="s">
        <v>568</v>
      </c>
      <c r="J2862" s="3">
        <v>38</v>
      </c>
      <c r="K2862" s="3" t="s">
        <v>181</v>
      </c>
      <c r="L2862" s="3" t="s">
        <v>27</v>
      </c>
      <c r="M2862" s="3" t="s">
        <v>3770</v>
      </c>
    </row>
    <row r="2863" ht="12.75" spans="2:13">
      <c r="B2863" s="3">
        <v>12895</v>
      </c>
      <c r="E2863" s="91" t="s">
        <v>10</v>
      </c>
      <c r="F2863" s="91" t="s">
        <v>2017</v>
      </c>
      <c r="G2863" s="3">
        <v>1987</v>
      </c>
      <c r="H2863" s="3" t="s">
        <v>1072</v>
      </c>
      <c r="I2863" s="3" t="s">
        <v>2018</v>
      </c>
      <c r="J2863" s="3">
        <v>7</v>
      </c>
      <c r="K2863" s="3" t="s">
        <v>776</v>
      </c>
      <c r="L2863" s="3" t="s">
        <v>27</v>
      </c>
      <c r="M2863" s="3" t="s">
        <v>4765</v>
      </c>
    </row>
    <row r="2864" ht="12.75" spans="2:13">
      <c r="B2864" s="3">
        <v>12896</v>
      </c>
      <c r="E2864" s="91" t="s">
        <v>10</v>
      </c>
      <c r="F2864" s="91" t="s">
        <v>2019</v>
      </c>
      <c r="G2864" s="3">
        <v>1987</v>
      </c>
      <c r="H2864" s="3" t="s">
        <v>1072</v>
      </c>
      <c r="I2864" s="3" t="s">
        <v>2018</v>
      </c>
      <c r="J2864" s="3">
        <v>7</v>
      </c>
      <c r="K2864" s="3" t="s">
        <v>776</v>
      </c>
      <c r="L2864" s="3" t="s">
        <v>27</v>
      </c>
      <c r="M2864" s="3" t="s">
        <v>4765</v>
      </c>
    </row>
    <row r="2865" ht="12.75" spans="2:13">
      <c r="B2865" s="3">
        <v>12897</v>
      </c>
      <c r="E2865" s="91" t="s">
        <v>10</v>
      </c>
      <c r="F2865" s="91" t="s">
        <v>2301</v>
      </c>
      <c r="G2865" s="3">
        <v>1988</v>
      </c>
      <c r="H2865" s="3" t="s">
        <v>1072</v>
      </c>
      <c r="I2865" s="3" t="s">
        <v>1861</v>
      </c>
      <c r="J2865" s="3">
        <v>115</v>
      </c>
      <c r="K2865" s="3" t="s">
        <v>210</v>
      </c>
      <c r="L2865" s="3" t="s">
        <v>27</v>
      </c>
      <c r="M2865" s="3" t="s">
        <v>4765</v>
      </c>
    </row>
    <row r="2866" ht="12.75" spans="2:13">
      <c r="B2866" s="3">
        <v>12898</v>
      </c>
      <c r="E2866" s="91" t="s">
        <v>10</v>
      </c>
      <c r="F2866" s="91" t="s">
        <v>2302</v>
      </c>
      <c r="G2866" s="3">
        <v>1988</v>
      </c>
      <c r="H2866" s="3" t="s">
        <v>1072</v>
      </c>
      <c r="I2866" s="3" t="s">
        <v>1861</v>
      </c>
      <c r="J2866" s="3">
        <v>115</v>
      </c>
      <c r="K2866" s="3" t="s">
        <v>210</v>
      </c>
      <c r="L2866" s="3" t="s">
        <v>27</v>
      </c>
      <c r="M2866" s="3" t="s">
        <v>4765</v>
      </c>
    </row>
    <row r="2867" ht="12.75" spans="2:13">
      <c r="B2867" s="3">
        <v>12899</v>
      </c>
      <c r="E2867" s="91" t="s">
        <v>10</v>
      </c>
      <c r="F2867" s="91" t="s">
        <v>2064</v>
      </c>
      <c r="G2867" s="3">
        <v>1987</v>
      </c>
      <c r="H2867" s="3" t="s">
        <v>1072</v>
      </c>
      <c r="I2867" s="3" t="s">
        <v>2018</v>
      </c>
      <c r="J2867" s="3">
        <v>7</v>
      </c>
      <c r="K2867" s="3" t="s">
        <v>2065</v>
      </c>
      <c r="L2867" s="3" t="s">
        <v>27</v>
      </c>
      <c r="M2867" s="3" t="s">
        <v>4765</v>
      </c>
    </row>
    <row r="2868" ht="12.75" spans="2:13">
      <c r="B2868" s="3">
        <v>12900</v>
      </c>
      <c r="E2868" s="91" t="s">
        <v>10</v>
      </c>
      <c r="F2868" s="91" t="s">
        <v>2124</v>
      </c>
      <c r="G2868" s="3">
        <v>1987</v>
      </c>
      <c r="H2868" s="3" t="s">
        <v>1072</v>
      </c>
      <c r="I2868" s="3" t="s">
        <v>2125</v>
      </c>
      <c r="J2868" s="3">
        <v>9</v>
      </c>
      <c r="K2868" s="3" t="s">
        <v>776</v>
      </c>
      <c r="L2868" s="3" t="s">
        <v>14</v>
      </c>
      <c r="M2868" s="3" t="s">
        <v>4765</v>
      </c>
    </row>
    <row r="2869" ht="12.75" spans="2:13">
      <c r="B2869" s="3">
        <v>12901</v>
      </c>
      <c r="E2869" s="91" t="s">
        <v>10</v>
      </c>
      <c r="F2869" s="91" t="s">
        <v>2860</v>
      </c>
      <c r="G2869" s="3">
        <v>1987</v>
      </c>
      <c r="H2869" s="3" t="s">
        <v>1072</v>
      </c>
      <c r="I2869" s="3" t="s">
        <v>2125</v>
      </c>
      <c r="J2869" s="3">
        <v>9</v>
      </c>
      <c r="K2869" s="3" t="s">
        <v>776</v>
      </c>
      <c r="L2869" s="3" t="s">
        <v>170</v>
      </c>
      <c r="M2869" s="3" t="s">
        <v>4765</v>
      </c>
    </row>
    <row r="2870" ht="12.75" spans="5:6">
      <c r="E2870" s="91"/>
      <c r="F2870" s="91"/>
    </row>
    <row r="2871" ht="12.75" spans="2:13">
      <c r="B2871" s="3">
        <v>12902</v>
      </c>
      <c r="E2871" s="91" t="s">
        <v>10</v>
      </c>
      <c r="F2871" s="91" t="s">
        <v>2178</v>
      </c>
      <c r="G2871" s="3">
        <v>1987</v>
      </c>
      <c r="H2871" s="3" t="s">
        <v>1072</v>
      </c>
      <c r="I2871" s="3" t="s">
        <v>2179</v>
      </c>
      <c r="J2871" s="3">
        <v>10</v>
      </c>
      <c r="K2871" s="3" t="s">
        <v>2065</v>
      </c>
      <c r="L2871" s="3" t="s">
        <v>27</v>
      </c>
      <c r="M2871" s="3" t="s">
        <v>4765</v>
      </c>
    </row>
    <row r="2872" ht="12.75" spans="2:13">
      <c r="B2872" s="3">
        <v>12903</v>
      </c>
      <c r="E2872" s="91" t="s">
        <v>10</v>
      </c>
      <c r="F2872" s="91" t="s">
        <v>3000</v>
      </c>
      <c r="G2872" s="3">
        <v>1987</v>
      </c>
      <c r="H2872" s="3" t="s">
        <v>1072</v>
      </c>
      <c r="I2872" s="3" t="s">
        <v>2179</v>
      </c>
      <c r="J2872" s="3">
        <v>10</v>
      </c>
      <c r="K2872" s="3" t="s">
        <v>776</v>
      </c>
      <c r="L2872" s="3" t="s">
        <v>170</v>
      </c>
      <c r="M2872" s="3" t="s">
        <v>4765</v>
      </c>
    </row>
    <row r="2873" ht="12.75" spans="2:13">
      <c r="B2873" s="3">
        <v>12904</v>
      </c>
      <c r="E2873" s="91" t="s">
        <v>10</v>
      </c>
      <c r="F2873" s="91" t="s">
        <v>2368</v>
      </c>
      <c r="G2873" s="3">
        <v>1987</v>
      </c>
      <c r="H2873" s="3" t="s">
        <v>1072</v>
      </c>
      <c r="I2873" s="3" t="s">
        <v>2369</v>
      </c>
      <c r="J2873" s="3">
        <v>11</v>
      </c>
      <c r="K2873" s="3" t="s">
        <v>776</v>
      </c>
      <c r="L2873" s="3" t="s">
        <v>27</v>
      </c>
      <c r="M2873" s="3" t="s">
        <v>4765</v>
      </c>
    </row>
    <row r="2874" ht="12.75" spans="2:13">
      <c r="B2874" s="3">
        <v>12905</v>
      </c>
      <c r="E2874" s="91" t="s">
        <v>10</v>
      </c>
      <c r="F2874" s="91" t="s">
        <v>2066</v>
      </c>
      <c r="G2874" s="3">
        <v>1987</v>
      </c>
      <c r="H2874" s="3" t="s">
        <v>1072</v>
      </c>
      <c r="I2874" s="3" t="s">
        <v>1857</v>
      </c>
      <c r="J2874" s="3">
        <v>6</v>
      </c>
      <c r="K2874" s="3" t="s">
        <v>776</v>
      </c>
      <c r="L2874" s="3" t="s">
        <v>27</v>
      </c>
      <c r="M2874" s="3" t="s">
        <v>4765</v>
      </c>
    </row>
    <row r="2875" ht="12.75" spans="2:13">
      <c r="B2875" s="3">
        <v>12906</v>
      </c>
      <c r="E2875" s="91" t="s">
        <v>10</v>
      </c>
      <c r="F2875" s="91" t="s">
        <v>2067</v>
      </c>
      <c r="G2875" s="3">
        <v>1987</v>
      </c>
      <c r="H2875" s="3" t="s">
        <v>1072</v>
      </c>
      <c r="I2875" s="3" t="s">
        <v>1958</v>
      </c>
      <c r="J2875" s="3">
        <v>8</v>
      </c>
      <c r="K2875" s="3" t="s">
        <v>776</v>
      </c>
      <c r="L2875" s="3" t="s">
        <v>27</v>
      </c>
      <c r="M2875" s="3" t="s">
        <v>4765</v>
      </c>
    </row>
    <row r="2876" ht="12.75" spans="2:13">
      <c r="B2876" s="3">
        <v>12907</v>
      </c>
      <c r="E2876" s="91" t="s">
        <v>10</v>
      </c>
      <c r="F2876" s="91" t="s">
        <v>2068</v>
      </c>
      <c r="G2876" s="3">
        <v>1987</v>
      </c>
      <c r="H2876" s="3" t="s">
        <v>1072</v>
      </c>
      <c r="I2876" s="3" t="s">
        <v>1958</v>
      </c>
      <c r="J2876" s="3">
        <v>8</v>
      </c>
      <c r="K2876" s="3" t="s">
        <v>776</v>
      </c>
      <c r="L2876" s="3" t="s">
        <v>27</v>
      </c>
      <c r="M2876" s="3" t="s">
        <v>4765</v>
      </c>
    </row>
    <row r="2877" ht="12.75" spans="2:13">
      <c r="B2877" s="3">
        <v>12908</v>
      </c>
      <c r="E2877" s="91" t="s">
        <v>10</v>
      </c>
      <c r="F2877" s="91" t="s">
        <v>3001</v>
      </c>
      <c r="G2877" s="3">
        <v>1987</v>
      </c>
      <c r="H2877" s="3" t="s">
        <v>1072</v>
      </c>
      <c r="I2877" s="3" t="s">
        <v>1958</v>
      </c>
      <c r="J2877" s="3">
        <v>8</v>
      </c>
      <c r="K2877" s="3" t="s">
        <v>776</v>
      </c>
      <c r="L2877" s="3" t="s">
        <v>170</v>
      </c>
      <c r="M2877" s="3" t="s">
        <v>4765</v>
      </c>
    </row>
    <row r="2878" ht="12.75" spans="2:13">
      <c r="B2878" s="3">
        <v>12909</v>
      </c>
      <c r="E2878" s="91" t="s">
        <v>10</v>
      </c>
      <c r="F2878" s="91" t="s">
        <v>2487</v>
      </c>
      <c r="G2878" s="3">
        <v>1987</v>
      </c>
      <c r="H2878" s="3" t="s">
        <v>1072</v>
      </c>
      <c r="I2878" s="3" t="s">
        <v>1245</v>
      </c>
      <c r="J2878" s="3">
        <v>120</v>
      </c>
      <c r="K2878" s="3" t="s">
        <v>1920</v>
      </c>
      <c r="L2878" s="3" t="s">
        <v>170</v>
      </c>
      <c r="M2878" s="3" t="s">
        <v>4765</v>
      </c>
    </row>
    <row r="2879" ht="12.75" spans="2:13">
      <c r="B2879" s="3">
        <v>12910</v>
      </c>
      <c r="E2879" s="91" t="s">
        <v>10</v>
      </c>
      <c r="F2879" s="91" t="s">
        <v>2303</v>
      </c>
      <c r="G2879" s="3">
        <v>1988</v>
      </c>
      <c r="H2879" s="3" t="s">
        <v>1072</v>
      </c>
      <c r="I2879" s="3" t="s">
        <v>1861</v>
      </c>
      <c r="J2879" s="3">
        <v>115</v>
      </c>
      <c r="K2879" s="3" t="s">
        <v>181</v>
      </c>
      <c r="L2879" s="3" t="s">
        <v>27</v>
      </c>
      <c r="M2879" s="3" t="s">
        <v>4765</v>
      </c>
    </row>
    <row r="2880" ht="12.75" spans="2:13">
      <c r="B2880" s="3">
        <v>12911</v>
      </c>
      <c r="E2880" s="91" t="s">
        <v>10</v>
      </c>
      <c r="F2880" s="91" t="s">
        <v>2304</v>
      </c>
      <c r="G2880" s="3">
        <v>1988</v>
      </c>
      <c r="H2880" s="3" t="s">
        <v>1072</v>
      </c>
      <c r="I2880" s="3" t="s">
        <v>1861</v>
      </c>
      <c r="J2880" s="3">
        <v>115</v>
      </c>
      <c r="K2880" s="3" t="s">
        <v>181</v>
      </c>
      <c r="L2880" s="3" t="s">
        <v>27</v>
      </c>
      <c r="M2880" s="3" t="s">
        <v>4765</v>
      </c>
    </row>
    <row r="2881" ht="12.75" spans="2:13">
      <c r="B2881" s="3">
        <v>12912</v>
      </c>
      <c r="E2881" s="91" t="s">
        <v>10</v>
      </c>
      <c r="F2881" s="91" t="s">
        <v>2305</v>
      </c>
      <c r="G2881" s="3">
        <v>1988</v>
      </c>
      <c r="H2881" s="3" t="s">
        <v>1072</v>
      </c>
      <c r="I2881" s="3" t="s">
        <v>1861</v>
      </c>
      <c r="J2881" s="3">
        <v>115</v>
      </c>
      <c r="K2881" s="3" t="s">
        <v>181</v>
      </c>
      <c r="L2881" s="3" t="s">
        <v>27</v>
      </c>
      <c r="M2881" s="3" t="s">
        <v>4765</v>
      </c>
    </row>
    <row r="2882" ht="12.75" spans="2:13">
      <c r="B2882" s="3">
        <v>12913</v>
      </c>
      <c r="E2882" s="91" t="s">
        <v>10</v>
      </c>
      <c r="F2882" s="91" t="s">
        <v>2306</v>
      </c>
      <c r="G2882" s="3">
        <v>1988</v>
      </c>
      <c r="H2882" s="3" t="s">
        <v>1072</v>
      </c>
      <c r="I2882" s="3" t="s">
        <v>1861</v>
      </c>
      <c r="J2882" s="3">
        <v>115</v>
      </c>
      <c r="K2882" s="3" t="s">
        <v>181</v>
      </c>
      <c r="L2882" s="3" t="s">
        <v>27</v>
      </c>
      <c r="M2882" s="3" t="s">
        <v>4765</v>
      </c>
    </row>
    <row r="2883" ht="12.75" spans="2:13">
      <c r="B2883" s="3">
        <v>12914</v>
      </c>
      <c r="E2883" s="91" t="s">
        <v>10</v>
      </c>
      <c r="F2883" s="91" t="s">
        <v>2307</v>
      </c>
      <c r="G2883" s="3">
        <v>1988</v>
      </c>
      <c r="H2883" s="3" t="s">
        <v>1072</v>
      </c>
      <c r="I2883" s="3" t="s">
        <v>1861</v>
      </c>
      <c r="J2883" s="3">
        <v>115</v>
      </c>
      <c r="K2883" s="3" t="s">
        <v>181</v>
      </c>
      <c r="L2883" s="3" t="s">
        <v>27</v>
      </c>
      <c r="M2883" s="3" t="s">
        <v>4765</v>
      </c>
    </row>
    <row r="2884" ht="12.75" spans="2:13">
      <c r="B2884" s="3">
        <v>12915</v>
      </c>
      <c r="C2884" s="3" t="s">
        <v>3676</v>
      </c>
      <c r="E2884" s="220"/>
      <c r="F2884" s="91" t="s">
        <v>3677</v>
      </c>
      <c r="G2884" s="3">
        <v>2012</v>
      </c>
      <c r="H2884" s="3" t="s">
        <v>166</v>
      </c>
      <c r="I2884" s="3" t="s">
        <v>1122</v>
      </c>
      <c r="J2884" s="3">
        <v>129</v>
      </c>
      <c r="K2884" s="3" t="s">
        <v>3678</v>
      </c>
      <c r="L2884" s="3" t="s">
        <v>40</v>
      </c>
      <c r="M2884" s="3" t="s">
        <v>3770</v>
      </c>
    </row>
    <row r="2885" ht="12.75" spans="2:13">
      <c r="B2885" s="3">
        <v>12916</v>
      </c>
      <c r="E2885" s="220"/>
      <c r="F2885" s="91" t="s">
        <v>3679</v>
      </c>
      <c r="G2885" s="3">
        <v>2012</v>
      </c>
      <c r="H2885" s="3" t="s">
        <v>166</v>
      </c>
      <c r="I2885" s="3" t="s">
        <v>3680</v>
      </c>
      <c r="J2885" s="3">
        <v>396</v>
      </c>
      <c r="K2885" s="3" t="s">
        <v>3681</v>
      </c>
      <c r="L2885" s="3" t="s">
        <v>40</v>
      </c>
      <c r="M2885" s="3" t="s">
        <v>3770</v>
      </c>
    </row>
    <row r="2886" ht="12.75" spans="2:13">
      <c r="B2886" s="3">
        <v>12917</v>
      </c>
      <c r="E2886" s="220"/>
      <c r="F2886" s="91" t="s">
        <v>3682</v>
      </c>
      <c r="G2886" s="3">
        <v>2012</v>
      </c>
      <c r="H2886" s="3" t="s">
        <v>166</v>
      </c>
      <c r="I2886" s="3" t="s">
        <v>3683</v>
      </c>
      <c r="J2886" s="3">
        <v>462</v>
      </c>
      <c r="K2886" s="3" t="s">
        <v>3684</v>
      </c>
      <c r="L2886" s="3" t="s">
        <v>40</v>
      </c>
      <c r="M2886" s="3" t="s">
        <v>3770</v>
      </c>
    </row>
    <row r="2887" ht="12.75" spans="2:13">
      <c r="B2887" s="3">
        <v>12918</v>
      </c>
      <c r="E2887" s="220"/>
      <c r="F2887" s="91" t="s">
        <v>3685</v>
      </c>
      <c r="G2887" s="3">
        <v>2012</v>
      </c>
      <c r="H2887" s="3" t="s">
        <v>166</v>
      </c>
      <c r="I2887" s="3" t="s">
        <v>3686</v>
      </c>
      <c r="J2887" s="3">
        <v>660</v>
      </c>
      <c r="K2887" s="3" t="s">
        <v>3687</v>
      </c>
      <c r="L2887" s="3" t="s">
        <v>40</v>
      </c>
      <c r="M2887" s="3" t="s">
        <v>3770</v>
      </c>
    </row>
    <row r="2888" ht="12.75" spans="2:13">
      <c r="B2888" s="3">
        <v>12919</v>
      </c>
      <c r="E2888" s="220"/>
      <c r="F2888" s="91" t="s">
        <v>1111</v>
      </c>
      <c r="G2888" s="3">
        <v>1994</v>
      </c>
      <c r="H2888" s="3" t="s">
        <v>1112</v>
      </c>
      <c r="I2888" s="3" t="s">
        <v>1113</v>
      </c>
      <c r="J2888" s="3">
        <v>124</v>
      </c>
      <c r="K2888" s="3" t="s">
        <v>181</v>
      </c>
      <c r="L2888" s="3" t="s">
        <v>14</v>
      </c>
      <c r="M2888" s="3" t="s">
        <v>3770</v>
      </c>
    </row>
    <row r="2889" ht="12.75" spans="2:13">
      <c r="B2889" s="3">
        <v>12920</v>
      </c>
      <c r="E2889" s="220"/>
      <c r="F2889" s="91" t="s">
        <v>1114</v>
      </c>
      <c r="G2889" s="3">
        <v>1994</v>
      </c>
      <c r="H2889" s="3" t="s">
        <v>1112</v>
      </c>
      <c r="I2889" s="3" t="s">
        <v>1113</v>
      </c>
      <c r="J2889" s="3">
        <v>124</v>
      </c>
      <c r="K2889" s="3" t="s">
        <v>181</v>
      </c>
      <c r="L2889" s="3" t="s">
        <v>14</v>
      </c>
      <c r="M2889" s="3" t="s">
        <v>3770</v>
      </c>
    </row>
    <row r="2890" ht="12.75" spans="2:13">
      <c r="B2890" s="3">
        <v>12921</v>
      </c>
      <c r="E2890" s="220"/>
      <c r="F2890" s="91" t="s">
        <v>1115</v>
      </c>
      <c r="G2890" s="3">
        <v>1994</v>
      </c>
      <c r="H2890" s="3" t="s">
        <v>1112</v>
      </c>
      <c r="I2890" s="3" t="s">
        <v>1113</v>
      </c>
      <c r="J2890" s="3">
        <v>124</v>
      </c>
      <c r="K2890" s="3" t="s">
        <v>181</v>
      </c>
      <c r="L2890" s="3" t="s">
        <v>14</v>
      </c>
      <c r="M2890" s="3" t="s">
        <v>3770</v>
      </c>
    </row>
    <row r="2891" ht="12.75" spans="2:13">
      <c r="B2891" s="3">
        <v>12922</v>
      </c>
      <c r="E2891" s="220"/>
      <c r="F2891" s="91" t="s">
        <v>1116</v>
      </c>
      <c r="G2891" s="3">
        <v>1994</v>
      </c>
      <c r="H2891" s="3" t="s">
        <v>1112</v>
      </c>
      <c r="I2891" s="3" t="s">
        <v>1113</v>
      </c>
      <c r="J2891" s="3">
        <v>124</v>
      </c>
      <c r="K2891" s="3" t="s">
        <v>181</v>
      </c>
      <c r="L2891" s="3" t="s">
        <v>14</v>
      </c>
      <c r="M2891" s="3" t="s">
        <v>3770</v>
      </c>
    </row>
    <row r="2892" ht="12.75" spans="2:13">
      <c r="B2892" s="3">
        <v>12923</v>
      </c>
      <c r="E2892" s="220"/>
      <c r="F2892" s="91" t="s">
        <v>4692</v>
      </c>
      <c r="G2892" s="3">
        <v>1984</v>
      </c>
      <c r="H2892" s="3" t="s">
        <v>166</v>
      </c>
      <c r="I2892" s="3" t="s">
        <v>4693</v>
      </c>
      <c r="J2892" s="3">
        <v>96</v>
      </c>
      <c r="K2892" s="3" t="s">
        <v>181</v>
      </c>
      <c r="L2892" s="3" t="s">
        <v>27</v>
      </c>
      <c r="M2892" s="3" t="s">
        <v>3771</v>
      </c>
    </row>
    <row r="2893" ht="12.75" spans="2:13">
      <c r="B2893" s="3">
        <v>12924</v>
      </c>
      <c r="E2893" s="220"/>
      <c r="F2893" s="91" t="s">
        <v>4694</v>
      </c>
      <c r="G2893" s="3">
        <v>1984</v>
      </c>
      <c r="H2893" s="3" t="s">
        <v>166</v>
      </c>
      <c r="I2893" s="3" t="s">
        <v>4693</v>
      </c>
      <c r="J2893" s="3">
        <v>96</v>
      </c>
      <c r="K2893" s="3" t="s">
        <v>181</v>
      </c>
      <c r="L2893" s="3" t="s">
        <v>170</v>
      </c>
      <c r="M2893" s="3" t="s">
        <v>3771</v>
      </c>
    </row>
    <row r="2894" ht="12.75" spans="2:13">
      <c r="B2894" s="3">
        <v>12925</v>
      </c>
      <c r="E2894" s="220"/>
      <c r="F2894" s="91" t="s">
        <v>4695</v>
      </c>
      <c r="G2894" s="3">
        <v>1984</v>
      </c>
      <c r="H2894" s="3" t="s">
        <v>166</v>
      </c>
      <c r="I2894" s="3" t="s">
        <v>4693</v>
      </c>
      <c r="J2894" s="3">
        <v>96</v>
      </c>
      <c r="K2894" s="3" t="s">
        <v>181</v>
      </c>
      <c r="L2894" s="3" t="s">
        <v>170</v>
      </c>
      <c r="M2894" s="3" t="s">
        <v>3771</v>
      </c>
    </row>
    <row r="2895" ht="12.75" spans="2:13">
      <c r="B2895" s="3">
        <v>12926</v>
      </c>
      <c r="E2895" s="220"/>
      <c r="F2895" s="91" t="s">
        <v>4696</v>
      </c>
      <c r="G2895" s="3">
        <v>1984</v>
      </c>
      <c r="H2895" s="3" t="s">
        <v>166</v>
      </c>
      <c r="I2895" s="3" t="s">
        <v>4693</v>
      </c>
      <c r="J2895" s="3">
        <v>96</v>
      </c>
      <c r="K2895" s="3" t="s">
        <v>181</v>
      </c>
      <c r="L2895" s="3" t="s">
        <v>170</v>
      </c>
      <c r="M2895" s="3" t="s">
        <v>3771</v>
      </c>
    </row>
    <row r="2896" ht="12.75" spans="2:13">
      <c r="B2896" s="3">
        <v>12927</v>
      </c>
      <c r="E2896" s="220"/>
      <c r="F2896" s="91" t="s">
        <v>4697</v>
      </c>
      <c r="G2896" s="3">
        <v>1990</v>
      </c>
      <c r="H2896" s="3" t="s">
        <v>4668</v>
      </c>
      <c r="I2896" s="3" t="s">
        <v>4670</v>
      </c>
      <c r="J2896" s="3">
        <v>100</v>
      </c>
      <c r="K2896" s="3" t="s">
        <v>181</v>
      </c>
      <c r="L2896" s="3" t="s">
        <v>14</v>
      </c>
      <c r="M2896" s="3" t="s">
        <v>3771</v>
      </c>
    </row>
    <row r="2897" ht="12.75" spans="2:13">
      <c r="B2897" s="3">
        <v>12928</v>
      </c>
      <c r="E2897" s="91" t="s">
        <v>545</v>
      </c>
      <c r="F2897" s="91" t="s">
        <v>4698</v>
      </c>
      <c r="G2897" s="3">
        <v>1990</v>
      </c>
      <c r="H2897" s="3" t="s">
        <v>1794</v>
      </c>
      <c r="I2897" s="3" t="s">
        <v>4699</v>
      </c>
      <c r="J2897" s="3">
        <v>526</v>
      </c>
      <c r="K2897" s="3" t="s">
        <v>181</v>
      </c>
      <c r="L2897" s="3" t="s">
        <v>4700</v>
      </c>
      <c r="M2897" s="3" t="s">
        <v>3771</v>
      </c>
    </row>
    <row r="2898" ht="12.75" spans="2:13">
      <c r="B2898" s="3">
        <v>12929</v>
      </c>
      <c r="E2898" s="91" t="s">
        <v>10</v>
      </c>
      <c r="F2898" s="91" t="s">
        <v>4701</v>
      </c>
      <c r="G2898" s="3">
        <v>1990</v>
      </c>
      <c r="H2898" s="3" t="s">
        <v>1794</v>
      </c>
      <c r="I2898" s="3" t="s">
        <v>4699</v>
      </c>
      <c r="J2898" s="3">
        <v>526</v>
      </c>
      <c r="K2898" s="3" t="s">
        <v>181</v>
      </c>
      <c r="L2898" s="3" t="s">
        <v>170</v>
      </c>
      <c r="M2898" s="3" t="s">
        <v>3771</v>
      </c>
    </row>
    <row r="2899" ht="12.75" spans="2:13">
      <c r="B2899" s="3">
        <v>12930</v>
      </c>
      <c r="E2899" s="91" t="s">
        <v>10</v>
      </c>
      <c r="F2899" s="91" t="s">
        <v>4702</v>
      </c>
      <c r="G2899" s="3">
        <v>1990</v>
      </c>
      <c r="H2899" s="3" t="s">
        <v>1794</v>
      </c>
      <c r="I2899" s="3" t="s">
        <v>4699</v>
      </c>
      <c r="J2899" s="3">
        <v>526</v>
      </c>
      <c r="K2899" s="3" t="s">
        <v>181</v>
      </c>
      <c r="L2899" s="3" t="s">
        <v>27</v>
      </c>
      <c r="M2899" s="3" t="s">
        <v>3771</v>
      </c>
    </row>
    <row r="2900" ht="12.75" spans="2:13">
      <c r="B2900" s="3">
        <v>12931</v>
      </c>
      <c r="E2900" s="91" t="s">
        <v>545</v>
      </c>
      <c r="F2900" s="91" t="s">
        <v>4703</v>
      </c>
      <c r="G2900" s="3">
        <v>1989</v>
      </c>
      <c r="H2900" s="3" t="s">
        <v>4704</v>
      </c>
      <c r="I2900" s="3" t="s">
        <v>4705</v>
      </c>
      <c r="J2900" s="3">
        <v>113</v>
      </c>
      <c r="K2900" s="3" t="s">
        <v>181</v>
      </c>
      <c r="L2900" s="3" t="s">
        <v>4700</v>
      </c>
      <c r="M2900" s="3" t="s">
        <v>3771</v>
      </c>
    </row>
    <row r="2901" ht="12.75" spans="2:13">
      <c r="B2901" s="3">
        <v>12932</v>
      </c>
      <c r="E2901" s="91" t="s">
        <v>19</v>
      </c>
      <c r="F2901" s="91" t="s">
        <v>4706</v>
      </c>
      <c r="G2901" s="3">
        <v>1989</v>
      </c>
      <c r="H2901" s="3" t="s">
        <v>166</v>
      </c>
      <c r="I2901" s="3" t="s">
        <v>4707</v>
      </c>
      <c r="J2901" s="3">
        <v>136</v>
      </c>
      <c r="K2901" s="3" t="s">
        <v>181</v>
      </c>
      <c r="L2901" s="3" t="s">
        <v>27</v>
      </c>
      <c r="M2901" s="3" t="s">
        <v>3771</v>
      </c>
    </row>
    <row r="2902" ht="12.75" spans="2:13">
      <c r="B2902" s="3">
        <v>12933</v>
      </c>
      <c r="E2902" s="91" t="s">
        <v>10</v>
      </c>
      <c r="F2902" s="91" t="s">
        <v>4708</v>
      </c>
      <c r="G2902" s="3">
        <v>1990</v>
      </c>
      <c r="H2902" s="3" t="s">
        <v>183</v>
      </c>
      <c r="I2902" s="3" t="s">
        <v>4595</v>
      </c>
      <c r="J2902" s="3">
        <v>428</v>
      </c>
      <c r="K2902" s="3" t="s">
        <v>181</v>
      </c>
      <c r="L2902" s="3" t="s">
        <v>14</v>
      </c>
      <c r="M2902" s="3" t="s">
        <v>3771</v>
      </c>
    </row>
    <row r="2903" ht="12.75" spans="2:13">
      <c r="B2903" s="3">
        <v>12934</v>
      </c>
      <c r="E2903" s="91" t="s">
        <v>10</v>
      </c>
      <c r="F2903" s="91" t="s">
        <v>4709</v>
      </c>
      <c r="G2903" s="3">
        <v>1990</v>
      </c>
      <c r="H2903" s="3" t="s">
        <v>183</v>
      </c>
      <c r="I2903" s="3" t="s">
        <v>4595</v>
      </c>
      <c r="J2903" s="3">
        <v>428</v>
      </c>
      <c r="K2903" s="3" t="s">
        <v>181</v>
      </c>
      <c r="L2903" s="3" t="s">
        <v>14</v>
      </c>
      <c r="M2903" s="3" t="s">
        <v>3771</v>
      </c>
    </row>
    <row r="2904" ht="12.75" spans="2:13">
      <c r="B2904" s="3">
        <v>12935</v>
      </c>
      <c r="E2904" s="91" t="s">
        <v>10</v>
      </c>
      <c r="F2904" s="91" t="s">
        <v>4710</v>
      </c>
      <c r="G2904" s="3">
        <v>1990</v>
      </c>
      <c r="H2904" s="3" t="s">
        <v>183</v>
      </c>
      <c r="I2904" s="3" t="s">
        <v>4595</v>
      </c>
      <c r="J2904" s="3">
        <v>428</v>
      </c>
      <c r="K2904" s="3" t="s">
        <v>181</v>
      </c>
      <c r="L2904" s="3" t="s">
        <v>14</v>
      </c>
      <c r="M2904" s="3" t="s">
        <v>3771</v>
      </c>
    </row>
    <row r="2905" ht="12.75" spans="2:13">
      <c r="B2905" s="3">
        <v>12936</v>
      </c>
      <c r="E2905" s="91" t="s">
        <v>10</v>
      </c>
      <c r="F2905" s="91" t="s">
        <v>4711</v>
      </c>
      <c r="G2905" s="3">
        <v>1990</v>
      </c>
      <c r="H2905" s="3" t="s">
        <v>183</v>
      </c>
      <c r="I2905" s="3" t="s">
        <v>4595</v>
      </c>
      <c r="J2905" s="3">
        <v>428</v>
      </c>
      <c r="K2905" s="3" t="s">
        <v>181</v>
      </c>
      <c r="L2905" s="3" t="s">
        <v>14</v>
      </c>
      <c r="M2905" s="3" t="s">
        <v>3771</v>
      </c>
    </row>
    <row r="2906" ht="12.75" spans="2:13">
      <c r="B2906" s="3">
        <v>12937</v>
      </c>
      <c r="E2906" s="91" t="s">
        <v>10</v>
      </c>
      <c r="F2906" s="91" t="s">
        <v>4712</v>
      </c>
      <c r="G2906" s="3">
        <v>1990</v>
      </c>
      <c r="H2906" s="3" t="s">
        <v>183</v>
      </c>
      <c r="I2906" s="3" t="s">
        <v>4595</v>
      </c>
      <c r="J2906" s="3">
        <v>428</v>
      </c>
      <c r="K2906" s="3" t="s">
        <v>181</v>
      </c>
      <c r="L2906" s="3" t="s">
        <v>14</v>
      </c>
      <c r="M2906" s="3" t="s">
        <v>3771</v>
      </c>
    </row>
    <row r="2907" ht="12.75" spans="2:13">
      <c r="B2907" s="3">
        <v>12938</v>
      </c>
      <c r="E2907" s="91" t="s">
        <v>10</v>
      </c>
      <c r="F2907" s="91" t="s">
        <v>3688</v>
      </c>
      <c r="G2907" s="3">
        <v>2020</v>
      </c>
      <c r="H2907" s="3" t="s">
        <v>166</v>
      </c>
      <c r="I2907" s="3" t="s">
        <v>1026</v>
      </c>
      <c r="J2907" s="3">
        <v>78</v>
      </c>
      <c r="K2907" s="3" t="s">
        <v>181</v>
      </c>
      <c r="L2907" s="3" t="s">
        <v>14</v>
      </c>
      <c r="M2907" s="3" t="s">
        <v>3770</v>
      </c>
    </row>
    <row r="2908" ht="12.75" spans="2:13">
      <c r="B2908" s="3">
        <v>12939</v>
      </c>
      <c r="E2908" s="91" t="s">
        <v>10</v>
      </c>
      <c r="F2908" s="91" t="s">
        <v>3689</v>
      </c>
      <c r="G2908" s="3">
        <v>2020</v>
      </c>
      <c r="H2908" s="3" t="s">
        <v>166</v>
      </c>
      <c r="I2908" s="3" t="s">
        <v>1026</v>
      </c>
      <c r="J2908" s="3">
        <v>78</v>
      </c>
      <c r="K2908" s="3" t="s">
        <v>181</v>
      </c>
      <c r="L2908" s="3" t="s">
        <v>14</v>
      </c>
      <c r="M2908" s="3" t="s">
        <v>3770</v>
      </c>
    </row>
    <row r="2909" ht="12.75" spans="2:13">
      <c r="B2909" s="3">
        <v>12940</v>
      </c>
      <c r="E2909" s="91" t="s">
        <v>10</v>
      </c>
      <c r="F2909" s="91" t="s">
        <v>3690</v>
      </c>
      <c r="G2909" s="3">
        <v>2020</v>
      </c>
      <c r="H2909" s="3" t="s">
        <v>166</v>
      </c>
      <c r="I2909" s="3" t="s">
        <v>1026</v>
      </c>
      <c r="J2909" s="3">
        <v>78</v>
      </c>
      <c r="K2909" s="3" t="s">
        <v>181</v>
      </c>
      <c r="L2909" s="3" t="s">
        <v>14</v>
      </c>
      <c r="M2909" s="3" t="s">
        <v>3770</v>
      </c>
    </row>
    <row r="2910" ht="12.75" spans="2:14">
      <c r="B2910" s="3">
        <v>12941</v>
      </c>
      <c r="E2910" s="91" t="s">
        <v>10</v>
      </c>
      <c r="F2910" s="91" t="s">
        <v>3691</v>
      </c>
      <c r="G2910" s="3">
        <v>2020</v>
      </c>
      <c r="H2910" s="3" t="s">
        <v>166</v>
      </c>
      <c r="I2910" s="3" t="s">
        <v>1026</v>
      </c>
      <c r="J2910" s="3">
        <v>78</v>
      </c>
      <c r="K2910" s="3" t="s">
        <v>181</v>
      </c>
      <c r="L2910" s="3" t="s">
        <v>14</v>
      </c>
      <c r="M2910" s="3" t="s">
        <v>3770</v>
      </c>
      <c r="N2910" s="10"/>
    </row>
    <row r="2911" ht="12.75" spans="2:14">
      <c r="B2911" s="3">
        <v>12942</v>
      </c>
      <c r="E2911" s="91" t="s">
        <v>10</v>
      </c>
      <c r="F2911" s="91" t="s">
        <v>3692</v>
      </c>
      <c r="G2911" s="3">
        <v>2019</v>
      </c>
      <c r="H2911" s="3" t="s">
        <v>1199</v>
      </c>
      <c r="I2911" s="3" t="s">
        <v>1052</v>
      </c>
      <c r="J2911" s="3">
        <v>71</v>
      </c>
      <c r="K2911" s="3" t="s">
        <v>181</v>
      </c>
      <c r="L2911" s="3" t="s">
        <v>27</v>
      </c>
      <c r="M2911" s="3" t="s">
        <v>3770</v>
      </c>
      <c r="N2911" s="10"/>
    </row>
    <row r="2912" ht="12.75" spans="2:14">
      <c r="B2912" s="3">
        <v>12943</v>
      </c>
      <c r="E2912" s="91" t="s">
        <v>10</v>
      </c>
      <c r="F2912" s="91" t="s">
        <v>3693</v>
      </c>
      <c r="G2912" s="3">
        <v>2019</v>
      </c>
      <c r="H2912" s="3" t="s">
        <v>1199</v>
      </c>
      <c r="I2912" s="3" t="s">
        <v>1052</v>
      </c>
      <c r="J2912" s="3">
        <v>71</v>
      </c>
      <c r="K2912" s="3" t="s">
        <v>181</v>
      </c>
      <c r="L2912" s="3" t="s">
        <v>27</v>
      </c>
      <c r="M2912" s="3" t="s">
        <v>3770</v>
      </c>
      <c r="N2912" s="10"/>
    </row>
    <row r="2913" ht="12.75" spans="2:14">
      <c r="B2913" s="3">
        <v>12944</v>
      </c>
      <c r="E2913" s="91" t="s">
        <v>10</v>
      </c>
      <c r="F2913" s="91" t="s">
        <v>3694</v>
      </c>
      <c r="G2913" s="3">
        <v>2019</v>
      </c>
      <c r="H2913" s="3" t="s">
        <v>1199</v>
      </c>
      <c r="I2913" s="3" t="s">
        <v>1052</v>
      </c>
      <c r="J2913" s="3">
        <v>71</v>
      </c>
      <c r="K2913" s="3" t="s">
        <v>210</v>
      </c>
      <c r="L2913" s="3" t="s">
        <v>27</v>
      </c>
      <c r="M2913" s="3" t="s">
        <v>3770</v>
      </c>
      <c r="N2913" s="10"/>
    </row>
    <row r="2914" ht="12.75" spans="2:14">
      <c r="B2914" s="3">
        <v>12945</v>
      </c>
      <c r="E2914" s="91" t="s">
        <v>10</v>
      </c>
      <c r="F2914" s="91" t="s">
        <v>3695</v>
      </c>
      <c r="G2914" s="3">
        <v>2019</v>
      </c>
      <c r="H2914" s="3" t="s">
        <v>1199</v>
      </c>
      <c r="I2914" s="3" t="s">
        <v>1052</v>
      </c>
      <c r="J2914" s="3">
        <v>71</v>
      </c>
      <c r="K2914" s="3" t="s">
        <v>210</v>
      </c>
      <c r="L2914" s="3" t="s">
        <v>27</v>
      </c>
      <c r="M2914" s="3" t="s">
        <v>3770</v>
      </c>
      <c r="N2914" s="10"/>
    </row>
    <row r="2915" ht="12.75" spans="2:14">
      <c r="B2915" s="3">
        <v>12946</v>
      </c>
      <c r="E2915" s="91" t="s">
        <v>10</v>
      </c>
      <c r="F2915" s="91" t="s">
        <v>3696</v>
      </c>
      <c r="G2915" s="3">
        <v>2019</v>
      </c>
      <c r="H2915" s="3" t="s">
        <v>1199</v>
      </c>
      <c r="I2915" s="3" t="s">
        <v>1052</v>
      </c>
      <c r="J2915" s="3">
        <v>71</v>
      </c>
      <c r="K2915" s="3" t="s">
        <v>210</v>
      </c>
      <c r="L2915" s="3" t="s">
        <v>27</v>
      </c>
      <c r="M2915" s="3" t="s">
        <v>3770</v>
      </c>
      <c r="N2915" s="10"/>
    </row>
    <row r="2916" ht="12.75" spans="2:14">
      <c r="B2916" s="3">
        <v>12947</v>
      </c>
      <c r="E2916" s="91" t="s">
        <v>10</v>
      </c>
      <c r="F2916" s="91" t="s">
        <v>3697</v>
      </c>
      <c r="G2916" s="3">
        <v>2019</v>
      </c>
      <c r="H2916" s="3" t="s">
        <v>1199</v>
      </c>
      <c r="I2916" s="3" t="s">
        <v>1052</v>
      </c>
      <c r="J2916" s="3">
        <v>71</v>
      </c>
      <c r="K2916" s="3" t="s">
        <v>210</v>
      </c>
      <c r="L2916" s="3" t="s">
        <v>27</v>
      </c>
      <c r="M2916" s="3" t="s">
        <v>3770</v>
      </c>
      <c r="N2916" s="10"/>
    </row>
    <row r="2917" ht="12.75" spans="2:14">
      <c r="B2917" s="3">
        <v>12948</v>
      </c>
      <c r="E2917" s="91" t="s">
        <v>10</v>
      </c>
      <c r="F2917" s="91" t="s">
        <v>3698</v>
      </c>
      <c r="G2917" s="3">
        <v>2019</v>
      </c>
      <c r="H2917" s="3" t="s">
        <v>1199</v>
      </c>
      <c r="I2917" s="3" t="s">
        <v>1052</v>
      </c>
      <c r="J2917" s="3">
        <v>71</v>
      </c>
      <c r="K2917" s="3" t="s">
        <v>210</v>
      </c>
      <c r="L2917" s="3" t="s">
        <v>27</v>
      </c>
      <c r="M2917" s="3" t="s">
        <v>3770</v>
      </c>
      <c r="N2917" s="10"/>
    </row>
    <row r="2918" ht="12.75" spans="2:14">
      <c r="B2918" s="3">
        <v>12949</v>
      </c>
      <c r="E2918" s="91" t="s">
        <v>10</v>
      </c>
      <c r="F2918" s="91" t="s">
        <v>3699</v>
      </c>
      <c r="G2918" s="3">
        <v>2019</v>
      </c>
      <c r="H2918" s="3" t="s">
        <v>861</v>
      </c>
      <c r="I2918" s="3" t="s">
        <v>1052</v>
      </c>
      <c r="J2918" s="3">
        <v>204</v>
      </c>
      <c r="K2918" s="3" t="s">
        <v>181</v>
      </c>
      <c r="L2918" s="3" t="s">
        <v>14</v>
      </c>
      <c r="M2918" s="3" t="s">
        <v>3770</v>
      </c>
      <c r="N2918" s="10"/>
    </row>
    <row r="2919" ht="12.75" spans="2:14">
      <c r="B2919" s="3">
        <v>12950</v>
      </c>
      <c r="E2919" s="91" t="s">
        <v>10</v>
      </c>
      <c r="F2919" s="91" t="s">
        <v>4713</v>
      </c>
      <c r="G2919" s="3">
        <v>2011</v>
      </c>
      <c r="H2919" s="3" t="s">
        <v>4623</v>
      </c>
      <c r="I2919" s="3" t="s">
        <v>4624</v>
      </c>
      <c r="J2919" s="3" t="s">
        <v>4626</v>
      </c>
      <c r="K2919" s="3" t="s">
        <v>4714</v>
      </c>
      <c r="L2919" s="3" t="s">
        <v>40</v>
      </c>
      <c r="M2919" s="3" t="s">
        <v>3771</v>
      </c>
      <c r="N2919" s="10"/>
    </row>
    <row r="2920" ht="12.75" spans="2:14">
      <c r="B2920" s="3">
        <v>12951</v>
      </c>
      <c r="E2920" s="91" t="s">
        <v>10</v>
      </c>
      <c r="F2920" s="91" t="s">
        <v>4715</v>
      </c>
      <c r="G2920" s="3">
        <v>2011</v>
      </c>
      <c r="H2920" s="3" t="s">
        <v>4623</v>
      </c>
      <c r="I2920" s="3" t="s">
        <v>4624</v>
      </c>
      <c r="J2920" s="3" t="s">
        <v>4626</v>
      </c>
      <c r="K2920" s="3" t="s">
        <v>4714</v>
      </c>
      <c r="L2920" s="3" t="s">
        <v>40</v>
      </c>
      <c r="M2920" s="3" t="s">
        <v>3771</v>
      </c>
      <c r="N2920" s="10"/>
    </row>
    <row r="2921" ht="12.75" spans="2:14">
      <c r="B2921" s="3">
        <v>12952</v>
      </c>
      <c r="E2921" s="91" t="s">
        <v>10</v>
      </c>
      <c r="F2921" s="91" t="s">
        <v>3700</v>
      </c>
      <c r="G2921" s="3">
        <v>2020</v>
      </c>
      <c r="H2921" s="3" t="s">
        <v>166</v>
      </c>
      <c r="I2921" s="3" t="s">
        <v>1026</v>
      </c>
      <c r="J2921" s="3">
        <v>78</v>
      </c>
      <c r="K2921" s="3" t="s">
        <v>181</v>
      </c>
      <c r="L2921" s="3" t="s">
        <v>14</v>
      </c>
      <c r="M2921" s="3" t="s">
        <v>3770</v>
      </c>
      <c r="N2921" s="10"/>
    </row>
    <row r="2922" ht="12.75" spans="2:14">
      <c r="B2922" s="3">
        <v>12953</v>
      </c>
      <c r="E2922" s="91" t="s">
        <v>10</v>
      </c>
      <c r="F2922" s="91" t="s">
        <v>3701</v>
      </c>
      <c r="G2922" s="3">
        <v>2020</v>
      </c>
      <c r="H2922" s="3" t="s">
        <v>166</v>
      </c>
      <c r="I2922" s="3" t="s">
        <v>1026</v>
      </c>
      <c r="J2922" s="3">
        <v>78</v>
      </c>
      <c r="K2922" s="3" t="s">
        <v>181</v>
      </c>
      <c r="L2922" s="3" t="s">
        <v>14</v>
      </c>
      <c r="M2922" s="3" t="s">
        <v>3770</v>
      </c>
      <c r="N2922" s="10"/>
    </row>
    <row r="2923" ht="12.75" spans="2:14">
      <c r="B2923" s="3">
        <v>12954</v>
      </c>
      <c r="E2923" s="91" t="s">
        <v>10</v>
      </c>
      <c r="F2923" s="91" t="s">
        <v>3702</v>
      </c>
      <c r="G2923" s="3">
        <v>2020</v>
      </c>
      <c r="H2923" s="3" t="s">
        <v>166</v>
      </c>
      <c r="I2923" s="3" t="s">
        <v>1026</v>
      </c>
      <c r="J2923" s="3">
        <v>78</v>
      </c>
      <c r="K2923" s="3" t="s">
        <v>181</v>
      </c>
      <c r="L2923" s="3" t="s">
        <v>14</v>
      </c>
      <c r="M2923" s="3" t="s">
        <v>3770</v>
      </c>
      <c r="N2923" s="10"/>
    </row>
    <row r="2924" ht="12.75" spans="2:13">
      <c r="B2924" s="3">
        <v>12955</v>
      </c>
      <c r="E2924" s="91" t="s">
        <v>10</v>
      </c>
      <c r="F2924" s="91" t="s">
        <v>4716</v>
      </c>
      <c r="G2924" s="3">
        <v>2011</v>
      </c>
      <c r="H2924" s="3" t="s">
        <v>4623</v>
      </c>
      <c r="I2924" s="3" t="s">
        <v>4624</v>
      </c>
      <c r="J2924" s="3" t="s">
        <v>4626</v>
      </c>
      <c r="K2924" s="3" t="s">
        <v>4714</v>
      </c>
      <c r="L2924" s="3" t="s">
        <v>40</v>
      </c>
      <c r="M2924" s="3" t="s">
        <v>3771</v>
      </c>
    </row>
    <row r="2925" ht="12.75" spans="2:13">
      <c r="B2925" s="3">
        <v>12956</v>
      </c>
      <c r="E2925" s="91" t="s">
        <v>10</v>
      </c>
      <c r="F2925" s="91" t="s">
        <v>3703</v>
      </c>
      <c r="G2925" s="3">
        <v>1978</v>
      </c>
      <c r="H2925" s="3" t="s">
        <v>166</v>
      </c>
      <c r="I2925" s="3" t="s">
        <v>3704</v>
      </c>
      <c r="J2925" s="3">
        <v>540</v>
      </c>
      <c r="K2925" s="3" t="s">
        <v>181</v>
      </c>
      <c r="L2925" s="3" t="s">
        <v>170</v>
      </c>
      <c r="M2925" s="3" t="s">
        <v>3770</v>
      </c>
    </row>
    <row r="2926" ht="12.75" spans="2:13">
      <c r="B2926" s="3">
        <v>12957</v>
      </c>
      <c r="E2926" s="91" t="s">
        <v>10</v>
      </c>
      <c r="F2926" s="91" t="s">
        <v>1445</v>
      </c>
      <c r="G2926" s="3">
        <v>1978</v>
      </c>
      <c r="H2926" s="3" t="s">
        <v>166</v>
      </c>
      <c r="I2926" s="3" t="s">
        <v>1446</v>
      </c>
      <c r="J2926" s="3">
        <v>72</v>
      </c>
      <c r="K2926" s="3" t="s">
        <v>181</v>
      </c>
      <c r="L2926" s="3" t="s">
        <v>27</v>
      </c>
      <c r="M2926" s="3" t="s">
        <v>3770</v>
      </c>
    </row>
    <row r="2927" ht="12.75" spans="2:13">
      <c r="B2927" s="3">
        <v>12958</v>
      </c>
      <c r="E2927" s="91" t="s">
        <v>10</v>
      </c>
      <c r="F2927" s="91" t="s">
        <v>1447</v>
      </c>
      <c r="G2927" s="3">
        <v>1978</v>
      </c>
      <c r="H2927" s="3" t="s">
        <v>166</v>
      </c>
      <c r="I2927" s="3" t="s">
        <v>1446</v>
      </c>
      <c r="J2927" s="3">
        <v>72</v>
      </c>
      <c r="K2927" s="3" t="s">
        <v>181</v>
      </c>
      <c r="L2927" s="3" t="s">
        <v>27</v>
      </c>
      <c r="M2927" s="3" t="s">
        <v>3770</v>
      </c>
    </row>
    <row r="2928" ht="12.75" spans="2:13">
      <c r="B2928" s="3">
        <v>12959</v>
      </c>
      <c r="E2928" s="91" t="s">
        <v>10</v>
      </c>
      <c r="F2928" s="91" t="s">
        <v>3705</v>
      </c>
      <c r="G2928" s="3">
        <v>1978</v>
      </c>
      <c r="H2928" s="3" t="s">
        <v>166</v>
      </c>
      <c r="I2928" s="3" t="s">
        <v>3706</v>
      </c>
      <c r="J2928" s="3">
        <v>135</v>
      </c>
      <c r="K2928" s="3" t="s">
        <v>181</v>
      </c>
      <c r="L2928" s="3" t="s">
        <v>27</v>
      </c>
      <c r="M2928" s="3" t="s">
        <v>3770</v>
      </c>
    </row>
    <row r="2929" ht="12.75" spans="2:13">
      <c r="B2929" s="3">
        <v>12960</v>
      </c>
      <c r="E2929" s="91" t="s">
        <v>10</v>
      </c>
      <c r="F2929" s="91" t="s">
        <v>1343</v>
      </c>
      <c r="G2929" s="3">
        <v>1978</v>
      </c>
      <c r="H2929" s="3" t="s">
        <v>166</v>
      </c>
      <c r="I2929" s="3" t="s">
        <v>1344</v>
      </c>
      <c r="J2929" s="3">
        <v>160</v>
      </c>
      <c r="K2929" s="3" t="s">
        <v>181</v>
      </c>
      <c r="L2929" s="3" t="s">
        <v>27</v>
      </c>
      <c r="M2929" s="3" t="s">
        <v>3770</v>
      </c>
    </row>
    <row r="2930" ht="12.75" spans="2:13">
      <c r="B2930" s="3">
        <v>12961</v>
      </c>
      <c r="E2930" s="91" t="s">
        <v>10</v>
      </c>
      <c r="F2930" s="91" t="s">
        <v>3707</v>
      </c>
      <c r="G2930" s="3">
        <v>2019</v>
      </c>
      <c r="H2930" s="3" t="s">
        <v>1199</v>
      </c>
      <c r="I2930" s="3" t="s">
        <v>1052</v>
      </c>
      <c r="J2930" s="3">
        <v>71</v>
      </c>
      <c r="K2930" s="3" t="s">
        <v>181</v>
      </c>
      <c r="L2930" s="3" t="s">
        <v>27</v>
      </c>
      <c r="M2930" s="3" t="s">
        <v>3770</v>
      </c>
    </row>
    <row r="2931" ht="12.75" spans="2:13">
      <c r="B2931" s="3">
        <v>12962</v>
      </c>
      <c r="E2931" s="91" t="s">
        <v>10</v>
      </c>
      <c r="F2931" s="91" t="s">
        <v>3708</v>
      </c>
      <c r="G2931" s="3">
        <v>2019</v>
      </c>
      <c r="H2931" s="3" t="s">
        <v>1199</v>
      </c>
      <c r="I2931" s="3" t="s">
        <v>1052</v>
      </c>
      <c r="J2931" s="3">
        <v>71</v>
      </c>
      <c r="K2931" s="3" t="s">
        <v>181</v>
      </c>
      <c r="L2931" s="3" t="s">
        <v>27</v>
      </c>
      <c r="M2931" s="3" t="s">
        <v>3770</v>
      </c>
    </row>
    <row r="2932" ht="12.75" spans="2:13">
      <c r="B2932" s="3">
        <v>12963</v>
      </c>
      <c r="E2932" s="91" t="s">
        <v>10</v>
      </c>
      <c r="F2932" s="91" t="s">
        <v>4717</v>
      </c>
      <c r="G2932" s="3">
        <v>1990</v>
      </c>
      <c r="H2932" s="3" t="s">
        <v>183</v>
      </c>
      <c r="I2932" s="3" t="s">
        <v>4718</v>
      </c>
      <c r="J2932" s="3">
        <v>440</v>
      </c>
      <c r="K2932" s="3" t="s">
        <v>4719</v>
      </c>
      <c r="L2932" s="3" t="s">
        <v>14</v>
      </c>
      <c r="M2932" s="3" t="s">
        <v>3771</v>
      </c>
    </row>
    <row r="2933" ht="12.75" spans="2:13">
      <c r="B2933" s="3">
        <v>12964</v>
      </c>
      <c r="E2933" s="91" t="s">
        <v>10</v>
      </c>
      <c r="F2933" s="91" t="s">
        <v>4720</v>
      </c>
      <c r="G2933" s="3">
        <v>1990</v>
      </c>
      <c r="H2933" s="3" t="s">
        <v>4668</v>
      </c>
      <c r="I2933" s="3" t="s">
        <v>4721</v>
      </c>
      <c r="J2933" s="3">
        <v>74</v>
      </c>
      <c r="K2933" s="3" t="s">
        <v>181</v>
      </c>
      <c r="L2933" s="3" t="s">
        <v>27</v>
      </c>
      <c r="M2933" s="3" t="s">
        <v>3771</v>
      </c>
    </row>
    <row r="2934" ht="12.75" spans="2:13">
      <c r="B2934" s="3">
        <v>12965</v>
      </c>
      <c r="E2934" s="91" t="s">
        <v>10</v>
      </c>
      <c r="F2934" s="91" t="s">
        <v>1231</v>
      </c>
      <c r="G2934" s="3">
        <v>2011</v>
      </c>
      <c r="H2934" s="3" t="s">
        <v>970</v>
      </c>
      <c r="I2934" s="3" t="s">
        <v>1232</v>
      </c>
      <c r="J2934" s="3">
        <v>199</v>
      </c>
      <c r="K2934" s="3" t="s">
        <v>1233</v>
      </c>
      <c r="L2934" s="3" t="s">
        <v>40</v>
      </c>
      <c r="M2934" s="3" t="s">
        <v>3770</v>
      </c>
    </row>
    <row r="2935" ht="12.75" spans="2:13">
      <c r="B2935" s="3">
        <v>12966</v>
      </c>
      <c r="E2935" s="91" t="s">
        <v>10</v>
      </c>
      <c r="F2935" s="91" t="s">
        <v>3709</v>
      </c>
      <c r="G2935" s="3">
        <v>2009</v>
      </c>
      <c r="H2935" s="3" t="s">
        <v>3710</v>
      </c>
      <c r="I2935" s="3" t="s">
        <v>1232</v>
      </c>
      <c r="J2935" s="3"/>
      <c r="K2935" s="3" t="s">
        <v>3711</v>
      </c>
      <c r="L2935" s="3" t="s">
        <v>3712</v>
      </c>
      <c r="M2935" s="3" t="s">
        <v>3770</v>
      </c>
    </row>
    <row r="2936" ht="12.75" spans="2:13">
      <c r="B2936" s="3">
        <v>12967</v>
      </c>
      <c r="E2936" s="91" t="s">
        <v>10</v>
      </c>
      <c r="F2936" s="91" t="s">
        <v>1234</v>
      </c>
      <c r="G2936" s="3">
        <v>2011</v>
      </c>
      <c r="H2936" s="3" t="s">
        <v>970</v>
      </c>
      <c r="I2936" s="3" t="s">
        <v>1232</v>
      </c>
      <c r="J2936" s="3">
        <v>199</v>
      </c>
      <c r="K2936" s="3" t="s">
        <v>1233</v>
      </c>
      <c r="L2936" s="3" t="s">
        <v>40</v>
      </c>
      <c r="M2936" s="3" t="s">
        <v>3770</v>
      </c>
    </row>
    <row r="2937" ht="12.75" spans="2:13">
      <c r="B2937" s="3">
        <v>12968</v>
      </c>
      <c r="E2937" s="91" t="s">
        <v>10</v>
      </c>
      <c r="F2937" s="91" t="s">
        <v>1235</v>
      </c>
      <c r="G2937" s="3">
        <v>1978</v>
      </c>
      <c r="H2937" s="3" t="s">
        <v>166</v>
      </c>
      <c r="I2937" s="3" t="s">
        <v>1236</v>
      </c>
      <c r="J2937" s="3">
        <v>450</v>
      </c>
      <c r="K2937" s="3" t="s">
        <v>181</v>
      </c>
      <c r="L2937" s="3" t="s">
        <v>27</v>
      </c>
      <c r="M2937" s="3" t="s">
        <v>3770</v>
      </c>
    </row>
    <row r="2938" ht="12.75" spans="2:13">
      <c r="B2938" s="3">
        <v>12969</v>
      </c>
      <c r="E2938" s="91" t="s">
        <v>10</v>
      </c>
      <c r="F2938" s="91" t="s">
        <v>3713</v>
      </c>
      <c r="G2938" s="3">
        <v>1978</v>
      </c>
      <c r="H2938" s="3" t="s">
        <v>166</v>
      </c>
      <c r="I2938" s="3" t="s">
        <v>3714</v>
      </c>
      <c r="J2938" s="3">
        <v>460</v>
      </c>
      <c r="K2938" s="3" t="s">
        <v>181</v>
      </c>
      <c r="L2938" s="3" t="s">
        <v>27</v>
      </c>
      <c r="M2938" s="3" t="s">
        <v>3770</v>
      </c>
    </row>
    <row r="2939" ht="12.75" spans="2:13">
      <c r="B2939" s="3">
        <v>12970</v>
      </c>
      <c r="E2939" s="91" t="s">
        <v>10</v>
      </c>
      <c r="F2939" s="91" t="s">
        <v>1588</v>
      </c>
      <c r="G2939" s="3">
        <v>1978</v>
      </c>
      <c r="H2939" s="3" t="s">
        <v>166</v>
      </c>
      <c r="I2939" s="3" t="s">
        <v>1589</v>
      </c>
      <c r="J2939" s="3">
        <v>60</v>
      </c>
      <c r="K2939" s="3" t="s">
        <v>181</v>
      </c>
      <c r="L2939" s="3" t="s">
        <v>27</v>
      </c>
      <c r="M2939" s="3" t="s">
        <v>3770</v>
      </c>
    </row>
    <row r="2940" ht="12.75" spans="2:13">
      <c r="B2940" s="3">
        <v>12971</v>
      </c>
      <c r="E2940" s="91" t="s">
        <v>10</v>
      </c>
      <c r="F2940" s="91" t="s">
        <v>3715</v>
      </c>
      <c r="G2940" s="3">
        <v>1978</v>
      </c>
      <c r="H2940" s="3" t="s">
        <v>166</v>
      </c>
      <c r="I2940" s="3" t="s">
        <v>1469</v>
      </c>
      <c r="J2940" s="3">
        <v>530</v>
      </c>
      <c r="K2940" s="3" t="s">
        <v>181</v>
      </c>
      <c r="L2940" s="3" t="s">
        <v>170</v>
      </c>
      <c r="M2940" s="3" t="s">
        <v>3770</v>
      </c>
    </row>
    <row r="2941" ht="12.75" spans="2:13">
      <c r="B2941" s="3">
        <v>12972</v>
      </c>
      <c r="E2941" s="91" t="s">
        <v>10</v>
      </c>
      <c r="F2941" s="91" t="s">
        <v>1237</v>
      </c>
      <c r="G2941" s="3">
        <v>1978</v>
      </c>
      <c r="H2941" s="3" t="s">
        <v>166</v>
      </c>
      <c r="I2941" s="3" t="s">
        <v>1236</v>
      </c>
      <c r="J2941" s="3">
        <v>450</v>
      </c>
      <c r="K2941" s="3" t="s">
        <v>181</v>
      </c>
      <c r="L2941" s="3" t="s">
        <v>27</v>
      </c>
      <c r="M2941" s="3" t="s">
        <v>3770</v>
      </c>
    </row>
    <row r="2942" ht="12.75" spans="2:13">
      <c r="B2942" s="3">
        <v>12973</v>
      </c>
      <c r="E2942" s="91" t="s">
        <v>545</v>
      </c>
      <c r="F2942" s="91" t="s">
        <v>1117</v>
      </c>
      <c r="G2942" s="3">
        <v>2013</v>
      </c>
      <c r="H2942" s="3" t="s">
        <v>970</v>
      </c>
      <c r="I2942" s="3" t="s">
        <v>1118</v>
      </c>
      <c r="J2942" s="3" t="s">
        <v>1119</v>
      </c>
      <c r="K2942" s="3" t="s">
        <v>1120</v>
      </c>
      <c r="L2942" s="3" t="s">
        <v>548</v>
      </c>
      <c r="M2942" s="3" t="s">
        <v>3770</v>
      </c>
    </row>
    <row r="2943" ht="12.75" spans="2:13">
      <c r="B2943" s="3">
        <v>12974</v>
      </c>
      <c r="E2943" s="91" t="s">
        <v>10</v>
      </c>
      <c r="F2943" s="91" t="s">
        <v>1121</v>
      </c>
      <c r="G2943" s="3">
        <v>2012</v>
      </c>
      <c r="H2943" s="3" t="s">
        <v>861</v>
      </c>
      <c r="I2943" s="3" t="s">
        <v>1122</v>
      </c>
      <c r="J2943" s="3">
        <v>160</v>
      </c>
      <c r="K2943" s="3" t="s">
        <v>1120</v>
      </c>
      <c r="L2943" s="3" t="s">
        <v>40</v>
      </c>
      <c r="M2943" s="3" t="s">
        <v>3770</v>
      </c>
    </row>
    <row r="2944" ht="12.75" spans="2:13">
      <c r="B2944" s="3">
        <v>12975</v>
      </c>
      <c r="E2944" s="91" t="s">
        <v>10</v>
      </c>
      <c r="F2944" s="91" t="s">
        <v>1123</v>
      </c>
      <c r="G2944" s="3">
        <v>2011</v>
      </c>
      <c r="H2944" s="3" t="s">
        <v>970</v>
      </c>
      <c r="I2944" s="3" t="s">
        <v>1122</v>
      </c>
      <c r="J2944" s="3" t="s">
        <v>1124</v>
      </c>
      <c r="K2944" s="3" t="s">
        <v>1125</v>
      </c>
      <c r="L2944" s="3" t="s">
        <v>14</v>
      </c>
      <c r="M2944" s="3" t="s">
        <v>3770</v>
      </c>
    </row>
    <row r="2945" ht="12.75" spans="2:13">
      <c r="B2945" s="3">
        <v>12976</v>
      </c>
      <c r="E2945" s="91" t="s">
        <v>19</v>
      </c>
      <c r="F2945" s="91" t="s">
        <v>1126</v>
      </c>
      <c r="G2945" s="3">
        <v>2010</v>
      </c>
      <c r="H2945" s="3" t="s">
        <v>1127</v>
      </c>
      <c r="I2945" s="3" t="s">
        <v>1128</v>
      </c>
      <c r="J2945" s="3" t="s">
        <v>1129</v>
      </c>
      <c r="K2945" s="3" t="s">
        <v>1120</v>
      </c>
      <c r="L2945" s="3" t="s">
        <v>40</v>
      </c>
      <c r="M2945" s="3" t="s">
        <v>3770</v>
      </c>
    </row>
    <row r="2946" ht="12.75" spans="2:13">
      <c r="B2946" s="3">
        <v>12977</v>
      </c>
      <c r="E2946" s="91" t="s">
        <v>10</v>
      </c>
      <c r="F2946" s="91" t="s">
        <v>1130</v>
      </c>
      <c r="G2946" s="3">
        <v>2009</v>
      </c>
      <c r="H2946" s="3" t="s">
        <v>1131</v>
      </c>
      <c r="I2946" s="3" t="s">
        <v>1132</v>
      </c>
      <c r="J2946" s="3">
        <v>121</v>
      </c>
      <c r="K2946" s="3" t="s">
        <v>124</v>
      </c>
      <c r="L2946" s="3" t="s">
        <v>27</v>
      </c>
      <c r="M2946" s="3" t="s">
        <v>3770</v>
      </c>
    </row>
    <row r="2947" ht="12.75" spans="2:13">
      <c r="B2947" s="3">
        <v>12978</v>
      </c>
      <c r="E2947" s="91" t="s">
        <v>10</v>
      </c>
      <c r="F2947" s="91" t="s">
        <v>3716</v>
      </c>
      <c r="G2947" s="3">
        <v>2015</v>
      </c>
      <c r="H2947" s="3" t="s">
        <v>970</v>
      </c>
      <c r="I2947" s="3" t="s">
        <v>3717</v>
      </c>
      <c r="J2947" s="3" t="s">
        <v>3718</v>
      </c>
      <c r="K2947" s="3" t="s">
        <v>124</v>
      </c>
      <c r="L2947" s="3" t="s">
        <v>14</v>
      </c>
      <c r="M2947" s="3" t="s">
        <v>3770</v>
      </c>
    </row>
    <row r="2948" ht="12.75" spans="2:13">
      <c r="B2948" s="3">
        <v>12979</v>
      </c>
      <c r="E2948" s="91" t="s">
        <v>10</v>
      </c>
      <c r="F2948" s="91" t="s">
        <v>1345</v>
      </c>
      <c r="G2948" s="3">
        <v>2011</v>
      </c>
      <c r="H2948" s="3" t="s">
        <v>970</v>
      </c>
      <c r="I2948" s="3" t="s">
        <v>1346</v>
      </c>
      <c r="J2948" s="3" t="s">
        <v>1347</v>
      </c>
      <c r="K2948" s="3" t="s">
        <v>1125</v>
      </c>
      <c r="L2948" s="3" t="s">
        <v>14</v>
      </c>
      <c r="M2948" s="3" t="s">
        <v>3770</v>
      </c>
    </row>
    <row r="2949" ht="12.75" spans="2:13">
      <c r="B2949" s="3">
        <v>12980</v>
      </c>
      <c r="E2949" s="91" t="s">
        <v>10</v>
      </c>
      <c r="F2949" s="91" t="s">
        <v>1348</v>
      </c>
      <c r="G2949" s="3">
        <v>2010</v>
      </c>
      <c r="H2949" s="3" t="s">
        <v>1127</v>
      </c>
      <c r="I2949" s="3" t="s">
        <v>1349</v>
      </c>
      <c r="J2949" s="3" t="s">
        <v>1350</v>
      </c>
      <c r="K2949" s="3" t="s">
        <v>1120</v>
      </c>
      <c r="L2949" s="3" t="s">
        <v>14</v>
      </c>
      <c r="M2949" s="6"/>
    </row>
    <row r="2950" ht="12.75" spans="2:13">
      <c r="B2950" s="3">
        <v>12981</v>
      </c>
      <c r="E2950" s="91" t="s">
        <v>10</v>
      </c>
      <c r="F2950" s="91" t="s">
        <v>1238</v>
      </c>
      <c r="G2950" s="3">
        <v>2006</v>
      </c>
      <c r="H2950" s="3" t="s">
        <v>970</v>
      </c>
      <c r="I2950" s="3" t="s">
        <v>1132</v>
      </c>
      <c r="J2950" s="3" t="s">
        <v>1239</v>
      </c>
      <c r="K2950" s="3" t="s">
        <v>1240</v>
      </c>
      <c r="L2950" s="3" t="s">
        <v>27</v>
      </c>
      <c r="M2950" s="3" t="s">
        <v>3770</v>
      </c>
    </row>
    <row r="2951" ht="12.75" spans="2:13">
      <c r="B2951" s="3" t="s">
        <v>2848</v>
      </c>
      <c r="C2951" s="3" t="s">
        <v>3060</v>
      </c>
      <c r="E2951" s="91" t="s">
        <v>10</v>
      </c>
      <c r="F2951" s="91" t="s">
        <v>1133</v>
      </c>
      <c r="G2951" s="3">
        <v>2012</v>
      </c>
      <c r="H2951" s="3" t="s">
        <v>861</v>
      </c>
      <c r="I2951" s="3" t="s">
        <v>1122</v>
      </c>
      <c r="J2951" s="3">
        <v>160</v>
      </c>
      <c r="K2951" s="3" t="s">
        <v>1120</v>
      </c>
      <c r="L2951" s="3" t="s">
        <v>40</v>
      </c>
      <c r="M2951" s="3" t="s">
        <v>3770</v>
      </c>
    </row>
    <row r="2952" ht="12.75" spans="2:13">
      <c r="B2952" s="3" t="s">
        <v>2848</v>
      </c>
      <c r="E2952" s="91" t="s">
        <v>10</v>
      </c>
      <c r="F2952" s="91" t="s">
        <v>1134</v>
      </c>
      <c r="G2952" s="3">
        <v>2011</v>
      </c>
      <c r="H2952" s="3" t="s">
        <v>1135</v>
      </c>
      <c r="I2952" s="3" t="s">
        <v>1122</v>
      </c>
      <c r="J2952" s="3" t="s">
        <v>1124</v>
      </c>
      <c r="K2952" s="3" t="s">
        <v>1136</v>
      </c>
      <c r="L2952" s="3" t="s">
        <v>14</v>
      </c>
      <c r="M2952" s="3" t="s">
        <v>3770</v>
      </c>
    </row>
    <row r="2953" ht="12.75" spans="2:13">
      <c r="B2953" s="3" t="s">
        <v>2848</v>
      </c>
      <c r="E2953" s="91" t="s">
        <v>10</v>
      </c>
      <c r="F2953" s="91" t="s">
        <v>3719</v>
      </c>
      <c r="G2953" s="3">
        <v>2010</v>
      </c>
      <c r="H2953" s="3" t="s">
        <v>1054</v>
      </c>
      <c r="I2953" s="3" t="s">
        <v>3720</v>
      </c>
      <c r="J2953" s="3" t="s">
        <v>3721</v>
      </c>
      <c r="K2953" s="3" t="s">
        <v>3722</v>
      </c>
      <c r="L2953" s="3" t="s">
        <v>40</v>
      </c>
      <c r="M2953" s="3" t="s">
        <v>3770</v>
      </c>
    </row>
    <row r="2954" ht="12.75" spans="2:13">
      <c r="B2954" s="3" t="s">
        <v>2848</v>
      </c>
      <c r="E2954" s="91" t="s">
        <v>545</v>
      </c>
      <c r="F2954" s="91" t="s">
        <v>1137</v>
      </c>
      <c r="G2954" s="3">
        <v>2012</v>
      </c>
      <c r="H2954" s="3" t="s">
        <v>1138</v>
      </c>
      <c r="I2954" s="3" t="s">
        <v>1122</v>
      </c>
      <c r="J2954" s="3" t="s">
        <v>937</v>
      </c>
      <c r="K2954" s="3" t="s">
        <v>1139</v>
      </c>
      <c r="L2954" s="3" t="s">
        <v>1140</v>
      </c>
      <c r="M2954" s="3" t="s">
        <v>3770</v>
      </c>
    </row>
    <row r="2955" ht="12.75" spans="2:13">
      <c r="B2955" s="3" t="s">
        <v>2848</v>
      </c>
      <c r="E2955" s="91" t="s">
        <v>10</v>
      </c>
      <c r="F2955" s="91" t="s">
        <v>1241</v>
      </c>
      <c r="G2955" s="3">
        <v>2011</v>
      </c>
      <c r="H2955" s="3" t="s">
        <v>970</v>
      </c>
      <c r="I2955" s="3" t="s">
        <v>1232</v>
      </c>
      <c r="J2955" s="3">
        <v>199</v>
      </c>
      <c r="K2955" s="3" t="s">
        <v>1120</v>
      </c>
      <c r="L2955" s="3" t="s">
        <v>40</v>
      </c>
      <c r="M2955" s="3" t="s">
        <v>3770</v>
      </c>
    </row>
    <row r="2956" ht="12.75" spans="2:13">
      <c r="B2956" s="3" t="s">
        <v>2848</v>
      </c>
      <c r="E2956" s="91" t="s">
        <v>10</v>
      </c>
      <c r="F2956" s="91" t="s">
        <v>1242</v>
      </c>
      <c r="G2956" s="3">
        <v>2011</v>
      </c>
      <c r="H2956" s="3" t="s">
        <v>970</v>
      </c>
      <c r="I2956" s="3" t="s">
        <v>1232</v>
      </c>
      <c r="J2956" s="3">
        <v>199</v>
      </c>
      <c r="K2956" s="3" t="s">
        <v>1120</v>
      </c>
      <c r="L2956" s="3" t="s">
        <v>40</v>
      </c>
      <c r="M2956" s="3" t="s">
        <v>3770</v>
      </c>
    </row>
    <row r="2957" ht="12.75" spans="2:13">
      <c r="B2957" s="3" t="s">
        <v>2848</v>
      </c>
      <c r="E2957" s="91" t="s">
        <v>10</v>
      </c>
      <c r="F2957" s="91" t="s">
        <v>2455</v>
      </c>
      <c r="G2957" s="3">
        <v>1981</v>
      </c>
      <c r="H2957" s="3" t="s">
        <v>166</v>
      </c>
      <c r="I2957" s="3" t="s">
        <v>1926</v>
      </c>
      <c r="J2957" s="3">
        <v>4</v>
      </c>
      <c r="K2957" s="3" t="s">
        <v>181</v>
      </c>
      <c r="L2957" s="3" t="s">
        <v>170</v>
      </c>
      <c r="M2957" s="3" t="s">
        <v>4765</v>
      </c>
    </row>
    <row r="2958" ht="12.75" spans="2:13">
      <c r="B2958" s="3" t="s">
        <v>2848</v>
      </c>
      <c r="E2958" s="91" t="s">
        <v>10</v>
      </c>
      <c r="F2958" s="91" t="s">
        <v>2020</v>
      </c>
      <c r="G2958" s="3">
        <v>1981</v>
      </c>
      <c r="H2958" s="3" t="s">
        <v>166</v>
      </c>
      <c r="I2958" s="3" t="s">
        <v>1945</v>
      </c>
      <c r="J2958" s="3">
        <v>75</v>
      </c>
      <c r="K2958" s="3" t="s">
        <v>1946</v>
      </c>
      <c r="L2958" s="3" t="s">
        <v>170</v>
      </c>
      <c r="M2958" s="3" t="s">
        <v>4765</v>
      </c>
    </row>
    <row r="2959" ht="12.75" spans="2:13">
      <c r="B2959" s="3" t="s">
        <v>2848</v>
      </c>
      <c r="E2959" s="91" t="s">
        <v>10</v>
      </c>
      <c r="F2959" s="91" t="s">
        <v>2049</v>
      </c>
      <c r="G2959" s="3">
        <v>1981</v>
      </c>
      <c r="H2959" s="3" t="s">
        <v>166</v>
      </c>
      <c r="I2959" s="3" t="s">
        <v>1926</v>
      </c>
      <c r="J2959" s="3">
        <v>101</v>
      </c>
      <c r="K2959" s="3" t="s">
        <v>1946</v>
      </c>
      <c r="L2959" s="3" t="s">
        <v>170</v>
      </c>
      <c r="M2959" s="3" t="s">
        <v>4765</v>
      </c>
    </row>
    <row r="2960" ht="12.75" spans="2:13">
      <c r="B2960" s="3" t="s">
        <v>2848</v>
      </c>
      <c r="E2960" s="91" t="s">
        <v>10</v>
      </c>
      <c r="F2960" s="91" t="s">
        <v>1680</v>
      </c>
      <c r="G2960" s="3">
        <v>1994</v>
      </c>
      <c r="H2960" s="3" t="s">
        <v>1244</v>
      </c>
      <c r="I2960" s="3" t="s">
        <v>1245</v>
      </c>
      <c r="J2960" s="3">
        <v>633</v>
      </c>
      <c r="K2960" s="3" t="s">
        <v>1246</v>
      </c>
      <c r="L2960" s="3" t="s">
        <v>14</v>
      </c>
      <c r="M2960" s="3" t="s">
        <v>3770</v>
      </c>
    </row>
    <row r="2961" ht="12.75" spans="2:13">
      <c r="B2961" s="3" t="s">
        <v>2848</v>
      </c>
      <c r="E2961" s="91" t="s">
        <v>10</v>
      </c>
      <c r="F2961" s="91" t="s">
        <v>1681</v>
      </c>
      <c r="G2961" s="3">
        <v>1994</v>
      </c>
      <c r="H2961" s="3" t="s">
        <v>1244</v>
      </c>
      <c r="I2961" s="3" t="s">
        <v>1245</v>
      </c>
      <c r="J2961" s="3">
        <v>633</v>
      </c>
      <c r="K2961" s="3" t="s">
        <v>1246</v>
      </c>
      <c r="L2961" s="3" t="s">
        <v>14</v>
      </c>
      <c r="M2961" s="3" t="s">
        <v>3770</v>
      </c>
    </row>
    <row r="2962" ht="12.75" spans="2:13">
      <c r="B2962" s="3" t="s">
        <v>2848</v>
      </c>
      <c r="E2962" s="91" t="s">
        <v>10</v>
      </c>
      <c r="F2962" s="91" t="s">
        <v>1682</v>
      </c>
      <c r="G2962" s="3">
        <v>1994</v>
      </c>
      <c r="H2962" s="3" t="s">
        <v>1244</v>
      </c>
      <c r="I2962" s="3" t="s">
        <v>1245</v>
      </c>
      <c r="J2962" s="3">
        <v>633</v>
      </c>
      <c r="K2962" s="3" t="s">
        <v>1246</v>
      </c>
      <c r="L2962" s="3" t="s">
        <v>14</v>
      </c>
      <c r="M2962" s="3" t="s">
        <v>3770</v>
      </c>
    </row>
    <row r="2963" ht="12.75" spans="2:13">
      <c r="B2963" s="3" t="s">
        <v>2848</v>
      </c>
      <c r="E2963" s="91" t="s">
        <v>10</v>
      </c>
      <c r="F2963" s="91" t="s">
        <v>1683</v>
      </c>
      <c r="G2963" s="3">
        <v>1994</v>
      </c>
      <c r="H2963" s="3" t="s">
        <v>1244</v>
      </c>
      <c r="I2963" s="3" t="s">
        <v>1245</v>
      </c>
      <c r="J2963" s="3">
        <v>633</v>
      </c>
      <c r="K2963" s="3" t="s">
        <v>1246</v>
      </c>
      <c r="L2963" s="3" t="s">
        <v>14</v>
      </c>
      <c r="M2963" s="3" t="s">
        <v>3770</v>
      </c>
    </row>
    <row r="2964" ht="12.75" spans="2:13">
      <c r="B2964" s="3" t="s">
        <v>2848</v>
      </c>
      <c r="E2964" s="91" t="s">
        <v>10</v>
      </c>
      <c r="F2964" s="91" t="s">
        <v>1684</v>
      </c>
      <c r="G2964" s="3">
        <v>1994</v>
      </c>
      <c r="H2964" s="3" t="s">
        <v>1244</v>
      </c>
      <c r="I2964" s="3" t="s">
        <v>1245</v>
      </c>
      <c r="J2964" s="3">
        <v>633</v>
      </c>
      <c r="K2964" s="3" t="s">
        <v>1246</v>
      </c>
      <c r="L2964" s="3" t="s">
        <v>14</v>
      </c>
      <c r="M2964" s="3" t="s">
        <v>3770</v>
      </c>
    </row>
    <row r="2965" ht="12.75" spans="2:13">
      <c r="B2965" s="3" t="s">
        <v>2848</v>
      </c>
      <c r="E2965" s="91" t="s">
        <v>10</v>
      </c>
      <c r="F2965" s="91" t="s">
        <v>1685</v>
      </c>
      <c r="G2965" s="3">
        <v>1994</v>
      </c>
      <c r="H2965" s="3" t="s">
        <v>1244</v>
      </c>
      <c r="I2965" s="3" t="s">
        <v>1245</v>
      </c>
      <c r="J2965" s="3">
        <v>633</v>
      </c>
      <c r="K2965" s="3" t="s">
        <v>1246</v>
      </c>
      <c r="L2965" s="3" t="s">
        <v>14</v>
      </c>
      <c r="M2965" s="3" t="s">
        <v>3770</v>
      </c>
    </row>
    <row r="2966" ht="12.75" spans="2:13">
      <c r="B2966" s="3" t="s">
        <v>2848</v>
      </c>
      <c r="E2966" s="91" t="s">
        <v>10</v>
      </c>
      <c r="F2966" s="91" t="s">
        <v>1686</v>
      </c>
      <c r="G2966" s="3">
        <v>1994</v>
      </c>
      <c r="H2966" s="3" t="s">
        <v>1244</v>
      </c>
      <c r="I2966" s="3" t="s">
        <v>1245</v>
      </c>
      <c r="J2966" s="3">
        <v>633</v>
      </c>
      <c r="K2966" s="3" t="s">
        <v>1246</v>
      </c>
      <c r="L2966" s="3" t="s">
        <v>14</v>
      </c>
      <c r="M2966" s="3" t="s">
        <v>3770</v>
      </c>
    </row>
    <row r="2967" ht="12.75" spans="2:13">
      <c r="B2967" s="3" t="s">
        <v>2848</v>
      </c>
      <c r="E2967" s="91" t="s">
        <v>10</v>
      </c>
      <c r="F2967" s="91" t="s">
        <v>1448</v>
      </c>
      <c r="G2967" s="3">
        <v>1994</v>
      </c>
      <c r="H2967" s="3" t="s">
        <v>1244</v>
      </c>
      <c r="I2967" s="3" t="s">
        <v>1245</v>
      </c>
      <c r="J2967" s="3">
        <v>633</v>
      </c>
      <c r="K2967" s="3" t="s">
        <v>1246</v>
      </c>
      <c r="L2967" s="3" t="s">
        <v>984</v>
      </c>
      <c r="M2967" s="3" t="s">
        <v>3770</v>
      </c>
    </row>
    <row r="2968" ht="12.75" spans="2:13">
      <c r="B2968" s="3" t="s">
        <v>2848</v>
      </c>
      <c r="E2968" s="91" t="s">
        <v>10</v>
      </c>
      <c r="F2968" s="91" t="s">
        <v>1243</v>
      </c>
      <c r="G2968" s="3">
        <v>1994</v>
      </c>
      <c r="H2968" s="3" t="s">
        <v>1244</v>
      </c>
      <c r="I2968" s="3" t="s">
        <v>1245</v>
      </c>
      <c r="J2968" s="3">
        <v>633</v>
      </c>
      <c r="K2968" s="3" t="s">
        <v>1246</v>
      </c>
      <c r="L2968" s="3" t="s">
        <v>27</v>
      </c>
      <c r="M2968" s="3" t="s">
        <v>3770</v>
      </c>
    </row>
    <row r="2969" ht="12.75" spans="2:13">
      <c r="B2969" s="3" t="s">
        <v>2848</v>
      </c>
      <c r="E2969" s="91" t="s">
        <v>10</v>
      </c>
      <c r="F2969" s="91" t="s">
        <v>1247</v>
      </c>
      <c r="G2969" s="3">
        <v>1994</v>
      </c>
      <c r="H2969" s="3" t="s">
        <v>1244</v>
      </c>
      <c r="I2969" s="3" t="s">
        <v>1245</v>
      </c>
      <c r="J2969" s="3">
        <v>633</v>
      </c>
      <c r="K2969" s="3" t="s">
        <v>1246</v>
      </c>
      <c r="L2969" s="3" t="s">
        <v>27</v>
      </c>
      <c r="M2969" s="3" t="s">
        <v>3770</v>
      </c>
    </row>
    <row r="2970" ht="12.75" spans="2:13">
      <c r="B2970" s="3" t="s">
        <v>2848</v>
      </c>
      <c r="E2970" s="91" t="s">
        <v>10</v>
      </c>
      <c r="F2970" s="91" t="s">
        <v>3723</v>
      </c>
      <c r="G2970" s="3">
        <v>1990</v>
      </c>
      <c r="H2970" s="3" t="s">
        <v>166</v>
      </c>
      <c r="I2970" s="3" t="s">
        <v>1061</v>
      </c>
      <c r="J2970" s="3">
        <v>414</v>
      </c>
      <c r="K2970" s="3" t="s">
        <v>1203</v>
      </c>
      <c r="L2970" s="3" t="s">
        <v>1789</v>
      </c>
      <c r="M2970" s="3" t="s">
        <v>3770</v>
      </c>
    </row>
    <row r="2971" ht="12.75" spans="2:13">
      <c r="B2971" s="3" t="s">
        <v>2848</v>
      </c>
      <c r="E2971" s="91" t="s">
        <v>10</v>
      </c>
      <c r="F2971" s="91" t="s">
        <v>3724</v>
      </c>
      <c r="G2971" s="3">
        <v>1990</v>
      </c>
      <c r="H2971" s="3" t="s">
        <v>166</v>
      </c>
      <c r="I2971" s="3" t="s">
        <v>1061</v>
      </c>
      <c r="J2971" s="3">
        <v>414</v>
      </c>
      <c r="K2971" s="3" t="s">
        <v>1203</v>
      </c>
      <c r="L2971" s="3" t="s">
        <v>27</v>
      </c>
      <c r="M2971" s="3" t="s">
        <v>3770</v>
      </c>
    </row>
    <row r="2972" ht="12.75" spans="2:13">
      <c r="B2972" s="3" t="s">
        <v>2848</v>
      </c>
      <c r="E2972" s="91" t="s">
        <v>10</v>
      </c>
      <c r="F2972" s="91" t="s">
        <v>1687</v>
      </c>
      <c r="G2972" s="3">
        <v>1994</v>
      </c>
      <c r="H2972" s="3" t="s">
        <v>1244</v>
      </c>
      <c r="I2972" s="3" t="s">
        <v>1245</v>
      </c>
      <c r="J2972" s="3">
        <v>633</v>
      </c>
      <c r="K2972" s="3" t="s">
        <v>1246</v>
      </c>
      <c r="L2972" s="3" t="s">
        <v>14</v>
      </c>
      <c r="M2972" s="3" t="s">
        <v>3770</v>
      </c>
    </row>
    <row r="2973" ht="12.75" spans="2:13">
      <c r="B2973" s="3" t="s">
        <v>2848</v>
      </c>
      <c r="E2973" s="91" t="s">
        <v>10</v>
      </c>
      <c r="F2973" s="91" t="s">
        <v>2126</v>
      </c>
      <c r="G2973" s="3">
        <v>1993</v>
      </c>
      <c r="H2973" s="3" t="s">
        <v>1277</v>
      </c>
      <c r="I2973" s="3" t="s">
        <v>1818</v>
      </c>
      <c r="J2973" s="3">
        <v>3</v>
      </c>
      <c r="K2973" s="3" t="s">
        <v>181</v>
      </c>
      <c r="L2973" s="3" t="s">
        <v>14</v>
      </c>
      <c r="M2973" s="3" t="s">
        <v>4765</v>
      </c>
    </row>
    <row r="2974" ht="12.75" spans="2:13">
      <c r="B2974" s="3" t="s">
        <v>2848</v>
      </c>
      <c r="E2974" s="91" t="s">
        <v>10</v>
      </c>
      <c r="F2974" s="91" t="s">
        <v>3002</v>
      </c>
      <c r="G2974" s="3">
        <v>2007</v>
      </c>
      <c r="H2974" s="3" t="s">
        <v>3003</v>
      </c>
      <c r="I2974" s="3" t="s">
        <v>1787</v>
      </c>
      <c r="J2974" s="3" t="s">
        <v>3004</v>
      </c>
      <c r="K2974" s="3" t="s">
        <v>3005</v>
      </c>
      <c r="L2974" s="3" t="s">
        <v>14</v>
      </c>
      <c r="M2974" s="3" t="s">
        <v>4765</v>
      </c>
    </row>
    <row r="2975" ht="12.75" spans="2:13">
      <c r="B2975" s="3" t="s">
        <v>2848</v>
      </c>
      <c r="E2975" s="91" t="s">
        <v>66</v>
      </c>
      <c r="F2975" s="91" t="s">
        <v>3725</v>
      </c>
      <c r="G2975" s="3">
        <v>1991</v>
      </c>
      <c r="H2975" s="3" t="s">
        <v>3726</v>
      </c>
      <c r="I2975" s="3" t="s">
        <v>3727</v>
      </c>
      <c r="J2975" s="3" t="s">
        <v>3728</v>
      </c>
      <c r="K2975" s="3" t="s">
        <v>3729</v>
      </c>
      <c r="L2975" s="3" t="s">
        <v>146</v>
      </c>
      <c r="M2975" s="3" t="s">
        <v>3770</v>
      </c>
    </row>
    <row r="2976" ht="12.75" spans="2:13">
      <c r="B2976" s="3" t="s">
        <v>2848</v>
      </c>
      <c r="E2976" s="91" t="s">
        <v>66</v>
      </c>
      <c r="F2976" s="91" t="s">
        <v>3730</v>
      </c>
      <c r="G2976" s="3">
        <v>1991</v>
      </c>
      <c r="H2976" s="3" t="s">
        <v>3726</v>
      </c>
      <c r="I2976" s="3" t="s">
        <v>3727</v>
      </c>
      <c r="J2976" s="3" t="s">
        <v>3728</v>
      </c>
      <c r="K2976" s="3" t="s">
        <v>3729</v>
      </c>
      <c r="L2976" s="3" t="s">
        <v>146</v>
      </c>
      <c r="M2976" s="3" t="s">
        <v>3770</v>
      </c>
    </row>
    <row r="2977" ht="12.75" spans="2:13">
      <c r="B2977" s="3" t="s">
        <v>2848</v>
      </c>
      <c r="E2977" s="91" t="s">
        <v>66</v>
      </c>
      <c r="F2977" s="91" t="s">
        <v>3731</v>
      </c>
      <c r="G2977" s="3">
        <v>1991</v>
      </c>
      <c r="H2977" s="3" t="s">
        <v>3726</v>
      </c>
      <c r="I2977" s="3" t="s">
        <v>3727</v>
      </c>
      <c r="J2977" s="3" t="s">
        <v>3728</v>
      </c>
      <c r="K2977" s="3" t="s">
        <v>3729</v>
      </c>
      <c r="L2977" s="3" t="s">
        <v>146</v>
      </c>
      <c r="M2977" s="3" t="s">
        <v>3770</v>
      </c>
    </row>
    <row r="2978" ht="12.75" spans="2:13">
      <c r="B2978" s="3" t="s">
        <v>2848</v>
      </c>
      <c r="E2978" s="203" t="s">
        <v>66</v>
      </c>
      <c r="F2978" s="203" t="s">
        <v>3732</v>
      </c>
      <c r="G2978" s="65">
        <v>1991</v>
      </c>
      <c r="H2978" s="45" t="s">
        <v>3726</v>
      </c>
      <c r="I2978" s="45" t="s">
        <v>3727</v>
      </c>
      <c r="J2978" s="45" t="s">
        <v>3728</v>
      </c>
      <c r="K2978" s="45" t="s">
        <v>3729</v>
      </c>
      <c r="L2978" s="45" t="s">
        <v>146</v>
      </c>
      <c r="M2978" s="222" t="s">
        <v>3770</v>
      </c>
    </row>
    <row r="2979" ht="12.75" spans="2:13">
      <c r="B2979" s="3" t="s">
        <v>2848</v>
      </c>
      <c r="E2979" s="203" t="s">
        <v>66</v>
      </c>
      <c r="F2979" s="203" t="s">
        <v>3733</v>
      </c>
      <c r="G2979" s="65">
        <v>1991</v>
      </c>
      <c r="H2979" s="45" t="s">
        <v>3726</v>
      </c>
      <c r="I2979" s="45" t="s">
        <v>3727</v>
      </c>
      <c r="J2979" s="45" t="s">
        <v>3728</v>
      </c>
      <c r="K2979" s="45" t="s">
        <v>3729</v>
      </c>
      <c r="L2979" s="45" t="s">
        <v>146</v>
      </c>
      <c r="M2979" s="222" t="s">
        <v>3770</v>
      </c>
    </row>
    <row r="2980" ht="12.75" spans="2:13">
      <c r="B2980" s="3" t="s">
        <v>2848</v>
      </c>
      <c r="E2980" s="203" t="s">
        <v>66</v>
      </c>
      <c r="F2980" s="203" t="s">
        <v>3734</v>
      </c>
      <c r="G2980" s="65">
        <v>1991</v>
      </c>
      <c r="H2980" s="45" t="s">
        <v>3726</v>
      </c>
      <c r="I2980" s="45" t="s">
        <v>3727</v>
      </c>
      <c r="J2980" s="45" t="s">
        <v>3728</v>
      </c>
      <c r="K2980" s="45" t="s">
        <v>3729</v>
      </c>
      <c r="L2980" s="45" t="s">
        <v>146</v>
      </c>
      <c r="M2980" s="222" t="s">
        <v>3770</v>
      </c>
    </row>
    <row r="2981" ht="12.75" spans="2:13">
      <c r="B2981" s="3" t="s">
        <v>2848</v>
      </c>
      <c r="E2981" s="203" t="s">
        <v>66</v>
      </c>
      <c r="F2981" s="203" t="s">
        <v>3735</v>
      </c>
      <c r="G2981" s="65">
        <v>1991</v>
      </c>
      <c r="H2981" s="45" t="s">
        <v>3726</v>
      </c>
      <c r="I2981" s="45" t="s">
        <v>3727</v>
      </c>
      <c r="J2981" s="45" t="s">
        <v>3728</v>
      </c>
      <c r="K2981" s="45" t="s">
        <v>3729</v>
      </c>
      <c r="L2981" s="45" t="s">
        <v>146</v>
      </c>
      <c r="M2981" s="222" t="s">
        <v>3770</v>
      </c>
    </row>
    <row r="2982" ht="12.75" spans="2:13">
      <c r="B2982" s="3" t="s">
        <v>2848</v>
      </c>
      <c r="E2982" s="203" t="s">
        <v>66</v>
      </c>
      <c r="F2982" s="203" t="s">
        <v>3736</v>
      </c>
      <c r="G2982" s="65">
        <v>1991</v>
      </c>
      <c r="H2982" s="45" t="s">
        <v>3726</v>
      </c>
      <c r="I2982" s="45" t="s">
        <v>3727</v>
      </c>
      <c r="J2982" s="45" t="s">
        <v>3728</v>
      </c>
      <c r="K2982" s="45" t="s">
        <v>3729</v>
      </c>
      <c r="L2982" s="45" t="s">
        <v>146</v>
      </c>
      <c r="M2982" s="222" t="s">
        <v>3770</v>
      </c>
    </row>
    <row r="2983" ht="12.75" spans="2:13">
      <c r="B2983" s="3" t="s">
        <v>2848</v>
      </c>
      <c r="E2983" s="203" t="s">
        <v>66</v>
      </c>
      <c r="F2983" s="203" t="s">
        <v>3737</v>
      </c>
      <c r="G2983" s="65">
        <v>1991</v>
      </c>
      <c r="H2983" s="45" t="s">
        <v>3726</v>
      </c>
      <c r="I2983" s="45" t="s">
        <v>3727</v>
      </c>
      <c r="J2983" s="45" t="s">
        <v>3728</v>
      </c>
      <c r="K2983" s="45" t="s">
        <v>3729</v>
      </c>
      <c r="L2983" s="45" t="s">
        <v>146</v>
      </c>
      <c r="M2983" s="222" t="s">
        <v>3770</v>
      </c>
    </row>
    <row r="2984" ht="12.75" spans="2:13">
      <c r="B2984" s="3" t="s">
        <v>2848</v>
      </c>
      <c r="E2984" s="203" t="s">
        <v>66</v>
      </c>
      <c r="F2984" s="203" t="s">
        <v>3738</v>
      </c>
      <c r="G2984" s="65">
        <v>1991</v>
      </c>
      <c r="H2984" s="45" t="s">
        <v>3726</v>
      </c>
      <c r="I2984" s="45" t="s">
        <v>3727</v>
      </c>
      <c r="J2984" s="45" t="s">
        <v>3728</v>
      </c>
      <c r="K2984" s="45" t="s">
        <v>3729</v>
      </c>
      <c r="L2984" s="45" t="s">
        <v>146</v>
      </c>
      <c r="M2984" s="222" t="s">
        <v>3770</v>
      </c>
    </row>
    <row r="2985" ht="12.75" spans="2:13">
      <c r="B2985" s="3" t="s">
        <v>2848</v>
      </c>
      <c r="E2985" s="203" t="s">
        <v>66</v>
      </c>
      <c r="F2985" s="203" t="s">
        <v>3739</v>
      </c>
      <c r="G2985" s="65">
        <v>1991</v>
      </c>
      <c r="H2985" s="45" t="s">
        <v>3726</v>
      </c>
      <c r="I2985" s="45" t="s">
        <v>3727</v>
      </c>
      <c r="J2985" s="45" t="s">
        <v>3728</v>
      </c>
      <c r="K2985" s="45" t="s">
        <v>3729</v>
      </c>
      <c r="L2985" s="45" t="s">
        <v>146</v>
      </c>
      <c r="M2985" s="222" t="s">
        <v>3770</v>
      </c>
    </row>
    <row r="2986" ht="12.75" spans="2:13">
      <c r="B2986" s="3" t="s">
        <v>2848</v>
      </c>
      <c r="E2986" s="203" t="s">
        <v>66</v>
      </c>
      <c r="F2986" s="203" t="s">
        <v>3740</v>
      </c>
      <c r="G2986" s="65">
        <v>1991</v>
      </c>
      <c r="H2986" s="45" t="s">
        <v>3726</v>
      </c>
      <c r="I2986" s="45" t="s">
        <v>3727</v>
      </c>
      <c r="J2986" s="45" t="s">
        <v>3728</v>
      </c>
      <c r="K2986" s="45" t="s">
        <v>3729</v>
      </c>
      <c r="L2986" s="45" t="s">
        <v>146</v>
      </c>
      <c r="M2986" s="222" t="s">
        <v>3770</v>
      </c>
    </row>
    <row r="2987" ht="12.75" spans="2:13">
      <c r="B2987" s="3" t="s">
        <v>2848</v>
      </c>
      <c r="E2987" s="203" t="s">
        <v>66</v>
      </c>
      <c r="F2987" s="203" t="s">
        <v>3741</v>
      </c>
      <c r="G2987" s="65">
        <v>1991</v>
      </c>
      <c r="H2987" s="45" t="s">
        <v>3726</v>
      </c>
      <c r="I2987" s="45" t="s">
        <v>3727</v>
      </c>
      <c r="J2987" s="45" t="s">
        <v>3728</v>
      </c>
      <c r="K2987" s="45" t="s">
        <v>3729</v>
      </c>
      <c r="L2987" s="45" t="s">
        <v>146</v>
      </c>
      <c r="M2987" s="222" t="s">
        <v>3770</v>
      </c>
    </row>
    <row r="2988" ht="12.75" spans="2:13">
      <c r="B2988" s="3" t="s">
        <v>2848</v>
      </c>
      <c r="E2988" s="203" t="s">
        <v>66</v>
      </c>
      <c r="F2988" s="203" t="s">
        <v>3742</v>
      </c>
      <c r="G2988" s="65">
        <v>1991</v>
      </c>
      <c r="H2988" s="45" t="s">
        <v>3726</v>
      </c>
      <c r="I2988" s="45" t="s">
        <v>3727</v>
      </c>
      <c r="J2988" s="45" t="s">
        <v>3728</v>
      </c>
      <c r="K2988" s="45" t="s">
        <v>3729</v>
      </c>
      <c r="L2988" s="45" t="s">
        <v>146</v>
      </c>
      <c r="M2988" s="222" t="s">
        <v>3770</v>
      </c>
    </row>
    <row r="2989" ht="12.75" spans="2:13">
      <c r="B2989" s="3" t="s">
        <v>2848</v>
      </c>
      <c r="E2989" s="203" t="s">
        <v>66</v>
      </c>
      <c r="F2989" s="203" t="s">
        <v>3743</v>
      </c>
      <c r="G2989" s="65">
        <v>1991</v>
      </c>
      <c r="H2989" s="45" t="s">
        <v>3726</v>
      </c>
      <c r="I2989" s="45" t="s">
        <v>3727</v>
      </c>
      <c r="J2989" s="45" t="s">
        <v>3728</v>
      </c>
      <c r="K2989" s="45" t="s">
        <v>3729</v>
      </c>
      <c r="L2989" s="45" t="s">
        <v>146</v>
      </c>
      <c r="M2989" s="222" t="s">
        <v>3770</v>
      </c>
    </row>
    <row r="2990" ht="12.75" spans="2:13">
      <c r="B2990" s="3" t="s">
        <v>2848</v>
      </c>
      <c r="E2990" s="203" t="s">
        <v>66</v>
      </c>
      <c r="F2990" s="203" t="s">
        <v>3744</v>
      </c>
      <c r="G2990" s="65">
        <v>1991</v>
      </c>
      <c r="H2990" s="45" t="s">
        <v>3726</v>
      </c>
      <c r="I2990" s="45" t="s">
        <v>3727</v>
      </c>
      <c r="J2990" s="45" t="s">
        <v>3728</v>
      </c>
      <c r="K2990" s="45" t="s">
        <v>3729</v>
      </c>
      <c r="L2990" s="45" t="s">
        <v>146</v>
      </c>
      <c r="M2990" s="222" t="s">
        <v>3770</v>
      </c>
    </row>
    <row r="2991" ht="12.75" spans="2:13">
      <c r="B2991" s="3" t="s">
        <v>2848</v>
      </c>
      <c r="E2991" s="203" t="s">
        <v>66</v>
      </c>
      <c r="F2991" s="203" t="s">
        <v>3745</v>
      </c>
      <c r="G2991" s="65">
        <v>1991</v>
      </c>
      <c r="H2991" s="45" t="s">
        <v>3726</v>
      </c>
      <c r="I2991" s="45" t="s">
        <v>3727</v>
      </c>
      <c r="J2991" s="45" t="s">
        <v>3728</v>
      </c>
      <c r="K2991" s="45" t="s">
        <v>3729</v>
      </c>
      <c r="L2991" s="45" t="s">
        <v>146</v>
      </c>
      <c r="M2991" s="222" t="s">
        <v>3770</v>
      </c>
    </row>
    <row r="2992" ht="12.75" spans="2:13">
      <c r="B2992" s="3" t="s">
        <v>2848</v>
      </c>
      <c r="E2992" s="203" t="s">
        <v>66</v>
      </c>
      <c r="F2992" s="203" t="s">
        <v>3746</v>
      </c>
      <c r="G2992" s="65">
        <v>1991</v>
      </c>
      <c r="H2992" s="45" t="s">
        <v>3726</v>
      </c>
      <c r="I2992" s="45" t="s">
        <v>3727</v>
      </c>
      <c r="J2992" s="45" t="s">
        <v>3728</v>
      </c>
      <c r="K2992" s="45" t="s">
        <v>3729</v>
      </c>
      <c r="L2992" s="45" t="s">
        <v>146</v>
      </c>
      <c r="M2992" s="222" t="s">
        <v>3770</v>
      </c>
    </row>
    <row r="2993" ht="12.75" spans="2:13">
      <c r="B2993" s="3" t="s">
        <v>2848</v>
      </c>
      <c r="E2993" s="203" t="s">
        <v>66</v>
      </c>
      <c r="F2993" s="203" t="s">
        <v>3747</v>
      </c>
      <c r="G2993" s="65">
        <v>1991</v>
      </c>
      <c r="H2993" s="45" t="s">
        <v>3726</v>
      </c>
      <c r="I2993" s="45" t="s">
        <v>3727</v>
      </c>
      <c r="J2993" s="45" t="s">
        <v>3728</v>
      </c>
      <c r="K2993" s="45" t="s">
        <v>3729</v>
      </c>
      <c r="L2993" s="45" t="s">
        <v>146</v>
      </c>
      <c r="M2993" s="222" t="s">
        <v>3770</v>
      </c>
    </row>
    <row r="2994" ht="12.75" spans="2:13">
      <c r="B2994" s="3" t="s">
        <v>2848</v>
      </c>
      <c r="E2994" s="203" t="s">
        <v>66</v>
      </c>
      <c r="F2994" s="203" t="s">
        <v>3748</v>
      </c>
      <c r="G2994" s="65">
        <v>1991</v>
      </c>
      <c r="H2994" s="45" t="s">
        <v>3726</v>
      </c>
      <c r="I2994" s="45" t="s">
        <v>3727</v>
      </c>
      <c r="J2994" s="45" t="s">
        <v>3728</v>
      </c>
      <c r="K2994" s="45" t="s">
        <v>3729</v>
      </c>
      <c r="L2994" s="45" t="s">
        <v>146</v>
      </c>
      <c r="M2994" s="222" t="s">
        <v>3770</v>
      </c>
    </row>
    <row r="2995" ht="12.75" spans="2:13">
      <c r="B2995" s="3" t="s">
        <v>2848</v>
      </c>
      <c r="E2995" s="91" t="s">
        <v>66</v>
      </c>
      <c r="F2995" s="91" t="s">
        <v>3749</v>
      </c>
      <c r="G2995" s="65">
        <v>1991</v>
      </c>
      <c r="H2995" s="45" t="s">
        <v>3726</v>
      </c>
      <c r="I2995" s="45" t="s">
        <v>3727</v>
      </c>
      <c r="J2995" s="45" t="s">
        <v>3728</v>
      </c>
      <c r="K2995" s="45" t="s">
        <v>3729</v>
      </c>
      <c r="L2995" s="45" t="s">
        <v>146</v>
      </c>
      <c r="M2995" s="222" t="s">
        <v>3770</v>
      </c>
    </row>
    <row r="2996" ht="12.75" spans="2:13">
      <c r="B2996" s="3" t="s">
        <v>2848</v>
      </c>
      <c r="E2996" s="91" t="s">
        <v>66</v>
      </c>
      <c r="F2996" s="91" t="s">
        <v>3750</v>
      </c>
      <c r="G2996" s="65">
        <v>1991</v>
      </c>
      <c r="H2996" s="45" t="s">
        <v>3726</v>
      </c>
      <c r="I2996" s="45" t="s">
        <v>3727</v>
      </c>
      <c r="J2996" s="45" t="s">
        <v>3728</v>
      </c>
      <c r="K2996" s="45" t="s">
        <v>3729</v>
      </c>
      <c r="L2996" s="45" t="s">
        <v>146</v>
      </c>
      <c r="M2996" s="222" t="s">
        <v>3770</v>
      </c>
    </row>
    <row r="2997" ht="12.75" spans="2:13">
      <c r="B2997" s="3" t="s">
        <v>2848</v>
      </c>
      <c r="E2997" s="91" t="s">
        <v>66</v>
      </c>
      <c r="F2997" s="91" t="s">
        <v>3751</v>
      </c>
      <c r="G2997" s="65">
        <v>1991</v>
      </c>
      <c r="H2997" s="45" t="s">
        <v>3726</v>
      </c>
      <c r="I2997" s="45" t="s">
        <v>3727</v>
      </c>
      <c r="J2997" s="45" t="s">
        <v>3728</v>
      </c>
      <c r="K2997" s="45" t="s">
        <v>3729</v>
      </c>
      <c r="L2997" s="45" t="s">
        <v>146</v>
      </c>
      <c r="M2997" s="222" t="s">
        <v>3770</v>
      </c>
    </row>
    <row r="2998" ht="12.75" spans="2:13">
      <c r="B2998" s="3" t="s">
        <v>2848</v>
      </c>
      <c r="E2998" s="91" t="s">
        <v>66</v>
      </c>
      <c r="F2998" s="91" t="s">
        <v>3752</v>
      </c>
      <c r="G2998" s="65">
        <v>1991</v>
      </c>
      <c r="H2998" s="45" t="s">
        <v>3726</v>
      </c>
      <c r="I2998" s="45" t="s">
        <v>3727</v>
      </c>
      <c r="J2998" s="45" t="s">
        <v>3728</v>
      </c>
      <c r="K2998" s="45" t="s">
        <v>3729</v>
      </c>
      <c r="L2998" s="45" t="s">
        <v>146</v>
      </c>
      <c r="M2998" s="222" t="s">
        <v>3770</v>
      </c>
    </row>
    <row r="2999" ht="12.75" spans="2:13">
      <c r="B2999" s="3" t="s">
        <v>2848</v>
      </c>
      <c r="E2999" s="91" t="s">
        <v>66</v>
      </c>
      <c r="F2999" s="91" t="s">
        <v>3753</v>
      </c>
      <c r="G2999" s="65">
        <v>1991</v>
      </c>
      <c r="H2999" s="45" t="s">
        <v>3726</v>
      </c>
      <c r="I2999" s="45" t="s">
        <v>3727</v>
      </c>
      <c r="J2999" s="45" t="s">
        <v>3728</v>
      </c>
      <c r="K2999" s="45" t="s">
        <v>3729</v>
      </c>
      <c r="L2999" s="45" t="s">
        <v>146</v>
      </c>
      <c r="M2999" s="222" t="s">
        <v>3770</v>
      </c>
    </row>
    <row r="3000" ht="12.75" spans="2:13">
      <c r="B3000" s="3" t="s">
        <v>2848</v>
      </c>
      <c r="E3000" s="91" t="s">
        <v>10</v>
      </c>
      <c r="F3000" s="91" t="s">
        <v>4722</v>
      </c>
      <c r="G3000" s="3">
        <v>2001</v>
      </c>
      <c r="H3000" s="3" t="s">
        <v>4723</v>
      </c>
      <c r="I3000" s="3" t="s">
        <v>4588</v>
      </c>
      <c r="J3000" s="3">
        <v>21</v>
      </c>
      <c r="K3000" s="3" t="s">
        <v>4724</v>
      </c>
      <c r="L3000" s="3" t="s">
        <v>27</v>
      </c>
      <c r="M3000" s="3" t="s">
        <v>4841</v>
      </c>
    </row>
    <row r="3001" ht="12.75" spans="2:13">
      <c r="B3001" s="3" t="s">
        <v>2848</v>
      </c>
      <c r="E3001" s="91" t="s">
        <v>10</v>
      </c>
      <c r="F3001" s="91" t="s">
        <v>1141</v>
      </c>
      <c r="G3001" s="3">
        <v>2020</v>
      </c>
      <c r="H3001" s="3" t="s">
        <v>861</v>
      </c>
      <c r="I3001" s="3" t="s">
        <v>1023</v>
      </c>
      <c r="J3001" s="3">
        <v>49</v>
      </c>
      <c r="K3001" s="3" t="s">
        <v>1142</v>
      </c>
      <c r="L3001" s="3" t="s">
        <v>14</v>
      </c>
      <c r="M3001" s="3" t="s">
        <v>3770</v>
      </c>
    </row>
    <row r="3002" ht="12.75" spans="2:13">
      <c r="B3002" s="3" t="s">
        <v>2848</v>
      </c>
      <c r="E3002" s="91" t="s">
        <v>10</v>
      </c>
      <c r="F3002" s="91" t="s">
        <v>4725</v>
      </c>
      <c r="G3002" s="3">
        <v>2001</v>
      </c>
      <c r="H3002" s="3" t="s">
        <v>4726</v>
      </c>
      <c r="I3002" s="3" t="s">
        <v>4588</v>
      </c>
      <c r="J3002" s="3">
        <v>124</v>
      </c>
      <c r="K3002" s="3" t="s">
        <v>181</v>
      </c>
      <c r="L3002" s="3" t="s">
        <v>40</v>
      </c>
      <c r="M3002" s="3" t="s">
        <v>4841</v>
      </c>
    </row>
    <row r="3003" ht="12.75" spans="2:13">
      <c r="B3003" s="3" t="s">
        <v>2848</v>
      </c>
      <c r="E3003" s="91" t="s">
        <v>10</v>
      </c>
      <c r="F3003" s="91" t="s">
        <v>4727</v>
      </c>
      <c r="G3003" s="3">
        <v>2001</v>
      </c>
      <c r="H3003" s="3" t="s">
        <v>4726</v>
      </c>
      <c r="I3003" s="3" t="s">
        <v>4588</v>
      </c>
      <c r="J3003" s="3">
        <v>124</v>
      </c>
      <c r="K3003" s="3" t="s">
        <v>181</v>
      </c>
      <c r="L3003" s="3" t="s">
        <v>40</v>
      </c>
      <c r="M3003" s="3" t="s">
        <v>4841</v>
      </c>
    </row>
    <row r="3004" ht="12.75" spans="2:13">
      <c r="B3004" s="3" t="s">
        <v>2848</v>
      </c>
      <c r="E3004" s="91" t="s">
        <v>10</v>
      </c>
      <c r="F3004" s="91" t="s">
        <v>4728</v>
      </c>
      <c r="G3004" s="3">
        <v>2001</v>
      </c>
      <c r="H3004" s="3" t="s">
        <v>4726</v>
      </c>
      <c r="I3004" s="3" t="s">
        <v>4588</v>
      </c>
      <c r="J3004" s="3">
        <v>124</v>
      </c>
      <c r="K3004" s="3" t="s">
        <v>181</v>
      </c>
      <c r="L3004" s="3" t="s">
        <v>40</v>
      </c>
      <c r="M3004" s="3" t="s">
        <v>4841</v>
      </c>
    </row>
    <row r="3005" ht="12.75" spans="2:13">
      <c r="B3005" s="3" t="s">
        <v>2848</v>
      </c>
      <c r="E3005" s="91" t="s">
        <v>10</v>
      </c>
      <c r="F3005" s="91" t="s">
        <v>2489</v>
      </c>
      <c r="G3005" s="3">
        <v>1988</v>
      </c>
      <c r="H3005" s="3" t="s">
        <v>1072</v>
      </c>
      <c r="I3005" s="3" t="s">
        <v>1245</v>
      </c>
      <c r="J3005" s="3">
        <v>120</v>
      </c>
      <c r="K3005" s="3" t="s">
        <v>1920</v>
      </c>
      <c r="L3005" s="3" t="s">
        <v>170</v>
      </c>
      <c r="M3005" s="3" t="s">
        <v>4765</v>
      </c>
    </row>
    <row r="3006" ht="12.75" spans="2:13">
      <c r="B3006" s="3" t="s">
        <v>2848</v>
      </c>
      <c r="E3006" s="91" t="s">
        <v>10</v>
      </c>
      <c r="F3006" s="91" t="s">
        <v>2490</v>
      </c>
      <c r="G3006" s="3">
        <v>1988</v>
      </c>
      <c r="H3006" s="3" t="s">
        <v>1072</v>
      </c>
      <c r="I3006" s="3" t="s">
        <v>1245</v>
      </c>
      <c r="J3006" s="3">
        <v>120</v>
      </c>
      <c r="K3006" s="3" t="s">
        <v>1920</v>
      </c>
      <c r="L3006" s="3" t="s">
        <v>170</v>
      </c>
      <c r="M3006" s="3" t="s">
        <v>4765</v>
      </c>
    </row>
    <row r="3007" ht="12.75" spans="2:13">
      <c r="B3007" s="3" t="s">
        <v>2848</v>
      </c>
      <c r="E3007" s="91" t="s">
        <v>10</v>
      </c>
      <c r="F3007" s="91" t="s">
        <v>2491</v>
      </c>
      <c r="G3007" s="3">
        <v>1988</v>
      </c>
      <c r="H3007" s="3" t="s">
        <v>1072</v>
      </c>
      <c r="I3007" s="3" t="s">
        <v>1245</v>
      </c>
      <c r="J3007" s="3">
        <v>120</v>
      </c>
      <c r="K3007" s="3" t="s">
        <v>1920</v>
      </c>
      <c r="L3007" s="3" t="s">
        <v>170</v>
      </c>
      <c r="M3007" s="3" t="s">
        <v>4765</v>
      </c>
    </row>
    <row r="3008" ht="12.75" spans="2:13">
      <c r="B3008" s="3" t="s">
        <v>2848</v>
      </c>
      <c r="E3008" s="91" t="s">
        <v>10</v>
      </c>
      <c r="F3008" s="91" t="s">
        <v>2492</v>
      </c>
      <c r="G3008" s="3">
        <v>1988</v>
      </c>
      <c r="H3008" s="3" t="s">
        <v>1072</v>
      </c>
      <c r="I3008" s="3" t="s">
        <v>1245</v>
      </c>
      <c r="J3008" s="3">
        <v>120</v>
      </c>
      <c r="K3008" s="3" t="s">
        <v>1920</v>
      </c>
      <c r="L3008" s="3" t="s">
        <v>170</v>
      </c>
      <c r="M3008" s="3" t="s">
        <v>4765</v>
      </c>
    </row>
    <row r="3009" ht="12.75" spans="2:13">
      <c r="B3009" s="3" t="s">
        <v>2848</v>
      </c>
      <c r="E3009" s="91" t="s">
        <v>10</v>
      </c>
      <c r="F3009" s="91" t="s">
        <v>2493</v>
      </c>
      <c r="G3009" s="3">
        <v>1988</v>
      </c>
      <c r="H3009" s="3" t="s">
        <v>1072</v>
      </c>
      <c r="I3009" s="3" t="s">
        <v>1245</v>
      </c>
      <c r="J3009" s="3">
        <v>120</v>
      </c>
      <c r="K3009" s="3" t="s">
        <v>1920</v>
      </c>
      <c r="L3009" s="3" t="s">
        <v>170</v>
      </c>
      <c r="M3009" s="3" t="s">
        <v>4765</v>
      </c>
    </row>
    <row r="3010" ht="12.75" spans="2:13">
      <c r="B3010" s="3" t="s">
        <v>2848</v>
      </c>
      <c r="E3010" s="91" t="s">
        <v>10</v>
      </c>
      <c r="F3010" s="91" t="s">
        <v>2494</v>
      </c>
      <c r="G3010" s="3">
        <v>1988</v>
      </c>
      <c r="H3010" s="3" t="s">
        <v>1072</v>
      </c>
      <c r="I3010" s="3" t="s">
        <v>1245</v>
      </c>
      <c r="J3010" s="3">
        <v>120</v>
      </c>
      <c r="K3010" s="3" t="s">
        <v>1920</v>
      </c>
      <c r="L3010" s="3" t="s">
        <v>170</v>
      </c>
      <c r="M3010" s="3" t="s">
        <v>4765</v>
      </c>
    </row>
    <row r="3011" ht="12.75" spans="2:13">
      <c r="B3011" s="3" t="s">
        <v>2848</v>
      </c>
      <c r="E3011" s="91" t="s">
        <v>10</v>
      </c>
      <c r="F3011" s="91" t="s">
        <v>2495</v>
      </c>
      <c r="G3011" s="3">
        <v>1988</v>
      </c>
      <c r="H3011" s="3" t="s">
        <v>1072</v>
      </c>
      <c r="I3011" s="3" t="s">
        <v>1245</v>
      </c>
      <c r="J3011" s="3">
        <v>120</v>
      </c>
      <c r="K3011" s="3" t="s">
        <v>1920</v>
      </c>
      <c r="L3011" s="3" t="s">
        <v>170</v>
      </c>
      <c r="M3011" s="3" t="s">
        <v>4765</v>
      </c>
    </row>
    <row r="3012" ht="12.75" spans="2:13">
      <c r="B3012" s="3" t="s">
        <v>2848</v>
      </c>
      <c r="E3012" s="91" t="s">
        <v>10</v>
      </c>
      <c r="F3012" s="91" t="s">
        <v>2496</v>
      </c>
      <c r="G3012" s="3">
        <v>1988</v>
      </c>
      <c r="H3012" s="3" t="s">
        <v>1072</v>
      </c>
      <c r="I3012" s="3" t="s">
        <v>1245</v>
      </c>
      <c r="J3012" s="3">
        <v>120</v>
      </c>
      <c r="K3012" s="3" t="s">
        <v>1920</v>
      </c>
      <c r="L3012" s="3" t="s">
        <v>170</v>
      </c>
      <c r="M3012" s="3" t="s">
        <v>4765</v>
      </c>
    </row>
    <row r="3013" ht="12.75" spans="2:13">
      <c r="B3013" s="3" t="s">
        <v>2848</v>
      </c>
      <c r="E3013" s="91" t="s">
        <v>10</v>
      </c>
      <c r="F3013" s="91" t="s">
        <v>502</v>
      </c>
      <c r="G3013" s="3">
        <v>1989</v>
      </c>
      <c r="H3013" s="3" t="s">
        <v>162</v>
      </c>
      <c r="I3013" s="3" t="s">
        <v>197</v>
      </c>
      <c r="J3013" s="3" t="s">
        <v>418</v>
      </c>
      <c r="K3013" s="3" t="s">
        <v>181</v>
      </c>
      <c r="L3013" s="3" t="s">
        <v>14</v>
      </c>
      <c r="M3013" s="3" t="s">
        <v>3769</v>
      </c>
    </row>
    <row r="3014" ht="12.75" spans="2:13">
      <c r="B3014" s="3" t="s">
        <v>2848</v>
      </c>
      <c r="E3014" s="91" t="s">
        <v>10</v>
      </c>
      <c r="F3014" s="91" t="s">
        <v>503</v>
      </c>
      <c r="G3014" s="3">
        <v>1989</v>
      </c>
      <c r="H3014" s="3" t="s">
        <v>162</v>
      </c>
      <c r="I3014" s="3" t="s">
        <v>197</v>
      </c>
      <c r="J3014" s="3" t="s">
        <v>418</v>
      </c>
      <c r="K3014" s="3" t="s">
        <v>181</v>
      </c>
      <c r="L3014" s="3" t="s">
        <v>14</v>
      </c>
      <c r="M3014" s="3" t="s">
        <v>3769</v>
      </c>
    </row>
    <row r="3015" ht="12.75" spans="2:13">
      <c r="B3015" s="3" t="s">
        <v>2848</v>
      </c>
      <c r="E3015" s="91" t="s">
        <v>10</v>
      </c>
      <c r="F3015" s="91" t="s">
        <v>504</v>
      </c>
      <c r="G3015" s="3">
        <v>1989</v>
      </c>
      <c r="H3015" s="3" t="s">
        <v>162</v>
      </c>
      <c r="I3015" s="3" t="s">
        <v>197</v>
      </c>
      <c r="J3015" s="3" t="s">
        <v>418</v>
      </c>
      <c r="K3015" s="3" t="s">
        <v>181</v>
      </c>
      <c r="L3015" s="3" t="s">
        <v>14</v>
      </c>
      <c r="M3015" s="3" t="s">
        <v>3769</v>
      </c>
    </row>
    <row r="3016" ht="12.75" spans="2:13">
      <c r="B3016" s="3" t="s">
        <v>2848</v>
      </c>
      <c r="E3016" s="91" t="s">
        <v>10</v>
      </c>
      <c r="F3016" s="91" t="s">
        <v>505</v>
      </c>
      <c r="G3016" s="3">
        <v>1989</v>
      </c>
      <c r="H3016" s="3" t="s">
        <v>162</v>
      </c>
      <c r="I3016" s="3" t="s">
        <v>197</v>
      </c>
      <c r="J3016" s="3" t="s">
        <v>418</v>
      </c>
      <c r="K3016" s="3" t="s">
        <v>181</v>
      </c>
      <c r="L3016" s="3" t="s">
        <v>14</v>
      </c>
      <c r="M3016" s="3" t="s">
        <v>3769</v>
      </c>
    </row>
    <row r="3017" ht="12.75" spans="2:13">
      <c r="B3017" s="3" t="s">
        <v>2848</v>
      </c>
      <c r="E3017" s="91" t="s">
        <v>10</v>
      </c>
      <c r="F3017" s="91" t="s">
        <v>506</v>
      </c>
      <c r="G3017" s="3">
        <v>1989</v>
      </c>
      <c r="H3017" s="3" t="s">
        <v>162</v>
      </c>
      <c r="I3017" s="3" t="s">
        <v>197</v>
      </c>
      <c r="J3017" s="3" t="s">
        <v>418</v>
      </c>
      <c r="K3017" s="3" t="s">
        <v>181</v>
      </c>
      <c r="L3017" s="3" t="s">
        <v>14</v>
      </c>
      <c r="M3017" s="3" t="s">
        <v>3769</v>
      </c>
    </row>
    <row r="3018" ht="12.75" spans="2:13">
      <c r="B3018" s="3" t="s">
        <v>2848</v>
      </c>
      <c r="E3018" s="91" t="s">
        <v>10</v>
      </c>
      <c r="F3018" s="91" t="s">
        <v>507</v>
      </c>
      <c r="G3018" s="3">
        <v>1989</v>
      </c>
      <c r="H3018" s="3" t="s">
        <v>162</v>
      </c>
      <c r="I3018" s="3" t="s">
        <v>197</v>
      </c>
      <c r="J3018" s="3" t="s">
        <v>418</v>
      </c>
      <c r="K3018" s="3" t="s">
        <v>181</v>
      </c>
      <c r="L3018" s="3" t="s">
        <v>14</v>
      </c>
      <c r="M3018" s="3" t="s">
        <v>3769</v>
      </c>
    </row>
    <row r="3019" ht="12.75" spans="2:13">
      <c r="B3019" s="3" t="s">
        <v>2848</v>
      </c>
      <c r="E3019" s="91" t="s">
        <v>10</v>
      </c>
      <c r="F3019" s="91" t="s">
        <v>508</v>
      </c>
      <c r="G3019" s="3">
        <v>1989</v>
      </c>
      <c r="H3019" s="3" t="s">
        <v>162</v>
      </c>
      <c r="I3019" s="3" t="s">
        <v>197</v>
      </c>
      <c r="J3019" s="3" t="s">
        <v>418</v>
      </c>
      <c r="K3019" s="3" t="s">
        <v>181</v>
      </c>
      <c r="L3019" s="3" t="s">
        <v>14</v>
      </c>
      <c r="M3019" s="3" t="s">
        <v>3769</v>
      </c>
    </row>
    <row r="3020" ht="12.75" spans="2:13">
      <c r="B3020" s="3" t="s">
        <v>2848</v>
      </c>
      <c r="E3020" s="91" t="s">
        <v>10</v>
      </c>
      <c r="F3020" s="91" t="s">
        <v>509</v>
      </c>
      <c r="G3020" s="3">
        <v>1989</v>
      </c>
      <c r="H3020" s="3" t="s">
        <v>162</v>
      </c>
      <c r="I3020" s="3" t="s">
        <v>197</v>
      </c>
      <c r="J3020" s="3" t="s">
        <v>418</v>
      </c>
      <c r="K3020" s="3" t="s">
        <v>181</v>
      </c>
      <c r="L3020" s="3" t="s">
        <v>14</v>
      </c>
      <c r="M3020" s="3" t="s">
        <v>3769</v>
      </c>
    </row>
    <row r="3021" ht="12.75" spans="2:13">
      <c r="B3021" s="3" t="s">
        <v>2848</v>
      </c>
      <c r="E3021" s="91" t="s">
        <v>10</v>
      </c>
      <c r="F3021" s="91" t="s">
        <v>510</v>
      </c>
      <c r="G3021" s="3">
        <v>1989</v>
      </c>
      <c r="H3021" s="3" t="s">
        <v>162</v>
      </c>
      <c r="I3021" s="3" t="s">
        <v>197</v>
      </c>
      <c r="J3021" s="3" t="s">
        <v>418</v>
      </c>
      <c r="K3021" s="3" t="s">
        <v>181</v>
      </c>
      <c r="L3021" s="3" t="s">
        <v>14</v>
      </c>
      <c r="M3021" s="3" t="s">
        <v>3769</v>
      </c>
    </row>
    <row r="3022" ht="12.75" spans="2:13">
      <c r="B3022" s="3" t="s">
        <v>2848</v>
      </c>
      <c r="E3022" s="91" t="s">
        <v>10</v>
      </c>
      <c r="F3022" s="91" t="s">
        <v>511</v>
      </c>
      <c r="G3022" s="3">
        <v>1989</v>
      </c>
      <c r="H3022" s="3" t="s">
        <v>162</v>
      </c>
      <c r="I3022" s="3" t="s">
        <v>197</v>
      </c>
      <c r="J3022" s="3" t="s">
        <v>418</v>
      </c>
      <c r="K3022" s="3" t="s">
        <v>181</v>
      </c>
      <c r="L3022" s="3" t="s">
        <v>14</v>
      </c>
      <c r="M3022" s="3" t="s">
        <v>3769</v>
      </c>
    </row>
    <row r="3023" ht="12.75" spans="2:13">
      <c r="B3023" s="3" t="s">
        <v>2848</v>
      </c>
      <c r="E3023" s="91" t="s">
        <v>10</v>
      </c>
      <c r="F3023" s="91" t="s">
        <v>512</v>
      </c>
      <c r="G3023" s="3">
        <v>1989</v>
      </c>
      <c r="H3023" s="3" t="s">
        <v>162</v>
      </c>
      <c r="I3023" s="3" t="s">
        <v>197</v>
      </c>
      <c r="J3023" s="3" t="s">
        <v>418</v>
      </c>
      <c r="K3023" s="3" t="s">
        <v>181</v>
      </c>
      <c r="L3023" s="3" t="s">
        <v>14</v>
      </c>
      <c r="M3023" s="3" t="s">
        <v>3769</v>
      </c>
    </row>
    <row r="3024" ht="12.75" spans="2:13">
      <c r="B3024" s="3" t="s">
        <v>2848</v>
      </c>
      <c r="E3024" s="91" t="s">
        <v>10</v>
      </c>
      <c r="F3024" s="91" t="s">
        <v>513</v>
      </c>
      <c r="G3024" s="3">
        <v>1989</v>
      </c>
      <c r="H3024" s="3" t="s">
        <v>162</v>
      </c>
      <c r="I3024" s="3" t="s">
        <v>197</v>
      </c>
      <c r="J3024" s="3" t="s">
        <v>418</v>
      </c>
      <c r="K3024" s="3" t="s">
        <v>181</v>
      </c>
      <c r="L3024" s="3" t="s">
        <v>14</v>
      </c>
      <c r="M3024" s="3" t="s">
        <v>3769</v>
      </c>
    </row>
    <row r="3025" ht="12.75" spans="2:13">
      <c r="B3025" s="3" t="s">
        <v>2848</v>
      </c>
      <c r="E3025" s="91" t="s">
        <v>10</v>
      </c>
      <c r="F3025" s="91" t="s">
        <v>514</v>
      </c>
      <c r="G3025" s="3">
        <v>1989</v>
      </c>
      <c r="H3025" s="3" t="s">
        <v>162</v>
      </c>
      <c r="I3025" s="3" t="s">
        <v>197</v>
      </c>
      <c r="J3025" s="3" t="s">
        <v>418</v>
      </c>
      <c r="K3025" s="3" t="s">
        <v>181</v>
      </c>
      <c r="L3025" s="3" t="s">
        <v>14</v>
      </c>
      <c r="M3025" s="3" t="s">
        <v>3769</v>
      </c>
    </row>
    <row r="3026" ht="12.75" spans="2:13">
      <c r="B3026" s="3" t="s">
        <v>2848</v>
      </c>
      <c r="E3026" s="91" t="s">
        <v>10</v>
      </c>
      <c r="F3026" s="91" t="s">
        <v>2180</v>
      </c>
      <c r="G3026" s="3">
        <v>1981</v>
      </c>
      <c r="H3026" s="3" t="s">
        <v>166</v>
      </c>
      <c r="I3026" s="3" t="s">
        <v>1945</v>
      </c>
      <c r="J3026" s="3">
        <v>75</v>
      </c>
      <c r="K3026" s="3" t="s">
        <v>1946</v>
      </c>
      <c r="L3026" s="3" t="s">
        <v>27</v>
      </c>
      <c r="M3026" s="3" t="s">
        <v>4765</v>
      </c>
    </row>
    <row r="3027" ht="12.75" spans="2:13">
      <c r="B3027" s="3" t="s">
        <v>2848</v>
      </c>
      <c r="E3027" s="91" t="s">
        <v>10</v>
      </c>
      <c r="F3027" s="91" t="s">
        <v>2181</v>
      </c>
      <c r="G3027" s="3">
        <v>1981</v>
      </c>
      <c r="H3027" s="3" t="s">
        <v>166</v>
      </c>
      <c r="I3027" s="3" t="s">
        <v>1945</v>
      </c>
      <c r="J3027" s="3">
        <v>75</v>
      </c>
      <c r="K3027" s="3" t="s">
        <v>1946</v>
      </c>
      <c r="L3027" s="3" t="s">
        <v>27</v>
      </c>
      <c r="M3027" s="3" t="s">
        <v>4765</v>
      </c>
    </row>
    <row r="3028" ht="12.75" spans="2:13">
      <c r="B3028" s="3" t="s">
        <v>2848</v>
      </c>
      <c r="E3028" s="91" t="s">
        <v>10</v>
      </c>
      <c r="F3028" s="91" t="s">
        <v>2182</v>
      </c>
      <c r="G3028" s="3">
        <v>1981</v>
      </c>
      <c r="H3028" s="3" t="s">
        <v>166</v>
      </c>
      <c r="I3028" s="3" t="s">
        <v>1945</v>
      </c>
      <c r="J3028" s="3">
        <v>75</v>
      </c>
      <c r="K3028" s="3" t="s">
        <v>1946</v>
      </c>
      <c r="L3028" s="3" t="s">
        <v>27</v>
      </c>
      <c r="M3028" s="3" t="s">
        <v>4765</v>
      </c>
    </row>
    <row r="3029" ht="12.75" spans="2:13">
      <c r="B3029" s="3" t="s">
        <v>2848</v>
      </c>
      <c r="E3029" s="91" t="s">
        <v>10</v>
      </c>
      <c r="F3029" s="91" t="s">
        <v>2183</v>
      </c>
      <c r="G3029" s="3">
        <v>1981</v>
      </c>
      <c r="H3029" s="3" t="s">
        <v>166</v>
      </c>
      <c r="I3029" s="3" t="s">
        <v>1945</v>
      </c>
      <c r="J3029" s="3">
        <v>75</v>
      </c>
      <c r="K3029" s="3" t="s">
        <v>1946</v>
      </c>
      <c r="L3029" s="3" t="s">
        <v>27</v>
      </c>
      <c r="M3029" s="3" t="s">
        <v>4765</v>
      </c>
    </row>
    <row r="3030" ht="12.75" spans="2:13">
      <c r="B3030" s="3" t="s">
        <v>2848</v>
      </c>
      <c r="E3030" s="91" t="s">
        <v>10</v>
      </c>
      <c r="F3030" s="91" t="s">
        <v>2184</v>
      </c>
      <c r="G3030" s="3">
        <v>1981</v>
      </c>
      <c r="H3030" s="3" t="s">
        <v>166</v>
      </c>
      <c r="I3030" s="3" t="s">
        <v>1945</v>
      </c>
      <c r="J3030" s="3">
        <v>75</v>
      </c>
      <c r="K3030" s="3" t="s">
        <v>1946</v>
      </c>
      <c r="L3030" s="3" t="s">
        <v>27</v>
      </c>
      <c r="M3030" s="3" t="s">
        <v>4765</v>
      </c>
    </row>
    <row r="3031" ht="12.75" spans="2:13">
      <c r="B3031" s="3" t="s">
        <v>2848</v>
      </c>
      <c r="E3031" s="91" t="s">
        <v>10</v>
      </c>
      <c r="F3031" s="91" t="s">
        <v>2185</v>
      </c>
      <c r="G3031" s="3">
        <v>1981</v>
      </c>
      <c r="H3031" s="3" t="s">
        <v>166</v>
      </c>
      <c r="I3031" s="3" t="s">
        <v>1945</v>
      </c>
      <c r="J3031" s="3">
        <v>75</v>
      </c>
      <c r="K3031" s="3" t="s">
        <v>1946</v>
      </c>
      <c r="L3031" s="3" t="s">
        <v>27</v>
      </c>
      <c r="M3031" s="3" t="s">
        <v>4765</v>
      </c>
    </row>
    <row r="3032" ht="12.75" spans="2:13">
      <c r="B3032" s="3" t="s">
        <v>2848</v>
      </c>
      <c r="E3032" s="91" t="s">
        <v>10</v>
      </c>
      <c r="F3032" s="91" t="s">
        <v>2186</v>
      </c>
      <c r="G3032" s="3">
        <v>1981</v>
      </c>
      <c r="H3032" s="3" t="s">
        <v>166</v>
      </c>
      <c r="I3032" s="3" t="s">
        <v>1945</v>
      </c>
      <c r="J3032" s="3">
        <v>75</v>
      </c>
      <c r="K3032" s="3" t="s">
        <v>1946</v>
      </c>
      <c r="L3032" s="3" t="s">
        <v>27</v>
      </c>
      <c r="M3032" s="3" t="s">
        <v>4765</v>
      </c>
    </row>
    <row r="3033" ht="12.75" spans="2:13">
      <c r="B3033" s="3" t="s">
        <v>2848</v>
      </c>
      <c r="E3033" s="91" t="s">
        <v>10</v>
      </c>
      <c r="F3033" s="91" t="s">
        <v>2187</v>
      </c>
      <c r="G3033" s="3">
        <v>1981</v>
      </c>
      <c r="H3033" s="3" t="s">
        <v>166</v>
      </c>
      <c r="I3033" s="3" t="s">
        <v>1945</v>
      </c>
      <c r="J3033" s="3">
        <v>75</v>
      </c>
      <c r="K3033" s="3" t="s">
        <v>1946</v>
      </c>
      <c r="L3033" s="3" t="s">
        <v>27</v>
      </c>
      <c r="M3033" s="3" t="s">
        <v>4765</v>
      </c>
    </row>
    <row r="3034" ht="12.75" spans="2:13">
      <c r="B3034" s="3" t="s">
        <v>2848</v>
      </c>
      <c r="E3034" s="91" t="s">
        <v>10</v>
      </c>
      <c r="F3034" s="91" t="s">
        <v>2188</v>
      </c>
      <c r="G3034" s="3">
        <v>1981</v>
      </c>
      <c r="H3034" s="3" t="s">
        <v>166</v>
      </c>
      <c r="I3034" s="3" t="s">
        <v>1945</v>
      </c>
      <c r="J3034" s="3">
        <v>75</v>
      </c>
      <c r="K3034" s="3" t="s">
        <v>1946</v>
      </c>
      <c r="L3034" s="3" t="s">
        <v>27</v>
      </c>
      <c r="M3034" s="3" t="s">
        <v>4765</v>
      </c>
    </row>
    <row r="3035" ht="12.75" spans="2:13">
      <c r="B3035" s="3" t="s">
        <v>2848</v>
      </c>
      <c r="E3035" s="91" t="s">
        <v>10</v>
      </c>
      <c r="F3035" s="91" t="s">
        <v>2189</v>
      </c>
      <c r="G3035" s="3">
        <v>1981</v>
      </c>
      <c r="H3035" s="3" t="s">
        <v>166</v>
      </c>
      <c r="I3035" s="3" t="s">
        <v>1945</v>
      </c>
      <c r="J3035" s="3">
        <v>75</v>
      </c>
      <c r="K3035" s="3" t="s">
        <v>1946</v>
      </c>
      <c r="L3035" s="3" t="s">
        <v>27</v>
      </c>
      <c r="M3035" s="3" t="s">
        <v>4765</v>
      </c>
    </row>
    <row r="3036" ht="12.75" spans="2:13">
      <c r="B3036" s="3" t="s">
        <v>2848</v>
      </c>
      <c r="E3036" s="91" t="s">
        <v>10</v>
      </c>
      <c r="F3036" s="91" t="s">
        <v>2861</v>
      </c>
      <c r="G3036" s="3">
        <v>1981</v>
      </c>
      <c r="H3036" s="3" t="s">
        <v>166</v>
      </c>
      <c r="I3036" s="3" t="s">
        <v>2862</v>
      </c>
      <c r="J3036" s="3">
        <v>98</v>
      </c>
      <c r="K3036" s="3" t="s">
        <v>1946</v>
      </c>
      <c r="L3036" s="3" t="s">
        <v>27</v>
      </c>
      <c r="M3036" s="3" t="s">
        <v>4765</v>
      </c>
    </row>
    <row r="3037" ht="12.75" spans="2:13">
      <c r="B3037" s="3" t="s">
        <v>2848</v>
      </c>
      <c r="E3037" s="91" t="s">
        <v>10</v>
      </c>
      <c r="F3037" s="91" t="s">
        <v>2190</v>
      </c>
      <c r="G3037" s="3">
        <v>1981</v>
      </c>
      <c r="H3037" s="3" t="s">
        <v>166</v>
      </c>
      <c r="I3037" s="3" t="s">
        <v>1958</v>
      </c>
      <c r="J3037" s="3">
        <v>20</v>
      </c>
      <c r="K3037" s="3" t="s">
        <v>181</v>
      </c>
      <c r="L3037" s="3" t="s">
        <v>27</v>
      </c>
      <c r="M3037" s="3" t="s">
        <v>4765</v>
      </c>
    </row>
    <row r="3038" ht="12.75" spans="2:13">
      <c r="B3038" s="3" t="s">
        <v>2848</v>
      </c>
      <c r="E3038" s="91" t="s">
        <v>10</v>
      </c>
      <c r="F3038" s="91" t="s">
        <v>1960</v>
      </c>
      <c r="G3038" s="3">
        <v>1981</v>
      </c>
      <c r="H3038" s="3" t="s">
        <v>166</v>
      </c>
      <c r="I3038" s="3" t="s">
        <v>1926</v>
      </c>
      <c r="J3038" s="3">
        <v>101</v>
      </c>
      <c r="K3038" s="3" t="s">
        <v>1946</v>
      </c>
      <c r="L3038" s="3" t="s">
        <v>170</v>
      </c>
      <c r="M3038" s="3" t="s">
        <v>4765</v>
      </c>
    </row>
    <row r="3039" ht="12.75" spans="2:13">
      <c r="B3039" s="3" t="s">
        <v>2848</v>
      </c>
      <c r="E3039" s="91" t="s">
        <v>10</v>
      </c>
      <c r="F3039" s="91" t="s">
        <v>2021</v>
      </c>
      <c r="G3039" s="3">
        <v>1987</v>
      </c>
      <c r="H3039" s="3" t="s">
        <v>1072</v>
      </c>
      <c r="I3039" s="3" t="s">
        <v>1958</v>
      </c>
      <c r="J3039" s="3">
        <v>8</v>
      </c>
      <c r="K3039" s="3" t="s">
        <v>776</v>
      </c>
      <c r="L3039" s="3" t="s">
        <v>27</v>
      </c>
      <c r="M3039" s="3" t="s">
        <v>4765</v>
      </c>
    </row>
    <row r="3040" ht="12.75" spans="2:13">
      <c r="B3040" s="3" t="s">
        <v>2848</v>
      </c>
      <c r="E3040" s="91" t="s">
        <v>10</v>
      </c>
      <c r="F3040" s="91" t="s">
        <v>2456</v>
      </c>
      <c r="G3040" s="3">
        <v>1981</v>
      </c>
      <c r="H3040" s="3" t="s">
        <v>166</v>
      </c>
      <c r="I3040" s="3" t="s">
        <v>1926</v>
      </c>
      <c r="J3040" s="3">
        <v>4</v>
      </c>
      <c r="K3040" s="3" t="s">
        <v>181</v>
      </c>
      <c r="L3040" s="3" t="s">
        <v>170</v>
      </c>
      <c r="M3040" s="3" t="s">
        <v>4765</v>
      </c>
    </row>
    <row r="3041" ht="12.75" spans="2:13">
      <c r="B3041" s="3" t="s">
        <v>2848</v>
      </c>
      <c r="E3041" s="91" t="s">
        <v>10</v>
      </c>
      <c r="F3041" s="91" t="s">
        <v>2457</v>
      </c>
      <c r="G3041" s="3">
        <v>1981</v>
      </c>
      <c r="H3041" s="3" t="s">
        <v>166</v>
      </c>
      <c r="I3041" s="3" t="s">
        <v>1926</v>
      </c>
      <c r="J3041" s="3">
        <v>4</v>
      </c>
      <c r="K3041" s="3" t="s">
        <v>181</v>
      </c>
      <c r="L3041" s="3" t="s">
        <v>170</v>
      </c>
      <c r="M3041" s="3" t="s">
        <v>4765</v>
      </c>
    </row>
    <row r="3042" ht="12.75" spans="2:13">
      <c r="B3042" s="3" t="s">
        <v>2848</v>
      </c>
      <c r="E3042" s="91" t="s">
        <v>10</v>
      </c>
      <c r="F3042" s="91" t="s">
        <v>2458</v>
      </c>
      <c r="G3042" s="3">
        <v>1981</v>
      </c>
      <c r="H3042" s="3" t="s">
        <v>166</v>
      </c>
      <c r="I3042" s="3" t="s">
        <v>1926</v>
      </c>
      <c r="J3042" s="3">
        <v>4</v>
      </c>
      <c r="K3042" s="3" t="s">
        <v>181</v>
      </c>
      <c r="L3042" s="3" t="s">
        <v>170</v>
      </c>
      <c r="M3042" s="3" t="s">
        <v>4765</v>
      </c>
    </row>
    <row r="3043" ht="12.75" spans="2:13">
      <c r="B3043" s="3" t="s">
        <v>2848</v>
      </c>
      <c r="E3043" s="91" t="s">
        <v>10</v>
      </c>
      <c r="F3043" s="91" t="s">
        <v>2459</v>
      </c>
      <c r="G3043" s="3">
        <v>1981</v>
      </c>
      <c r="H3043" s="3" t="s">
        <v>166</v>
      </c>
      <c r="I3043" s="3" t="s">
        <v>1926</v>
      </c>
      <c r="J3043" s="3">
        <v>4</v>
      </c>
      <c r="K3043" s="3" t="s">
        <v>181</v>
      </c>
      <c r="L3043" s="3" t="s">
        <v>170</v>
      </c>
      <c r="M3043" s="3" t="s">
        <v>4765</v>
      </c>
    </row>
    <row r="3044" ht="12.75" spans="2:13">
      <c r="B3044" s="3" t="s">
        <v>2848</v>
      </c>
      <c r="E3044" s="91" t="s">
        <v>10</v>
      </c>
      <c r="F3044" s="91" t="s">
        <v>2460</v>
      </c>
      <c r="G3044" s="3">
        <v>1981</v>
      </c>
      <c r="H3044" s="3" t="s">
        <v>166</v>
      </c>
      <c r="I3044" s="3" t="s">
        <v>1926</v>
      </c>
      <c r="J3044" s="3">
        <v>4</v>
      </c>
      <c r="K3044" s="3" t="s">
        <v>181</v>
      </c>
      <c r="L3044" s="3" t="s">
        <v>170</v>
      </c>
      <c r="M3044" s="3" t="s">
        <v>4765</v>
      </c>
    </row>
    <row r="3045" ht="12.75" spans="2:13">
      <c r="B3045" s="3" t="s">
        <v>2848</v>
      </c>
      <c r="E3045" s="91" t="s">
        <v>10</v>
      </c>
      <c r="F3045" s="91" t="s">
        <v>2461</v>
      </c>
      <c r="G3045" s="3">
        <v>1981</v>
      </c>
      <c r="H3045" s="3" t="s">
        <v>166</v>
      </c>
      <c r="I3045" s="3" t="s">
        <v>1926</v>
      </c>
      <c r="J3045" s="3">
        <v>4</v>
      </c>
      <c r="K3045" s="3" t="s">
        <v>181</v>
      </c>
      <c r="L3045" s="3" t="s">
        <v>170</v>
      </c>
      <c r="M3045" s="3" t="s">
        <v>4765</v>
      </c>
    </row>
    <row r="3046" ht="12.75" spans="2:13">
      <c r="B3046" s="3" t="s">
        <v>2848</v>
      </c>
      <c r="E3046" s="91" t="s">
        <v>10</v>
      </c>
      <c r="F3046" s="91" t="s">
        <v>2462</v>
      </c>
      <c r="G3046" s="3">
        <v>1981</v>
      </c>
      <c r="H3046" s="3" t="s">
        <v>166</v>
      </c>
      <c r="I3046" s="3" t="s">
        <v>1926</v>
      </c>
      <c r="J3046" s="3">
        <v>4</v>
      </c>
      <c r="K3046" s="3" t="s">
        <v>181</v>
      </c>
      <c r="L3046" s="3" t="s">
        <v>170</v>
      </c>
      <c r="M3046" s="3" t="s">
        <v>4765</v>
      </c>
    </row>
    <row r="3047" ht="12.75" spans="2:13">
      <c r="B3047" s="3" t="s">
        <v>2848</v>
      </c>
      <c r="E3047" s="91" t="s">
        <v>10</v>
      </c>
      <c r="F3047" s="91" t="s">
        <v>2463</v>
      </c>
      <c r="G3047" s="3">
        <v>1981</v>
      </c>
      <c r="H3047" s="3" t="s">
        <v>166</v>
      </c>
      <c r="I3047" s="3" t="s">
        <v>1926</v>
      </c>
      <c r="J3047" s="3">
        <v>4</v>
      </c>
      <c r="K3047" s="3" t="s">
        <v>181</v>
      </c>
      <c r="L3047" s="3" t="s">
        <v>170</v>
      </c>
      <c r="M3047" s="3" t="s">
        <v>4765</v>
      </c>
    </row>
    <row r="3048" ht="12.75" spans="2:13">
      <c r="B3048" s="3" t="s">
        <v>2848</v>
      </c>
      <c r="E3048" s="91" t="s">
        <v>10</v>
      </c>
      <c r="F3048" s="91" t="s">
        <v>2127</v>
      </c>
      <c r="G3048" s="3">
        <v>1981</v>
      </c>
      <c r="H3048" s="3" t="s">
        <v>166</v>
      </c>
      <c r="I3048" s="3" t="s">
        <v>1926</v>
      </c>
      <c r="J3048" s="3">
        <v>101</v>
      </c>
      <c r="K3048" s="3" t="s">
        <v>2029</v>
      </c>
      <c r="L3048" s="3" t="s">
        <v>170</v>
      </c>
      <c r="M3048" s="3" t="s">
        <v>4765</v>
      </c>
    </row>
    <row r="3049" ht="12.75" spans="2:13">
      <c r="B3049" s="3" t="s">
        <v>2848</v>
      </c>
      <c r="E3049" s="91" t="s">
        <v>10</v>
      </c>
      <c r="F3049" s="91" t="s">
        <v>2128</v>
      </c>
      <c r="G3049" s="3">
        <v>1981</v>
      </c>
      <c r="H3049" s="3" t="s">
        <v>166</v>
      </c>
      <c r="I3049" s="3" t="s">
        <v>1926</v>
      </c>
      <c r="J3049" s="3">
        <v>101</v>
      </c>
      <c r="K3049" s="3" t="s">
        <v>2029</v>
      </c>
      <c r="L3049" s="3" t="s">
        <v>170</v>
      </c>
      <c r="M3049" s="3" t="s">
        <v>4765</v>
      </c>
    </row>
    <row r="3050" ht="12.75" spans="2:13">
      <c r="B3050" s="3" t="s">
        <v>2848</v>
      </c>
      <c r="E3050" s="91" t="s">
        <v>10</v>
      </c>
      <c r="F3050" s="91" t="s">
        <v>2129</v>
      </c>
      <c r="G3050" s="3">
        <v>1981</v>
      </c>
      <c r="H3050" s="3" t="s">
        <v>166</v>
      </c>
      <c r="I3050" s="3" t="s">
        <v>1926</v>
      </c>
      <c r="J3050" s="3">
        <v>101</v>
      </c>
      <c r="K3050" s="3" t="s">
        <v>2029</v>
      </c>
      <c r="L3050" s="3" t="s">
        <v>170</v>
      </c>
      <c r="M3050" s="3" t="s">
        <v>4765</v>
      </c>
    </row>
    <row r="3051" ht="12.75" spans="2:13">
      <c r="B3051" s="3" t="s">
        <v>2848</v>
      </c>
      <c r="E3051" s="91" t="s">
        <v>10</v>
      </c>
      <c r="F3051" s="91" t="s">
        <v>2130</v>
      </c>
      <c r="G3051" s="3">
        <v>1981</v>
      </c>
      <c r="H3051" s="3" t="s">
        <v>166</v>
      </c>
      <c r="I3051" s="3" t="s">
        <v>1926</v>
      </c>
      <c r="J3051" s="3">
        <v>101</v>
      </c>
      <c r="K3051" s="3" t="s">
        <v>2029</v>
      </c>
      <c r="L3051" s="3" t="s">
        <v>170</v>
      </c>
      <c r="M3051" s="3" t="s">
        <v>4765</v>
      </c>
    </row>
    <row r="3052" ht="12.75" spans="2:13">
      <c r="B3052" s="3" t="s">
        <v>2848</v>
      </c>
      <c r="E3052" s="91" t="s">
        <v>10</v>
      </c>
      <c r="F3052" s="91" t="s">
        <v>2131</v>
      </c>
      <c r="G3052" s="3">
        <v>1981</v>
      </c>
      <c r="H3052" s="3" t="s">
        <v>166</v>
      </c>
      <c r="I3052" s="3" t="s">
        <v>1926</v>
      </c>
      <c r="J3052" s="3">
        <v>101</v>
      </c>
      <c r="K3052" s="3" t="s">
        <v>2029</v>
      </c>
      <c r="L3052" s="3" t="s">
        <v>170</v>
      </c>
      <c r="M3052" s="3" t="s">
        <v>4765</v>
      </c>
    </row>
    <row r="3053" ht="12.75" spans="2:13">
      <c r="B3053" s="3" t="s">
        <v>2848</v>
      </c>
      <c r="E3053" s="91" t="s">
        <v>10</v>
      </c>
      <c r="F3053" s="91" t="s">
        <v>2132</v>
      </c>
      <c r="G3053" s="3">
        <v>1981</v>
      </c>
      <c r="H3053" s="3" t="s">
        <v>166</v>
      </c>
      <c r="I3053" s="3" t="s">
        <v>1926</v>
      </c>
      <c r="J3053" s="3">
        <v>101</v>
      </c>
      <c r="K3053" s="3" t="s">
        <v>2029</v>
      </c>
      <c r="L3053" s="3" t="s">
        <v>170</v>
      </c>
      <c r="M3053" s="3" t="s">
        <v>4765</v>
      </c>
    </row>
    <row r="3054" ht="12.75" spans="2:13">
      <c r="B3054" s="3" t="s">
        <v>2848</v>
      </c>
      <c r="E3054" s="91" t="s">
        <v>10</v>
      </c>
      <c r="F3054" s="91" t="s">
        <v>2133</v>
      </c>
      <c r="G3054" s="3">
        <v>1981</v>
      </c>
      <c r="H3054" s="3" t="s">
        <v>166</v>
      </c>
      <c r="I3054" s="3" t="s">
        <v>1926</v>
      </c>
      <c r="J3054" s="3">
        <v>101</v>
      </c>
      <c r="K3054" s="3" t="s">
        <v>2029</v>
      </c>
      <c r="L3054" s="3" t="s">
        <v>170</v>
      </c>
      <c r="M3054" s="3" t="s">
        <v>4765</v>
      </c>
    </row>
    <row r="3055" ht="12.75" spans="2:13">
      <c r="B3055" s="3" t="s">
        <v>2848</v>
      </c>
      <c r="E3055" s="91" t="s">
        <v>10</v>
      </c>
      <c r="F3055" s="91" t="s">
        <v>2134</v>
      </c>
      <c r="G3055" s="3">
        <v>1981</v>
      </c>
      <c r="H3055" s="3" t="s">
        <v>166</v>
      </c>
      <c r="I3055" s="3" t="s">
        <v>1926</v>
      </c>
      <c r="J3055" s="3">
        <v>101</v>
      </c>
      <c r="K3055" s="3" t="s">
        <v>2029</v>
      </c>
      <c r="L3055" s="3" t="s">
        <v>170</v>
      </c>
      <c r="M3055" s="3" t="s">
        <v>4765</v>
      </c>
    </row>
    <row r="3056" ht="12.75" spans="2:13">
      <c r="B3056" s="3" t="s">
        <v>2848</v>
      </c>
      <c r="E3056" s="91" t="s">
        <v>10</v>
      </c>
      <c r="F3056" s="91" t="s">
        <v>2135</v>
      </c>
      <c r="G3056" s="3">
        <v>1981</v>
      </c>
      <c r="H3056" s="3" t="s">
        <v>166</v>
      </c>
      <c r="I3056" s="3" t="s">
        <v>1926</v>
      </c>
      <c r="J3056" s="3">
        <v>101</v>
      </c>
      <c r="K3056" s="3" t="s">
        <v>2029</v>
      </c>
      <c r="L3056" s="3" t="s">
        <v>170</v>
      </c>
      <c r="M3056" s="3" t="s">
        <v>4765</v>
      </c>
    </row>
    <row r="3057" ht="12.75" spans="2:13">
      <c r="B3057" s="3" t="s">
        <v>2848</v>
      </c>
      <c r="E3057" s="91" t="s">
        <v>10</v>
      </c>
      <c r="F3057" s="91" t="s">
        <v>2136</v>
      </c>
      <c r="G3057" s="3">
        <v>1981</v>
      </c>
      <c r="H3057" s="3" t="s">
        <v>166</v>
      </c>
      <c r="I3057" s="3" t="s">
        <v>1926</v>
      </c>
      <c r="J3057" s="3">
        <v>101</v>
      </c>
      <c r="K3057" s="3" t="s">
        <v>2029</v>
      </c>
      <c r="L3057" s="3" t="s">
        <v>170</v>
      </c>
      <c r="M3057" s="3" t="s">
        <v>4765</v>
      </c>
    </row>
    <row r="3058" ht="12.75" spans="2:13">
      <c r="B3058" s="3" t="s">
        <v>2848</v>
      </c>
      <c r="E3058" s="91" t="s">
        <v>10</v>
      </c>
      <c r="F3058" s="91" t="s">
        <v>2137</v>
      </c>
      <c r="G3058" s="3">
        <v>1981</v>
      </c>
      <c r="H3058" s="3" t="s">
        <v>166</v>
      </c>
      <c r="I3058" s="3" t="s">
        <v>1926</v>
      </c>
      <c r="J3058" s="3">
        <v>101</v>
      </c>
      <c r="K3058" s="3" t="s">
        <v>2029</v>
      </c>
      <c r="L3058" s="3" t="s">
        <v>170</v>
      </c>
      <c r="M3058" s="3" t="s">
        <v>4765</v>
      </c>
    </row>
    <row r="3059" ht="12.75" spans="2:13">
      <c r="B3059" s="3" t="s">
        <v>2848</v>
      </c>
      <c r="E3059" s="91" t="s">
        <v>10</v>
      </c>
      <c r="F3059" s="91" t="s">
        <v>2370</v>
      </c>
      <c r="G3059" s="3">
        <v>1981</v>
      </c>
      <c r="H3059" s="3" t="s">
        <v>166</v>
      </c>
      <c r="I3059" s="3" t="s">
        <v>1926</v>
      </c>
      <c r="J3059" s="3">
        <v>101</v>
      </c>
      <c r="K3059" s="3" t="s">
        <v>2029</v>
      </c>
      <c r="L3059" s="3" t="s">
        <v>27</v>
      </c>
      <c r="M3059" s="3" t="s">
        <v>4765</v>
      </c>
    </row>
    <row r="3060" ht="12.75" spans="2:13">
      <c r="B3060" s="3" t="s">
        <v>2848</v>
      </c>
      <c r="E3060" s="91" t="s">
        <v>10</v>
      </c>
      <c r="F3060" s="91" t="s">
        <v>2371</v>
      </c>
      <c r="G3060" s="3">
        <v>1981</v>
      </c>
      <c r="H3060" s="3" t="s">
        <v>166</v>
      </c>
      <c r="I3060" s="3" t="s">
        <v>1926</v>
      </c>
      <c r="J3060" s="3">
        <v>101</v>
      </c>
      <c r="K3060" s="3" t="s">
        <v>2029</v>
      </c>
      <c r="L3060" s="3" t="s">
        <v>27</v>
      </c>
      <c r="M3060" s="3" t="s">
        <v>4765</v>
      </c>
    </row>
    <row r="3061" ht="12.75" spans="2:13">
      <c r="B3061" s="3" t="s">
        <v>2848</v>
      </c>
      <c r="E3061" s="91" t="s">
        <v>10</v>
      </c>
      <c r="F3061" s="91" t="s">
        <v>2372</v>
      </c>
      <c r="G3061" s="3">
        <v>1981</v>
      </c>
      <c r="H3061" s="3" t="s">
        <v>166</v>
      </c>
      <c r="I3061" s="3" t="s">
        <v>1926</v>
      </c>
      <c r="J3061" s="3">
        <v>101</v>
      </c>
      <c r="K3061" s="3" t="s">
        <v>2029</v>
      </c>
      <c r="L3061" s="3" t="s">
        <v>27</v>
      </c>
      <c r="M3061" s="3" t="s">
        <v>4765</v>
      </c>
    </row>
    <row r="3062" ht="12.75" spans="2:13">
      <c r="B3062" s="3" t="s">
        <v>2848</v>
      </c>
      <c r="E3062" s="91" t="s">
        <v>10</v>
      </c>
      <c r="F3062" s="91" t="s">
        <v>2373</v>
      </c>
      <c r="G3062" s="3">
        <v>1981</v>
      </c>
      <c r="H3062" s="3" t="s">
        <v>166</v>
      </c>
      <c r="I3062" s="3" t="s">
        <v>1926</v>
      </c>
      <c r="J3062" s="3">
        <v>101</v>
      </c>
      <c r="K3062" s="3" t="s">
        <v>2029</v>
      </c>
      <c r="L3062" s="3" t="s">
        <v>27</v>
      </c>
      <c r="M3062" s="3" t="s">
        <v>4765</v>
      </c>
    </row>
    <row r="3063" ht="12.75" spans="2:13">
      <c r="B3063" s="3" t="s">
        <v>2848</v>
      </c>
      <c r="E3063" s="91" t="s">
        <v>10</v>
      </c>
      <c r="F3063" s="91" t="s">
        <v>2374</v>
      </c>
      <c r="G3063" s="3">
        <v>1981</v>
      </c>
      <c r="H3063" s="3" t="s">
        <v>166</v>
      </c>
      <c r="I3063" s="3" t="s">
        <v>1926</v>
      </c>
      <c r="J3063" s="3">
        <v>101</v>
      </c>
      <c r="K3063" s="3" t="s">
        <v>2029</v>
      </c>
      <c r="L3063" s="3" t="s">
        <v>27</v>
      </c>
      <c r="M3063" s="3" t="s">
        <v>4765</v>
      </c>
    </row>
    <row r="3064" ht="12.75" spans="2:13">
      <c r="B3064" s="3" t="s">
        <v>2848</v>
      </c>
      <c r="E3064" s="91" t="s">
        <v>10</v>
      </c>
      <c r="F3064" s="91" t="s">
        <v>2375</v>
      </c>
      <c r="G3064" s="3">
        <v>1981</v>
      </c>
      <c r="H3064" s="3" t="s">
        <v>166</v>
      </c>
      <c r="I3064" s="3" t="s">
        <v>1926</v>
      </c>
      <c r="J3064" s="3">
        <v>101</v>
      </c>
      <c r="K3064" s="3" t="s">
        <v>2029</v>
      </c>
      <c r="L3064" s="3" t="s">
        <v>27</v>
      </c>
      <c r="M3064" s="3" t="s">
        <v>4765</v>
      </c>
    </row>
    <row r="3065" ht="12.75" spans="2:13">
      <c r="B3065" s="3" t="s">
        <v>2848</v>
      </c>
      <c r="E3065" s="91" t="s">
        <v>10</v>
      </c>
      <c r="F3065" s="91" t="s">
        <v>2284</v>
      </c>
      <c r="G3065" s="3">
        <v>1981</v>
      </c>
      <c r="H3065" s="3" t="s">
        <v>166</v>
      </c>
      <c r="I3065" s="3" t="s">
        <v>1945</v>
      </c>
      <c r="J3065" s="3">
        <v>75</v>
      </c>
      <c r="K3065" s="3" t="s">
        <v>2029</v>
      </c>
      <c r="L3065" s="3" t="s">
        <v>27</v>
      </c>
      <c r="M3065" s="3" t="s">
        <v>4765</v>
      </c>
    </row>
    <row r="3066" ht="12.75" spans="2:13">
      <c r="B3066" s="3" t="s">
        <v>2848</v>
      </c>
      <c r="E3066" s="91" t="s">
        <v>10</v>
      </c>
      <c r="F3066" s="91" t="s">
        <v>2285</v>
      </c>
      <c r="G3066" s="3">
        <v>1981</v>
      </c>
      <c r="H3066" s="3" t="s">
        <v>166</v>
      </c>
      <c r="I3066" s="3" t="s">
        <v>1945</v>
      </c>
      <c r="J3066" s="3">
        <v>75</v>
      </c>
      <c r="K3066" s="3" t="s">
        <v>2029</v>
      </c>
      <c r="L3066" s="3" t="s">
        <v>27</v>
      </c>
      <c r="M3066" s="3" t="s">
        <v>4765</v>
      </c>
    </row>
    <row r="3067" ht="12.75" spans="2:13">
      <c r="B3067" s="3" t="s">
        <v>2848</v>
      </c>
      <c r="E3067" s="91" t="s">
        <v>10</v>
      </c>
      <c r="F3067" s="91" t="s">
        <v>2138</v>
      </c>
      <c r="G3067" s="3">
        <v>1981</v>
      </c>
      <c r="H3067" s="3" t="s">
        <v>166</v>
      </c>
      <c r="I3067" s="3" t="s">
        <v>1926</v>
      </c>
      <c r="J3067" s="3">
        <v>101</v>
      </c>
      <c r="K3067" s="3" t="s">
        <v>2029</v>
      </c>
      <c r="L3067" s="3" t="s">
        <v>170</v>
      </c>
      <c r="M3067" s="3" t="s">
        <v>4765</v>
      </c>
    </row>
    <row r="3068" ht="12.75" spans="2:13">
      <c r="B3068" s="3" t="s">
        <v>2848</v>
      </c>
      <c r="E3068" s="91" t="s">
        <v>10</v>
      </c>
      <c r="F3068" s="91" t="s">
        <v>2139</v>
      </c>
      <c r="G3068" s="3">
        <v>1981</v>
      </c>
      <c r="H3068" s="3" t="s">
        <v>166</v>
      </c>
      <c r="I3068" s="3" t="s">
        <v>1926</v>
      </c>
      <c r="J3068" s="3">
        <v>101</v>
      </c>
      <c r="K3068" s="3" t="s">
        <v>2029</v>
      </c>
      <c r="L3068" s="3" t="s">
        <v>170</v>
      </c>
      <c r="M3068" s="3" t="s">
        <v>4765</v>
      </c>
    </row>
    <row r="3069" ht="12.75" spans="2:13">
      <c r="B3069" s="3" t="s">
        <v>2848</v>
      </c>
      <c r="E3069" s="91" t="s">
        <v>10</v>
      </c>
      <c r="F3069" s="91" t="s">
        <v>2376</v>
      </c>
      <c r="G3069" s="3">
        <v>1981</v>
      </c>
      <c r="H3069" s="3" t="s">
        <v>166</v>
      </c>
      <c r="I3069" s="3" t="s">
        <v>1926</v>
      </c>
      <c r="J3069" s="3">
        <v>101</v>
      </c>
      <c r="K3069" s="3" t="s">
        <v>2029</v>
      </c>
      <c r="L3069" s="3" t="s">
        <v>27</v>
      </c>
      <c r="M3069" s="3" t="s">
        <v>4765</v>
      </c>
    </row>
    <row r="3070" ht="12.75" spans="2:13">
      <c r="B3070" s="3" t="s">
        <v>2848</v>
      </c>
      <c r="E3070" s="91" t="s">
        <v>10</v>
      </c>
      <c r="F3070" s="91" t="s">
        <v>2377</v>
      </c>
      <c r="G3070" s="3">
        <v>1981</v>
      </c>
      <c r="H3070" s="3" t="s">
        <v>166</v>
      </c>
      <c r="I3070" s="3" t="s">
        <v>1926</v>
      </c>
      <c r="J3070" s="3">
        <v>101</v>
      </c>
      <c r="K3070" s="3" t="s">
        <v>2029</v>
      </c>
      <c r="L3070" s="3" t="s">
        <v>27</v>
      </c>
      <c r="M3070" s="3" t="s">
        <v>4765</v>
      </c>
    </row>
    <row r="3071" ht="12.75" spans="2:13">
      <c r="B3071" s="3" t="s">
        <v>2848</v>
      </c>
      <c r="E3071" s="91" t="s">
        <v>10</v>
      </c>
      <c r="F3071" s="91" t="s">
        <v>2286</v>
      </c>
      <c r="G3071" s="3">
        <v>1981</v>
      </c>
      <c r="H3071" s="3" t="s">
        <v>166</v>
      </c>
      <c r="I3071" s="3" t="s">
        <v>1945</v>
      </c>
      <c r="J3071" s="3">
        <v>75</v>
      </c>
      <c r="K3071" s="3" t="s">
        <v>2029</v>
      </c>
      <c r="L3071" s="3" t="s">
        <v>27</v>
      </c>
      <c r="M3071" s="3" t="s">
        <v>4765</v>
      </c>
    </row>
    <row r="3072" ht="12.75" spans="2:13">
      <c r="B3072" s="3" t="s">
        <v>2848</v>
      </c>
      <c r="E3072" s="91" t="s">
        <v>10</v>
      </c>
      <c r="F3072" s="91" t="s">
        <v>1918</v>
      </c>
      <c r="G3072" s="3">
        <v>1987</v>
      </c>
      <c r="H3072" s="3" t="s">
        <v>1072</v>
      </c>
      <c r="I3072" s="3" t="s">
        <v>1910</v>
      </c>
      <c r="J3072" s="3">
        <v>37</v>
      </c>
      <c r="K3072" s="3" t="s">
        <v>181</v>
      </c>
      <c r="L3072" s="3" t="s">
        <v>27</v>
      </c>
      <c r="M3072" s="3" t="s">
        <v>4765</v>
      </c>
    </row>
    <row r="3073" ht="12.75" spans="2:13">
      <c r="B3073" s="3" t="s">
        <v>2848</v>
      </c>
      <c r="E3073" s="91" t="s">
        <v>10</v>
      </c>
      <c r="F3073" s="91" t="s">
        <v>2140</v>
      </c>
      <c r="G3073" s="3">
        <v>1989</v>
      </c>
      <c r="H3073" s="3" t="s">
        <v>1072</v>
      </c>
      <c r="I3073" s="3" t="s">
        <v>1926</v>
      </c>
      <c r="J3073" s="3">
        <v>8</v>
      </c>
      <c r="K3073" s="3" t="s">
        <v>181</v>
      </c>
      <c r="L3073" s="3" t="s">
        <v>14</v>
      </c>
      <c r="M3073" s="3" t="s">
        <v>4765</v>
      </c>
    </row>
    <row r="3074" ht="12.75" spans="2:13">
      <c r="B3074" s="3" t="s">
        <v>2848</v>
      </c>
      <c r="E3074" s="91" t="s">
        <v>10</v>
      </c>
      <c r="F3074" s="91" t="s">
        <v>2141</v>
      </c>
      <c r="G3074" s="3">
        <v>1989</v>
      </c>
      <c r="H3074" s="3" t="s">
        <v>1072</v>
      </c>
      <c r="I3074" s="3" t="s">
        <v>1926</v>
      </c>
      <c r="J3074" s="3">
        <v>8</v>
      </c>
      <c r="K3074" s="3" t="s">
        <v>181</v>
      </c>
      <c r="L3074" s="3" t="s">
        <v>14</v>
      </c>
      <c r="M3074" s="3" t="s">
        <v>4765</v>
      </c>
    </row>
    <row r="3075" ht="12.75" spans="2:13">
      <c r="B3075" s="3" t="s">
        <v>2848</v>
      </c>
      <c r="E3075" s="91" t="s">
        <v>10</v>
      </c>
      <c r="F3075" s="91" t="s">
        <v>2142</v>
      </c>
      <c r="G3075" s="3">
        <v>1989</v>
      </c>
      <c r="H3075" s="3" t="s">
        <v>1072</v>
      </c>
      <c r="I3075" s="3" t="s">
        <v>1926</v>
      </c>
      <c r="J3075" s="3">
        <v>8</v>
      </c>
      <c r="K3075" s="3" t="s">
        <v>181</v>
      </c>
      <c r="L3075" s="3" t="s">
        <v>14</v>
      </c>
      <c r="M3075" s="3" t="s">
        <v>4765</v>
      </c>
    </row>
    <row r="3076" ht="12.75" spans="2:13">
      <c r="B3076" s="3" t="s">
        <v>2848</v>
      </c>
      <c r="E3076" s="91" t="s">
        <v>10</v>
      </c>
      <c r="F3076" s="91" t="s">
        <v>2143</v>
      </c>
      <c r="G3076" s="3">
        <v>1992</v>
      </c>
      <c r="H3076" s="3" t="s">
        <v>166</v>
      </c>
      <c r="I3076" s="3" t="s">
        <v>1818</v>
      </c>
      <c r="J3076" s="3">
        <v>362</v>
      </c>
      <c r="K3076" s="3" t="s">
        <v>181</v>
      </c>
      <c r="L3076" s="3" t="s">
        <v>14</v>
      </c>
      <c r="M3076" s="3" t="s">
        <v>4765</v>
      </c>
    </row>
    <row r="3077" ht="12.75" spans="2:13">
      <c r="B3077" s="3" t="s">
        <v>2848</v>
      </c>
      <c r="E3077" s="91" t="s">
        <v>10</v>
      </c>
      <c r="F3077" s="91" t="s">
        <v>2144</v>
      </c>
      <c r="G3077" s="3">
        <v>1992</v>
      </c>
      <c r="H3077" s="3" t="s">
        <v>166</v>
      </c>
      <c r="I3077" s="3" t="s">
        <v>1818</v>
      </c>
      <c r="J3077" s="3">
        <v>362</v>
      </c>
      <c r="K3077" s="3" t="s">
        <v>181</v>
      </c>
      <c r="L3077" s="3" t="s">
        <v>14</v>
      </c>
      <c r="M3077" s="3" t="s">
        <v>4765</v>
      </c>
    </row>
    <row r="3078" ht="12.75" spans="2:13">
      <c r="B3078" s="3" t="s">
        <v>2848</v>
      </c>
      <c r="C3078" s="3" t="s">
        <v>3062</v>
      </c>
      <c r="E3078" s="91" t="s">
        <v>19</v>
      </c>
      <c r="F3078" s="91" t="s">
        <v>2308</v>
      </c>
      <c r="G3078" s="3">
        <v>1990</v>
      </c>
      <c r="H3078" s="3" t="s">
        <v>1072</v>
      </c>
      <c r="I3078" s="3" t="s">
        <v>1245</v>
      </c>
      <c r="J3078" s="3">
        <v>26</v>
      </c>
      <c r="K3078" s="3" t="s">
        <v>181</v>
      </c>
      <c r="L3078" s="3" t="s">
        <v>14</v>
      </c>
      <c r="M3078" s="3" t="s">
        <v>4765</v>
      </c>
    </row>
    <row r="3079" ht="12.75" spans="2:13">
      <c r="B3079" s="3" t="s">
        <v>2848</v>
      </c>
      <c r="E3079" s="91" t="s">
        <v>19</v>
      </c>
      <c r="F3079" s="91" t="s">
        <v>2309</v>
      </c>
      <c r="G3079" s="3">
        <v>1990</v>
      </c>
      <c r="H3079" s="3" t="s">
        <v>1072</v>
      </c>
      <c r="I3079" s="3" t="s">
        <v>1245</v>
      </c>
      <c r="J3079" s="3">
        <v>26</v>
      </c>
      <c r="K3079" s="3" t="s">
        <v>181</v>
      </c>
      <c r="L3079" s="3" t="s">
        <v>14</v>
      </c>
      <c r="M3079" s="3" t="s">
        <v>4765</v>
      </c>
    </row>
    <row r="3080" ht="12.75" spans="2:14">
      <c r="B3080" s="3" t="s">
        <v>2848</v>
      </c>
      <c r="E3080" s="91" t="s">
        <v>19</v>
      </c>
      <c r="F3080" s="91" t="s">
        <v>2310</v>
      </c>
      <c r="G3080" s="3">
        <v>1990</v>
      </c>
      <c r="H3080" s="3" t="s">
        <v>1072</v>
      </c>
      <c r="I3080" s="3" t="s">
        <v>1245</v>
      </c>
      <c r="J3080" s="3">
        <v>26</v>
      </c>
      <c r="K3080" s="3" t="s">
        <v>181</v>
      </c>
      <c r="L3080" s="3" t="s">
        <v>14</v>
      </c>
      <c r="M3080" s="3" t="s">
        <v>4765</v>
      </c>
      <c r="N3080" s="10"/>
    </row>
    <row r="3081" ht="12.75" spans="2:14">
      <c r="B3081" s="3" t="s">
        <v>2848</v>
      </c>
      <c r="E3081" s="91" t="s">
        <v>19</v>
      </c>
      <c r="F3081" s="91" t="s">
        <v>2311</v>
      </c>
      <c r="G3081" s="3">
        <v>1990</v>
      </c>
      <c r="H3081" s="3" t="s">
        <v>1072</v>
      </c>
      <c r="I3081" s="3" t="s">
        <v>1245</v>
      </c>
      <c r="J3081" s="3">
        <v>26</v>
      </c>
      <c r="K3081" s="3" t="s">
        <v>181</v>
      </c>
      <c r="L3081" s="3" t="s">
        <v>14</v>
      </c>
      <c r="M3081" s="3" t="s">
        <v>4765</v>
      </c>
      <c r="N3081" s="10"/>
    </row>
    <row r="3082" ht="12.75" spans="2:14">
      <c r="B3082" s="3" t="s">
        <v>2848</v>
      </c>
      <c r="E3082" s="91" t="s">
        <v>19</v>
      </c>
      <c r="F3082" s="91" t="s">
        <v>2312</v>
      </c>
      <c r="G3082" s="3">
        <v>1990</v>
      </c>
      <c r="H3082" s="3" t="s">
        <v>1072</v>
      </c>
      <c r="I3082" s="3" t="s">
        <v>1245</v>
      </c>
      <c r="J3082" s="3">
        <v>26</v>
      </c>
      <c r="K3082" s="3" t="s">
        <v>181</v>
      </c>
      <c r="L3082" s="3" t="s">
        <v>14</v>
      </c>
      <c r="M3082" s="3" t="s">
        <v>4765</v>
      </c>
      <c r="N3082" s="10"/>
    </row>
    <row r="3083" ht="12.75" spans="2:14">
      <c r="B3083" s="3" t="s">
        <v>2848</v>
      </c>
      <c r="E3083" s="91" t="s">
        <v>19</v>
      </c>
      <c r="F3083" s="91" t="s">
        <v>2313</v>
      </c>
      <c r="G3083" s="3">
        <v>1990</v>
      </c>
      <c r="H3083" s="3" t="s">
        <v>1072</v>
      </c>
      <c r="I3083" s="3" t="s">
        <v>1245</v>
      </c>
      <c r="J3083" s="3">
        <v>26</v>
      </c>
      <c r="K3083" s="3" t="s">
        <v>181</v>
      </c>
      <c r="L3083" s="3" t="s">
        <v>14</v>
      </c>
      <c r="M3083" s="3" t="s">
        <v>4765</v>
      </c>
      <c r="N3083" s="10"/>
    </row>
    <row r="3084" ht="12.75" spans="2:14">
      <c r="B3084" s="3" t="s">
        <v>2848</v>
      </c>
      <c r="E3084" s="91" t="s">
        <v>10</v>
      </c>
      <c r="F3084" s="91" t="s">
        <v>2314</v>
      </c>
      <c r="G3084" s="3">
        <v>1990</v>
      </c>
      <c r="H3084" s="3" t="s">
        <v>1072</v>
      </c>
      <c r="I3084" s="3" t="s">
        <v>1245</v>
      </c>
      <c r="J3084" s="3">
        <v>26</v>
      </c>
      <c r="K3084" s="3" t="s">
        <v>181</v>
      </c>
      <c r="L3084" s="3" t="s">
        <v>14</v>
      </c>
      <c r="M3084" s="3" t="s">
        <v>4765</v>
      </c>
      <c r="N3084" s="10"/>
    </row>
    <row r="3085" ht="12.75" spans="2:14">
      <c r="B3085" s="3" t="s">
        <v>2848</v>
      </c>
      <c r="E3085" s="220"/>
      <c r="F3085" s="91" t="s">
        <v>2315</v>
      </c>
      <c r="G3085" s="3">
        <v>1990</v>
      </c>
      <c r="H3085" s="3" t="s">
        <v>1072</v>
      </c>
      <c r="I3085" s="3" t="s">
        <v>1245</v>
      </c>
      <c r="J3085" s="3">
        <v>26</v>
      </c>
      <c r="K3085" s="3" t="s">
        <v>181</v>
      </c>
      <c r="L3085" s="3" t="s">
        <v>14</v>
      </c>
      <c r="M3085" s="3" t="s">
        <v>4765</v>
      </c>
      <c r="N3085" s="10"/>
    </row>
    <row r="3086" ht="12.75" spans="2:14">
      <c r="B3086" s="3" t="s">
        <v>2848</v>
      </c>
      <c r="E3086" s="220"/>
      <c r="F3086" s="91" t="s">
        <v>2316</v>
      </c>
      <c r="G3086" s="3">
        <v>1990</v>
      </c>
      <c r="H3086" s="3" t="s">
        <v>1072</v>
      </c>
      <c r="I3086" s="3" t="s">
        <v>1245</v>
      </c>
      <c r="J3086" s="3">
        <v>26</v>
      </c>
      <c r="K3086" s="3" t="s">
        <v>181</v>
      </c>
      <c r="L3086" s="3" t="s">
        <v>14</v>
      </c>
      <c r="M3086" s="3" t="s">
        <v>4765</v>
      </c>
      <c r="N3086" s="10"/>
    </row>
    <row r="3087" ht="12.75" spans="2:14">
      <c r="B3087" s="3" t="s">
        <v>2848</v>
      </c>
      <c r="E3087" s="220"/>
      <c r="F3087" s="91" t="s">
        <v>2145</v>
      </c>
      <c r="G3087" s="3">
        <v>1992</v>
      </c>
      <c r="H3087" s="3" t="s">
        <v>166</v>
      </c>
      <c r="I3087" s="3" t="s">
        <v>1818</v>
      </c>
      <c r="J3087" s="3">
        <v>362</v>
      </c>
      <c r="K3087" s="3" t="s">
        <v>181</v>
      </c>
      <c r="L3087" s="3" t="s">
        <v>14</v>
      </c>
      <c r="M3087" s="3" t="s">
        <v>4765</v>
      </c>
      <c r="N3087" s="10"/>
    </row>
    <row r="3088" ht="12.75" spans="2:14">
      <c r="B3088" s="3" t="s">
        <v>2848</v>
      </c>
      <c r="E3088" s="220"/>
      <c r="F3088" s="91" t="s">
        <v>2146</v>
      </c>
      <c r="G3088" s="3">
        <v>1992</v>
      </c>
      <c r="H3088" s="3" t="s">
        <v>166</v>
      </c>
      <c r="I3088" s="3" t="s">
        <v>1818</v>
      </c>
      <c r="J3088" s="3">
        <v>362</v>
      </c>
      <c r="K3088" s="3" t="s">
        <v>181</v>
      </c>
      <c r="L3088" s="3" t="s">
        <v>14</v>
      </c>
      <c r="M3088" s="3" t="s">
        <v>4765</v>
      </c>
      <c r="N3088" s="10"/>
    </row>
    <row r="3089" ht="12.75" spans="2:14">
      <c r="B3089" s="3" t="s">
        <v>2848</v>
      </c>
      <c r="E3089" s="220"/>
      <c r="F3089" s="91" t="s">
        <v>2147</v>
      </c>
      <c r="G3089" s="3">
        <v>1992</v>
      </c>
      <c r="H3089" s="3" t="s">
        <v>166</v>
      </c>
      <c r="I3089" s="3" t="s">
        <v>1818</v>
      </c>
      <c r="J3089" s="3">
        <v>362</v>
      </c>
      <c r="K3089" s="3" t="s">
        <v>181</v>
      </c>
      <c r="L3089" s="3" t="s">
        <v>14</v>
      </c>
      <c r="M3089" s="3" t="s">
        <v>4765</v>
      </c>
      <c r="N3089" s="10"/>
    </row>
    <row r="3090" ht="12.75" spans="2:14">
      <c r="B3090" s="3" t="s">
        <v>2848</v>
      </c>
      <c r="E3090" s="220"/>
      <c r="F3090" s="91" t="s">
        <v>2148</v>
      </c>
      <c r="G3090" s="3">
        <v>1992</v>
      </c>
      <c r="H3090" s="3" t="s">
        <v>166</v>
      </c>
      <c r="I3090" s="3" t="s">
        <v>1818</v>
      </c>
      <c r="J3090" s="3">
        <v>362</v>
      </c>
      <c r="K3090" s="3" t="s">
        <v>181</v>
      </c>
      <c r="L3090" s="3" t="s">
        <v>14</v>
      </c>
      <c r="M3090" s="3" t="s">
        <v>4765</v>
      </c>
      <c r="N3090" s="10"/>
    </row>
    <row r="3091" ht="12.75" spans="2:14">
      <c r="B3091" s="3" t="s">
        <v>2848</v>
      </c>
      <c r="E3091" s="220"/>
      <c r="F3091" s="91" t="s">
        <v>2149</v>
      </c>
      <c r="G3091" s="3">
        <v>1992</v>
      </c>
      <c r="H3091" s="3" t="s">
        <v>166</v>
      </c>
      <c r="I3091" s="3" t="s">
        <v>1818</v>
      </c>
      <c r="J3091" s="3">
        <v>362</v>
      </c>
      <c r="K3091" s="3" t="s">
        <v>181</v>
      </c>
      <c r="L3091" s="3" t="s">
        <v>14</v>
      </c>
      <c r="M3091" s="3" t="s">
        <v>4765</v>
      </c>
      <c r="N3091" s="10"/>
    </row>
    <row r="3092" ht="12.75" spans="2:14">
      <c r="B3092" s="3" t="s">
        <v>2848</v>
      </c>
      <c r="E3092" s="220"/>
      <c r="F3092" s="91" t="s">
        <v>2150</v>
      </c>
      <c r="G3092" s="3">
        <v>1992</v>
      </c>
      <c r="H3092" s="3" t="s">
        <v>166</v>
      </c>
      <c r="I3092" s="3" t="s">
        <v>1818</v>
      </c>
      <c r="J3092" s="3">
        <v>362</v>
      </c>
      <c r="K3092" s="3" t="s">
        <v>181</v>
      </c>
      <c r="L3092" s="3" t="s">
        <v>14</v>
      </c>
      <c r="M3092" s="3" t="s">
        <v>4765</v>
      </c>
      <c r="N3092" s="10"/>
    </row>
    <row r="3093" ht="12.75" spans="2:14">
      <c r="B3093" s="3" t="s">
        <v>2848</v>
      </c>
      <c r="E3093" s="220"/>
      <c r="F3093" s="91" t="s">
        <v>2151</v>
      </c>
      <c r="G3093" s="3">
        <v>1992</v>
      </c>
      <c r="H3093" s="3" t="s">
        <v>166</v>
      </c>
      <c r="I3093" s="3" t="s">
        <v>1818</v>
      </c>
      <c r="J3093" s="3">
        <v>362</v>
      </c>
      <c r="K3093" s="3" t="s">
        <v>181</v>
      </c>
      <c r="L3093" s="3" t="s">
        <v>14</v>
      </c>
      <c r="M3093" s="3" t="s">
        <v>4765</v>
      </c>
      <c r="N3093" s="10"/>
    </row>
    <row r="3094" ht="12.75" spans="2:14">
      <c r="B3094" s="3" t="s">
        <v>2848</v>
      </c>
      <c r="E3094" s="220"/>
      <c r="F3094" s="91" t="s">
        <v>2152</v>
      </c>
      <c r="G3094" s="3">
        <v>1992</v>
      </c>
      <c r="H3094" s="3" t="s">
        <v>166</v>
      </c>
      <c r="I3094" s="3" t="s">
        <v>1818</v>
      </c>
      <c r="J3094" s="3">
        <v>362</v>
      </c>
      <c r="K3094" s="3" t="s">
        <v>181</v>
      </c>
      <c r="L3094" s="3" t="s">
        <v>14</v>
      </c>
      <c r="M3094" s="3" t="s">
        <v>4765</v>
      </c>
      <c r="N3094" s="10"/>
    </row>
    <row r="3095" ht="12.75" spans="2:14">
      <c r="B3095" s="3" t="s">
        <v>2848</v>
      </c>
      <c r="E3095" s="220"/>
      <c r="F3095" s="91" t="s">
        <v>2153</v>
      </c>
      <c r="G3095" s="3">
        <v>1992</v>
      </c>
      <c r="H3095" s="3" t="s">
        <v>166</v>
      </c>
      <c r="I3095" s="3" t="s">
        <v>1818</v>
      </c>
      <c r="J3095" s="3">
        <v>362</v>
      </c>
      <c r="K3095" s="3" t="s">
        <v>181</v>
      </c>
      <c r="L3095" s="3" t="s">
        <v>14</v>
      </c>
      <c r="M3095" s="3" t="s">
        <v>4765</v>
      </c>
      <c r="N3095" s="10"/>
    </row>
    <row r="3096" ht="12.75" spans="2:14">
      <c r="B3096" s="3" t="s">
        <v>2848</v>
      </c>
      <c r="E3096" s="220"/>
      <c r="F3096" s="91" t="s">
        <v>2154</v>
      </c>
      <c r="G3096" s="3">
        <v>1992</v>
      </c>
      <c r="H3096" s="3" t="s">
        <v>166</v>
      </c>
      <c r="I3096" s="3" t="s">
        <v>1818</v>
      </c>
      <c r="J3096" s="3">
        <v>362</v>
      </c>
      <c r="K3096" s="3" t="s">
        <v>181</v>
      </c>
      <c r="L3096" s="3" t="s">
        <v>14</v>
      </c>
      <c r="M3096" s="3" t="s">
        <v>4765</v>
      </c>
      <c r="N3096" s="10"/>
    </row>
    <row r="3097" ht="12.75" spans="2:14">
      <c r="B3097" s="3" t="s">
        <v>2848</v>
      </c>
      <c r="E3097" s="220"/>
      <c r="F3097" s="91" t="s">
        <v>2155</v>
      </c>
      <c r="G3097" s="3">
        <v>1992</v>
      </c>
      <c r="H3097" s="3" t="s">
        <v>166</v>
      </c>
      <c r="I3097" s="3" t="s">
        <v>1818</v>
      </c>
      <c r="J3097" s="3">
        <v>362</v>
      </c>
      <c r="K3097" s="3" t="s">
        <v>181</v>
      </c>
      <c r="L3097" s="3" t="s">
        <v>14</v>
      </c>
      <c r="M3097" s="3" t="s">
        <v>4765</v>
      </c>
      <c r="N3097" s="10"/>
    </row>
    <row r="3098" ht="12.75" spans="2:14">
      <c r="B3098" s="3" t="s">
        <v>2848</v>
      </c>
      <c r="E3098" s="220"/>
      <c r="F3098" s="91" t="s">
        <v>2156</v>
      </c>
      <c r="G3098" s="3">
        <v>1992</v>
      </c>
      <c r="H3098" s="3" t="s">
        <v>166</v>
      </c>
      <c r="I3098" s="3" t="s">
        <v>1818</v>
      </c>
      <c r="J3098" s="3">
        <v>362</v>
      </c>
      <c r="K3098" s="3" t="s">
        <v>181</v>
      </c>
      <c r="L3098" s="3" t="s">
        <v>14</v>
      </c>
      <c r="M3098" s="3" t="s">
        <v>4765</v>
      </c>
      <c r="N3098" s="10"/>
    </row>
    <row r="3099" ht="12.75" spans="2:14">
      <c r="B3099" s="3" t="s">
        <v>2848</v>
      </c>
      <c r="E3099" s="220"/>
      <c r="F3099" s="91" t="s">
        <v>2157</v>
      </c>
      <c r="G3099" s="3">
        <v>1992</v>
      </c>
      <c r="H3099" s="3" t="s">
        <v>166</v>
      </c>
      <c r="I3099" s="3" t="s">
        <v>1818</v>
      </c>
      <c r="J3099" s="3">
        <v>362</v>
      </c>
      <c r="K3099" s="3" t="s">
        <v>181</v>
      </c>
      <c r="L3099" s="3" t="s">
        <v>14</v>
      </c>
      <c r="M3099" s="3" t="s">
        <v>4765</v>
      </c>
      <c r="N3099" s="10"/>
    </row>
    <row r="3100" ht="12.75" spans="2:14">
      <c r="B3100" s="3" t="s">
        <v>2848</v>
      </c>
      <c r="E3100" s="220"/>
      <c r="F3100" s="91" t="s">
        <v>2158</v>
      </c>
      <c r="G3100" s="3">
        <v>1992</v>
      </c>
      <c r="H3100" s="3" t="s">
        <v>166</v>
      </c>
      <c r="I3100" s="3" t="s">
        <v>1818</v>
      </c>
      <c r="J3100" s="3">
        <v>362</v>
      </c>
      <c r="K3100" s="3" t="s">
        <v>181</v>
      </c>
      <c r="L3100" s="3" t="s">
        <v>14</v>
      </c>
      <c r="M3100" s="3" t="s">
        <v>4765</v>
      </c>
      <c r="N3100" s="10"/>
    </row>
    <row r="3101" ht="12.75" spans="2:14">
      <c r="B3101" s="3" t="s">
        <v>2848</v>
      </c>
      <c r="E3101" s="91" t="s">
        <v>66</v>
      </c>
      <c r="F3101" s="91" t="s">
        <v>2430</v>
      </c>
      <c r="G3101" s="3">
        <v>1992</v>
      </c>
      <c r="H3101" s="3" t="s">
        <v>2431</v>
      </c>
      <c r="I3101" s="3" t="s">
        <v>1818</v>
      </c>
      <c r="J3101" s="3">
        <v>247</v>
      </c>
      <c r="K3101" s="3" t="s">
        <v>181</v>
      </c>
      <c r="L3101" s="3" t="s">
        <v>281</v>
      </c>
      <c r="M3101" s="3" t="s">
        <v>4765</v>
      </c>
      <c r="N3101" s="10"/>
    </row>
    <row r="3102" ht="12.75" spans="2:14">
      <c r="B3102" s="3" t="s">
        <v>2848</v>
      </c>
      <c r="E3102" s="91" t="s">
        <v>10</v>
      </c>
      <c r="F3102" s="91" t="s">
        <v>2521</v>
      </c>
      <c r="G3102" s="3">
        <v>1992</v>
      </c>
      <c r="H3102" s="3" t="s">
        <v>2024</v>
      </c>
      <c r="I3102" s="3" t="s">
        <v>1818</v>
      </c>
      <c r="J3102" s="3">
        <v>328</v>
      </c>
      <c r="K3102" s="3" t="s">
        <v>181</v>
      </c>
      <c r="L3102" s="3" t="s">
        <v>40</v>
      </c>
      <c r="M3102" s="3" t="s">
        <v>4765</v>
      </c>
      <c r="N3102" s="10"/>
    </row>
    <row r="3103" ht="12.75" spans="2:14">
      <c r="B3103" s="3" t="s">
        <v>2848</v>
      </c>
      <c r="E3103" s="220"/>
      <c r="F3103" s="91" t="s">
        <v>2522</v>
      </c>
      <c r="G3103" s="3">
        <v>1992</v>
      </c>
      <c r="H3103" s="3" t="s">
        <v>2024</v>
      </c>
      <c r="I3103" s="3" t="s">
        <v>1818</v>
      </c>
      <c r="J3103" s="3">
        <v>328</v>
      </c>
      <c r="K3103" s="3" t="s">
        <v>181</v>
      </c>
      <c r="L3103" s="3" t="s">
        <v>40</v>
      </c>
      <c r="M3103" s="3" t="s">
        <v>4765</v>
      </c>
      <c r="N3103" s="10"/>
    </row>
    <row r="3104" ht="12.75" spans="2:14">
      <c r="B3104" s="3" t="s">
        <v>2848</v>
      </c>
      <c r="E3104" s="220"/>
      <c r="F3104" s="91" t="s">
        <v>2523</v>
      </c>
      <c r="G3104" s="3">
        <v>1992</v>
      </c>
      <c r="H3104" s="3" t="s">
        <v>2024</v>
      </c>
      <c r="I3104" s="3" t="s">
        <v>1818</v>
      </c>
      <c r="J3104" s="3">
        <v>328</v>
      </c>
      <c r="K3104" s="3" t="s">
        <v>181</v>
      </c>
      <c r="L3104" s="3" t="s">
        <v>40</v>
      </c>
      <c r="M3104" s="3" t="s">
        <v>4765</v>
      </c>
      <c r="N3104" s="10"/>
    </row>
    <row r="3105" ht="12.75" spans="2:14">
      <c r="B3105" s="3" t="s">
        <v>2848</v>
      </c>
      <c r="E3105" s="220"/>
      <c r="F3105" s="91" t="s">
        <v>2524</v>
      </c>
      <c r="G3105" s="3">
        <v>1992</v>
      </c>
      <c r="H3105" s="3" t="s">
        <v>2024</v>
      </c>
      <c r="I3105" s="3" t="s">
        <v>1818</v>
      </c>
      <c r="J3105" s="3">
        <v>328</v>
      </c>
      <c r="K3105" s="3" t="s">
        <v>181</v>
      </c>
      <c r="L3105" s="3" t="s">
        <v>40</v>
      </c>
      <c r="M3105" s="3" t="s">
        <v>4765</v>
      </c>
      <c r="N3105" s="10"/>
    </row>
    <row r="3106" ht="12.75" spans="2:13">
      <c r="B3106" s="3" t="s">
        <v>2848</v>
      </c>
      <c r="E3106" s="220"/>
      <c r="F3106" s="91" t="s">
        <v>3456</v>
      </c>
      <c r="G3106" s="3">
        <v>1989</v>
      </c>
      <c r="H3106" s="3" t="s">
        <v>162</v>
      </c>
      <c r="I3106" s="3" t="s">
        <v>197</v>
      </c>
      <c r="J3106" s="3" t="s">
        <v>418</v>
      </c>
      <c r="K3106" s="3" t="s">
        <v>181</v>
      </c>
      <c r="L3106" s="3" t="s">
        <v>27</v>
      </c>
      <c r="M3106" s="3" t="s">
        <v>3769</v>
      </c>
    </row>
    <row r="3107" ht="12.75" spans="2:13">
      <c r="B3107" s="3" t="s">
        <v>2848</v>
      </c>
      <c r="E3107" s="220"/>
      <c r="F3107" s="91" t="s">
        <v>3457</v>
      </c>
      <c r="G3107" s="3">
        <v>1989</v>
      </c>
      <c r="H3107" s="3" t="s">
        <v>162</v>
      </c>
      <c r="I3107" s="3" t="s">
        <v>197</v>
      </c>
      <c r="J3107" s="3" t="s">
        <v>418</v>
      </c>
      <c r="K3107" s="3" t="s">
        <v>181</v>
      </c>
      <c r="L3107" s="3" t="s">
        <v>27</v>
      </c>
      <c r="M3107" s="3" t="s">
        <v>3769</v>
      </c>
    </row>
    <row r="3108" ht="12.75" spans="2:13">
      <c r="B3108" s="3" t="s">
        <v>2848</v>
      </c>
      <c r="E3108" s="220"/>
      <c r="F3108" s="91" t="s">
        <v>3754</v>
      </c>
      <c r="G3108" s="3">
        <v>1991</v>
      </c>
      <c r="H3108" s="3" t="s">
        <v>183</v>
      </c>
      <c r="I3108" s="3" t="s">
        <v>1076</v>
      </c>
      <c r="J3108" s="3">
        <v>671</v>
      </c>
      <c r="K3108" s="3" t="s">
        <v>181</v>
      </c>
      <c r="L3108" s="3" t="s">
        <v>27</v>
      </c>
      <c r="M3108" s="3" t="s">
        <v>3770</v>
      </c>
    </row>
    <row r="3109" ht="12.75" spans="2:13">
      <c r="B3109" s="3" t="s">
        <v>2848</v>
      </c>
      <c r="E3109" s="220"/>
      <c r="F3109" s="91" t="s">
        <v>3755</v>
      </c>
      <c r="G3109" s="3">
        <v>1991</v>
      </c>
      <c r="H3109" s="3" t="s">
        <v>183</v>
      </c>
      <c r="I3109" s="3" t="s">
        <v>1076</v>
      </c>
      <c r="J3109" s="3">
        <v>671</v>
      </c>
      <c r="K3109" s="3" t="s">
        <v>181</v>
      </c>
      <c r="L3109" s="3" t="s">
        <v>27</v>
      </c>
      <c r="M3109" s="3" t="s">
        <v>3770</v>
      </c>
    </row>
    <row r="3110" ht="12.75" spans="2:13">
      <c r="B3110" s="3" t="s">
        <v>2848</v>
      </c>
      <c r="E3110" s="220"/>
      <c r="F3110" s="91" t="s">
        <v>3756</v>
      </c>
      <c r="G3110" s="3">
        <v>1991</v>
      </c>
      <c r="H3110" s="3" t="s">
        <v>183</v>
      </c>
      <c r="I3110" s="3" t="s">
        <v>1076</v>
      </c>
      <c r="J3110" s="3">
        <v>671</v>
      </c>
      <c r="K3110" s="3" t="s">
        <v>181</v>
      </c>
      <c r="L3110" s="3" t="s">
        <v>27</v>
      </c>
      <c r="M3110" s="3" t="s">
        <v>3770</v>
      </c>
    </row>
    <row r="3111" ht="12.75" spans="2:13">
      <c r="B3111" s="3" t="s">
        <v>2848</v>
      </c>
      <c r="E3111" s="220"/>
      <c r="F3111" s="91" t="s">
        <v>3757</v>
      </c>
      <c r="G3111" s="3">
        <v>1991</v>
      </c>
      <c r="H3111" s="3" t="s">
        <v>183</v>
      </c>
      <c r="I3111" s="3" t="s">
        <v>1076</v>
      </c>
      <c r="J3111" s="3">
        <v>671</v>
      </c>
      <c r="K3111" s="3" t="s">
        <v>181</v>
      </c>
      <c r="L3111" s="3" t="s">
        <v>27</v>
      </c>
      <c r="M3111" s="3" t="s">
        <v>3770</v>
      </c>
    </row>
    <row r="3112" ht="12.75" spans="2:13">
      <c r="B3112" s="3" t="s">
        <v>2848</v>
      </c>
      <c r="E3112" s="220"/>
      <c r="F3112" s="91" t="s">
        <v>3758</v>
      </c>
      <c r="G3112" s="3">
        <v>1991</v>
      </c>
      <c r="H3112" s="3" t="s">
        <v>183</v>
      </c>
      <c r="I3112" s="3" t="s">
        <v>1076</v>
      </c>
      <c r="J3112" s="3">
        <v>671</v>
      </c>
      <c r="K3112" s="3" t="s">
        <v>181</v>
      </c>
      <c r="L3112" s="3" t="s">
        <v>27</v>
      </c>
      <c r="M3112" s="3" t="s">
        <v>3770</v>
      </c>
    </row>
    <row r="3113" ht="12.75" spans="2:13">
      <c r="B3113" s="3" t="s">
        <v>2848</v>
      </c>
      <c r="E3113" s="220"/>
      <c r="F3113" s="91" t="s">
        <v>3759</v>
      </c>
      <c r="G3113" s="3">
        <v>1991</v>
      </c>
      <c r="H3113" s="3" t="s">
        <v>183</v>
      </c>
      <c r="I3113" s="3" t="s">
        <v>1076</v>
      </c>
      <c r="J3113" s="3">
        <v>671</v>
      </c>
      <c r="K3113" s="3" t="s">
        <v>181</v>
      </c>
      <c r="L3113" s="3" t="s">
        <v>27</v>
      </c>
      <c r="M3113" s="3" t="s">
        <v>3770</v>
      </c>
    </row>
    <row r="3114" ht="12.75" spans="2:13">
      <c r="B3114" s="3" t="s">
        <v>2848</v>
      </c>
      <c r="E3114" s="220"/>
      <c r="F3114" s="91" t="s">
        <v>3760</v>
      </c>
      <c r="G3114" s="3">
        <v>1991</v>
      </c>
      <c r="H3114" s="3" t="s">
        <v>183</v>
      </c>
      <c r="I3114" s="3" t="s">
        <v>1076</v>
      </c>
      <c r="J3114" s="3">
        <v>671</v>
      </c>
      <c r="K3114" s="3" t="s">
        <v>181</v>
      </c>
      <c r="L3114" s="3" t="s">
        <v>27</v>
      </c>
      <c r="M3114" s="3" t="s">
        <v>3770</v>
      </c>
    </row>
    <row r="3115" ht="12.75" spans="2:13">
      <c r="B3115" s="3" t="s">
        <v>2848</v>
      </c>
      <c r="E3115" s="220"/>
      <c r="F3115" s="91" t="s">
        <v>3761</v>
      </c>
      <c r="G3115" s="3">
        <v>1991</v>
      </c>
      <c r="H3115" s="3" t="s">
        <v>183</v>
      </c>
      <c r="I3115" s="3" t="s">
        <v>1076</v>
      </c>
      <c r="J3115" s="3">
        <v>671</v>
      </c>
      <c r="K3115" s="3" t="s">
        <v>181</v>
      </c>
      <c r="L3115" s="3" t="s">
        <v>27</v>
      </c>
      <c r="M3115" s="3" t="s">
        <v>3770</v>
      </c>
    </row>
    <row r="3116" ht="12.75" spans="2:13">
      <c r="B3116" s="3" t="s">
        <v>2848</v>
      </c>
      <c r="E3116" s="220"/>
      <c r="F3116" s="91" t="s">
        <v>3762</v>
      </c>
      <c r="G3116" s="3">
        <v>1991</v>
      </c>
      <c r="H3116" s="3" t="s">
        <v>183</v>
      </c>
      <c r="I3116" s="3" t="s">
        <v>1076</v>
      </c>
      <c r="J3116" s="3">
        <v>671</v>
      </c>
      <c r="K3116" s="3" t="s">
        <v>181</v>
      </c>
      <c r="L3116" s="3" t="s">
        <v>27</v>
      </c>
      <c r="M3116" s="3" t="s">
        <v>3770</v>
      </c>
    </row>
    <row r="3117" ht="12.75" spans="2:13">
      <c r="B3117" s="3" t="s">
        <v>2848</v>
      </c>
      <c r="E3117" s="220"/>
      <c r="F3117" s="91" t="s">
        <v>2159</v>
      </c>
      <c r="G3117" s="3">
        <v>1992</v>
      </c>
      <c r="H3117" s="3" t="s">
        <v>166</v>
      </c>
      <c r="I3117" s="3" t="s">
        <v>1818</v>
      </c>
      <c r="J3117" s="3">
        <v>362</v>
      </c>
      <c r="K3117" s="3" t="s">
        <v>181</v>
      </c>
      <c r="L3117" s="3" t="s">
        <v>14</v>
      </c>
      <c r="M3117" s="3" t="s">
        <v>4765</v>
      </c>
    </row>
    <row r="3118" ht="12.75" spans="2:13">
      <c r="B3118" s="3" t="s">
        <v>2848</v>
      </c>
      <c r="E3118" s="220"/>
      <c r="F3118" s="91" t="s">
        <v>2160</v>
      </c>
      <c r="G3118" s="3">
        <v>1992</v>
      </c>
      <c r="H3118" s="3" t="s">
        <v>166</v>
      </c>
      <c r="I3118" s="3" t="s">
        <v>1818</v>
      </c>
      <c r="J3118" s="3">
        <v>362</v>
      </c>
      <c r="K3118" s="3" t="s">
        <v>181</v>
      </c>
      <c r="L3118" s="3" t="s">
        <v>14</v>
      </c>
      <c r="M3118" s="3" t="s">
        <v>4765</v>
      </c>
    </row>
    <row r="3119" ht="12.75" spans="2:13">
      <c r="B3119" s="3" t="s">
        <v>2848</v>
      </c>
      <c r="E3119" s="220"/>
      <c r="F3119" s="91" t="s">
        <v>2161</v>
      </c>
      <c r="G3119" s="3">
        <v>1992</v>
      </c>
      <c r="H3119" s="3" t="s">
        <v>166</v>
      </c>
      <c r="I3119" s="3" t="s">
        <v>1818</v>
      </c>
      <c r="J3119" s="3">
        <v>362</v>
      </c>
      <c r="K3119" s="3" t="s">
        <v>181</v>
      </c>
      <c r="L3119" s="3" t="s">
        <v>14</v>
      </c>
      <c r="M3119" s="3" t="s">
        <v>4765</v>
      </c>
    </row>
    <row r="3120" ht="12.75" spans="2:13">
      <c r="B3120" s="3" t="s">
        <v>2848</v>
      </c>
      <c r="E3120" s="220"/>
      <c r="F3120" s="91" t="s">
        <v>2162</v>
      </c>
      <c r="G3120" s="3">
        <v>1992</v>
      </c>
      <c r="H3120" s="3" t="s">
        <v>166</v>
      </c>
      <c r="I3120" s="3" t="s">
        <v>1818</v>
      </c>
      <c r="J3120" s="3">
        <v>362</v>
      </c>
      <c r="K3120" s="3" t="s">
        <v>181</v>
      </c>
      <c r="L3120" s="3" t="s">
        <v>14</v>
      </c>
      <c r="M3120" s="3" t="s">
        <v>4765</v>
      </c>
    </row>
    <row r="3121" ht="12.75" spans="2:13">
      <c r="B3121" s="3" t="s">
        <v>2848</v>
      </c>
      <c r="E3121" s="220"/>
      <c r="F3121" s="91" t="s">
        <v>2163</v>
      </c>
      <c r="G3121" s="3">
        <v>1992</v>
      </c>
      <c r="H3121" s="3" t="s">
        <v>166</v>
      </c>
      <c r="I3121" s="3" t="s">
        <v>1818</v>
      </c>
      <c r="J3121" s="3">
        <v>362</v>
      </c>
      <c r="K3121" s="3" t="s">
        <v>181</v>
      </c>
      <c r="L3121" s="3" t="s">
        <v>14</v>
      </c>
      <c r="M3121" s="3" t="s">
        <v>4765</v>
      </c>
    </row>
    <row r="3122" ht="12.75" spans="2:13">
      <c r="B3122" s="3" t="s">
        <v>2848</v>
      </c>
      <c r="E3122" s="220"/>
      <c r="F3122" s="91" t="s">
        <v>2164</v>
      </c>
      <c r="G3122" s="3">
        <v>1992</v>
      </c>
      <c r="H3122" s="3" t="s">
        <v>166</v>
      </c>
      <c r="I3122" s="3" t="s">
        <v>1818</v>
      </c>
      <c r="J3122" s="3">
        <v>362</v>
      </c>
      <c r="K3122" s="3" t="s">
        <v>181</v>
      </c>
      <c r="L3122" s="3" t="s">
        <v>14</v>
      </c>
      <c r="M3122" s="3" t="s">
        <v>4765</v>
      </c>
    </row>
    <row r="3123" ht="12.75" spans="2:13">
      <c r="B3123" s="3" t="s">
        <v>2848</v>
      </c>
      <c r="E3123" s="220"/>
      <c r="F3123" s="91" t="s">
        <v>2165</v>
      </c>
      <c r="G3123" s="3">
        <v>1992</v>
      </c>
      <c r="H3123" s="3" t="s">
        <v>166</v>
      </c>
      <c r="I3123" s="3" t="s">
        <v>1818</v>
      </c>
      <c r="J3123" s="3">
        <v>362</v>
      </c>
      <c r="K3123" s="3" t="s">
        <v>181</v>
      </c>
      <c r="L3123" s="3" t="s">
        <v>14</v>
      </c>
      <c r="M3123" s="3" t="s">
        <v>4765</v>
      </c>
    </row>
    <row r="3124" ht="12.75" spans="2:13">
      <c r="B3124" s="3" t="s">
        <v>2848</v>
      </c>
      <c r="E3124" s="220"/>
      <c r="F3124" s="91" t="s">
        <v>2166</v>
      </c>
      <c r="G3124" s="3">
        <v>1992</v>
      </c>
      <c r="H3124" s="3" t="s">
        <v>166</v>
      </c>
      <c r="I3124" s="3" t="s">
        <v>1818</v>
      </c>
      <c r="J3124" s="3">
        <v>362</v>
      </c>
      <c r="K3124" s="3" t="s">
        <v>181</v>
      </c>
      <c r="L3124" s="3" t="s">
        <v>14</v>
      </c>
      <c r="M3124" s="3" t="s">
        <v>4765</v>
      </c>
    </row>
    <row r="3125" ht="12.75" spans="2:13">
      <c r="B3125" s="3" t="s">
        <v>2848</v>
      </c>
      <c r="E3125" s="220"/>
      <c r="F3125" s="91" t="s">
        <v>2167</v>
      </c>
      <c r="G3125" s="3">
        <v>1992</v>
      </c>
      <c r="H3125" s="3" t="s">
        <v>166</v>
      </c>
      <c r="I3125" s="3" t="s">
        <v>1818</v>
      </c>
      <c r="J3125" s="3">
        <v>362</v>
      </c>
      <c r="K3125" s="3" t="s">
        <v>181</v>
      </c>
      <c r="L3125" s="3" t="s">
        <v>14</v>
      </c>
      <c r="M3125" s="3" t="s">
        <v>4765</v>
      </c>
    </row>
    <row r="3126" ht="12.75" spans="2:13">
      <c r="B3126" s="3" t="s">
        <v>2848</v>
      </c>
      <c r="E3126" s="220"/>
      <c r="F3126" s="91" t="s">
        <v>2231</v>
      </c>
      <c r="G3126" s="3">
        <v>1989</v>
      </c>
      <c r="H3126" s="3" t="s">
        <v>1072</v>
      </c>
      <c r="I3126" s="3" t="s">
        <v>1245</v>
      </c>
      <c r="J3126" s="3">
        <v>3</v>
      </c>
      <c r="K3126" s="3" t="s">
        <v>776</v>
      </c>
      <c r="L3126" s="3" t="s">
        <v>27</v>
      </c>
      <c r="M3126" s="3" t="s">
        <v>4765</v>
      </c>
    </row>
    <row r="3127" ht="12.75" spans="1:13">
      <c r="A3127" s="3" t="s">
        <v>937</v>
      </c>
      <c r="B3127" s="3" t="s">
        <v>2848</v>
      </c>
      <c r="E3127" s="220"/>
      <c r="F3127" s="91" t="s">
        <v>3077</v>
      </c>
      <c r="G3127" s="3">
        <v>1989</v>
      </c>
      <c r="H3127" s="3" t="s">
        <v>1072</v>
      </c>
      <c r="I3127" s="3" t="s">
        <v>1245</v>
      </c>
      <c r="J3127" s="3">
        <v>3</v>
      </c>
      <c r="K3127" s="3" t="s">
        <v>776</v>
      </c>
      <c r="L3127" s="3" t="s">
        <v>984</v>
      </c>
      <c r="M3127" s="3" t="s">
        <v>4765</v>
      </c>
    </row>
    <row r="3128" ht="12.75" spans="1:13">
      <c r="A3128" s="3" t="s">
        <v>937</v>
      </c>
      <c r="B3128" s="3" t="s">
        <v>2848</v>
      </c>
      <c r="E3128" s="220"/>
      <c r="F3128" s="91" t="s">
        <v>2022</v>
      </c>
      <c r="G3128" s="3">
        <v>1990</v>
      </c>
      <c r="H3128" s="3" t="s">
        <v>1072</v>
      </c>
      <c r="I3128" s="3" t="s">
        <v>1926</v>
      </c>
      <c r="J3128" s="3">
        <v>2</v>
      </c>
      <c r="K3128" s="3" t="s">
        <v>1920</v>
      </c>
      <c r="L3128" s="3" t="s">
        <v>14</v>
      </c>
      <c r="M3128" s="3" t="s">
        <v>4765</v>
      </c>
    </row>
    <row r="3129" ht="12.75" spans="1:13">
      <c r="A3129" s="3" t="s">
        <v>992</v>
      </c>
      <c r="B3129" s="3" t="s">
        <v>2848</v>
      </c>
      <c r="E3129" s="220"/>
      <c r="F3129" s="91" t="s">
        <v>3006</v>
      </c>
      <c r="G3129" s="3">
        <v>1990</v>
      </c>
      <c r="H3129" s="3" t="s">
        <v>1072</v>
      </c>
      <c r="I3129" s="3" t="s">
        <v>1245</v>
      </c>
      <c r="J3129" s="3">
        <v>5</v>
      </c>
      <c r="K3129" s="3" t="s">
        <v>1920</v>
      </c>
      <c r="L3129" s="3" t="s">
        <v>170</v>
      </c>
      <c r="M3129" s="3" t="s">
        <v>4765</v>
      </c>
    </row>
    <row r="3130" ht="12.75" spans="2:13">
      <c r="B3130" s="3" t="s">
        <v>2848</v>
      </c>
      <c r="E3130" s="220"/>
      <c r="F3130" s="91" t="s">
        <v>2391</v>
      </c>
      <c r="G3130" s="3">
        <v>1990</v>
      </c>
      <c r="H3130" s="3" t="s">
        <v>1072</v>
      </c>
      <c r="I3130" s="3" t="s">
        <v>1245</v>
      </c>
      <c r="J3130" s="3">
        <v>5</v>
      </c>
      <c r="K3130" s="3" t="s">
        <v>1920</v>
      </c>
      <c r="L3130" s="3" t="s">
        <v>14</v>
      </c>
      <c r="M3130" s="3" t="s">
        <v>4765</v>
      </c>
    </row>
    <row r="3131" ht="12.75" spans="2:13">
      <c r="B3131" s="3" t="s">
        <v>2848</v>
      </c>
      <c r="E3131" s="220"/>
      <c r="F3131" s="91" t="s">
        <v>3078</v>
      </c>
      <c r="G3131" s="3">
        <v>1990</v>
      </c>
      <c r="H3131" s="3" t="s">
        <v>1072</v>
      </c>
      <c r="I3131" s="3" t="s">
        <v>1245</v>
      </c>
      <c r="J3131" s="3">
        <v>5</v>
      </c>
      <c r="K3131" s="3" t="s">
        <v>1920</v>
      </c>
      <c r="L3131" s="3" t="s">
        <v>984</v>
      </c>
      <c r="M3131" s="3" t="s">
        <v>4765</v>
      </c>
    </row>
    <row r="3132" ht="12.75" spans="2:13">
      <c r="B3132" s="3" t="s">
        <v>2848</v>
      </c>
      <c r="E3132" s="220"/>
      <c r="F3132" s="203" t="s">
        <v>1919</v>
      </c>
      <c r="G3132" s="65">
        <v>1990</v>
      </c>
      <c r="H3132" s="45" t="s">
        <v>1072</v>
      </c>
      <c r="I3132" s="45" t="s">
        <v>1245</v>
      </c>
      <c r="J3132" s="65">
        <v>5</v>
      </c>
      <c r="K3132" s="45" t="s">
        <v>1920</v>
      </c>
      <c r="L3132" s="45" t="s">
        <v>27</v>
      </c>
      <c r="M3132" s="221" t="s">
        <v>4765</v>
      </c>
    </row>
    <row r="3133" ht="12.75" spans="2:13">
      <c r="B3133" s="3" t="s">
        <v>2848</v>
      </c>
      <c r="E3133" s="220"/>
      <c r="F3133" s="203" t="s">
        <v>1921</v>
      </c>
      <c r="G3133" s="65">
        <v>1990</v>
      </c>
      <c r="H3133" s="45" t="s">
        <v>1072</v>
      </c>
      <c r="I3133" s="45" t="s">
        <v>1245</v>
      </c>
      <c r="J3133" s="65">
        <v>5</v>
      </c>
      <c r="K3133" s="45" t="s">
        <v>1920</v>
      </c>
      <c r="L3133" s="45" t="s">
        <v>27</v>
      </c>
      <c r="M3133" s="221" t="s">
        <v>4765</v>
      </c>
    </row>
    <row r="3134" ht="12.75" spans="2:13">
      <c r="B3134" s="3" t="s">
        <v>2848</v>
      </c>
      <c r="E3134" s="220"/>
      <c r="F3134" s="203" t="s">
        <v>1922</v>
      </c>
      <c r="G3134" s="65">
        <v>1990</v>
      </c>
      <c r="H3134" s="45" t="s">
        <v>1072</v>
      </c>
      <c r="I3134" s="45" t="s">
        <v>1245</v>
      </c>
      <c r="J3134" s="65">
        <v>5</v>
      </c>
      <c r="K3134" s="45" t="s">
        <v>1920</v>
      </c>
      <c r="L3134" s="45" t="s">
        <v>27</v>
      </c>
      <c r="M3134" s="221" t="s">
        <v>4765</v>
      </c>
    </row>
    <row r="3135" ht="12.75" spans="2:13">
      <c r="B3135" s="3" t="s">
        <v>2848</v>
      </c>
      <c r="E3135" s="220"/>
      <c r="F3135" s="91" t="s">
        <v>2232</v>
      </c>
      <c r="G3135" s="3">
        <v>1989</v>
      </c>
      <c r="H3135" s="3" t="s">
        <v>1072</v>
      </c>
      <c r="I3135" s="3" t="s">
        <v>1245</v>
      </c>
      <c r="J3135" s="3">
        <v>3</v>
      </c>
      <c r="K3135" s="3" t="s">
        <v>776</v>
      </c>
      <c r="L3135" s="3" t="s">
        <v>27</v>
      </c>
      <c r="M3135" s="3" t="s">
        <v>4765</v>
      </c>
    </row>
    <row r="3136" ht="12.75" spans="2:13">
      <c r="B3136" s="3" t="s">
        <v>2848</v>
      </c>
      <c r="E3136" s="91" t="s">
        <v>66</v>
      </c>
      <c r="F3136" s="91" t="s">
        <v>2392</v>
      </c>
      <c r="G3136" s="3">
        <v>1989</v>
      </c>
      <c r="H3136" s="3" t="s">
        <v>1072</v>
      </c>
      <c r="I3136" s="3" t="s">
        <v>1245</v>
      </c>
      <c r="J3136" s="3">
        <v>21</v>
      </c>
      <c r="K3136" s="3" t="s">
        <v>210</v>
      </c>
      <c r="L3136" s="3" t="s">
        <v>146</v>
      </c>
      <c r="M3136" s="3" t="s">
        <v>4765</v>
      </c>
    </row>
    <row r="3137" ht="12.75" spans="2:13">
      <c r="B3137" s="3" t="s">
        <v>2848</v>
      </c>
      <c r="E3137" s="91" t="s">
        <v>66</v>
      </c>
      <c r="F3137" s="91" t="s">
        <v>2393</v>
      </c>
      <c r="G3137" s="3">
        <v>1989</v>
      </c>
      <c r="H3137" s="3" t="s">
        <v>1072</v>
      </c>
      <c r="I3137" s="3" t="s">
        <v>1245</v>
      </c>
      <c r="J3137" s="3">
        <v>21</v>
      </c>
      <c r="K3137" s="3" t="s">
        <v>210</v>
      </c>
      <c r="L3137" s="3" t="s">
        <v>146</v>
      </c>
      <c r="M3137" s="3" t="s">
        <v>4765</v>
      </c>
    </row>
    <row r="3138" ht="12.75" spans="2:13">
      <c r="B3138" s="3" t="s">
        <v>2848</v>
      </c>
      <c r="E3138" s="91" t="s">
        <v>66</v>
      </c>
      <c r="F3138" s="91" t="s">
        <v>2394</v>
      </c>
      <c r="G3138" s="3">
        <v>1989</v>
      </c>
      <c r="H3138" s="3" t="s">
        <v>1072</v>
      </c>
      <c r="I3138" s="3" t="s">
        <v>1245</v>
      </c>
      <c r="J3138" s="3">
        <v>21</v>
      </c>
      <c r="K3138" s="3" t="s">
        <v>210</v>
      </c>
      <c r="L3138" s="3" t="s">
        <v>146</v>
      </c>
      <c r="M3138" s="3" t="s">
        <v>4765</v>
      </c>
    </row>
    <row r="3139" ht="12.75" spans="2:13">
      <c r="B3139" s="3" t="s">
        <v>2848</v>
      </c>
      <c r="E3139" s="91" t="s">
        <v>66</v>
      </c>
      <c r="F3139" s="91" t="s">
        <v>2395</v>
      </c>
      <c r="G3139" s="3">
        <v>1989</v>
      </c>
      <c r="H3139" s="3" t="s">
        <v>1072</v>
      </c>
      <c r="I3139" s="3" t="s">
        <v>1245</v>
      </c>
      <c r="J3139" s="3">
        <v>21</v>
      </c>
      <c r="K3139" s="3" t="s">
        <v>210</v>
      </c>
      <c r="L3139" s="3" t="s">
        <v>146</v>
      </c>
      <c r="M3139" s="3" t="s">
        <v>4765</v>
      </c>
    </row>
    <row r="3140" ht="12.75" spans="2:13">
      <c r="B3140" s="3" t="s">
        <v>2848</v>
      </c>
      <c r="E3140" s="91" t="s">
        <v>10</v>
      </c>
      <c r="F3140" s="91" t="s">
        <v>2168</v>
      </c>
      <c r="G3140" s="3">
        <v>1992</v>
      </c>
      <c r="H3140" s="3" t="s">
        <v>166</v>
      </c>
      <c r="I3140" s="3" t="s">
        <v>1818</v>
      </c>
      <c r="J3140" s="3">
        <v>362</v>
      </c>
      <c r="K3140" s="3" t="s">
        <v>181</v>
      </c>
      <c r="L3140" s="3" t="s">
        <v>14</v>
      </c>
      <c r="M3140" s="3" t="s">
        <v>4765</v>
      </c>
    </row>
    <row r="3141" ht="12.75" spans="2:13">
      <c r="B3141" s="3" t="s">
        <v>2848</v>
      </c>
      <c r="E3141" s="91" t="s">
        <v>10</v>
      </c>
      <c r="F3141" s="91" t="s">
        <v>2169</v>
      </c>
      <c r="G3141" s="3">
        <v>1992</v>
      </c>
      <c r="H3141" s="3" t="s">
        <v>166</v>
      </c>
      <c r="I3141" s="3" t="s">
        <v>1818</v>
      </c>
      <c r="J3141" s="3">
        <v>362</v>
      </c>
      <c r="K3141" s="3" t="s">
        <v>181</v>
      </c>
      <c r="L3141" s="3" t="s">
        <v>14</v>
      </c>
      <c r="M3141" s="3" t="s">
        <v>4765</v>
      </c>
    </row>
    <row r="3142" ht="12.75" spans="2:13">
      <c r="B3142" s="3" t="s">
        <v>2848</v>
      </c>
      <c r="E3142" s="91" t="s">
        <v>66</v>
      </c>
      <c r="F3142" s="91" t="s">
        <v>2050</v>
      </c>
      <c r="G3142" s="3">
        <v>1990</v>
      </c>
      <c r="H3142" s="3" t="s">
        <v>2051</v>
      </c>
      <c r="I3142" s="3" t="s">
        <v>1245</v>
      </c>
      <c r="J3142" s="3">
        <v>12</v>
      </c>
      <c r="K3142" s="3" t="s">
        <v>2052</v>
      </c>
      <c r="L3142" s="3" t="s">
        <v>277</v>
      </c>
      <c r="M3142" s="3" t="s">
        <v>4765</v>
      </c>
    </row>
    <row r="3143" ht="12.75" spans="2:13">
      <c r="B3143" s="3" t="s">
        <v>2848</v>
      </c>
      <c r="E3143" s="91" t="s">
        <v>66</v>
      </c>
      <c r="F3143" s="91" t="s">
        <v>2378</v>
      </c>
      <c r="G3143" s="3">
        <v>1990</v>
      </c>
      <c r="H3143" s="3" t="s">
        <v>1072</v>
      </c>
      <c r="I3143" s="3" t="s">
        <v>1245</v>
      </c>
      <c r="J3143" s="3">
        <v>5</v>
      </c>
      <c r="K3143" s="3" t="s">
        <v>1920</v>
      </c>
      <c r="L3143" s="3" t="s">
        <v>146</v>
      </c>
      <c r="M3143" s="3" t="s">
        <v>4765</v>
      </c>
    </row>
    <row r="3144" ht="12.75" spans="2:13">
      <c r="B3144" s="3" t="s">
        <v>2848</v>
      </c>
      <c r="E3144" s="91" t="s">
        <v>10</v>
      </c>
      <c r="F3144" s="91" t="s">
        <v>2396</v>
      </c>
      <c r="G3144" s="3">
        <v>1992</v>
      </c>
      <c r="H3144" s="3" t="s">
        <v>1794</v>
      </c>
      <c r="I3144" s="3" t="s">
        <v>1818</v>
      </c>
      <c r="J3144" s="3" t="s">
        <v>1900</v>
      </c>
      <c r="K3144" s="3" t="s">
        <v>1901</v>
      </c>
      <c r="L3144" s="3" t="s">
        <v>14</v>
      </c>
      <c r="M3144" s="3" t="s">
        <v>4765</v>
      </c>
    </row>
    <row r="3145" ht="12.75" spans="2:13">
      <c r="B3145" s="3" t="s">
        <v>2848</v>
      </c>
      <c r="E3145" s="91" t="s">
        <v>10</v>
      </c>
      <c r="F3145" s="91" t="s">
        <v>3021</v>
      </c>
      <c r="G3145" s="3">
        <v>1987</v>
      </c>
      <c r="H3145" s="3" t="s">
        <v>1072</v>
      </c>
      <c r="I3145" s="3" t="s">
        <v>1936</v>
      </c>
      <c r="J3145" s="3">
        <v>80</v>
      </c>
      <c r="K3145" s="3" t="s">
        <v>181</v>
      </c>
      <c r="L3145" s="3" t="s">
        <v>27</v>
      </c>
      <c r="M3145" s="3" t="s">
        <v>4765</v>
      </c>
    </row>
    <row r="3146" ht="12.75" spans="2:13">
      <c r="B3146" s="3" t="s">
        <v>2848</v>
      </c>
      <c r="E3146" s="91" t="s">
        <v>10</v>
      </c>
      <c r="F3146" s="91" t="s">
        <v>2488</v>
      </c>
      <c r="G3146" s="3">
        <v>1988</v>
      </c>
      <c r="H3146" s="3" t="s">
        <v>1072</v>
      </c>
      <c r="I3146" s="3" t="s">
        <v>1986</v>
      </c>
      <c r="J3146" s="3">
        <v>67</v>
      </c>
      <c r="K3146" s="3" t="s">
        <v>181</v>
      </c>
      <c r="L3146" s="3" t="s">
        <v>14</v>
      </c>
      <c r="M3146" s="3" t="s">
        <v>4765</v>
      </c>
    </row>
    <row r="3147" ht="12.75" spans="2:13">
      <c r="B3147" s="3" t="s">
        <v>2848</v>
      </c>
      <c r="E3147" s="91" t="s">
        <v>10</v>
      </c>
      <c r="F3147" s="91" t="s">
        <v>2863</v>
      </c>
      <c r="G3147" s="3">
        <v>1989</v>
      </c>
      <c r="H3147" s="3" t="s">
        <v>183</v>
      </c>
      <c r="I3147" s="3" t="s">
        <v>1910</v>
      </c>
      <c r="J3147" s="3">
        <v>100</v>
      </c>
      <c r="K3147" s="3" t="s">
        <v>181</v>
      </c>
      <c r="L3147" s="3" t="s">
        <v>14</v>
      </c>
      <c r="M3147" s="3" t="s">
        <v>4765</v>
      </c>
    </row>
    <row r="3148" ht="12.75" spans="2:13">
      <c r="B3148" s="3" t="s">
        <v>2848</v>
      </c>
      <c r="E3148" s="91" t="s">
        <v>10</v>
      </c>
      <c r="F3148" s="91" t="s">
        <v>2287</v>
      </c>
      <c r="G3148" s="3">
        <v>1989</v>
      </c>
      <c r="H3148" s="3" t="s">
        <v>1072</v>
      </c>
      <c r="I3148" s="3" t="s">
        <v>1245</v>
      </c>
      <c r="J3148" s="3">
        <v>21</v>
      </c>
      <c r="K3148" s="3" t="s">
        <v>181</v>
      </c>
      <c r="L3148" s="3" t="s">
        <v>27</v>
      </c>
      <c r="M3148" s="3" t="s">
        <v>4765</v>
      </c>
    </row>
    <row r="3149" ht="12.75" spans="2:13">
      <c r="B3149" s="3" t="s">
        <v>2848</v>
      </c>
      <c r="E3149" s="91" t="s">
        <v>10</v>
      </c>
      <c r="F3149" s="91" t="s">
        <v>1961</v>
      </c>
      <c r="G3149" s="3">
        <v>1991</v>
      </c>
      <c r="H3149" s="3" t="s">
        <v>1794</v>
      </c>
      <c r="I3149" s="3" t="s">
        <v>1245</v>
      </c>
      <c r="J3149" s="3">
        <v>452</v>
      </c>
      <c r="K3149" s="3" t="s">
        <v>181</v>
      </c>
      <c r="L3149" s="3" t="s">
        <v>14</v>
      </c>
      <c r="M3149" s="3" t="s">
        <v>4765</v>
      </c>
    </row>
    <row r="3150" ht="12.75" spans="2:13">
      <c r="B3150" s="3" t="s">
        <v>2848</v>
      </c>
      <c r="E3150" s="91" t="s">
        <v>10</v>
      </c>
      <c r="F3150" s="91" t="s">
        <v>1923</v>
      </c>
      <c r="G3150" s="3">
        <v>1991</v>
      </c>
      <c r="H3150" s="3" t="s">
        <v>1794</v>
      </c>
      <c r="I3150" s="3" t="s">
        <v>1924</v>
      </c>
      <c r="J3150" s="3">
        <v>34</v>
      </c>
      <c r="K3150" s="3" t="s">
        <v>181</v>
      </c>
      <c r="L3150" s="3" t="s">
        <v>14</v>
      </c>
      <c r="M3150" s="3" t="s">
        <v>4765</v>
      </c>
    </row>
    <row r="3151" ht="12.75" spans="2:13">
      <c r="B3151" s="3" t="s">
        <v>2848</v>
      </c>
      <c r="E3151" s="91" t="s">
        <v>10</v>
      </c>
      <c r="F3151" s="91" t="s">
        <v>2317</v>
      </c>
      <c r="G3151" s="3">
        <v>1981</v>
      </c>
      <c r="H3151" s="3" t="s">
        <v>166</v>
      </c>
      <c r="I3151" s="3" t="s">
        <v>2318</v>
      </c>
      <c r="J3151" s="3">
        <v>30</v>
      </c>
      <c r="K3151" s="3" t="s">
        <v>181</v>
      </c>
      <c r="L3151" s="3" t="s">
        <v>27</v>
      </c>
      <c r="M3151" s="3" t="s">
        <v>4765</v>
      </c>
    </row>
    <row r="3152" ht="12.75" spans="2:13">
      <c r="B3152" s="3" t="s">
        <v>2848</v>
      </c>
      <c r="E3152" s="91" t="s">
        <v>10</v>
      </c>
      <c r="F3152" s="91" t="s">
        <v>2319</v>
      </c>
      <c r="G3152" s="3">
        <v>1981</v>
      </c>
      <c r="H3152" s="3" t="s">
        <v>166</v>
      </c>
      <c r="I3152" s="3" t="s">
        <v>2318</v>
      </c>
      <c r="J3152" s="3">
        <v>30</v>
      </c>
      <c r="K3152" s="3" t="s">
        <v>181</v>
      </c>
      <c r="L3152" s="3" t="s">
        <v>27</v>
      </c>
      <c r="M3152" s="3" t="s">
        <v>4765</v>
      </c>
    </row>
    <row r="3153" ht="12.75" spans="2:13">
      <c r="B3153" s="3" t="s">
        <v>2848</v>
      </c>
      <c r="E3153" s="91" t="s">
        <v>10</v>
      </c>
      <c r="F3153" s="91" t="s">
        <v>2320</v>
      </c>
      <c r="G3153" s="3">
        <v>1981</v>
      </c>
      <c r="H3153" s="3" t="s">
        <v>166</v>
      </c>
      <c r="I3153" s="3" t="s">
        <v>1986</v>
      </c>
      <c r="J3153" s="3">
        <v>21</v>
      </c>
      <c r="K3153" s="3" t="s">
        <v>181</v>
      </c>
      <c r="L3153" s="3" t="s">
        <v>977</v>
      </c>
      <c r="M3153" s="3" t="s">
        <v>4765</v>
      </c>
    </row>
    <row r="3154" ht="12.75" spans="2:13">
      <c r="B3154" s="3" t="s">
        <v>2848</v>
      </c>
      <c r="E3154" s="91" t="s">
        <v>10</v>
      </c>
      <c r="F3154" s="91" t="s">
        <v>2379</v>
      </c>
      <c r="G3154" s="3">
        <v>1981</v>
      </c>
      <c r="H3154" s="3" t="s">
        <v>166</v>
      </c>
      <c r="I3154" s="3" t="s">
        <v>1986</v>
      </c>
      <c r="J3154" s="3">
        <v>21</v>
      </c>
      <c r="K3154" s="3" t="s">
        <v>181</v>
      </c>
      <c r="L3154" s="3" t="s">
        <v>170</v>
      </c>
      <c r="M3154" s="3" t="s">
        <v>4765</v>
      </c>
    </row>
    <row r="3155" ht="12.75" spans="2:13">
      <c r="B3155" s="3" t="s">
        <v>2848</v>
      </c>
      <c r="E3155" s="91" t="s">
        <v>10</v>
      </c>
      <c r="F3155" s="91" t="s">
        <v>2380</v>
      </c>
      <c r="G3155" s="3">
        <v>1981</v>
      </c>
      <c r="H3155" s="3" t="s">
        <v>166</v>
      </c>
      <c r="I3155" s="3" t="s">
        <v>1986</v>
      </c>
      <c r="J3155" s="3">
        <v>21</v>
      </c>
      <c r="K3155" s="3" t="s">
        <v>181</v>
      </c>
      <c r="L3155" s="3" t="s">
        <v>170</v>
      </c>
      <c r="M3155" s="3" t="s">
        <v>4765</v>
      </c>
    </row>
    <row r="3156" ht="12.75" spans="2:13">
      <c r="B3156" s="3" t="s">
        <v>2848</v>
      </c>
      <c r="E3156" s="91" t="s">
        <v>10</v>
      </c>
      <c r="F3156" s="91" t="s">
        <v>2321</v>
      </c>
      <c r="G3156" s="3">
        <v>1981</v>
      </c>
      <c r="H3156" s="3" t="s">
        <v>166</v>
      </c>
      <c r="I3156" s="3" t="s">
        <v>1986</v>
      </c>
      <c r="J3156" s="3">
        <v>21</v>
      </c>
      <c r="K3156" s="3" t="s">
        <v>181</v>
      </c>
      <c r="L3156" s="3" t="s">
        <v>977</v>
      </c>
      <c r="M3156" s="3" t="s">
        <v>4765</v>
      </c>
    </row>
    <row r="3157" ht="12.75" spans="2:13">
      <c r="B3157" s="3" t="s">
        <v>2848</v>
      </c>
      <c r="E3157" s="91" t="s">
        <v>10</v>
      </c>
      <c r="F3157" s="91" t="s">
        <v>2322</v>
      </c>
      <c r="G3157" s="3">
        <v>1981</v>
      </c>
      <c r="H3157" s="3" t="s">
        <v>166</v>
      </c>
      <c r="I3157" s="3" t="s">
        <v>1986</v>
      </c>
      <c r="J3157" s="3">
        <v>21</v>
      </c>
      <c r="K3157" s="3" t="s">
        <v>181</v>
      </c>
      <c r="L3157" s="3" t="s">
        <v>977</v>
      </c>
      <c r="M3157" s="3" t="s">
        <v>4765</v>
      </c>
    </row>
    <row r="3158" ht="12.75" spans="2:13">
      <c r="B3158" s="3" t="s">
        <v>2848</v>
      </c>
      <c r="E3158" s="91" t="s">
        <v>10</v>
      </c>
      <c r="F3158" s="91" t="s">
        <v>2423</v>
      </c>
      <c r="G3158" s="3">
        <v>1981</v>
      </c>
      <c r="H3158" s="3" t="s">
        <v>166</v>
      </c>
      <c r="I3158" s="3" t="s">
        <v>1986</v>
      </c>
      <c r="J3158" s="3">
        <v>21</v>
      </c>
      <c r="K3158" s="3" t="s">
        <v>181</v>
      </c>
      <c r="L3158" s="3" t="s">
        <v>27</v>
      </c>
      <c r="M3158" s="3" t="s">
        <v>4765</v>
      </c>
    </row>
    <row r="3159" ht="12.75" spans="2:13">
      <c r="B3159" s="3" t="s">
        <v>2848</v>
      </c>
      <c r="E3159" s="91" t="s">
        <v>10</v>
      </c>
      <c r="F3159" s="91" t="s">
        <v>2432</v>
      </c>
      <c r="G3159" s="3">
        <v>1987</v>
      </c>
      <c r="H3159" s="3" t="s">
        <v>1072</v>
      </c>
      <c r="I3159" s="3" t="s">
        <v>1926</v>
      </c>
      <c r="J3159" s="3">
        <v>4</v>
      </c>
      <c r="K3159" s="3" t="s">
        <v>2065</v>
      </c>
      <c r="L3159" s="3" t="s">
        <v>27</v>
      </c>
      <c r="M3159" s="3" t="s">
        <v>4765</v>
      </c>
    </row>
    <row r="3160" ht="12.75" spans="2:13">
      <c r="B3160" s="3" t="s">
        <v>2848</v>
      </c>
      <c r="E3160" s="91" t="s">
        <v>10</v>
      </c>
      <c r="F3160" s="91" t="s">
        <v>2433</v>
      </c>
      <c r="G3160" s="3">
        <v>1987</v>
      </c>
      <c r="H3160" s="3" t="s">
        <v>1072</v>
      </c>
      <c r="I3160" s="3" t="s">
        <v>1926</v>
      </c>
      <c r="J3160" s="3">
        <v>4</v>
      </c>
      <c r="K3160" s="3" t="s">
        <v>2065</v>
      </c>
      <c r="L3160" s="3" t="s">
        <v>27</v>
      </c>
      <c r="M3160" s="3" t="s">
        <v>4765</v>
      </c>
    </row>
    <row r="3161" ht="12.75" spans="2:13">
      <c r="B3161" s="3" t="s">
        <v>2848</v>
      </c>
      <c r="E3161" s="91" t="s">
        <v>10</v>
      </c>
      <c r="F3161" s="91" t="s">
        <v>2434</v>
      </c>
      <c r="G3161" s="3">
        <v>1987</v>
      </c>
      <c r="H3161" s="3" t="s">
        <v>1072</v>
      </c>
      <c r="I3161" s="3" t="s">
        <v>1926</v>
      </c>
      <c r="J3161" s="3">
        <v>4</v>
      </c>
      <c r="K3161" s="3" t="s">
        <v>2065</v>
      </c>
      <c r="L3161" s="3" t="s">
        <v>27</v>
      </c>
      <c r="M3161" s="3" t="s">
        <v>4765</v>
      </c>
    </row>
    <row r="3162" ht="12.75" spans="2:13">
      <c r="B3162" s="3" t="s">
        <v>2848</v>
      </c>
      <c r="E3162" s="91" t="s">
        <v>10</v>
      </c>
      <c r="F3162" s="91" t="s">
        <v>2023</v>
      </c>
      <c r="G3162" s="3">
        <v>1992</v>
      </c>
      <c r="H3162" s="3" t="s">
        <v>2024</v>
      </c>
      <c r="I3162" s="3" t="s">
        <v>1818</v>
      </c>
      <c r="J3162" s="3">
        <v>328</v>
      </c>
      <c r="K3162" s="3" t="s">
        <v>181</v>
      </c>
      <c r="L3162" s="3" t="s">
        <v>27</v>
      </c>
      <c r="M3162" s="3" t="s">
        <v>4765</v>
      </c>
    </row>
    <row r="3163" ht="12.75" spans="2:13">
      <c r="B3163" s="3" t="s">
        <v>2848</v>
      </c>
      <c r="E3163" s="91" t="s">
        <v>10</v>
      </c>
      <c r="F3163" s="91" t="s">
        <v>2025</v>
      </c>
      <c r="G3163" s="3">
        <v>1992</v>
      </c>
      <c r="H3163" s="3" t="s">
        <v>2024</v>
      </c>
      <c r="I3163" s="3" t="s">
        <v>1818</v>
      </c>
      <c r="J3163" s="3">
        <v>328</v>
      </c>
      <c r="K3163" s="3" t="s">
        <v>181</v>
      </c>
      <c r="L3163" s="3" t="s">
        <v>27</v>
      </c>
      <c r="M3163" s="3" t="s">
        <v>4765</v>
      </c>
    </row>
    <row r="3164" ht="12.75" spans="2:13">
      <c r="B3164" s="3" t="s">
        <v>2848</v>
      </c>
      <c r="E3164" s="91" t="s">
        <v>10</v>
      </c>
      <c r="F3164" s="91" t="s">
        <v>2026</v>
      </c>
      <c r="G3164" s="3">
        <v>1992</v>
      </c>
      <c r="H3164" s="3" t="s">
        <v>2024</v>
      </c>
      <c r="I3164" s="3" t="s">
        <v>1818</v>
      </c>
      <c r="J3164" s="3">
        <v>328</v>
      </c>
      <c r="K3164" s="3" t="s">
        <v>181</v>
      </c>
      <c r="L3164" s="3" t="s">
        <v>27</v>
      </c>
      <c r="M3164" s="3" t="s">
        <v>4765</v>
      </c>
    </row>
    <row r="3165" ht="12.75" spans="2:13">
      <c r="B3165" s="3" t="s">
        <v>2848</v>
      </c>
      <c r="E3165" s="91" t="s">
        <v>10</v>
      </c>
      <c r="F3165" s="91" t="s">
        <v>2288</v>
      </c>
      <c r="G3165" s="3">
        <v>1992</v>
      </c>
      <c r="H3165" s="3" t="s">
        <v>2024</v>
      </c>
      <c r="I3165" s="3" t="s">
        <v>1818</v>
      </c>
      <c r="J3165" s="3">
        <v>328</v>
      </c>
      <c r="K3165" s="3" t="s">
        <v>181</v>
      </c>
      <c r="L3165" s="3" t="s">
        <v>14</v>
      </c>
      <c r="M3165" s="3" t="s">
        <v>4765</v>
      </c>
    </row>
    <row r="3166" ht="12.75" spans="2:13">
      <c r="B3166" s="3" t="s">
        <v>2848</v>
      </c>
      <c r="E3166" s="91" t="s">
        <v>10</v>
      </c>
      <c r="F3166" s="91" t="s">
        <v>2289</v>
      </c>
      <c r="G3166" s="3">
        <v>1992</v>
      </c>
      <c r="H3166" s="3" t="s">
        <v>2024</v>
      </c>
      <c r="I3166" s="3" t="s">
        <v>1818</v>
      </c>
      <c r="J3166" s="3">
        <v>328</v>
      </c>
      <c r="K3166" s="3" t="s">
        <v>181</v>
      </c>
      <c r="L3166" s="3" t="s">
        <v>14</v>
      </c>
      <c r="M3166" s="3" t="s">
        <v>4765</v>
      </c>
    </row>
    <row r="3167" ht="12.75" spans="2:13">
      <c r="B3167" s="3" t="s">
        <v>2848</v>
      </c>
      <c r="E3167" s="91" t="s">
        <v>10</v>
      </c>
      <c r="F3167" s="91" t="s">
        <v>2290</v>
      </c>
      <c r="G3167" s="3">
        <v>1992</v>
      </c>
      <c r="H3167" s="3" t="s">
        <v>2024</v>
      </c>
      <c r="I3167" s="3" t="s">
        <v>1818</v>
      </c>
      <c r="J3167" s="3">
        <v>328</v>
      </c>
      <c r="K3167" s="3" t="s">
        <v>181</v>
      </c>
      <c r="L3167" s="3" t="s">
        <v>14</v>
      </c>
      <c r="M3167" s="3" t="s">
        <v>4765</v>
      </c>
    </row>
    <row r="3168" ht="12.75" spans="2:13">
      <c r="B3168" s="3" t="s">
        <v>2848</v>
      </c>
      <c r="E3168" s="91" t="s">
        <v>10</v>
      </c>
      <c r="F3168" s="91" t="s">
        <v>2291</v>
      </c>
      <c r="G3168" s="3">
        <v>1992</v>
      </c>
      <c r="H3168" s="3" t="s">
        <v>2024</v>
      </c>
      <c r="I3168" s="3" t="s">
        <v>1818</v>
      </c>
      <c r="J3168" s="3">
        <v>328</v>
      </c>
      <c r="K3168" s="3" t="s">
        <v>181</v>
      </c>
      <c r="L3168" s="3" t="s">
        <v>14</v>
      </c>
      <c r="M3168" s="3" t="s">
        <v>4765</v>
      </c>
    </row>
    <row r="3169" ht="12.75" spans="2:13">
      <c r="B3169" s="3" t="s">
        <v>2848</v>
      </c>
      <c r="E3169" s="91" t="s">
        <v>10</v>
      </c>
      <c r="F3169" s="91" t="s">
        <v>2292</v>
      </c>
      <c r="G3169" s="3">
        <v>1992</v>
      </c>
      <c r="H3169" s="3" t="s">
        <v>2024</v>
      </c>
      <c r="I3169" s="3" t="s">
        <v>1818</v>
      </c>
      <c r="J3169" s="3">
        <v>328</v>
      </c>
      <c r="K3169" s="3" t="s">
        <v>181</v>
      </c>
      <c r="L3169" s="3" t="s">
        <v>14</v>
      </c>
      <c r="M3169" s="3" t="s">
        <v>4765</v>
      </c>
    </row>
    <row r="3170" ht="12.75" spans="2:13">
      <c r="B3170" s="3" t="s">
        <v>2848</v>
      </c>
      <c r="E3170" s="220"/>
      <c r="F3170" s="91" t="s">
        <v>2864</v>
      </c>
      <c r="G3170" s="3">
        <v>1988</v>
      </c>
      <c r="H3170" s="3" t="s">
        <v>1072</v>
      </c>
      <c r="I3170" s="3" t="s">
        <v>2850</v>
      </c>
      <c r="J3170" s="3">
        <v>48</v>
      </c>
      <c r="K3170" s="3" t="s">
        <v>181</v>
      </c>
      <c r="L3170" s="3" t="s">
        <v>27</v>
      </c>
      <c r="M3170" s="3" t="s">
        <v>4765</v>
      </c>
    </row>
    <row r="3171" ht="12.75" spans="2:13">
      <c r="B3171" s="3" t="s">
        <v>2848</v>
      </c>
      <c r="E3171" s="220"/>
      <c r="F3171" s="91" t="s">
        <v>2865</v>
      </c>
      <c r="G3171" s="3">
        <v>1988</v>
      </c>
      <c r="H3171" s="3" t="s">
        <v>1072</v>
      </c>
      <c r="I3171" s="3" t="s">
        <v>2850</v>
      </c>
      <c r="J3171" s="3">
        <v>48</v>
      </c>
      <c r="K3171" s="3" t="s">
        <v>181</v>
      </c>
      <c r="L3171" s="3" t="s">
        <v>27</v>
      </c>
      <c r="M3171" s="3" t="s">
        <v>4765</v>
      </c>
    </row>
    <row r="3172" ht="12.75" spans="2:13">
      <c r="B3172" s="3" t="s">
        <v>2848</v>
      </c>
      <c r="E3172" s="220"/>
      <c r="F3172" s="91" t="s">
        <v>1248</v>
      </c>
      <c r="G3172" s="3">
        <v>1987</v>
      </c>
      <c r="H3172" s="3" t="s">
        <v>166</v>
      </c>
      <c r="I3172" s="3" t="s">
        <v>1088</v>
      </c>
      <c r="J3172" s="3">
        <v>320</v>
      </c>
      <c r="K3172" s="3" t="s">
        <v>181</v>
      </c>
      <c r="L3172" s="3" t="s">
        <v>14</v>
      </c>
      <c r="M3172" s="3" t="s">
        <v>3770</v>
      </c>
    </row>
    <row r="3173" ht="12.75" spans="2:13">
      <c r="B3173" s="3" t="s">
        <v>2848</v>
      </c>
      <c r="E3173" s="220"/>
      <c r="F3173" s="91" t="s">
        <v>3763</v>
      </c>
      <c r="G3173" s="3">
        <v>1987</v>
      </c>
      <c r="H3173" s="3" t="s">
        <v>166</v>
      </c>
      <c r="I3173" s="3" t="s">
        <v>3764</v>
      </c>
      <c r="J3173" s="3">
        <v>757</v>
      </c>
      <c r="K3173" s="3" t="s">
        <v>181</v>
      </c>
      <c r="L3173" s="3" t="s">
        <v>27</v>
      </c>
      <c r="M3173" s="6"/>
    </row>
    <row r="3174" ht="12.75" spans="2:13">
      <c r="B3174" s="3" t="s">
        <v>2848</v>
      </c>
      <c r="E3174" s="220"/>
      <c r="F3174" s="91" t="s">
        <v>3765</v>
      </c>
      <c r="G3174" s="3">
        <v>1988</v>
      </c>
      <c r="H3174" s="3" t="s">
        <v>1072</v>
      </c>
      <c r="I3174" s="3" t="s">
        <v>3671</v>
      </c>
      <c r="J3174" s="3">
        <v>539</v>
      </c>
      <c r="K3174" s="3" t="s">
        <v>181</v>
      </c>
      <c r="L3174" s="3" t="s">
        <v>14</v>
      </c>
      <c r="M3174" s="6"/>
    </row>
    <row r="3175" ht="12.75" spans="2:13">
      <c r="B3175" s="3" t="s">
        <v>2848</v>
      </c>
      <c r="E3175" s="220"/>
      <c r="F3175" s="91" t="s">
        <v>3766</v>
      </c>
      <c r="G3175" s="3">
        <v>1987</v>
      </c>
      <c r="H3175" s="3" t="s">
        <v>166</v>
      </c>
      <c r="I3175" s="3" t="s">
        <v>568</v>
      </c>
      <c r="J3175" s="3">
        <v>170</v>
      </c>
      <c r="K3175" s="3" t="s">
        <v>1352</v>
      </c>
      <c r="L3175" s="3" t="s">
        <v>27</v>
      </c>
      <c r="M3175" s="3" t="s">
        <v>3770</v>
      </c>
    </row>
    <row r="3176" ht="12.75" spans="2:13">
      <c r="B3176" s="3" t="s">
        <v>2848</v>
      </c>
      <c r="E3176" s="220"/>
      <c r="F3176" s="91" t="s">
        <v>1351</v>
      </c>
      <c r="G3176" s="3">
        <v>1987</v>
      </c>
      <c r="H3176" s="3" t="s">
        <v>166</v>
      </c>
      <c r="I3176" s="3" t="s">
        <v>568</v>
      </c>
      <c r="J3176" s="3">
        <v>170</v>
      </c>
      <c r="K3176" s="3" t="s">
        <v>1352</v>
      </c>
      <c r="L3176" s="3" t="s">
        <v>14</v>
      </c>
      <c r="M3176" s="3" t="s">
        <v>3770</v>
      </c>
    </row>
    <row r="3177" ht="12.75" spans="2:13">
      <c r="B3177" s="3" t="s">
        <v>2848</v>
      </c>
      <c r="E3177" s="220"/>
      <c r="F3177" s="91" t="s">
        <v>4729</v>
      </c>
      <c r="G3177" s="3">
        <v>1984</v>
      </c>
      <c r="H3177" s="3" t="s">
        <v>166</v>
      </c>
      <c r="I3177" s="3" t="s">
        <v>4590</v>
      </c>
      <c r="J3177" s="3">
        <v>51</v>
      </c>
      <c r="K3177" s="3" t="s">
        <v>181</v>
      </c>
      <c r="L3177" s="3" t="s">
        <v>27</v>
      </c>
      <c r="M3177" s="3" t="s">
        <v>3771</v>
      </c>
    </row>
    <row r="3178" ht="12.75" spans="2:13">
      <c r="B3178" s="3" t="s">
        <v>2848</v>
      </c>
      <c r="E3178" s="220"/>
      <c r="F3178" s="91" t="s">
        <v>4730</v>
      </c>
      <c r="G3178" s="3">
        <v>1984</v>
      </c>
      <c r="H3178" s="3" t="s">
        <v>166</v>
      </c>
      <c r="I3178" s="3" t="s">
        <v>4590</v>
      </c>
      <c r="J3178" s="3">
        <v>51</v>
      </c>
      <c r="K3178" s="3" t="s">
        <v>181</v>
      </c>
      <c r="L3178" s="3" t="s">
        <v>27</v>
      </c>
      <c r="M3178" s="3" t="s">
        <v>3771</v>
      </c>
    </row>
    <row r="3179" ht="12.75" spans="2:13">
      <c r="B3179" s="3" t="s">
        <v>2848</v>
      </c>
      <c r="E3179" s="220"/>
      <c r="F3179" s="91" t="s">
        <v>3007</v>
      </c>
      <c r="G3179" s="3">
        <v>1991</v>
      </c>
      <c r="H3179" s="3" t="s">
        <v>1794</v>
      </c>
      <c r="I3179" s="3" t="s">
        <v>1245</v>
      </c>
      <c r="J3179" s="3">
        <v>69</v>
      </c>
      <c r="K3179" s="3" t="s">
        <v>181</v>
      </c>
      <c r="L3179" s="3" t="s">
        <v>27</v>
      </c>
      <c r="M3179" s="3" t="s">
        <v>4765</v>
      </c>
    </row>
    <row r="3180" ht="12.75" spans="2:13">
      <c r="B3180" s="3" t="s">
        <v>2848</v>
      </c>
      <c r="E3180" s="220"/>
      <c r="F3180" s="91" t="s">
        <v>3057</v>
      </c>
      <c r="G3180" s="3">
        <v>1990</v>
      </c>
      <c r="H3180" s="3" t="s">
        <v>1072</v>
      </c>
      <c r="I3180" s="3" t="s">
        <v>1989</v>
      </c>
      <c r="J3180" s="3">
        <v>1</v>
      </c>
      <c r="K3180" s="3" t="s">
        <v>3058</v>
      </c>
      <c r="L3180" s="3" t="s">
        <v>27</v>
      </c>
      <c r="M3180" s="3" t="s">
        <v>4765</v>
      </c>
    </row>
    <row r="3181" ht="12.75" spans="2:13">
      <c r="B3181" s="3" t="s">
        <v>2848</v>
      </c>
      <c r="E3181" s="220"/>
      <c r="F3181" s="91" t="s">
        <v>2866</v>
      </c>
      <c r="G3181" s="3">
        <v>1989</v>
      </c>
      <c r="H3181" s="3" t="s">
        <v>1072</v>
      </c>
      <c r="I3181" s="3" t="s">
        <v>2363</v>
      </c>
      <c r="J3181" s="3">
        <v>23</v>
      </c>
      <c r="K3181" s="3" t="s">
        <v>181</v>
      </c>
      <c r="L3181" s="3" t="s">
        <v>170</v>
      </c>
      <c r="M3181" s="3" t="s">
        <v>4765</v>
      </c>
    </row>
    <row r="3182" ht="12.75" spans="2:13">
      <c r="B3182" s="3" t="s">
        <v>2848</v>
      </c>
      <c r="E3182" s="220"/>
      <c r="F3182" s="91" t="s">
        <v>2867</v>
      </c>
      <c r="G3182" s="3">
        <v>1989</v>
      </c>
      <c r="H3182" s="3" t="s">
        <v>1072</v>
      </c>
      <c r="I3182" s="3" t="s">
        <v>2363</v>
      </c>
      <c r="J3182" s="3">
        <v>23</v>
      </c>
      <c r="K3182" s="3" t="s">
        <v>181</v>
      </c>
      <c r="L3182" s="3" t="s">
        <v>27</v>
      </c>
      <c r="M3182" s="3" t="s">
        <v>4765</v>
      </c>
    </row>
    <row r="3183" ht="12.75" spans="2:13">
      <c r="B3183" s="3" t="s">
        <v>2848</v>
      </c>
      <c r="E3183" s="220"/>
      <c r="F3183" s="91" t="s">
        <v>2868</v>
      </c>
      <c r="G3183" s="3">
        <v>1989</v>
      </c>
      <c r="H3183" s="3" t="s">
        <v>1072</v>
      </c>
      <c r="I3183" s="3" t="s">
        <v>2363</v>
      </c>
      <c r="J3183" s="3">
        <v>23</v>
      </c>
      <c r="K3183" s="3" t="s">
        <v>181</v>
      </c>
      <c r="L3183" s="3" t="s">
        <v>27</v>
      </c>
      <c r="M3183" s="3" t="s">
        <v>4765</v>
      </c>
    </row>
    <row r="3184" ht="12.75" spans="2:13">
      <c r="B3184" s="3" t="s">
        <v>2848</v>
      </c>
      <c r="E3184" s="220"/>
      <c r="F3184" s="91" t="s">
        <v>2869</v>
      </c>
      <c r="G3184" s="3">
        <v>1989</v>
      </c>
      <c r="H3184" s="3" t="s">
        <v>1072</v>
      </c>
      <c r="I3184" s="3" t="s">
        <v>1936</v>
      </c>
      <c r="J3184" s="3">
        <v>61</v>
      </c>
      <c r="K3184" s="3" t="s">
        <v>181</v>
      </c>
      <c r="L3184" s="3" t="s">
        <v>27</v>
      </c>
      <c r="M3184" s="3" t="s">
        <v>4765</v>
      </c>
    </row>
    <row r="3185" ht="12.75" spans="2:13">
      <c r="B3185" s="3" t="s">
        <v>2848</v>
      </c>
      <c r="E3185" s="220"/>
      <c r="F3185" s="91" t="s">
        <v>3008</v>
      </c>
      <c r="G3185" s="3">
        <v>1989</v>
      </c>
      <c r="H3185" s="3" t="s">
        <v>1072</v>
      </c>
      <c r="I3185" s="3" t="s">
        <v>1910</v>
      </c>
      <c r="J3185" s="3">
        <v>100</v>
      </c>
      <c r="K3185" s="3" t="s">
        <v>181</v>
      </c>
      <c r="L3185" s="3" t="s">
        <v>27</v>
      </c>
      <c r="M3185" s="3" t="s">
        <v>4765</v>
      </c>
    </row>
    <row r="3186" ht="12.75" spans="2:13">
      <c r="B3186" s="3" t="s">
        <v>2848</v>
      </c>
      <c r="E3186" s="220"/>
      <c r="F3186" s="91" t="s">
        <v>3009</v>
      </c>
      <c r="G3186" s="3">
        <v>1989</v>
      </c>
      <c r="H3186" s="3" t="s">
        <v>1072</v>
      </c>
      <c r="I3186" s="3" t="s">
        <v>1926</v>
      </c>
      <c r="J3186" s="3">
        <v>8</v>
      </c>
      <c r="K3186" s="3" t="s">
        <v>181</v>
      </c>
      <c r="L3186" s="3" t="s">
        <v>27</v>
      </c>
      <c r="M3186" s="3" t="s">
        <v>4765</v>
      </c>
    </row>
    <row r="3187" ht="12.75" spans="2:13">
      <c r="B3187" s="3" t="s">
        <v>2848</v>
      </c>
      <c r="E3187" s="220"/>
      <c r="F3187" s="91" t="s">
        <v>3010</v>
      </c>
      <c r="G3187" s="3">
        <v>1989</v>
      </c>
      <c r="H3187" s="3" t="s">
        <v>1072</v>
      </c>
      <c r="I3187" s="3" t="s">
        <v>1926</v>
      </c>
      <c r="J3187" s="3">
        <v>8</v>
      </c>
      <c r="K3187" s="3" t="s">
        <v>181</v>
      </c>
      <c r="L3187" s="3" t="s">
        <v>27</v>
      </c>
      <c r="M3187" s="3" t="s">
        <v>4765</v>
      </c>
    </row>
    <row r="3188" ht="12.75" spans="2:13">
      <c r="B3188" s="3" t="s">
        <v>2848</v>
      </c>
      <c r="E3188" s="220"/>
      <c r="F3188" s="91" t="s">
        <v>3011</v>
      </c>
      <c r="G3188" s="3">
        <v>1989</v>
      </c>
      <c r="H3188" s="3" t="s">
        <v>1072</v>
      </c>
      <c r="I3188" s="3" t="s">
        <v>1926</v>
      </c>
      <c r="J3188" s="3">
        <v>8</v>
      </c>
      <c r="K3188" s="3" t="s">
        <v>181</v>
      </c>
      <c r="L3188" s="3" t="s">
        <v>27</v>
      </c>
      <c r="M3188" s="3" t="s">
        <v>4765</v>
      </c>
    </row>
    <row r="3189" ht="12.75" spans="2:13">
      <c r="B3189" s="3" t="s">
        <v>2848</v>
      </c>
      <c r="E3189" s="220"/>
      <c r="F3189" s="91" t="s">
        <v>3012</v>
      </c>
      <c r="G3189" s="3">
        <v>1989</v>
      </c>
      <c r="H3189" s="3" t="s">
        <v>1072</v>
      </c>
      <c r="I3189" s="3" t="s">
        <v>1926</v>
      </c>
      <c r="J3189" s="3">
        <v>8</v>
      </c>
      <c r="K3189" s="3" t="s">
        <v>181</v>
      </c>
      <c r="L3189" s="3" t="s">
        <v>27</v>
      </c>
      <c r="M3189" s="3" t="s">
        <v>4765</v>
      </c>
    </row>
    <row r="3190" ht="12.75" spans="2:13">
      <c r="B3190" s="3" t="s">
        <v>2848</v>
      </c>
      <c r="E3190" s="220"/>
      <c r="F3190" s="91" t="s">
        <v>1925</v>
      </c>
      <c r="G3190" s="3">
        <v>1989</v>
      </c>
      <c r="H3190" s="3" t="s">
        <v>1072</v>
      </c>
      <c r="I3190" s="3" t="s">
        <v>1926</v>
      </c>
      <c r="J3190" s="3">
        <v>8</v>
      </c>
      <c r="K3190" s="3" t="s">
        <v>181</v>
      </c>
      <c r="L3190" s="3" t="s">
        <v>14</v>
      </c>
      <c r="M3190" s="3" t="s">
        <v>4765</v>
      </c>
    </row>
    <row r="3191" ht="12.75" spans="2:13">
      <c r="B3191" s="3" t="s">
        <v>2848</v>
      </c>
      <c r="E3191" s="220"/>
      <c r="F3191" s="91" t="s">
        <v>1927</v>
      </c>
      <c r="G3191" s="3">
        <v>1989</v>
      </c>
      <c r="H3191" s="3" t="s">
        <v>1072</v>
      </c>
      <c r="I3191" s="3" t="s">
        <v>1926</v>
      </c>
      <c r="J3191" s="3">
        <v>8</v>
      </c>
      <c r="K3191" s="3" t="s">
        <v>181</v>
      </c>
      <c r="L3191" s="3" t="s">
        <v>14</v>
      </c>
      <c r="M3191" s="3" t="s">
        <v>4765</v>
      </c>
    </row>
    <row r="3192" ht="12.75" spans="2:13">
      <c r="B3192" s="3" t="s">
        <v>2848</v>
      </c>
      <c r="E3192" s="220"/>
      <c r="F3192" s="91" t="s">
        <v>1928</v>
      </c>
      <c r="G3192" s="3">
        <v>1989</v>
      </c>
      <c r="H3192" s="3" t="s">
        <v>1072</v>
      </c>
      <c r="I3192" s="3" t="s">
        <v>1926</v>
      </c>
      <c r="J3192" s="3">
        <v>8</v>
      </c>
      <c r="K3192" s="3" t="s">
        <v>181</v>
      </c>
      <c r="L3192" s="3" t="s">
        <v>14</v>
      </c>
      <c r="M3192" s="3" t="s">
        <v>4765</v>
      </c>
    </row>
    <row r="3193" ht="12.75" spans="2:13">
      <c r="B3193" s="3" t="s">
        <v>2848</v>
      </c>
      <c r="E3193" s="220"/>
      <c r="F3193" s="91" t="s">
        <v>1929</v>
      </c>
      <c r="G3193" s="3">
        <v>1989</v>
      </c>
      <c r="H3193" s="3" t="s">
        <v>1072</v>
      </c>
      <c r="I3193" s="3" t="s">
        <v>1926</v>
      </c>
      <c r="J3193" s="3">
        <v>8</v>
      </c>
      <c r="K3193" s="3" t="s">
        <v>181</v>
      </c>
      <c r="L3193" s="3" t="s">
        <v>14</v>
      </c>
      <c r="M3193" s="3" t="s">
        <v>4765</v>
      </c>
    </row>
    <row r="3194" ht="12.75" spans="2:13">
      <c r="B3194" s="3" t="s">
        <v>2848</v>
      </c>
      <c r="E3194" s="220"/>
      <c r="F3194" s="91" t="s">
        <v>1930</v>
      </c>
      <c r="G3194" s="3">
        <v>1989</v>
      </c>
      <c r="H3194" s="3" t="s">
        <v>1072</v>
      </c>
      <c r="I3194" s="3" t="s">
        <v>1926</v>
      </c>
      <c r="J3194" s="3">
        <v>8</v>
      </c>
      <c r="K3194" s="3" t="s">
        <v>181</v>
      </c>
      <c r="L3194" s="3" t="s">
        <v>14</v>
      </c>
      <c r="M3194" s="3" t="s">
        <v>4765</v>
      </c>
    </row>
    <row r="3195" ht="12.75" spans="2:13">
      <c r="B3195" s="3" t="s">
        <v>2848</v>
      </c>
      <c r="E3195" s="220"/>
      <c r="F3195" s="91" t="s">
        <v>3013</v>
      </c>
      <c r="G3195" s="3">
        <v>1989</v>
      </c>
      <c r="H3195" s="3" t="s">
        <v>1072</v>
      </c>
      <c r="I3195" s="3" t="s">
        <v>1245</v>
      </c>
      <c r="J3195" s="3">
        <v>3</v>
      </c>
      <c r="K3195" s="3" t="s">
        <v>776</v>
      </c>
      <c r="L3195" s="3" t="s">
        <v>170</v>
      </c>
      <c r="M3195" s="3" t="s">
        <v>4765</v>
      </c>
    </row>
    <row r="3196" ht="12.75" spans="2:13">
      <c r="B3196" s="3" t="s">
        <v>2848</v>
      </c>
      <c r="E3196" s="220"/>
      <c r="F3196" s="91" t="s">
        <v>2870</v>
      </c>
      <c r="G3196" s="3">
        <v>1990</v>
      </c>
      <c r="H3196" s="3" t="s">
        <v>1072</v>
      </c>
      <c r="I3196" s="3" t="s">
        <v>1857</v>
      </c>
      <c r="J3196" s="3">
        <v>1</v>
      </c>
      <c r="K3196" s="3" t="s">
        <v>1920</v>
      </c>
      <c r="L3196" s="3" t="s">
        <v>27</v>
      </c>
      <c r="M3196" s="3" t="s">
        <v>4765</v>
      </c>
    </row>
    <row r="3197" ht="12.75" spans="2:13">
      <c r="B3197" s="3" t="s">
        <v>2848</v>
      </c>
      <c r="E3197" s="220"/>
      <c r="F3197" s="91" t="s">
        <v>2871</v>
      </c>
      <c r="G3197" s="3">
        <v>1990</v>
      </c>
      <c r="H3197" s="3" t="s">
        <v>1072</v>
      </c>
      <c r="I3197" s="3" t="s">
        <v>1857</v>
      </c>
      <c r="J3197" s="3">
        <v>1</v>
      </c>
      <c r="K3197" s="3" t="s">
        <v>1920</v>
      </c>
      <c r="L3197" s="3" t="s">
        <v>27</v>
      </c>
      <c r="M3197" s="3" t="s">
        <v>4765</v>
      </c>
    </row>
    <row r="3198" ht="12.75" spans="2:13">
      <c r="B3198" s="3" t="s">
        <v>2848</v>
      </c>
      <c r="E3198" s="220"/>
      <c r="F3198" s="91" t="s">
        <v>2872</v>
      </c>
      <c r="G3198" s="3">
        <v>1990</v>
      </c>
      <c r="H3198" s="3" t="s">
        <v>1072</v>
      </c>
      <c r="I3198" s="3" t="s">
        <v>1986</v>
      </c>
      <c r="J3198" s="3">
        <v>4</v>
      </c>
      <c r="K3198" s="3" t="s">
        <v>1920</v>
      </c>
      <c r="L3198" s="3" t="s">
        <v>27</v>
      </c>
      <c r="M3198" s="3" t="s">
        <v>4765</v>
      </c>
    </row>
    <row r="3199" ht="12.75" spans="2:13">
      <c r="B3199" s="3" t="s">
        <v>2848</v>
      </c>
      <c r="E3199" s="220"/>
      <c r="F3199" s="91" t="s">
        <v>1931</v>
      </c>
      <c r="G3199" s="3">
        <v>1988</v>
      </c>
      <c r="H3199" s="3" t="s">
        <v>1932</v>
      </c>
      <c r="I3199" s="3" t="s">
        <v>1933</v>
      </c>
      <c r="J3199" s="3">
        <v>67</v>
      </c>
      <c r="K3199" s="3" t="s">
        <v>210</v>
      </c>
      <c r="L3199" s="3" t="s">
        <v>27</v>
      </c>
      <c r="M3199" s="3" t="s">
        <v>4765</v>
      </c>
    </row>
    <row r="3200" ht="12.75" spans="2:13">
      <c r="B3200" s="3" t="s">
        <v>2848</v>
      </c>
      <c r="E3200" s="220"/>
      <c r="F3200" s="91" t="s">
        <v>2873</v>
      </c>
      <c r="G3200" s="3">
        <v>1988</v>
      </c>
      <c r="H3200" s="3" t="s">
        <v>1072</v>
      </c>
      <c r="I3200" s="3" t="s">
        <v>1910</v>
      </c>
      <c r="J3200" s="3">
        <v>80</v>
      </c>
      <c r="K3200" s="3" t="s">
        <v>181</v>
      </c>
      <c r="L3200" s="3" t="s">
        <v>170</v>
      </c>
      <c r="M3200" s="3" t="s">
        <v>4765</v>
      </c>
    </row>
    <row r="3201" ht="12.75" spans="2:13">
      <c r="B3201" s="3" t="s">
        <v>2848</v>
      </c>
      <c r="E3201" s="220"/>
      <c r="F3201" s="91" t="s">
        <v>2874</v>
      </c>
      <c r="G3201" s="3">
        <v>1988</v>
      </c>
      <c r="H3201" s="3" t="s">
        <v>1072</v>
      </c>
      <c r="I3201" s="3" t="s">
        <v>1857</v>
      </c>
      <c r="J3201" s="3">
        <v>129</v>
      </c>
      <c r="K3201" s="3" t="s">
        <v>1920</v>
      </c>
      <c r="L3201" s="3" t="s">
        <v>170</v>
      </c>
      <c r="M3201" s="3" t="s">
        <v>4765</v>
      </c>
    </row>
    <row r="3202" ht="12.75" spans="2:13">
      <c r="B3202" s="3" t="s">
        <v>2848</v>
      </c>
      <c r="E3202" s="220"/>
      <c r="F3202" s="91" t="s">
        <v>2027</v>
      </c>
      <c r="G3202" s="3">
        <v>1988</v>
      </c>
      <c r="H3202" s="3" t="s">
        <v>1072</v>
      </c>
      <c r="I3202" s="3" t="s">
        <v>1986</v>
      </c>
      <c r="J3202" s="3">
        <v>123</v>
      </c>
      <c r="K3202" s="3" t="s">
        <v>1920</v>
      </c>
      <c r="L3202" s="3" t="s">
        <v>27</v>
      </c>
      <c r="M3202" s="3" t="s">
        <v>4765</v>
      </c>
    </row>
    <row r="3203" ht="12.75" spans="2:13">
      <c r="B3203" s="3" t="s">
        <v>2848</v>
      </c>
      <c r="E3203" s="220"/>
      <c r="F3203" s="91" t="s">
        <v>2464</v>
      </c>
      <c r="G3203" s="3">
        <v>1988</v>
      </c>
      <c r="H3203" s="3" t="s">
        <v>1072</v>
      </c>
      <c r="I3203" s="3" t="s">
        <v>1245</v>
      </c>
      <c r="J3203" s="3">
        <v>120</v>
      </c>
      <c r="K3203" s="3" t="s">
        <v>1920</v>
      </c>
      <c r="L3203" s="3" t="s">
        <v>977</v>
      </c>
      <c r="M3203" s="3" t="s">
        <v>4765</v>
      </c>
    </row>
    <row r="3204" ht="12.75" spans="2:13">
      <c r="B3204" s="3" t="s">
        <v>2848</v>
      </c>
      <c r="E3204" s="220"/>
      <c r="F3204" s="91" t="s">
        <v>1934</v>
      </c>
      <c r="G3204" s="3">
        <v>1988</v>
      </c>
      <c r="H3204" s="3" t="s">
        <v>1072</v>
      </c>
      <c r="I3204" s="3" t="s">
        <v>1857</v>
      </c>
      <c r="J3204" s="3">
        <v>85</v>
      </c>
      <c r="K3204" s="3" t="s">
        <v>210</v>
      </c>
      <c r="L3204" s="3" t="s">
        <v>27</v>
      </c>
      <c r="M3204" s="3" t="s">
        <v>4765</v>
      </c>
    </row>
    <row r="3205" ht="12.75" spans="2:13">
      <c r="B3205" s="3" t="s">
        <v>2848</v>
      </c>
      <c r="E3205" s="220"/>
      <c r="F3205" s="91" t="s">
        <v>2875</v>
      </c>
      <c r="G3205" s="3">
        <v>1988</v>
      </c>
      <c r="H3205" s="3" t="s">
        <v>1072</v>
      </c>
      <c r="I3205" s="3" t="s">
        <v>2107</v>
      </c>
      <c r="J3205" s="3">
        <v>16</v>
      </c>
      <c r="K3205" s="3" t="s">
        <v>210</v>
      </c>
      <c r="L3205" s="3" t="s">
        <v>170</v>
      </c>
      <c r="M3205" s="3" t="s">
        <v>4765</v>
      </c>
    </row>
    <row r="3206" ht="12.75" spans="2:13">
      <c r="B3206" s="3" t="s">
        <v>2848</v>
      </c>
      <c r="E3206" s="220"/>
      <c r="F3206" s="91" t="s">
        <v>2876</v>
      </c>
      <c r="G3206" s="3">
        <v>1988</v>
      </c>
      <c r="H3206" s="3" t="s">
        <v>1072</v>
      </c>
      <c r="I3206" s="3" t="s">
        <v>2107</v>
      </c>
      <c r="J3206" s="3">
        <v>16</v>
      </c>
      <c r="K3206" s="3" t="s">
        <v>181</v>
      </c>
      <c r="L3206" s="3" t="s">
        <v>170</v>
      </c>
      <c r="M3206" s="3" t="s">
        <v>4765</v>
      </c>
    </row>
    <row r="3207" ht="12.75" spans="2:13">
      <c r="B3207" s="3" t="s">
        <v>2848</v>
      </c>
      <c r="E3207" s="220"/>
      <c r="F3207" s="91" t="s">
        <v>3014</v>
      </c>
      <c r="G3207" s="3">
        <v>1988</v>
      </c>
      <c r="H3207" s="3" t="s">
        <v>1072</v>
      </c>
      <c r="I3207" s="3" t="s">
        <v>3015</v>
      </c>
      <c r="J3207" s="3">
        <v>25</v>
      </c>
      <c r="K3207" s="3" t="s">
        <v>181</v>
      </c>
      <c r="L3207" s="3" t="s">
        <v>27</v>
      </c>
      <c r="M3207" s="3" t="s">
        <v>4765</v>
      </c>
    </row>
    <row r="3208" ht="12.75" spans="2:13">
      <c r="B3208" s="3" t="s">
        <v>2848</v>
      </c>
      <c r="E3208" s="220"/>
      <c r="F3208" s="91" t="s">
        <v>3016</v>
      </c>
      <c r="G3208" s="3">
        <v>1987</v>
      </c>
      <c r="H3208" s="3" t="s">
        <v>1072</v>
      </c>
      <c r="I3208" s="3" t="s">
        <v>1936</v>
      </c>
      <c r="J3208" s="3">
        <v>80</v>
      </c>
      <c r="K3208" s="3" t="s">
        <v>181</v>
      </c>
      <c r="L3208" s="3" t="s">
        <v>170</v>
      </c>
      <c r="M3208" s="3" t="s">
        <v>4765</v>
      </c>
    </row>
    <row r="3209" ht="12.75" spans="2:13">
      <c r="B3209" s="3" t="s">
        <v>2848</v>
      </c>
      <c r="E3209" s="220"/>
      <c r="F3209" s="91" t="s">
        <v>1935</v>
      </c>
      <c r="G3209" s="3">
        <v>1987</v>
      </c>
      <c r="H3209" s="3" t="s">
        <v>1072</v>
      </c>
      <c r="I3209" s="3" t="s">
        <v>1936</v>
      </c>
      <c r="J3209" s="3">
        <v>80</v>
      </c>
      <c r="K3209" s="3" t="s">
        <v>181</v>
      </c>
      <c r="L3209" s="3" t="s">
        <v>27</v>
      </c>
      <c r="M3209" s="3" t="s">
        <v>4765</v>
      </c>
    </row>
    <row r="3210" ht="12.75" spans="2:13">
      <c r="B3210" s="3" t="s">
        <v>2848</v>
      </c>
      <c r="E3210" s="220"/>
      <c r="F3210" s="91" t="s">
        <v>2877</v>
      </c>
      <c r="G3210" s="3">
        <v>1987</v>
      </c>
      <c r="H3210" s="3" t="s">
        <v>1072</v>
      </c>
      <c r="I3210" s="3" t="s">
        <v>1936</v>
      </c>
      <c r="J3210" s="3">
        <v>80</v>
      </c>
      <c r="K3210" s="3" t="s">
        <v>181</v>
      </c>
      <c r="L3210" s="3" t="s">
        <v>977</v>
      </c>
      <c r="M3210" s="3" t="s">
        <v>4765</v>
      </c>
    </row>
    <row r="3211" ht="12.75" spans="2:13">
      <c r="B3211" s="3" t="s">
        <v>2848</v>
      </c>
      <c r="E3211" s="220"/>
      <c r="F3211" s="91" t="s">
        <v>3059</v>
      </c>
      <c r="G3211" s="3">
        <v>1987</v>
      </c>
      <c r="H3211" s="3" t="s">
        <v>1072</v>
      </c>
      <c r="I3211" s="3" t="s">
        <v>2900</v>
      </c>
      <c r="J3211" s="3">
        <v>68</v>
      </c>
      <c r="K3211" s="3" t="s">
        <v>181</v>
      </c>
      <c r="L3211" s="3" t="s">
        <v>27</v>
      </c>
      <c r="M3211" s="3" t="s">
        <v>4765</v>
      </c>
    </row>
    <row r="3212" ht="12.75" spans="2:13">
      <c r="B3212" s="3" t="s">
        <v>2848</v>
      </c>
      <c r="E3212" s="220"/>
      <c r="F3212" s="91" t="s">
        <v>2878</v>
      </c>
      <c r="G3212" s="3">
        <v>1987</v>
      </c>
      <c r="H3212" s="3" t="s">
        <v>1072</v>
      </c>
      <c r="I3212" s="3" t="s">
        <v>2012</v>
      </c>
      <c r="J3212" s="3">
        <v>106</v>
      </c>
      <c r="K3212" s="3" t="s">
        <v>181</v>
      </c>
      <c r="L3212" s="3" t="s">
        <v>170</v>
      </c>
      <c r="M3212" s="3" t="s">
        <v>4765</v>
      </c>
    </row>
    <row r="3213" ht="12.75" spans="2:13">
      <c r="B3213" s="3" t="s">
        <v>2848</v>
      </c>
      <c r="E3213" s="220"/>
      <c r="F3213" s="91" t="s">
        <v>3035</v>
      </c>
      <c r="G3213" s="3">
        <v>1987</v>
      </c>
      <c r="H3213" s="3" t="s">
        <v>1072</v>
      </c>
      <c r="I3213" s="3" t="s">
        <v>1958</v>
      </c>
      <c r="J3213" s="3">
        <v>8</v>
      </c>
      <c r="K3213" s="3" t="s">
        <v>2065</v>
      </c>
      <c r="L3213" s="3" t="s">
        <v>170</v>
      </c>
      <c r="M3213" s="3" t="s">
        <v>4765</v>
      </c>
    </row>
    <row r="3214" ht="12.75" spans="2:13">
      <c r="B3214" s="3" t="s">
        <v>2848</v>
      </c>
      <c r="E3214" s="220"/>
      <c r="F3214" s="91" t="s">
        <v>2028</v>
      </c>
      <c r="G3214" s="3">
        <v>1981</v>
      </c>
      <c r="H3214" s="3" t="s">
        <v>166</v>
      </c>
      <c r="I3214" s="3" t="s">
        <v>1926</v>
      </c>
      <c r="J3214" s="3">
        <v>101</v>
      </c>
      <c r="K3214" s="3" t="s">
        <v>2029</v>
      </c>
      <c r="L3214" s="3" t="s">
        <v>170</v>
      </c>
      <c r="M3214" s="3" t="s">
        <v>4765</v>
      </c>
    </row>
    <row r="3215" ht="12.75" spans="2:13">
      <c r="B3215" s="3" t="s">
        <v>2848</v>
      </c>
      <c r="E3215" s="220"/>
      <c r="F3215" s="91" t="s">
        <v>2030</v>
      </c>
      <c r="G3215" s="3">
        <v>1981</v>
      </c>
      <c r="H3215" s="3" t="s">
        <v>166</v>
      </c>
      <c r="I3215" s="3" t="s">
        <v>1926</v>
      </c>
      <c r="J3215" s="3">
        <v>101</v>
      </c>
      <c r="K3215" s="3" t="s">
        <v>2029</v>
      </c>
      <c r="L3215" s="3" t="s">
        <v>170</v>
      </c>
      <c r="M3215" s="3" t="s">
        <v>4765</v>
      </c>
    </row>
    <row r="3216" ht="12.75" spans="2:13">
      <c r="B3216" s="3" t="s">
        <v>2848</v>
      </c>
      <c r="E3216" s="220"/>
      <c r="F3216" s="91" t="s">
        <v>2031</v>
      </c>
      <c r="G3216" s="3">
        <v>1989</v>
      </c>
      <c r="H3216" s="3" t="s">
        <v>1988</v>
      </c>
      <c r="I3216" s="3" t="s">
        <v>1989</v>
      </c>
      <c r="J3216" s="3">
        <v>138</v>
      </c>
      <c r="K3216" s="3" t="s">
        <v>181</v>
      </c>
      <c r="L3216" s="3" t="s">
        <v>27</v>
      </c>
      <c r="M3216" s="3" t="s">
        <v>4765</v>
      </c>
    </row>
    <row r="3217" ht="12.75" spans="2:13">
      <c r="B3217" s="3" t="s">
        <v>2848</v>
      </c>
      <c r="E3217" s="220"/>
      <c r="F3217" s="91" t="s">
        <v>3022</v>
      </c>
      <c r="G3217" s="3">
        <v>1989</v>
      </c>
      <c r="H3217" s="3" t="s">
        <v>1988</v>
      </c>
      <c r="I3217" s="3" t="s">
        <v>1245</v>
      </c>
      <c r="J3217" s="3">
        <v>21</v>
      </c>
      <c r="K3217" s="3" t="s">
        <v>1920</v>
      </c>
      <c r="L3217" s="3" t="s">
        <v>27</v>
      </c>
      <c r="M3217" s="3" t="s">
        <v>4765</v>
      </c>
    </row>
    <row r="3218" ht="12.75" spans="2:13">
      <c r="B3218" s="3" t="s">
        <v>2848</v>
      </c>
      <c r="E3218" s="220"/>
      <c r="F3218" s="91" t="s">
        <v>3023</v>
      </c>
      <c r="G3218" s="3">
        <v>1989</v>
      </c>
      <c r="H3218" s="3" t="s">
        <v>1988</v>
      </c>
      <c r="I3218" s="3" t="s">
        <v>1245</v>
      </c>
      <c r="J3218" s="3">
        <v>21</v>
      </c>
      <c r="K3218" s="3" t="s">
        <v>1920</v>
      </c>
      <c r="L3218" s="3" t="s">
        <v>27</v>
      </c>
      <c r="M3218" s="3" t="s">
        <v>4765</v>
      </c>
    </row>
    <row r="3219" ht="12.75" spans="2:13">
      <c r="B3219" s="3" t="s">
        <v>2848</v>
      </c>
      <c r="E3219" s="220"/>
      <c r="F3219" s="91" t="s">
        <v>3024</v>
      </c>
      <c r="G3219" s="3">
        <v>1989</v>
      </c>
      <c r="H3219" s="3" t="s">
        <v>1988</v>
      </c>
      <c r="I3219" s="3" t="s">
        <v>1245</v>
      </c>
      <c r="J3219" s="3">
        <v>21</v>
      </c>
      <c r="K3219" s="3" t="s">
        <v>1920</v>
      </c>
      <c r="L3219" s="3" t="s">
        <v>27</v>
      </c>
      <c r="M3219" s="3" t="s">
        <v>4765</v>
      </c>
    </row>
    <row r="3220" ht="12.75" spans="2:13">
      <c r="B3220" s="3" t="s">
        <v>2848</v>
      </c>
      <c r="E3220" s="220"/>
      <c r="F3220" s="91" t="s">
        <v>2879</v>
      </c>
      <c r="G3220" s="3">
        <v>1991</v>
      </c>
      <c r="H3220" s="3" t="s">
        <v>1072</v>
      </c>
      <c r="I3220" s="3" t="s">
        <v>1245</v>
      </c>
      <c r="J3220" s="3">
        <v>211</v>
      </c>
      <c r="K3220" s="3" t="s">
        <v>181</v>
      </c>
      <c r="L3220" s="3" t="s">
        <v>170</v>
      </c>
      <c r="M3220" s="3" t="s">
        <v>4765</v>
      </c>
    </row>
    <row r="3221" ht="12.75" spans="2:13">
      <c r="B3221" s="3" t="s">
        <v>2848</v>
      </c>
      <c r="E3221" s="220"/>
      <c r="F3221" s="91" t="s">
        <v>3017</v>
      </c>
      <c r="G3221" s="3">
        <v>1991</v>
      </c>
      <c r="H3221" s="3" t="s">
        <v>1072</v>
      </c>
      <c r="I3221" s="3" t="s">
        <v>1245</v>
      </c>
      <c r="J3221" s="3">
        <v>211</v>
      </c>
      <c r="K3221" s="3" t="s">
        <v>181</v>
      </c>
      <c r="L3221" s="3" t="s">
        <v>27</v>
      </c>
      <c r="M3221" s="3" t="s">
        <v>4765</v>
      </c>
    </row>
    <row r="3222" ht="12.75" spans="2:13">
      <c r="B3222" s="3" t="s">
        <v>2848</v>
      </c>
      <c r="E3222" s="220"/>
      <c r="F3222" s="91" t="s">
        <v>2917</v>
      </c>
      <c r="G3222" s="3">
        <v>1990</v>
      </c>
      <c r="H3222" s="3" t="s">
        <v>2118</v>
      </c>
      <c r="I3222" s="3" t="s">
        <v>2097</v>
      </c>
      <c r="J3222" s="3">
        <v>365</v>
      </c>
      <c r="K3222" s="3" t="s">
        <v>181</v>
      </c>
      <c r="L3222" s="3" t="s">
        <v>14</v>
      </c>
      <c r="M3222" s="3" t="s">
        <v>4765</v>
      </c>
    </row>
    <row r="3223" ht="12.75" spans="2:13">
      <c r="B3223" s="3" t="s">
        <v>2848</v>
      </c>
      <c r="E3223" s="220"/>
      <c r="F3223" s="91" t="s">
        <v>2918</v>
      </c>
      <c r="G3223" s="3">
        <v>1990</v>
      </c>
      <c r="H3223" s="3" t="s">
        <v>2118</v>
      </c>
      <c r="I3223" s="3" t="s">
        <v>2097</v>
      </c>
      <c r="J3223" s="3">
        <v>365</v>
      </c>
      <c r="K3223" s="3" t="s">
        <v>181</v>
      </c>
      <c r="L3223" s="3" t="s">
        <v>14</v>
      </c>
      <c r="M3223" s="3" t="s">
        <v>4765</v>
      </c>
    </row>
    <row r="3224" ht="12.75" spans="2:13">
      <c r="B3224" s="3" t="s">
        <v>2848</v>
      </c>
      <c r="E3224" s="220"/>
      <c r="F3224" s="91" t="s">
        <v>2919</v>
      </c>
      <c r="G3224" s="3">
        <v>1990</v>
      </c>
      <c r="H3224" s="3" t="s">
        <v>2118</v>
      </c>
      <c r="I3224" s="3" t="s">
        <v>2097</v>
      </c>
      <c r="J3224" s="3">
        <v>365</v>
      </c>
      <c r="K3224" s="3" t="s">
        <v>181</v>
      </c>
      <c r="L3224" s="3" t="s">
        <v>14</v>
      </c>
      <c r="M3224" s="3" t="s">
        <v>4765</v>
      </c>
    </row>
    <row r="3225" ht="12.75" spans="2:13">
      <c r="B3225" s="3" t="s">
        <v>2848</v>
      </c>
      <c r="E3225" s="220"/>
      <c r="F3225" s="91" t="s">
        <v>2032</v>
      </c>
      <c r="G3225" s="3">
        <v>1989</v>
      </c>
      <c r="H3225" s="3" t="s">
        <v>1988</v>
      </c>
      <c r="I3225" s="3" t="s">
        <v>1245</v>
      </c>
      <c r="J3225" s="3">
        <v>21</v>
      </c>
      <c r="K3225" s="3" t="s">
        <v>1920</v>
      </c>
      <c r="L3225" s="3" t="s">
        <v>14</v>
      </c>
      <c r="M3225" s="3" t="s">
        <v>4765</v>
      </c>
    </row>
    <row r="3226" ht="12.75" spans="2:13">
      <c r="B3226" s="3" t="s">
        <v>2848</v>
      </c>
      <c r="E3226" s="220"/>
      <c r="F3226" s="91" t="s">
        <v>2033</v>
      </c>
      <c r="G3226" s="3">
        <v>1989</v>
      </c>
      <c r="H3226" s="3" t="s">
        <v>1988</v>
      </c>
      <c r="I3226" s="3" t="s">
        <v>1245</v>
      </c>
      <c r="J3226" s="3">
        <v>21</v>
      </c>
      <c r="K3226" s="3" t="s">
        <v>1920</v>
      </c>
      <c r="L3226" s="3" t="s">
        <v>14</v>
      </c>
      <c r="M3226" s="3" t="s">
        <v>4765</v>
      </c>
    </row>
    <row r="3227" ht="12.75" spans="2:13">
      <c r="B3227" s="3" t="s">
        <v>2848</v>
      </c>
      <c r="E3227" s="220"/>
      <c r="F3227" s="91" t="s">
        <v>2034</v>
      </c>
      <c r="G3227" s="3">
        <v>1989</v>
      </c>
      <c r="H3227" s="3" t="s">
        <v>1988</v>
      </c>
      <c r="I3227" s="3" t="s">
        <v>1245</v>
      </c>
      <c r="J3227" s="3">
        <v>21</v>
      </c>
      <c r="K3227" s="3" t="s">
        <v>1920</v>
      </c>
      <c r="L3227" s="3" t="s">
        <v>14</v>
      </c>
      <c r="M3227" s="3" t="s">
        <v>4765</v>
      </c>
    </row>
    <row r="3228" ht="12.75" spans="2:13">
      <c r="B3228" s="3" t="s">
        <v>2848</v>
      </c>
      <c r="E3228" s="220"/>
      <c r="F3228" s="91" t="s">
        <v>2233</v>
      </c>
      <c r="G3228" s="3">
        <v>1989</v>
      </c>
      <c r="H3228" s="3" t="s">
        <v>1988</v>
      </c>
      <c r="I3228" s="3" t="s">
        <v>1989</v>
      </c>
      <c r="J3228" s="3">
        <v>138</v>
      </c>
      <c r="K3228" s="3" t="s">
        <v>181</v>
      </c>
      <c r="L3228" s="3" t="s">
        <v>14</v>
      </c>
      <c r="M3228" s="3" t="s">
        <v>4765</v>
      </c>
    </row>
    <row r="3229" ht="12.75" spans="2:13">
      <c r="B3229" s="3" t="s">
        <v>2848</v>
      </c>
      <c r="E3229" s="220"/>
      <c r="F3229" s="91" t="s">
        <v>1353</v>
      </c>
      <c r="G3229" s="3">
        <v>1993</v>
      </c>
      <c r="H3229" s="3" t="s">
        <v>166</v>
      </c>
      <c r="I3229" s="3" t="s">
        <v>1113</v>
      </c>
      <c r="J3229" s="3">
        <v>98</v>
      </c>
      <c r="K3229" s="3" t="s">
        <v>181</v>
      </c>
      <c r="L3229" s="3" t="s">
        <v>27</v>
      </c>
      <c r="M3229" s="3" t="s">
        <v>3770</v>
      </c>
    </row>
    <row r="3230" ht="12.75" spans="2:13">
      <c r="B3230" s="3" t="s">
        <v>2848</v>
      </c>
      <c r="E3230" s="220"/>
      <c r="F3230" s="91" t="s">
        <v>1354</v>
      </c>
      <c r="G3230" s="3">
        <v>1993</v>
      </c>
      <c r="H3230" s="3" t="s">
        <v>166</v>
      </c>
      <c r="I3230" s="3" t="s">
        <v>1113</v>
      </c>
      <c r="J3230" s="3">
        <v>98</v>
      </c>
      <c r="K3230" s="3" t="s">
        <v>181</v>
      </c>
      <c r="L3230" s="3" t="s">
        <v>27</v>
      </c>
      <c r="M3230" s="3" t="s">
        <v>3770</v>
      </c>
    </row>
    <row r="3231" ht="12.75" spans="2:13">
      <c r="B3231" s="3" t="s">
        <v>2848</v>
      </c>
      <c r="E3231" s="220"/>
      <c r="F3231" s="91" t="s">
        <v>1355</v>
      </c>
      <c r="G3231" s="3">
        <v>1993</v>
      </c>
      <c r="H3231" s="3" t="s">
        <v>166</v>
      </c>
      <c r="I3231" s="3" t="s">
        <v>1113</v>
      </c>
      <c r="J3231" s="3">
        <v>98</v>
      </c>
      <c r="K3231" s="3" t="s">
        <v>181</v>
      </c>
      <c r="L3231" s="3" t="s">
        <v>27</v>
      </c>
      <c r="M3231" s="3" t="s">
        <v>3770</v>
      </c>
    </row>
    <row r="3232" ht="12.75" spans="2:13">
      <c r="B3232" s="3" t="s">
        <v>2848</v>
      </c>
      <c r="E3232" s="220"/>
      <c r="F3232" s="91" t="s">
        <v>1356</v>
      </c>
      <c r="G3232" s="3">
        <v>1993</v>
      </c>
      <c r="H3232" s="3" t="s">
        <v>166</v>
      </c>
      <c r="I3232" s="3" t="s">
        <v>1113</v>
      </c>
      <c r="J3232" s="3">
        <v>98</v>
      </c>
      <c r="K3232" s="3" t="s">
        <v>181</v>
      </c>
      <c r="L3232" s="3" t="s">
        <v>27</v>
      </c>
      <c r="M3232" s="3" t="s">
        <v>3770</v>
      </c>
    </row>
    <row r="3233" ht="12.75" spans="2:13">
      <c r="B3233" s="3" t="s">
        <v>2848</v>
      </c>
      <c r="E3233" s="220"/>
      <c r="F3233" s="91" t="s">
        <v>1357</v>
      </c>
      <c r="G3233" s="3">
        <v>1993</v>
      </c>
      <c r="H3233" s="3" t="s">
        <v>166</v>
      </c>
      <c r="I3233" s="3" t="s">
        <v>1113</v>
      </c>
      <c r="J3233" s="3">
        <v>98</v>
      </c>
      <c r="K3233" s="3" t="s">
        <v>181</v>
      </c>
      <c r="L3233" s="3" t="s">
        <v>27</v>
      </c>
      <c r="M3233" s="3" t="s">
        <v>3770</v>
      </c>
    </row>
    <row r="3234" ht="12.75" spans="2:13">
      <c r="B3234" s="3" t="s">
        <v>2848</v>
      </c>
      <c r="E3234" s="220"/>
      <c r="F3234" s="91" t="s">
        <v>1358</v>
      </c>
      <c r="G3234" s="3">
        <v>1993</v>
      </c>
      <c r="H3234" s="3" t="s">
        <v>166</v>
      </c>
      <c r="I3234" s="3" t="s">
        <v>1113</v>
      </c>
      <c r="J3234" s="3">
        <v>98</v>
      </c>
      <c r="K3234" s="3" t="s">
        <v>181</v>
      </c>
      <c r="L3234" s="3" t="s">
        <v>27</v>
      </c>
      <c r="M3234" s="3" t="s">
        <v>3770</v>
      </c>
    </row>
    <row r="3235" ht="12.75" spans="2:13">
      <c r="B3235" s="3" t="s">
        <v>2848</v>
      </c>
      <c r="E3235" s="220"/>
      <c r="F3235" s="91" t="s">
        <v>1359</v>
      </c>
      <c r="G3235" s="3">
        <v>1993</v>
      </c>
      <c r="H3235" s="3" t="s">
        <v>166</v>
      </c>
      <c r="I3235" s="3" t="s">
        <v>1113</v>
      </c>
      <c r="J3235" s="3">
        <v>98</v>
      </c>
      <c r="K3235" s="3" t="s">
        <v>181</v>
      </c>
      <c r="L3235" s="3" t="s">
        <v>27</v>
      </c>
      <c r="M3235" s="3" t="s">
        <v>3770</v>
      </c>
    </row>
    <row r="3236" ht="12.75" spans="2:13">
      <c r="B3236" s="3" t="s">
        <v>2848</v>
      </c>
      <c r="E3236" s="220"/>
      <c r="F3236" s="91" t="s">
        <v>1616</v>
      </c>
      <c r="G3236" s="3">
        <v>2007</v>
      </c>
      <c r="H3236" s="3" t="s">
        <v>166</v>
      </c>
      <c r="I3236" s="3" t="s">
        <v>1113</v>
      </c>
      <c r="J3236" s="3">
        <v>40</v>
      </c>
      <c r="K3236" s="3" t="s">
        <v>1450</v>
      </c>
      <c r="L3236" s="3" t="s">
        <v>14</v>
      </c>
      <c r="M3236" s="3" t="s">
        <v>3770</v>
      </c>
    </row>
    <row r="3237" ht="12.75" spans="2:13">
      <c r="B3237" s="3" t="s">
        <v>2848</v>
      </c>
      <c r="E3237" s="220"/>
      <c r="F3237" s="91" t="s">
        <v>1617</v>
      </c>
      <c r="G3237" s="3">
        <v>2007</v>
      </c>
      <c r="H3237" s="3" t="s">
        <v>166</v>
      </c>
      <c r="I3237" s="3" t="s">
        <v>1113</v>
      </c>
      <c r="J3237" s="3">
        <v>40</v>
      </c>
      <c r="K3237" s="3" t="s">
        <v>1450</v>
      </c>
      <c r="L3237" s="3" t="s">
        <v>14</v>
      </c>
      <c r="M3237" s="3" t="s">
        <v>3770</v>
      </c>
    </row>
    <row r="3238" ht="12.75" spans="2:13">
      <c r="B3238" s="3" t="s">
        <v>2848</v>
      </c>
      <c r="E3238" s="220"/>
      <c r="F3238" s="203" t="s">
        <v>1618</v>
      </c>
      <c r="G3238" s="65">
        <v>2007</v>
      </c>
      <c r="H3238" s="45" t="s">
        <v>166</v>
      </c>
      <c r="I3238" s="45" t="s">
        <v>1113</v>
      </c>
      <c r="J3238" s="65">
        <v>40</v>
      </c>
      <c r="K3238" s="45" t="s">
        <v>1450</v>
      </c>
      <c r="L3238" s="45" t="s">
        <v>14</v>
      </c>
      <c r="M3238" s="222" t="s">
        <v>3770</v>
      </c>
    </row>
    <row r="3239" ht="12.75" spans="2:13">
      <c r="B3239" s="3" t="s">
        <v>2848</v>
      </c>
      <c r="E3239" s="220"/>
      <c r="F3239" s="203" t="s">
        <v>1619</v>
      </c>
      <c r="G3239" s="65">
        <v>2007</v>
      </c>
      <c r="H3239" s="45" t="s">
        <v>166</v>
      </c>
      <c r="I3239" s="45" t="s">
        <v>1113</v>
      </c>
      <c r="J3239" s="65">
        <v>40</v>
      </c>
      <c r="K3239" s="45" t="s">
        <v>1450</v>
      </c>
      <c r="L3239" s="45" t="s">
        <v>14</v>
      </c>
      <c r="M3239" s="222" t="s">
        <v>3770</v>
      </c>
    </row>
    <row r="3240" ht="12.75" spans="2:13">
      <c r="B3240" s="3" t="s">
        <v>2848</v>
      </c>
      <c r="E3240" s="220"/>
      <c r="F3240" s="203" t="s">
        <v>1620</v>
      </c>
      <c r="G3240" s="65">
        <v>2007</v>
      </c>
      <c r="H3240" s="45" t="s">
        <v>166</v>
      </c>
      <c r="I3240" s="45" t="s">
        <v>1113</v>
      </c>
      <c r="J3240" s="65">
        <v>40</v>
      </c>
      <c r="K3240" s="45" t="s">
        <v>1450</v>
      </c>
      <c r="L3240" s="45" t="s">
        <v>14</v>
      </c>
      <c r="M3240" s="222" t="s">
        <v>3770</v>
      </c>
    </row>
    <row r="3241" ht="12.75" spans="2:13">
      <c r="B3241" s="3" t="s">
        <v>2848</v>
      </c>
      <c r="E3241" s="220"/>
      <c r="F3241" s="203" t="s">
        <v>1621</v>
      </c>
      <c r="G3241" s="65">
        <v>2007</v>
      </c>
      <c r="H3241" s="45" t="s">
        <v>166</v>
      </c>
      <c r="I3241" s="45" t="s">
        <v>1113</v>
      </c>
      <c r="J3241" s="65">
        <v>40</v>
      </c>
      <c r="K3241" s="45" t="s">
        <v>1450</v>
      </c>
      <c r="L3241" s="45" t="s">
        <v>14</v>
      </c>
      <c r="M3241" s="222" t="s">
        <v>3770</v>
      </c>
    </row>
    <row r="3242" ht="12.75" spans="2:13">
      <c r="B3242" s="3" t="s">
        <v>2848</v>
      </c>
      <c r="E3242" s="220"/>
      <c r="F3242" s="203" t="s">
        <v>1449</v>
      </c>
      <c r="G3242" s="65">
        <v>2007</v>
      </c>
      <c r="H3242" s="45" t="s">
        <v>166</v>
      </c>
      <c r="I3242" s="45" t="s">
        <v>1113</v>
      </c>
      <c r="J3242" s="65">
        <v>40</v>
      </c>
      <c r="K3242" s="45" t="s">
        <v>1450</v>
      </c>
      <c r="L3242" s="45" t="s">
        <v>27</v>
      </c>
      <c r="M3242" s="222" t="s">
        <v>3770</v>
      </c>
    </row>
    <row r="3243" ht="12.75" spans="2:13">
      <c r="B3243" s="3" t="s">
        <v>2848</v>
      </c>
      <c r="E3243" s="220"/>
      <c r="F3243" s="203" t="s">
        <v>1451</v>
      </c>
      <c r="G3243" s="65">
        <v>2007</v>
      </c>
      <c r="H3243" s="45" t="s">
        <v>166</v>
      </c>
      <c r="I3243" s="45" t="s">
        <v>1113</v>
      </c>
      <c r="J3243" s="65">
        <v>40</v>
      </c>
      <c r="K3243" s="45" t="s">
        <v>1450</v>
      </c>
      <c r="L3243" s="45" t="s">
        <v>27</v>
      </c>
      <c r="M3243" s="222" t="s">
        <v>3770</v>
      </c>
    </row>
    <row r="3244" ht="12.75" spans="2:13">
      <c r="B3244" s="3" t="s">
        <v>2848</v>
      </c>
      <c r="E3244" s="220"/>
      <c r="F3244" s="203" t="s">
        <v>1452</v>
      </c>
      <c r="G3244" s="65">
        <v>2007</v>
      </c>
      <c r="H3244" s="45" t="s">
        <v>166</v>
      </c>
      <c r="I3244" s="45" t="s">
        <v>1113</v>
      </c>
      <c r="J3244" s="65">
        <v>40</v>
      </c>
      <c r="K3244" s="45" t="s">
        <v>1453</v>
      </c>
      <c r="L3244" s="45" t="s">
        <v>27</v>
      </c>
      <c r="M3244" s="222" t="s">
        <v>3770</v>
      </c>
    </row>
    <row r="3245" ht="12.75" spans="2:13">
      <c r="B3245" s="3" t="s">
        <v>2848</v>
      </c>
      <c r="E3245" s="220"/>
      <c r="F3245" s="91" t="s">
        <v>1576</v>
      </c>
      <c r="G3245" s="3">
        <v>1993</v>
      </c>
      <c r="H3245" s="3" t="s">
        <v>166</v>
      </c>
      <c r="I3245" s="3" t="s">
        <v>1113</v>
      </c>
      <c r="J3245" s="3">
        <v>98</v>
      </c>
      <c r="K3245" s="3" t="s">
        <v>181</v>
      </c>
      <c r="L3245" s="3" t="s">
        <v>14</v>
      </c>
      <c r="M3245" s="3" t="s">
        <v>3770</v>
      </c>
    </row>
    <row r="3246" ht="12.75" spans="2:13">
      <c r="B3246" s="3" t="s">
        <v>2848</v>
      </c>
      <c r="E3246" s="220"/>
      <c r="F3246" s="91" t="s">
        <v>1577</v>
      </c>
      <c r="G3246" s="3">
        <v>1993</v>
      </c>
      <c r="H3246" s="3" t="s">
        <v>166</v>
      </c>
      <c r="I3246" s="3" t="s">
        <v>1113</v>
      </c>
      <c r="J3246" s="3">
        <v>98</v>
      </c>
      <c r="K3246" s="3" t="s">
        <v>181</v>
      </c>
      <c r="L3246" s="3" t="s">
        <v>14</v>
      </c>
      <c r="M3246" s="3" t="s">
        <v>3770</v>
      </c>
    </row>
    <row r="3247" ht="12.75" spans="2:13">
      <c r="B3247" s="3" t="s">
        <v>2848</v>
      </c>
      <c r="E3247" s="91" t="s">
        <v>66</v>
      </c>
      <c r="F3247" s="91" t="s">
        <v>1536</v>
      </c>
      <c r="G3247" s="3">
        <v>1993</v>
      </c>
      <c r="H3247" s="3" t="s">
        <v>166</v>
      </c>
      <c r="I3247" s="3" t="s">
        <v>1113</v>
      </c>
      <c r="J3247" s="3">
        <v>98</v>
      </c>
      <c r="K3247" s="3" t="s">
        <v>181</v>
      </c>
      <c r="L3247" s="3" t="s">
        <v>146</v>
      </c>
      <c r="M3247" s="3" t="s">
        <v>3770</v>
      </c>
    </row>
    <row r="3248" ht="12.75" spans="2:13">
      <c r="B3248" s="3" t="s">
        <v>2848</v>
      </c>
      <c r="E3248" s="91" t="s">
        <v>66</v>
      </c>
      <c r="F3248" s="91" t="s">
        <v>1414</v>
      </c>
      <c r="G3248" s="3">
        <v>1993</v>
      </c>
      <c r="H3248" s="3" t="s">
        <v>166</v>
      </c>
      <c r="I3248" s="3" t="s">
        <v>1113</v>
      </c>
      <c r="J3248" s="3">
        <v>98</v>
      </c>
      <c r="K3248" s="3" t="s">
        <v>181</v>
      </c>
      <c r="L3248" s="3" t="s">
        <v>147</v>
      </c>
      <c r="M3248" s="3" t="s">
        <v>3770</v>
      </c>
    </row>
    <row r="3249" ht="12.75" spans="2:13">
      <c r="B3249" s="3" t="s">
        <v>2848</v>
      </c>
      <c r="E3249" s="91" t="s">
        <v>10</v>
      </c>
      <c r="F3249" s="91" t="s">
        <v>1578</v>
      </c>
      <c r="G3249" s="3">
        <v>1993</v>
      </c>
      <c r="H3249" s="3" t="s">
        <v>166</v>
      </c>
      <c r="I3249" s="3" t="s">
        <v>1113</v>
      </c>
      <c r="J3249" s="3">
        <v>98</v>
      </c>
      <c r="K3249" s="3" t="s">
        <v>181</v>
      </c>
      <c r="L3249" s="3" t="s">
        <v>14</v>
      </c>
      <c r="M3249" s="3" t="s">
        <v>3770</v>
      </c>
    </row>
    <row r="3250" ht="12.75" spans="2:13">
      <c r="B3250" s="3" t="s">
        <v>2848</v>
      </c>
      <c r="E3250" s="91" t="s">
        <v>10</v>
      </c>
      <c r="F3250" s="91" t="s">
        <v>1579</v>
      </c>
      <c r="G3250" s="3">
        <v>1993</v>
      </c>
      <c r="H3250" s="3" t="s">
        <v>166</v>
      </c>
      <c r="I3250" s="3" t="s">
        <v>1113</v>
      </c>
      <c r="J3250" s="3">
        <v>98</v>
      </c>
      <c r="K3250" s="3" t="s">
        <v>181</v>
      </c>
      <c r="L3250" s="3" t="s">
        <v>14</v>
      </c>
      <c r="M3250" s="3" t="s">
        <v>3770</v>
      </c>
    </row>
    <row r="3251" ht="12.75" spans="2:13">
      <c r="B3251" s="3" t="s">
        <v>2848</v>
      </c>
      <c r="E3251" s="91" t="s">
        <v>10</v>
      </c>
      <c r="F3251" s="91" t="s">
        <v>1580</v>
      </c>
      <c r="G3251" s="3">
        <v>1993</v>
      </c>
      <c r="H3251" s="3" t="s">
        <v>166</v>
      </c>
      <c r="I3251" s="3" t="s">
        <v>1113</v>
      </c>
      <c r="J3251" s="3">
        <v>98</v>
      </c>
      <c r="K3251" s="3" t="s">
        <v>181</v>
      </c>
      <c r="L3251" s="3" t="s">
        <v>14</v>
      </c>
      <c r="M3251" s="3" t="s">
        <v>3770</v>
      </c>
    </row>
    <row r="3252" ht="12.75" spans="2:13">
      <c r="B3252" s="3" t="s">
        <v>2848</v>
      </c>
      <c r="E3252" s="91" t="s">
        <v>10</v>
      </c>
      <c r="F3252" s="91" t="s">
        <v>1581</v>
      </c>
      <c r="G3252" s="3">
        <v>1993</v>
      </c>
      <c r="H3252" s="3" t="s">
        <v>166</v>
      </c>
      <c r="I3252" s="3" t="s">
        <v>1113</v>
      </c>
      <c r="J3252" s="3">
        <v>98</v>
      </c>
      <c r="K3252" s="3" t="s">
        <v>181</v>
      </c>
      <c r="L3252" s="3" t="s">
        <v>14</v>
      </c>
      <c r="M3252" s="3" t="s">
        <v>3770</v>
      </c>
    </row>
    <row r="3253" ht="12.75" spans="2:13">
      <c r="B3253" s="3" t="s">
        <v>2848</v>
      </c>
      <c r="E3253" s="91" t="s">
        <v>10</v>
      </c>
      <c r="F3253" s="91" t="s">
        <v>1582</v>
      </c>
      <c r="G3253" s="3">
        <v>1993</v>
      </c>
      <c r="H3253" s="3" t="s">
        <v>166</v>
      </c>
      <c r="I3253" s="3" t="s">
        <v>1113</v>
      </c>
      <c r="J3253" s="3">
        <v>98</v>
      </c>
      <c r="K3253" s="3" t="s">
        <v>181</v>
      </c>
      <c r="L3253" s="3" t="s">
        <v>14</v>
      </c>
      <c r="M3253" s="3" t="s">
        <v>3770</v>
      </c>
    </row>
    <row r="3254" ht="12.75" spans="2:13">
      <c r="B3254" s="3" t="s">
        <v>2848</v>
      </c>
      <c r="E3254" s="91" t="s">
        <v>10</v>
      </c>
      <c r="F3254" s="91" t="s">
        <v>1583</v>
      </c>
      <c r="G3254" s="3">
        <v>1993</v>
      </c>
      <c r="H3254" s="3" t="s">
        <v>166</v>
      </c>
      <c r="I3254" s="3" t="s">
        <v>1113</v>
      </c>
      <c r="J3254" s="3">
        <v>98</v>
      </c>
      <c r="K3254" s="3" t="s">
        <v>181</v>
      </c>
      <c r="L3254" s="3" t="s">
        <v>14</v>
      </c>
      <c r="M3254" s="3" t="s">
        <v>3770</v>
      </c>
    </row>
    <row r="3255" ht="12.75" spans="2:13">
      <c r="B3255" s="3" t="s">
        <v>2848</v>
      </c>
      <c r="E3255" s="91" t="s">
        <v>10</v>
      </c>
      <c r="F3255" s="91" t="s">
        <v>1584</v>
      </c>
      <c r="G3255" s="3">
        <v>1993</v>
      </c>
      <c r="H3255" s="3" t="s">
        <v>166</v>
      </c>
      <c r="I3255" s="3" t="s">
        <v>1113</v>
      </c>
      <c r="J3255" s="3">
        <v>98</v>
      </c>
      <c r="K3255" s="3" t="s">
        <v>181</v>
      </c>
      <c r="L3255" s="3" t="s">
        <v>14</v>
      </c>
      <c r="M3255" s="3" t="s">
        <v>3770</v>
      </c>
    </row>
    <row r="3256" ht="12.75" spans="2:13">
      <c r="B3256" s="3" t="s">
        <v>2848</v>
      </c>
      <c r="E3256" s="91" t="s">
        <v>66</v>
      </c>
      <c r="F3256" s="91" t="s">
        <v>1711</v>
      </c>
      <c r="G3256" s="3">
        <v>2018</v>
      </c>
      <c r="H3256" s="3" t="s">
        <v>1368</v>
      </c>
      <c r="I3256" s="3" t="s">
        <v>1361</v>
      </c>
      <c r="J3256" s="3" t="s">
        <v>1628</v>
      </c>
      <c r="K3256" s="3" t="s">
        <v>1011</v>
      </c>
      <c r="L3256" s="3" t="s">
        <v>281</v>
      </c>
      <c r="M3256" s="3" t="s">
        <v>3770</v>
      </c>
    </row>
    <row r="3257" ht="12.75" spans="2:13">
      <c r="B3257" s="3" t="s">
        <v>2848</v>
      </c>
      <c r="E3257" s="91" t="s">
        <v>66</v>
      </c>
      <c r="F3257" s="91" t="s">
        <v>1457</v>
      </c>
      <c r="G3257" s="3">
        <v>2018</v>
      </c>
      <c r="H3257" s="3" t="s">
        <v>1046</v>
      </c>
      <c r="I3257" s="3" t="s">
        <v>1361</v>
      </c>
      <c r="J3257" s="3" t="s">
        <v>1458</v>
      </c>
      <c r="K3257" s="3" t="s">
        <v>181</v>
      </c>
      <c r="L3257" s="3" t="s">
        <v>281</v>
      </c>
      <c r="M3257" s="3" t="s">
        <v>3770</v>
      </c>
    </row>
    <row r="3258" ht="12.75" spans="2:13">
      <c r="B3258" s="3" t="s">
        <v>2848</v>
      </c>
      <c r="E3258" s="91" t="s">
        <v>66</v>
      </c>
      <c r="F3258" s="91" t="s">
        <v>1627</v>
      </c>
      <c r="G3258" s="3">
        <v>2018</v>
      </c>
      <c r="H3258" s="3" t="s">
        <v>1368</v>
      </c>
      <c r="I3258" s="3" t="s">
        <v>1361</v>
      </c>
      <c r="J3258" s="3" t="s">
        <v>1628</v>
      </c>
      <c r="K3258" s="3" t="s">
        <v>1011</v>
      </c>
      <c r="L3258" s="3" t="s">
        <v>277</v>
      </c>
      <c r="M3258" s="3" t="s">
        <v>3770</v>
      </c>
    </row>
    <row r="3259" ht="12.75" spans="2:13">
      <c r="B3259" s="3" t="s">
        <v>2848</v>
      </c>
      <c r="E3259" s="91" t="s">
        <v>10</v>
      </c>
      <c r="F3259" s="91" t="s">
        <v>1632</v>
      </c>
      <c r="G3259" s="3">
        <v>2018</v>
      </c>
      <c r="H3259" s="3" t="s">
        <v>1494</v>
      </c>
      <c r="I3259" s="3" t="s">
        <v>1361</v>
      </c>
      <c r="J3259" s="3">
        <v>502</v>
      </c>
      <c r="K3259" s="3" t="s">
        <v>181</v>
      </c>
      <c r="L3259" s="3" t="s">
        <v>40</v>
      </c>
      <c r="M3259" s="3" t="s">
        <v>3770</v>
      </c>
    </row>
    <row r="3260" ht="12.75" spans="2:13">
      <c r="B3260" s="3" t="s">
        <v>2848</v>
      </c>
      <c r="E3260" s="91" t="s">
        <v>545</v>
      </c>
      <c r="F3260" s="91" t="s">
        <v>1708</v>
      </c>
      <c r="G3260" s="3">
        <v>1993</v>
      </c>
      <c r="H3260" s="3" t="s">
        <v>166</v>
      </c>
      <c r="I3260" s="3" t="s">
        <v>1113</v>
      </c>
      <c r="J3260" s="3">
        <v>98</v>
      </c>
      <c r="K3260" s="3" t="s">
        <v>181</v>
      </c>
      <c r="L3260" s="3" t="s">
        <v>548</v>
      </c>
      <c r="M3260" s="3" t="s">
        <v>3770</v>
      </c>
    </row>
    <row r="3261" ht="12.75" spans="2:13">
      <c r="B3261" s="3" t="s">
        <v>2848</v>
      </c>
      <c r="E3261" s="91" t="s">
        <v>10</v>
      </c>
      <c r="F3261" s="91" t="s">
        <v>1585</v>
      </c>
      <c r="G3261" s="3">
        <v>1993</v>
      </c>
      <c r="H3261" s="3" t="s">
        <v>166</v>
      </c>
      <c r="I3261" s="3" t="s">
        <v>1113</v>
      </c>
      <c r="J3261" s="3">
        <v>98</v>
      </c>
      <c r="K3261" s="3" t="s">
        <v>181</v>
      </c>
      <c r="L3261" s="3" t="s">
        <v>14</v>
      </c>
      <c r="M3261" s="3" t="s">
        <v>3770</v>
      </c>
    </row>
    <row r="3262" ht="12.75" spans="2:13">
      <c r="B3262" s="3" t="s">
        <v>2848</v>
      </c>
      <c r="E3262" s="91" t="s">
        <v>10</v>
      </c>
      <c r="F3262" s="91" t="s">
        <v>1586</v>
      </c>
      <c r="G3262" s="3">
        <v>1993</v>
      </c>
      <c r="H3262" s="3" t="s">
        <v>166</v>
      </c>
      <c r="I3262" s="3" t="s">
        <v>1113</v>
      </c>
      <c r="J3262" s="3">
        <v>98</v>
      </c>
      <c r="K3262" s="3" t="s">
        <v>181</v>
      </c>
      <c r="L3262" s="3" t="s">
        <v>14</v>
      </c>
      <c r="M3262" s="3" t="s">
        <v>3770</v>
      </c>
    </row>
    <row r="3263" ht="12.75" spans="2:13">
      <c r="B3263" s="3" t="s">
        <v>2848</v>
      </c>
      <c r="E3263" s="91" t="s">
        <v>10</v>
      </c>
      <c r="F3263" s="91" t="s">
        <v>1587</v>
      </c>
      <c r="G3263" s="3">
        <v>1993</v>
      </c>
      <c r="H3263" s="3" t="s">
        <v>166</v>
      </c>
      <c r="I3263" s="3" t="s">
        <v>1113</v>
      </c>
      <c r="J3263" s="3">
        <v>98</v>
      </c>
      <c r="K3263" s="3" t="s">
        <v>181</v>
      </c>
      <c r="L3263" s="3" t="s">
        <v>14</v>
      </c>
      <c r="M3263" s="3" t="s">
        <v>3770</v>
      </c>
    </row>
    <row r="3264" ht="12.75" spans="2:13">
      <c r="B3264" s="3" t="s">
        <v>2848</v>
      </c>
      <c r="E3264" s="91" t="s">
        <v>545</v>
      </c>
      <c r="F3264" s="91" t="s">
        <v>1537</v>
      </c>
      <c r="G3264" s="3">
        <v>2001</v>
      </c>
      <c r="H3264" s="3" t="s">
        <v>1538</v>
      </c>
      <c r="I3264" s="3" t="s">
        <v>1539</v>
      </c>
      <c r="J3264" s="3">
        <v>564</v>
      </c>
      <c r="K3264" s="3" t="s">
        <v>181</v>
      </c>
      <c r="L3264" s="3" t="s">
        <v>548</v>
      </c>
      <c r="M3264" s="3" t="s">
        <v>3770</v>
      </c>
    </row>
    <row r="3265" ht="12.75" spans="2:13">
      <c r="B3265" s="3" t="s">
        <v>2848</v>
      </c>
      <c r="E3265" s="91" t="s">
        <v>545</v>
      </c>
      <c r="F3265" s="91" t="s">
        <v>1540</v>
      </c>
      <c r="G3265" s="3">
        <v>2001</v>
      </c>
      <c r="H3265" s="3" t="s">
        <v>1538</v>
      </c>
      <c r="I3265" s="3" t="s">
        <v>1539</v>
      </c>
      <c r="J3265" s="3">
        <v>564</v>
      </c>
      <c r="K3265" s="3" t="s">
        <v>181</v>
      </c>
      <c r="L3265" s="3" t="s">
        <v>548</v>
      </c>
      <c r="M3265" s="3" t="s">
        <v>3770</v>
      </c>
    </row>
    <row r="3266" ht="12.75" spans="2:13">
      <c r="B3266" s="3" t="s">
        <v>2848</v>
      </c>
      <c r="E3266" s="91" t="s">
        <v>545</v>
      </c>
      <c r="F3266" s="91" t="s">
        <v>1541</v>
      </c>
      <c r="G3266" s="3">
        <v>2001</v>
      </c>
      <c r="H3266" s="3" t="s">
        <v>1538</v>
      </c>
      <c r="I3266" s="3" t="s">
        <v>1539</v>
      </c>
      <c r="J3266" s="3">
        <v>564</v>
      </c>
      <c r="K3266" s="3" t="s">
        <v>181</v>
      </c>
      <c r="L3266" s="3" t="s">
        <v>548</v>
      </c>
      <c r="M3266" s="3" t="s">
        <v>3770</v>
      </c>
    </row>
    <row r="3267" ht="12.75" spans="2:13">
      <c r="B3267" s="3" t="s">
        <v>2848</v>
      </c>
      <c r="C3267" s="3" t="s">
        <v>3767</v>
      </c>
      <c r="E3267" s="91" t="s">
        <v>545</v>
      </c>
      <c r="F3267" s="91" t="s">
        <v>1542</v>
      </c>
      <c r="G3267" s="3">
        <v>2001</v>
      </c>
      <c r="H3267" s="3" t="s">
        <v>1538</v>
      </c>
      <c r="I3267" s="3" t="s">
        <v>1539</v>
      </c>
      <c r="J3267" s="3">
        <v>564</v>
      </c>
      <c r="K3267" s="3" t="s">
        <v>181</v>
      </c>
      <c r="L3267" s="3" t="s">
        <v>548</v>
      </c>
      <c r="M3267" s="3" t="s">
        <v>3770</v>
      </c>
    </row>
    <row r="3268" ht="12.75" spans="2:13">
      <c r="B3268" s="3" t="s">
        <v>2848</v>
      </c>
      <c r="E3268" s="91" t="s">
        <v>545</v>
      </c>
      <c r="F3268" s="91" t="s">
        <v>1543</v>
      </c>
      <c r="G3268" s="3">
        <v>2001</v>
      </c>
      <c r="H3268" s="3" t="s">
        <v>1538</v>
      </c>
      <c r="I3268" s="3" t="s">
        <v>1539</v>
      </c>
      <c r="J3268" s="3">
        <v>564</v>
      </c>
      <c r="K3268" s="3" t="s">
        <v>181</v>
      </c>
      <c r="L3268" s="3" t="s">
        <v>548</v>
      </c>
      <c r="M3268" s="3" t="s">
        <v>3770</v>
      </c>
    </row>
    <row r="3269" ht="12.75" spans="2:13">
      <c r="B3269" s="3" t="s">
        <v>2848</v>
      </c>
      <c r="E3269" s="91" t="s">
        <v>545</v>
      </c>
      <c r="F3269" s="91" t="s">
        <v>1544</v>
      </c>
      <c r="G3269" s="3">
        <v>2001</v>
      </c>
      <c r="H3269" s="3" t="s">
        <v>1538</v>
      </c>
      <c r="I3269" s="3" t="s">
        <v>1539</v>
      </c>
      <c r="J3269" s="3">
        <v>564</v>
      </c>
      <c r="K3269" s="3" t="s">
        <v>181</v>
      </c>
      <c r="L3269" s="3" t="s">
        <v>548</v>
      </c>
      <c r="M3269" s="3" t="s">
        <v>3770</v>
      </c>
    </row>
    <row r="3270" ht="12.75" spans="2:13">
      <c r="B3270" s="3" t="s">
        <v>2848</v>
      </c>
      <c r="E3270" s="91" t="s">
        <v>545</v>
      </c>
      <c r="F3270" s="91" t="s">
        <v>1545</v>
      </c>
      <c r="G3270" s="3">
        <v>2001</v>
      </c>
      <c r="H3270" s="3" t="s">
        <v>1538</v>
      </c>
      <c r="I3270" s="3" t="s">
        <v>1539</v>
      </c>
      <c r="J3270" s="3">
        <v>564</v>
      </c>
      <c r="K3270" s="3" t="s">
        <v>181</v>
      </c>
      <c r="L3270" s="3" t="s">
        <v>548</v>
      </c>
      <c r="M3270" s="3" t="s">
        <v>3770</v>
      </c>
    </row>
    <row r="3271" ht="12.75" spans="2:13">
      <c r="B3271" s="3" t="s">
        <v>2848</v>
      </c>
      <c r="E3271" s="91" t="s">
        <v>10</v>
      </c>
      <c r="F3271" s="91" t="s">
        <v>1546</v>
      </c>
      <c r="G3271" s="3">
        <v>1992</v>
      </c>
      <c r="H3271" s="3" t="s">
        <v>1102</v>
      </c>
      <c r="I3271" s="3" t="s">
        <v>1076</v>
      </c>
      <c r="J3271" s="3">
        <v>2</v>
      </c>
      <c r="K3271" s="3" t="s">
        <v>181</v>
      </c>
      <c r="L3271" s="3" t="s">
        <v>40</v>
      </c>
      <c r="M3271" s="3" t="s">
        <v>3770</v>
      </c>
    </row>
    <row r="3272" ht="12.75" spans="2:13">
      <c r="B3272" s="3" t="s">
        <v>2848</v>
      </c>
      <c r="E3272" s="91" t="s">
        <v>10</v>
      </c>
      <c r="F3272" s="91" t="s">
        <v>1547</v>
      </c>
      <c r="G3272" s="3">
        <v>1992</v>
      </c>
      <c r="H3272" s="3" t="s">
        <v>1102</v>
      </c>
      <c r="I3272" s="3" t="s">
        <v>1076</v>
      </c>
      <c r="J3272" s="3">
        <v>2</v>
      </c>
      <c r="K3272" s="3" t="s">
        <v>181</v>
      </c>
      <c r="L3272" s="3" t="s">
        <v>40</v>
      </c>
      <c r="M3272" s="3" t="s">
        <v>3770</v>
      </c>
    </row>
    <row r="3273" ht="12.75" spans="2:13">
      <c r="B3273" s="3" t="s">
        <v>2848</v>
      </c>
      <c r="E3273" s="91" t="s">
        <v>10</v>
      </c>
      <c r="F3273" s="91" t="s">
        <v>1548</v>
      </c>
      <c r="G3273" s="3">
        <v>1992</v>
      </c>
      <c r="H3273" s="3" t="s">
        <v>1102</v>
      </c>
      <c r="I3273" s="3" t="s">
        <v>1076</v>
      </c>
      <c r="J3273" s="3">
        <v>2</v>
      </c>
      <c r="K3273" s="3" t="s">
        <v>181</v>
      </c>
      <c r="L3273" s="3" t="s">
        <v>40</v>
      </c>
      <c r="M3273" s="3" t="s">
        <v>3770</v>
      </c>
    </row>
    <row r="3274" ht="12.75" spans="2:13">
      <c r="B3274" s="3" t="s">
        <v>2848</v>
      </c>
      <c r="E3274" s="91" t="s">
        <v>10</v>
      </c>
      <c r="F3274" s="91" t="s">
        <v>3768</v>
      </c>
      <c r="G3274" s="3">
        <v>1994</v>
      </c>
      <c r="H3274" s="3" t="s">
        <v>1112</v>
      </c>
      <c r="I3274" s="3" t="s">
        <v>1113</v>
      </c>
      <c r="J3274" s="3">
        <v>124</v>
      </c>
      <c r="K3274" s="3" t="s">
        <v>181</v>
      </c>
      <c r="L3274" s="3" t="s">
        <v>27</v>
      </c>
      <c r="M3274" s="3" t="s">
        <v>3770</v>
      </c>
    </row>
    <row r="3275" ht="12.75" spans="2:13">
      <c r="B3275" s="3" t="s">
        <v>2848</v>
      </c>
      <c r="E3275" s="91" t="s">
        <v>10</v>
      </c>
      <c r="F3275" s="91" t="s">
        <v>1143</v>
      </c>
      <c r="G3275" s="3">
        <v>1994</v>
      </c>
      <c r="H3275" s="3" t="s">
        <v>1112</v>
      </c>
      <c r="I3275" s="3" t="s">
        <v>1113</v>
      </c>
      <c r="J3275" s="3">
        <v>124</v>
      </c>
      <c r="K3275" s="3" t="s">
        <v>181</v>
      </c>
      <c r="L3275" s="3" t="s">
        <v>14</v>
      </c>
      <c r="M3275" s="3" t="s">
        <v>3770</v>
      </c>
    </row>
    <row r="3276" ht="12.75" spans="2:13">
      <c r="B3276" s="3" t="s">
        <v>2848</v>
      </c>
      <c r="E3276" s="91" t="s">
        <v>10</v>
      </c>
      <c r="F3276" s="91" t="s">
        <v>1144</v>
      </c>
      <c r="G3276" s="3">
        <v>1994</v>
      </c>
      <c r="H3276" s="3" t="s">
        <v>1112</v>
      </c>
      <c r="I3276" s="3" t="s">
        <v>1113</v>
      </c>
      <c r="J3276" s="3">
        <v>124</v>
      </c>
      <c r="K3276" s="3" t="s">
        <v>181</v>
      </c>
      <c r="L3276" s="3" t="s">
        <v>14</v>
      </c>
      <c r="M3276" s="3" t="s">
        <v>3770</v>
      </c>
    </row>
    <row r="3277" ht="12.75" spans="2:13">
      <c r="B3277" s="3" t="s">
        <v>2848</v>
      </c>
      <c r="E3277" s="91" t="s">
        <v>10</v>
      </c>
      <c r="F3277" s="91" t="s">
        <v>1145</v>
      </c>
      <c r="G3277" s="3">
        <v>1994</v>
      </c>
      <c r="H3277" s="3" t="s">
        <v>1112</v>
      </c>
      <c r="I3277" s="3" t="s">
        <v>1113</v>
      </c>
      <c r="J3277" s="3">
        <v>124</v>
      </c>
      <c r="K3277" s="3" t="s">
        <v>181</v>
      </c>
      <c r="L3277" s="3" t="s">
        <v>14</v>
      </c>
      <c r="M3277" s="3" t="s">
        <v>3770</v>
      </c>
    </row>
    <row r="3278" ht="12.75" spans="2:13">
      <c r="B3278" s="3" t="s">
        <v>2848</v>
      </c>
      <c r="E3278" s="91" t="s">
        <v>10</v>
      </c>
      <c r="F3278" s="91" t="s">
        <v>1146</v>
      </c>
      <c r="G3278" s="3">
        <v>1994</v>
      </c>
      <c r="H3278" s="3" t="s">
        <v>1112</v>
      </c>
      <c r="I3278" s="3" t="s">
        <v>1113</v>
      </c>
      <c r="J3278" s="3">
        <v>124</v>
      </c>
      <c r="K3278" s="3" t="s">
        <v>181</v>
      </c>
      <c r="L3278" s="3" t="s">
        <v>14</v>
      </c>
      <c r="M3278" s="3" t="s">
        <v>3770</v>
      </c>
    </row>
    <row r="3279" ht="12.75" spans="2:13">
      <c r="B3279" s="3" t="s">
        <v>2848</v>
      </c>
      <c r="E3279" s="91" t="s">
        <v>10</v>
      </c>
      <c r="F3279" s="91" t="s">
        <v>1147</v>
      </c>
      <c r="G3279" s="3">
        <v>1994</v>
      </c>
      <c r="H3279" s="3" t="s">
        <v>1112</v>
      </c>
      <c r="I3279" s="3" t="s">
        <v>1113</v>
      </c>
      <c r="J3279" s="3">
        <v>124</v>
      </c>
      <c r="K3279" s="3" t="s">
        <v>181</v>
      </c>
      <c r="L3279" s="3" t="s">
        <v>14</v>
      </c>
      <c r="M3279" s="3" t="s">
        <v>3770</v>
      </c>
    </row>
    <row r="3280" ht="12.75" spans="2:13">
      <c r="B3280" s="3" t="s">
        <v>2848</v>
      </c>
      <c r="E3280" s="91" t="s">
        <v>10</v>
      </c>
      <c r="F3280" s="91" t="s">
        <v>1148</v>
      </c>
      <c r="G3280" s="3">
        <v>1994</v>
      </c>
      <c r="H3280" s="3" t="s">
        <v>1112</v>
      </c>
      <c r="I3280" s="3" t="s">
        <v>1113</v>
      </c>
      <c r="J3280" s="3">
        <v>124</v>
      </c>
      <c r="K3280" s="3" t="s">
        <v>181</v>
      </c>
      <c r="L3280" s="3" t="s">
        <v>14</v>
      </c>
      <c r="M3280" s="3" t="s">
        <v>3770</v>
      </c>
    </row>
    <row r="3281" ht="12.75" spans="2:13">
      <c r="B3281" s="3" t="s">
        <v>2848</v>
      </c>
      <c r="E3281" s="91" t="s">
        <v>10</v>
      </c>
      <c r="F3281" s="91" t="s">
        <v>1149</v>
      </c>
      <c r="G3281" s="3">
        <v>1994</v>
      </c>
      <c r="H3281" s="3" t="s">
        <v>1112</v>
      </c>
      <c r="I3281" s="3" t="s">
        <v>1113</v>
      </c>
      <c r="J3281" s="3">
        <v>124</v>
      </c>
      <c r="K3281" s="3" t="s">
        <v>181</v>
      </c>
      <c r="L3281" s="3" t="s">
        <v>14</v>
      </c>
      <c r="M3281" s="3" t="s">
        <v>3770</v>
      </c>
    </row>
    <row r="3282" ht="12.75" spans="2:13">
      <c r="B3282" s="3" t="s">
        <v>2848</v>
      </c>
      <c r="E3282" s="91" t="s">
        <v>10</v>
      </c>
      <c r="F3282" s="91" t="s">
        <v>1549</v>
      </c>
      <c r="G3282" s="3">
        <v>1994</v>
      </c>
      <c r="H3282" s="3" t="s">
        <v>1112</v>
      </c>
      <c r="I3282" s="3" t="s">
        <v>1113</v>
      </c>
      <c r="J3282" s="3">
        <v>124</v>
      </c>
      <c r="K3282" s="3" t="s">
        <v>181</v>
      </c>
      <c r="L3282" s="3" t="s">
        <v>40</v>
      </c>
      <c r="M3282" s="3" t="s">
        <v>3770</v>
      </c>
    </row>
    <row r="3283" ht="12.75" spans="2:13">
      <c r="B3283" s="3" t="s">
        <v>2848</v>
      </c>
      <c r="E3283" s="91" t="s">
        <v>10</v>
      </c>
      <c r="F3283" s="91" t="s">
        <v>1550</v>
      </c>
      <c r="G3283" s="3">
        <v>1994</v>
      </c>
      <c r="H3283" s="3" t="s">
        <v>1112</v>
      </c>
      <c r="I3283" s="3" t="s">
        <v>1113</v>
      </c>
      <c r="J3283" s="3">
        <v>124</v>
      </c>
      <c r="K3283" s="3" t="s">
        <v>181</v>
      </c>
      <c r="L3283" s="3" t="s">
        <v>40</v>
      </c>
      <c r="M3283" s="3" t="s">
        <v>3770</v>
      </c>
    </row>
    <row r="3284" ht="12.75" spans="2:13">
      <c r="B3284" s="3" t="s">
        <v>2848</v>
      </c>
      <c r="E3284" s="91" t="s">
        <v>10</v>
      </c>
      <c r="F3284" s="91" t="s">
        <v>1551</v>
      </c>
      <c r="G3284" s="3">
        <v>1994</v>
      </c>
      <c r="H3284" s="3" t="s">
        <v>1112</v>
      </c>
      <c r="I3284" s="3" t="s">
        <v>1113</v>
      </c>
      <c r="J3284" s="3">
        <v>124</v>
      </c>
      <c r="K3284" s="3" t="s">
        <v>181</v>
      </c>
      <c r="L3284" s="3" t="s">
        <v>40</v>
      </c>
      <c r="M3284" s="3" t="s">
        <v>3770</v>
      </c>
    </row>
    <row r="3285" ht="12.75" spans="2:13">
      <c r="B3285" s="3" t="s">
        <v>2848</v>
      </c>
      <c r="E3285" s="91" t="s">
        <v>10</v>
      </c>
      <c r="F3285" s="91" t="s">
        <v>1552</v>
      </c>
      <c r="G3285" s="3">
        <v>1994</v>
      </c>
      <c r="H3285" s="3" t="s">
        <v>1112</v>
      </c>
      <c r="I3285" s="3" t="s">
        <v>1113</v>
      </c>
      <c r="J3285" s="3">
        <v>124</v>
      </c>
      <c r="K3285" s="3" t="s">
        <v>181</v>
      </c>
      <c r="L3285" s="3" t="s">
        <v>40</v>
      </c>
      <c r="M3285" s="3" t="s">
        <v>3770</v>
      </c>
    </row>
    <row r="3286" ht="12.75" spans="2:13">
      <c r="B3286" s="3" t="s">
        <v>2848</v>
      </c>
      <c r="E3286" s="91" t="s">
        <v>10</v>
      </c>
      <c r="F3286" s="91" t="s">
        <v>1553</v>
      </c>
      <c r="G3286" s="3">
        <v>1994</v>
      </c>
      <c r="H3286" s="3" t="s">
        <v>1112</v>
      </c>
      <c r="I3286" s="3" t="s">
        <v>1113</v>
      </c>
      <c r="J3286" s="3">
        <v>124</v>
      </c>
      <c r="K3286" s="3" t="s">
        <v>181</v>
      </c>
      <c r="L3286" s="3" t="s">
        <v>40</v>
      </c>
      <c r="M3286" s="3" t="s">
        <v>3770</v>
      </c>
    </row>
    <row r="3287" ht="12.75" spans="2:13">
      <c r="B3287" s="3" t="s">
        <v>2848</v>
      </c>
      <c r="E3287" s="91" t="s">
        <v>66</v>
      </c>
      <c r="F3287" s="91" t="s">
        <v>2475</v>
      </c>
      <c r="G3287" s="3">
        <v>1988</v>
      </c>
      <c r="H3287" s="3" t="s">
        <v>1072</v>
      </c>
      <c r="I3287" s="3" t="s">
        <v>1245</v>
      </c>
      <c r="J3287" s="3">
        <v>120</v>
      </c>
      <c r="K3287" s="3" t="s">
        <v>1920</v>
      </c>
      <c r="L3287" s="3" t="s">
        <v>1912</v>
      </c>
      <c r="M3287" s="3" t="s">
        <v>4765</v>
      </c>
    </row>
    <row r="3288" ht="12.75" spans="2:13">
      <c r="B3288" s="3" t="s">
        <v>2848</v>
      </c>
      <c r="E3288" s="91" t="s">
        <v>10</v>
      </c>
      <c r="F3288" s="91" t="s">
        <v>2035</v>
      </c>
      <c r="G3288" s="3">
        <v>1988</v>
      </c>
      <c r="H3288" s="3" t="s">
        <v>1072</v>
      </c>
      <c r="I3288" s="3" t="s">
        <v>1926</v>
      </c>
      <c r="J3288" s="3">
        <v>124</v>
      </c>
      <c r="K3288" s="3" t="s">
        <v>1920</v>
      </c>
      <c r="L3288" s="3" t="s">
        <v>27</v>
      </c>
      <c r="M3288" s="3" t="s">
        <v>4765</v>
      </c>
    </row>
    <row r="3289" ht="12.75" spans="2:13">
      <c r="B3289" s="3" t="s">
        <v>2848</v>
      </c>
      <c r="E3289" s="91" t="s">
        <v>19</v>
      </c>
      <c r="F3289" s="91" t="s">
        <v>2424</v>
      </c>
      <c r="G3289" s="3">
        <v>1988</v>
      </c>
      <c r="H3289" s="3" t="s">
        <v>1072</v>
      </c>
      <c r="I3289" s="3" t="s">
        <v>1945</v>
      </c>
      <c r="J3289" s="3">
        <v>9</v>
      </c>
      <c r="K3289" s="3" t="s">
        <v>776</v>
      </c>
      <c r="L3289" s="3" t="s">
        <v>27</v>
      </c>
      <c r="M3289" s="3" t="s">
        <v>4765</v>
      </c>
    </row>
    <row r="3290" ht="12.75" spans="2:13">
      <c r="B3290" s="3" t="s">
        <v>2848</v>
      </c>
      <c r="E3290" s="91" t="s">
        <v>10</v>
      </c>
      <c r="F3290" s="91" t="s">
        <v>2476</v>
      </c>
      <c r="G3290" s="3">
        <v>1987</v>
      </c>
      <c r="H3290" s="3" t="s">
        <v>1072</v>
      </c>
      <c r="I3290" s="3" t="s">
        <v>2318</v>
      </c>
      <c r="J3290" s="3">
        <v>35</v>
      </c>
      <c r="K3290" s="3" t="s">
        <v>210</v>
      </c>
      <c r="L3290" s="3" t="s">
        <v>14</v>
      </c>
      <c r="M3290" s="3" t="s">
        <v>4765</v>
      </c>
    </row>
    <row r="3291" ht="12.75" spans="5:6">
      <c r="E3291" s="220"/>
      <c r="F3291" s="91"/>
    </row>
    <row r="3292" ht="12.75" spans="5:6">
      <c r="E3292" s="220"/>
      <c r="F3292" s="91"/>
    </row>
    <row r="3293" ht="12.75" spans="5:6">
      <c r="E3293" s="220"/>
      <c r="F3293" s="91"/>
    </row>
    <row r="3294" ht="12.75" spans="5:6">
      <c r="E3294" s="220"/>
      <c r="F3294" s="91"/>
    </row>
    <row r="3295" ht="12.75" spans="5:6">
      <c r="E3295" s="220"/>
      <c r="F3295" s="91"/>
    </row>
    <row r="3296" ht="12.75" spans="5:6">
      <c r="E3296" s="220"/>
      <c r="F3296" s="91"/>
    </row>
    <row r="3297" ht="12.75" spans="5:6">
      <c r="E3297" s="220"/>
      <c r="F3297" s="91"/>
    </row>
    <row r="3298" ht="12.75" spans="5:6">
      <c r="E3298" s="220"/>
      <c r="F3298" s="91"/>
    </row>
    <row r="3299" ht="12.75" spans="5:6">
      <c r="E3299" s="220"/>
      <c r="F3299" s="91"/>
    </row>
    <row r="3300" ht="12.75" spans="5:6">
      <c r="E3300" s="220"/>
      <c r="F3300" s="91"/>
    </row>
    <row r="3301" ht="12.75" spans="5:6">
      <c r="E3301" s="220"/>
      <c r="F3301" s="91"/>
    </row>
    <row r="3302" ht="12.75" spans="5:6">
      <c r="E3302" s="220"/>
      <c r="F3302" s="91"/>
    </row>
    <row r="3303" ht="12.75" spans="5:6">
      <c r="E3303" s="220"/>
      <c r="F3303" s="91"/>
    </row>
    <row r="3304" ht="12.75" spans="5:6">
      <c r="E3304" s="220"/>
      <c r="F3304" s="91"/>
    </row>
    <row r="3305" ht="12.75" spans="5:6">
      <c r="E3305" s="220"/>
      <c r="F3305" s="91"/>
    </row>
    <row r="3306" ht="12.75" spans="5:6">
      <c r="E3306" s="91"/>
      <c r="F3306" s="91"/>
    </row>
    <row r="3307" ht="12.75" spans="5:6">
      <c r="E3307" s="220"/>
      <c r="F3307" s="91"/>
    </row>
    <row r="3308" ht="12.75" spans="5:6">
      <c r="E3308" s="220"/>
      <c r="F3308" s="91"/>
    </row>
    <row r="3309" ht="12.75" spans="5:6">
      <c r="E3309" s="220"/>
      <c r="F3309" s="91"/>
    </row>
    <row r="3310" ht="12.75" spans="5:6">
      <c r="E3310" s="220"/>
      <c r="F3310" s="91"/>
    </row>
    <row r="3311" ht="12.75" spans="5:6">
      <c r="E3311" s="220"/>
      <c r="F3311" s="91"/>
    </row>
    <row r="3312" ht="12.75" spans="5:6">
      <c r="E3312" s="220"/>
      <c r="F3312" s="91"/>
    </row>
    <row r="3313" ht="12.75" spans="5:6">
      <c r="E3313" s="220"/>
      <c r="F3313" s="91"/>
    </row>
    <row r="3314" ht="12.75" spans="5:6">
      <c r="E3314" s="220"/>
      <c r="F3314" s="91"/>
    </row>
    <row r="3315" ht="12.75" spans="5:6">
      <c r="E3315" s="220"/>
      <c r="F3315" s="91"/>
    </row>
    <row r="3316" ht="12.75" spans="5:6">
      <c r="E3316" s="220"/>
      <c r="F3316" s="91"/>
    </row>
    <row r="3317" ht="12.75" spans="5:6">
      <c r="E3317" s="220"/>
      <c r="F3317" s="91"/>
    </row>
    <row r="3318" ht="12.75" spans="5:6">
      <c r="E3318" s="220"/>
      <c r="F3318" s="91"/>
    </row>
    <row r="3319" ht="12.75" spans="5:6">
      <c r="E3319" s="220"/>
      <c r="F3319" s="91"/>
    </row>
    <row r="3320" ht="12.75" spans="5:6">
      <c r="E3320" s="220"/>
      <c r="F3320" s="91"/>
    </row>
    <row r="3321" ht="12.75" spans="5:6">
      <c r="E3321" s="220"/>
      <c r="F3321" s="91"/>
    </row>
    <row r="3322" ht="12.75" spans="5:6">
      <c r="E3322" s="220"/>
      <c r="F3322" s="91"/>
    </row>
    <row r="3323" ht="12.75" spans="5:6">
      <c r="E3323" s="220"/>
      <c r="F3323" s="91"/>
    </row>
    <row r="3324" ht="12.75" spans="5:6">
      <c r="E3324" s="220"/>
      <c r="F3324" s="91"/>
    </row>
    <row r="3325" ht="12.75" spans="5:6">
      <c r="E3325" s="220"/>
      <c r="F3325" s="91"/>
    </row>
    <row r="3326" ht="12.75" spans="5:6">
      <c r="E3326" s="220"/>
      <c r="F3326" s="91"/>
    </row>
    <row r="3327" ht="12.75" spans="5:6">
      <c r="E3327" s="220"/>
      <c r="F3327" s="91"/>
    </row>
    <row r="3328" ht="12.75" spans="5:6">
      <c r="E3328" s="220"/>
      <c r="F3328" s="91"/>
    </row>
    <row r="3329" ht="12.75" spans="5:6">
      <c r="E3329" s="220"/>
      <c r="F3329" s="91"/>
    </row>
    <row r="3330" ht="12.75" spans="5:6">
      <c r="E3330" s="220"/>
      <c r="F3330" s="91"/>
    </row>
    <row r="3331" ht="12.75" spans="5:6">
      <c r="E3331" s="220"/>
      <c r="F3331" s="91"/>
    </row>
    <row r="3332" ht="12.75" spans="5:6">
      <c r="E3332" s="220"/>
      <c r="F3332" s="91"/>
    </row>
    <row r="3333" ht="12.75" spans="5:6">
      <c r="E3333" s="220"/>
      <c r="F3333" s="91"/>
    </row>
    <row r="3334" ht="12.75" spans="5:6">
      <c r="E3334" s="220"/>
      <c r="F3334" s="91"/>
    </row>
    <row r="3335" ht="12.75" spans="5:6">
      <c r="E3335" s="220"/>
      <c r="F3335" s="91"/>
    </row>
    <row r="3336" ht="12.75" spans="5:6">
      <c r="E3336" s="220"/>
      <c r="F3336" s="91"/>
    </row>
    <row r="3337" ht="12.75" spans="5:6">
      <c r="E3337" s="220"/>
      <c r="F3337" s="91"/>
    </row>
    <row r="3338" ht="12.75" spans="5:6">
      <c r="E3338" s="220"/>
      <c r="F3338" s="91"/>
    </row>
    <row r="3339" ht="12.75" spans="5:6">
      <c r="E3339" s="220"/>
      <c r="F3339" s="91"/>
    </row>
    <row r="3340" ht="12.75" spans="5:6">
      <c r="E3340" s="220"/>
      <c r="F3340" s="91"/>
    </row>
    <row r="3341" ht="12.75" spans="5:6">
      <c r="E3341" s="220"/>
      <c r="F3341" s="91"/>
    </row>
    <row r="3342" ht="12.75" spans="5:6">
      <c r="E3342" s="220"/>
      <c r="F3342" s="91"/>
    </row>
    <row r="3343" ht="12.75" spans="5:6">
      <c r="E3343" s="220"/>
      <c r="F3343" s="91"/>
    </row>
    <row r="3344" ht="12.75" spans="5:6">
      <c r="E3344" s="220"/>
      <c r="F3344" s="91"/>
    </row>
    <row r="3345" ht="12.75" spans="5:6">
      <c r="E3345" s="220"/>
      <c r="F3345" s="91"/>
    </row>
    <row r="3346" ht="12.75" spans="5:6">
      <c r="E3346" s="220"/>
      <c r="F3346" s="91"/>
    </row>
    <row r="3347" ht="12.75" spans="5:6">
      <c r="E3347" s="220"/>
      <c r="F3347" s="91"/>
    </row>
    <row r="3348" ht="12.75" spans="5:6">
      <c r="E3348" s="220"/>
      <c r="F3348" s="91"/>
    </row>
    <row r="3349" ht="12.75" spans="5:6">
      <c r="E3349" s="220"/>
      <c r="F3349" s="91"/>
    </row>
    <row r="3350" ht="12.75" spans="5:6">
      <c r="E3350" s="220"/>
      <c r="F3350" s="91"/>
    </row>
    <row r="3351" ht="12.75" spans="5:6">
      <c r="E3351" s="220"/>
      <c r="F3351" s="91"/>
    </row>
    <row r="3352" ht="12.75" spans="5:6">
      <c r="E3352" s="220"/>
      <c r="F3352" s="91"/>
    </row>
    <row r="3353" ht="12.75" spans="5:6">
      <c r="E3353" s="220"/>
      <c r="F3353" s="91"/>
    </row>
    <row r="3354" ht="12.75" spans="5:6">
      <c r="E3354" s="220"/>
      <c r="F3354" s="91"/>
    </row>
    <row r="3355" ht="12.75" spans="5:6">
      <c r="E3355" s="220"/>
      <c r="F3355" s="91"/>
    </row>
    <row r="3356" ht="12.75" spans="5:6">
      <c r="E3356" s="220"/>
      <c r="F3356" s="91"/>
    </row>
    <row r="3357" ht="12.75" spans="5:6">
      <c r="E3357" s="220"/>
      <c r="F3357" s="91"/>
    </row>
    <row r="3358" ht="12.75" spans="5:6">
      <c r="E3358" s="220"/>
      <c r="F3358" s="91"/>
    </row>
    <row r="3359" ht="12.75" spans="5:6">
      <c r="E3359" s="220"/>
      <c r="F3359" s="91"/>
    </row>
    <row r="3360" ht="12.75" spans="5:6">
      <c r="E3360" s="220"/>
      <c r="F3360" s="91"/>
    </row>
    <row r="3361" ht="12.75" spans="5:6">
      <c r="E3361" s="220"/>
      <c r="F3361" s="91"/>
    </row>
    <row r="3362" ht="12.75" spans="5:6">
      <c r="E3362" s="220"/>
      <c r="F3362" s="91"/>
    </row>
    <row r="3363" ht="12.75" spans="5:6">
      <c r="E3363" s="220"/>
      <c r="F3363" s="91"/>
    </row>
    <row r="3364" ht="12.75" spans="5:6">
      <c r="E3364" s="220"/>
      <c r="F3364" s="91"/>
    </row>
    <row r="3365" ht="12.75" spans="5:6">
      <c r="E3365" s="220"/>
      <c r="F3365" s="91"/>
    </row>
    <row r="3366" ht="12.75" spans="5:6">
      <c r="E3366" s="220"/>
      <c r="F3366" s="91"/>
    </row>
    <row r="3367" ht="12.75" spans="5:6">
      <c r="E3367" s="220"/>
      <c r="F3367" s="91"/>
    </row>
    <row r="3368" ht="12.75" spans="5:6">
      <c r="E3368" s="220"/>
      <c r="F3368" s="91"/>
    </row>
    <row r="3369" ht="12.75" spans="5:6">
      <c r="E3369" s="220"/>
      <c r="F3369" s="91"/>
    </row>
    <row r="3370" ht="12.75" spans="5:6">
      <c r="E3370" s="220"/>
      <c r="F3370" s="91"/>
    </row>
    <row r="3371" ht="12.75" spans="5:6">
      <c r="E3371" s="220"/>
      <c r="F3371" s="91"/>
    </row>
    <row r="3372" ht="12.75" spans="5:6">
      <c r="E3372" s="220"/>
      <c r="F3372" s="91"/>
    </row>
    <row r="3373" ht="12.75" spans="5:6">
      <c r="E3373" s="220"/>
      <c r="F3373" s="91"/>
    </row>
    <row r="3374" ht="12.75" spans="5:6">
      <c r="E3374" s="220"/>
      <c r="F3374" s="91"/>
    </row>
    <row r="3375" ht="12.75" spans="5:6">
      <c r="E3375" s="220"/>
      <c r="F3375" s="91"/>
    </row>
    <row r="3376" ht="12.75" spans="5:6">
      <c r="E3376" s="91"/>
      <c r="F3376" s="91"/>
    </row>
    <row r="3377" ht="12.75" spans="5:6">
      <c r="E3377" s="91"/>
      <c r="F3377" s="91"/>
    </row>
    <row r="3378" ht="12.75" spans="5:6">
      <c r="E3378" s="91"/>
      <c r="F3378" s="91"/>
    </row>
    <row r="3379" ht="12.75" spans="5:6">
      <c r="E3379" s="91"/>
      <c r="F3379" s="91"/>
    </row>
    <row r="3380" ht="12.75" spans="5:6">
      <c r="E3380" s="91"/>
      <c r="F3380" s="91"/>
    </row>
    <row r="3381" ht="12.75" spans="5:6">
      <c r="E3381" s="91"/>
      <c r="F3381" s="91"/>
    </row>
    <row r="3382" ht="12.75" spans="5:6">
      <c r="E3382" s="91"/>
      <c r="F3382" s="91"/>
    </row>
    <row r="3383" ht="12.75" spans="5:6">
      <c r="E3383" s="91"/>
      <c r="F3383" s="91"/>
    </row>
    <row r="3384" ht="12.75" spans="5:6">
      <c r="E3384" s="91"/>
      <c r="F3384" s="91"/>
    </row>
    <row r="3385" ht="12.75" spans="5:6">
      <c r="E3385" s="91"/>
      <c r="F3385" s="91"/>
    </row>
    <row r="3386" ht="12.75" spans="5:6">
      <c r="E3386" s="91"/>
      <c r="F3386" s="91"/>
    </row>
    <row r="3387" ht="12.75" spans="5:6">
      <c r="E3387" s="91"/>
      <c r="F3387" s="91"/>
    </row>
    <row r="3388" ht="12.75" spans="5:6">
      <c r="E3388" s="91"/>
      <c r="F3388" s="91"/>
    </row>
    <row r="3389" ht="12.75" spans="5:6">
      <c r="E3389" s="91"/>
      <c r="F3389" s="91"/>
    </row>
    <row r="3390" ht="12.75" spans="5:6">
      <c r="E3390" s="91"/>
      <c r="F3390" s="91"/>
    </row>
    <row r="3391" ht="12.75" spans="5:6">
      <c r="E3391" s="91"/>
      <c r="F3391" s="91"/>
    </row>
    <row r="3392" ht="12.75" spans="5:6">
      <c r="E3392" s="91"/>
      <c r="F3392" s="91"/>
    </row>
    <row r="3393" ht="12.75" spans="5:6">
      <c r="E3393" s="91"/>
      <c r="F3393" s="91"/>
    </row>
    <row r="3394" ht="12.75" spans="5:6">
      <c r="E3394" s="91"/>
      <c r="F3394" s="91"/>
    </row>
    <row r="3395" ht="12.75" spans="5:6">
      <c r="E3395" s="91"/>
      <c r="F3395" s="91"/>
    </row>
    <row r="3396" ht="12.75" spans="5:6">
      <c r="E3396" s="91"/>
      <c r="F3396" s="91"/>
    </row>
    <row r="3397" ht="12.75" spans="5:6">
      <c r="E3397" s="91"/>
      <c r="F3397" s="91"/>
    </row>
    <row r="3398" ht="12.75" spans="5:6">
      <c r="E3398" s="91"/>
      <c r="F3398" s="91"/>
    </row>
    <row r="3399" ht="12.75" spans="5:6">
      <c r="E3399" s="91"/>
      <c r="F3399" s="91"/>
    </row>
    <row r="3400" ht="12.75" spans="5:6">
      <c r="E3400" s="91"/>
      <c r="F3400" s="91"/>
    </row>
    <row r="3401" ht="12.75" spans="5:6">
      <c r="E3401" s="91"/>
      <c r="F3401" s="91"/>
    </row>
    <row r="3402" ht="12.75" spans="5:6">
      <c r="E3402" s="91"/>
      <c r="F3402" s="91"/>
    </row>
    <row r="3403" ht="12.75" spans="5:6">
      <c r="E3403" s="91"/>
      <c r="F3403" s="91"/>
    </row>
    <row r="3404" ht="12.75" spans="5:6">
      <c r="E3404" s="91"/>
      <c r="F3404" s="91"/>
    </row>
    <row r="3405" ht="12.75" spans="5:6">
      <c r="E3405" s="91"/>
      <c r="F3405" s="91"/>
    </row>
    <row r="3406" ht="12.75" spans="5:6">
      <c r="E3406" s="91"/>
      <c r="F3406" s="91"/>
    </row>
    <row r="3407" ht="12.75" spans="5:6">
      <c r="E3407" s="91"/>
      <c r="F3407" s="91"/>
    </row>
    <row r="3408" ht="12.75" spans="5:6">
      <c r="E3408" s="91"/>
      <c r="F3408" s="91"/>
    </row>
    <row r="3409" ht="12.75" spans="5:6">
      <c r="E3409" s="91"/>
      <c r="F3409" s="91"/>
    </row>
    <row r="3410" ht="12.75" spans="5:6">
      <c r="E3410" s="91"/>
      <c r="F3410" s="91"/>
    </row>
    <row r="3411" ht="12.75" spans="5:6">
      <c r="E3411" s="91"/>
      <c r="F3411" s="91"/>
    </row>
    <row r="3412" ht="12.75" spans="5:6">
      <c r="E3412" s="91"/>
      <c r="F3412" s="91"/>
    </row>
    <row r="3413" ht="12.75" spans="5:6">
      <c r="E3413" s="91"/>
      <c r="F3413" s="91"/>
    </row>
    <row r="3414" ht="12.75" spans="5:6">
      <c r="E3414" s="91"/>
      <c r="F3414" s="91"/>
    </row>
    <row r="3415" ht="12.75" spans="5:6">
      <c r="E3415" s="91"/>
      <c r="F3415" s="91"/>
    </row>
    <row r="3416" ht="12.75" spans="5:6">
      <c r="E3416" s="91"/>
      <c r="F3416" s="91"/>
    </row>
    <row r="3417" ht="12.75" spans="5:6">
      <c r="E3417" s="91"/>
      <c r="F3417" s="91"/>
    </row>
    <row r="3418" ht="12.75" spans="5:6">
      <c r="E3418" s="91"/>
      <c r="F3418" s="91"/>
    </row>
    <row r="3419" ht="12.75" spans="5:6">
      <c r="E3419" s="91"/>
      <c r="F3419" s="91"/>
    </row>
    <row r="3420" ht="12.75" spans="5:6">
      <c r="E3420" s="91"/>
      <c r="F3420" s="91"/>
    </row>
    <row r="3421" ht="12.75" spans="5:6">
      <c r="E3421" s="91"/>
      <c r="F3421" s="91"/>
    </row>
    <row r="3422" ht="12.75" spans="5:6">
      <c r="E3422" s="91"/>
      <c r="F3422" s="91"/>
    </row>
    <row r="3423" ht="12.75" spans="5:6">
      <c r="E3423" s="91"/>
      <c r="F3423" s="91"/>
    </row>
    <row r="3424" ht="12.75" spans="5:6">
      <c r="E3424" s="91"/>
      <c r="F3424" s="91"/>
    </row>
    <row r="3425" ht="12.75" spans="5:6">
      <c r="E3425" s="91"/>
      <c r="F3425" s="91"/>
    </row>
    <row r="3426" ht="12.75" spans="5:6">
      <c r="E3426" s="91"/>
      <c r="F3426" s="91"/>
    </row>
    <row r="3427" ht="12.75" spans="5:6">
      <c r="E3427" s="91"/>
      <c r="F3427" s="91"/>
    </row>
    <row r="3428" ht="12.75" spans="5:6">
      <c r="E3428" s="91"/>
      <c r="F3428" s="91"/>
    </row>
    <row r="3429" ht="12.75" spans="5:6">
      <c r="E3429" s="91"/>
      <c r="F3429" s="91"/>
    </row>
    <row r="3430" ht="12.75" spans="5:6">
      <c r="E3430" s="91"/>
      <c r="F3430" s="91"/>
    </row>
    <row r="3431" ht="12.75" spans="5:6">
      <c r="E3431" s="91"/>
      <c r="F3431" s="91"/>
    </row>
    <row r="3432" ht="12.75" spans="5:6">
      <c r="E3432" s="91"/>
      <c r="F3432" s="91"/>
    </row>
    <row r="3433" ht="12.75" spans="5:6">
      <c r="E3433" s="91"/>
      <c r="F3433" s="91"/>
    </row>
    <row r="3434" ht="12.75" spans="5:6">
      <c r="E3434" s="91"/>
      <c r="F3434" s="91"/>
    </row>
    <row r="3435" ht="12.75" spans="5:6">
      <c r="E3435" s="91"/>
      <c r="F3435" s="91"/>
    </row>
    <row r="3436" ht="12.75" spans="5:6">
      <c r="E3436" s="91"/>
      <c r="F3436" s="91"/>
    </row>
    <row r="3437" ht="12.75" spans="5:6">
      <c r="E3437" s="91"/>
      <c r="F3437" s="91"/>
    </row>
    <row r="3438" ht="12.75" spans="5:6">
      <c r="E3438" s="91"/>
      <c r="F3438" s="91"/>
    </row>
    <row r="3439" ht="12.75" spans="5:6">
      <c r="E3439" s="91"/>
      <c r="F3439" s="91"/>
    </row>
    <row r="3440" ht="12.75" spans="5:6">
      <c r="E3440" s="91"/>
      <c r="F3440" s="91"/>
    </row>
    <row r="3441" ht="12.75" spans="5:6">
      <c r="E3441" s="91"/>
      <c r="F3441" s="91"/>
    </row>
    <row r="3442" ht="12.75" spans="5:6">
      <c r="E3442" s="91"/>
      <c r="F3442" s="91"/>
    </row>
    <row r="3443" ht="12.75" spans="5:6">
      <c r="E3443" s="91"/>
      <c r="F3443" s="91"/>
    </row>
    <row r="3444" ht="12.75" spans="5:6">
      <c r="E3444" s="91"/>
      <c r="F3444" s="91"/>
    </row>
    <row r="3445" ht="12.75" spans="5:6">
      <c r="E3445" s="91"/>
      <c r="F3445" s="91"/>
    </row>
    <row r="3446" ht="12.75" spans="5:6">
      <c r="E3446" s="91"/>
      <c r="F3446" s="91"/>
    </row>
    <row r="3447" ht="12.75" spans="5:6">
      <c r="E3447" s="91"/>
      <c r="F3447" s="91"/>
    </row>
    <row r="3448" ht="12.75" spans="5:6">
      <c r="E3448" s="91"/>
      <c r="F3448" s="91"/>
    </row>
    <row r="3449" ht="12.75" spans="5:6">
      <c r="E3449" s="91"/>
      <c r="F3449" s="91"/>
    </row>
    <row r="3450" ht="12.75" spans="5:6">
      <c r="E3450" s="91"/>
      <c r="F3450" s="91"/>
    </row>
    <row r="3451" ht="12.75" spans="5:6">
      <c r="E3451" s="91"/>
      <c r="F3451" s="91"/>
    </row>
    <row r="3452" ht="12.75" spans="5:6">
      <c r="E3452" s="91"/>
      <c r="F3452" s="91"/>
    </row>
    <row r="3453" ht="12.75" spans="5:6">
      <c r="E3453" s="91"/>
      <c r="F3453" s="91"/>
    </row>
    <row r="3454" ht="12.75" spans="5:6">
      <c r="E3454" s="91"/>
      <c r="F3454" s="91"/>
    </row>
    <row r="3455" ht="12.75" spans="5:6">
      <c r="E3455" s="91"/>
      <c r="F3455" s="91"/>
    </row>
    <row r="3456" ht="12.75" spans="5:6">
      <c r="E3456" s="91"/>
      <c r="F3456" s="91"/>
    </row>
    <row r="3457" ht="12.75" spans="5:13">
      <c r="E3457" s="203"/>
      <c r="F3457" s="203"/>
      <c r="G3457" s="65"/>
      <c r="H3457" s="45"/>
      <c r="I3457" s="45"/>
      <c r="J3457" s="45"/>
      <c r="K3457" s="45"/>
      <c r="L3457" s="45"/>
      <c r="M3457" s="222"/>
    </row>
    <row r="3458" ht="12.75" spans="5:13">
      <c r="E3458" s="203"/>
      <c r="F3458" s="203"/>
      <c r="G3458" s="65"/>
      <c r="H3458" s="45"/>
      <c r="I3458" s="45"/>
      <c r="J3458" s="45"/>
      <c r="K3458" s="45"/>
      <c r="L3458" s="45"/>
      <c r="M3458" s="222"/>
    </row>
    <row r="3459" ht="12.75" spans="5:13">
      <c r="E3459" s="203"/>
      <c r="F3459" s="203"/>
      <c r="G3459" s="65"/>
      <c r="H3459" s="45"/>
      <c r="I3459" s="45"/>
      <c r="J3459" s="45"/>
      <c r="K3459" s="45"/>
      <c r="L3459" s="45"/>
      <c r="M3459" s="222"/>
    </row>
    <row r="3460" ht="12.75" spans="5:13">
      <c r="E3460" s="203"/>
      <c r="F3460" s="203"/>
      <c r="G3460" s="65"/>
      <c r="H3460" s="45"/>
      <c r="I3460" s="45"/>
      <c r="J3460" s="45"/>
      <c r="K3460" s="45"/>
      <c r="L3460" s="45"/>
      <c r="M3460" s="222"/>
    </row>
    <row r="3461" ht="12.75" spans="5:13">
      <c r="E3461" s="203"/>
      <c r="F3461" s="203"/>
      <c r="G3461" s="65"/>
      <c r="H3461" s="45"/>
      <c r="I3461" s="45"/>
      <c r="J3461" s="45"/>
      <c r="K3461" s="45"/>
      <c r="L3461" s="45"/>
      <c r="M3461" s="222"/>
    </row>
    <row r="3462" ht="12.75" spans="5:13">
      <c r="E3462" s="203"/>
      <c r="F3462" s="203"/>
      <c r="G3462" s="65"/>
      <c r="H3462" s="45"/>
      <c r="I3462" s="45"/>
      <c r="J3462" s="45"/>
      <c r="K3462" s="45"/>
      <c r="L3462" s="45"/>
      <c r="M3462" s="222"/>
    </row>
    <row r="3463" ht="12.75" spans="5:13">
      <c r="E3463" s="203"/>
      <c r="F3463" s="203"/>
      <c r="G3463" s="65"/>
      <c r="H3463" s="45"/>
      <c r="I3463" s="45"/>
      <c r="J3463" s="45"/>
      <c r="K3463" s="45"/>
      <c r="L3463" s="45"/>
      <c r="M3463" s="222"/>
    </row>
    <row r="3464" ht="12.75" spans="5:13">
      <c r="E3464" s="203"/>
      <c r="F3464" s="203"/>
      <c r="G3464" s="65"/>
      <c r="H3464" s="45"/>
      <c r="I3464" s="45"/>
      <c r="J3464" s="45"/>
      <c r="K3464" s="45"/>
      <c r="L3464" s="45"/>
      <c r="M3464" s="222"/>
    </row>
    <row r="3465" ht="12.75" spans="5:13">
      <c r="E3465" s="203"/>
      <c r="F3465" s="203"/>
      <c r="G3465" s="65"/>
      <c r="H3465" s="45"/>
      <c r="I3465" s="45"/>
      <c r="J3465" s="45"/>
      <c r="K3465" s="45"/>
      <c r="L3465" s="45"/>
      <c r="M3465" s="222"/>
    </row>
    <row r="3466" ht="12.75" spans="5:13">
      <c r="E3466" s="203"/>
      <c r="F3466" s="203"/>
      <c r="G3466" s="65"/>
      <c r="H3466" s="45"/>
      <c r="I3466" s="45"/>
      <c r="J3466" s="45"/>
      <c r="K3466" s="45"/>
      <c r="L3466" s="45"/>
      <c r="M3466" s="222"/>
    </row>
    <row r="3467" ht="12.75" spans="5:13">
      <c r="E3467" s="203"/>
      <c r="F3467" s="203"/>
      <c r="G3467" s="65"/>
      <c r="H3467" s="45"/>
      <c r="I3467" s="45"/>
      <c r="J3467" s="45"/>
      <c r="K3467" s="45"/>
      <c r="L3467" s="45"/>
      <c r="M3467" s="222"/>
    </row>
    <row r="3468" ht="12.75" spans="5:13">
      <c r="E3468" s="203"/>
      <c r="F3468" s="203"/>
      <c r="G3468" s="65"/>
      <c r="H3468" s="45"/>
      <c r="I3468" s="45"/>
      <c r="J3468" s="45"/>
      <c r="K3468" s="45"/>
      <c r="L3468" s="45"/>
      <c r="M3468" s="222"/>
    </row>
    <row r="3469" ht="12.75" spans="5:13">
      <c r="E3469" s="203"/>
      <c r="F3469" s="203"/>
      <c r="G3469" s="65"/>
      <c r="H3469" s="45"/>
      <c r="I3469" s="45"/>
      <c r="J3469" s="45"/>
      <c r="K3469" s="45"/>
      <c r="L3469" s="45"/>
      <c r="M3469" s="222"/>
    </row>
    <row r="3470" ht="12.75" spans="5:13">
      <c r="E3470" s="203"/>
      <c r="F3470" s="203"/>
      <c r="G3470" s="65"/>
      <c r="H3470" s="45"/>
      <c r="I3470" s="45"/>
      <c r="J3470" s="45"/>
      <c r="K3470" s="45"/>
      <c r="L3470" s="45"/>
      <c r="M3470" s="222"/>
    </row>
    <row r="3471" ht="12.75" spans="5:13">
      <c r="E3471" s="203"/>
      <c r="F3471" s="203"/>
      <c r="G3471" s="65"/>
      <c r="H3471" s="45"/>
      <c r="I3471" s="45"/>
      <c r="J3471" s="45"/>
      <c r="K3471" s="45"/>
      <c r="L3471" s="45"/>
      <c r="M3471" s="222"/>
    </row>
    <row r="3472" ht="12.75" spans="5:13">
      <c r="E3472" s="203"/>
      <c r="F3472" s="203"/>
      <c r="G3472" s="65"/>
      <c r="H3472" s="45"/>
      <c r="I3472" s="45"/>
      <c r="J3472" s="45"/>
      <c r="K3472" s="45"/>
      <c r="L3472" s="45"/>
      <c r="M3472" s="222"/>
    </row>
    <row r="3473" ht="12.75" spans="5:13">
      <c r="E3473" s="203"/>
      <c r="F3473" s="203"/>
      <c r="G3473" s="65"/>
      <c r="H3473" s="45"/>
      <c r="I3473" s="45"/>
      <c r="J3473" s="45"/>
      <c r="K3473" s="45"/>
      <c r="L3473" s="45"/>
      <c r="M3473" s="222"/>
    </row>
    <row r="3474" ht="12.75" spans="5:13">
      <c r="E3474" s="91"/>
      <c r="F3474" s="91"/>
      <c r="G3474" s="65"/>
      <c r="H3474" s="45"/>
      <c r="I3474" s="45"/>
      <c r="J3474" s="45"/>
      <c r="K3474" s="45"/>
      <c r="L3474" s="45"/>
      <c r="M3474" s="222"/>
    </row>
    <row r="3475" ht="12.75" spans="5:13">
      <c r="E3475" s="91"/>
      <c r="F3475" s="91"/>
      <c r="G3475" s="65"/>
      <c r="H3475" s="45"/>
      <c r="I3475" s="45"/>
      <c r="J3475" s="45"/>
      <c r="K3475" s="45"/>
      <c r="L3475" s="45"/>
      <c r="M3475" s="222"/>
    </row>
    <row r="3476" ht="12.75" spans="5:13">
      <c r="E3476" s="91"/>
      <c r="F3476" s="91"/>
      <c r="G3476" s="65"/>
      <c r="H3476" s="45"/>
      <c r="I3476" s="45"/>
      <c r="J3476" s="45"/>
      <c r="K3476" s="45"/>
      <c r="L3476" s="45"/>
      <c r="M3476" s="222"/>
    </row>
    <row r="3477" ht="12.75" spans="5:13">
      <c r="E3477" s="91"/>
      <c r="F3477" s="91"/>
      <c r="G3477" s="65"/>
      <c r="H3477" s="45"/>
      <c r="I3477" s="45"/>
      <c r="J3477" s="45"/>
      <c r="K3477" s="45"/>
      <c r="L3477" s="45"/>
      <c r="M3477" s="222"/>
    </row>
    <row r="3478" ht="12.75" spans="5:13">
      <c r="E3478" s="91"/>
      <c r="F3478" s="91"/>
      <c r="G3478" s="65"/>
      <c r="H3478" s="45"/>
      <c r="I3478" s="45"/>
      <c r="J3478" s="45"/>
      <c r="K3478" s="45"/>
      <c r="L3478" s="45"/>
      <c r="M3478" s="222"/>
    </row>
    <row r="3479" ht="12.75" spans="5:6">
      <c r="E3479" s="91"/>
      <c r="F3479" s="91"/>
    </row>
    <row r="3480" ht="12.75" spans="5:6">
      <c r="E3480" s="91"/>
      <c r="F3480" s="91"/>
    </row>
    <row r="3481" ht="12.75" spans="5:6">
      <c r="E3481" s="91"/>
      <c r="F3481" s="91"/>
    </row>
    <row r="3482" ht="12.75" spans="5:6">
      <c r="E3482" s="91"/>
      <c r="F3482" s="91"/>
    </row>
    <row r="3483" ht="12.75" spans="5:6">
      <c r="E3483" s="91"/>
      <c r="F3483" s="91"/>
    </row>
    <row r="3484" ht="12.75" spans="5:6">
      <c r="E3484" s="91"/>
      <c r="F3484" s="91"/>
    </row>
    <row r="3485" ht="12.75" spans="5:6">
      <c r="E3485" s="91"/>
      <c r="F3485" s="91"/>
    </row>
    <row r="3486" ht="12.75" spans="5:6">
      <c r="E3486" s="91"/>
      <c r="F3486" s="91"/>
    </row>
    <row r="3487" ht="12.75" spans="5:6">
      <c r="E3487" s="91"/>
      <c r="F3487" s="91"/>
    </row>
    <row r="3488" ht="12.75" spans="5:6">
      <c r="E3488" s="91"/>
      <c r="F3488" s="91"/>
    </row>
    <row r="3489" ht="12.75" spans="5:6">
      <c r="E3489" s="91"/>
      <c r="F3489" s="91"/>
    </row>
    <row r="3490" ht="12.75" spans="5:6">
      <c r="E3490" s="91"/>
      <c r="F3490" s="91"/>
    </row>
    <row r="3491" ht="12.75" spans="5:6">
      <c r="E3491" s="91"/>
      <c r="F3491" s="91"/>
    </row>
    <row r="3492" ht="12.75" spans="5:6">
      <c r="E3492" s="91"/>
      <c r="F3492" s="91"/>
    </row>
    <row r="3493" ht="12.75" spans="5:6">
      <c r="E3493" s="91"/>
      <c r="F3493" s="91"/>
    </row>
    <row r="3494" ht="12.75" spans="5:6">
      <c r="E3494" s="91"/>
      <c r="F3494" s="91"/>
    </row>
    <row r="3495" ht="12.75" spans="5:6">
      <c r="E3495" s="91"/>
      <c r="F3495" s="91"/>
    </row>
    <row r="3496" ht="12.75" spans="5:6">
      <c r="E3496" s="91"/>
      <c r="F3496" s="91"/>
    </row>
    <row r="3497" ht="12.75" spans="5:6">
      <c r="E3497" s="91"/>
      <c r="F3497" s="91"/>
    </row>
    <row r="3498" ht="12.75" spans="5:6">
      <c r="E3498" s="91"/>
      <c r="F3498" s="91"/>
    </row>
    <row r="3499" ht="12.75" spans="5:6">
      <c r="E3499" s="91"/>
      <c r="F3499" s="91"/>
    </row>
    <row r="3500" ht="12.75" spans="5:6">
      <c r="E3500" s="91"/>
      <c r="F3500" s="91"/>
    </row>
    <row r="3501" ht="12.75" spans="5:6">
      <c r="E3501" s="91"/>
      <c r="F3501" s="91"/>
    </row>
    <row r="3502" ht="12.75" spans="5:6">
      <c r="E3502" s="91"/>
      <c r="F3502" s="91"/>
    </row>
    <row r="3503" ht="12.75" spans="5:6">
      <c r="E3503" s="91"/>
      <c r="F3503" s="91"/>
    </row>
    <row r="3504" ht="12.75" spans="5:6">
      <c r="E3504" s="91"/>
      <c r="F3504" s="91"/>
    </row>
    <row r="3505" ht="12.75" spans="5:6">
      <c r="E3505" s="91"/>
      <c r="F3505" s="91"/>
    </row>
    <row r="3506" ht="12.75" spans="5:6">
      <c r="E3506" s="91"/>
      <c r="F3506" s="91"/>
    </row>
    <row r="3507" ht="12.75" spans="5:6">
      <c r="E3507" s="91"/>
      <c r="F3507" s="91"/>
    </row>
    <row r="3508" ht="12.75" spans="5:6">
      <c r="E3508" s="91"/>
      <c r="F3508" s="91"/>
    </row>
    <row r="3509" ht="12.75" spans="5:6">
      <c r="E3509" s="91"/>
      <c r="F3509" s="91"/>
    </row>
    <row r="3510" ht="12.75" spans="5:6">
      <c r="E3510" s="91"/>
      <c r="F3510" s="91"/>
    </row>
    <row r="3511" ht="12.75" spans="5:6">
      <c r="E3511" s="91"/>
      <c r="F3511" s="91"/>
    </row>
    <row r="3512" ht="12.75" spans="5:6">
      <c r="E3512" s="91"/>
      <c r="F3512" s="91"/>
    </row>
    <row r="3513" ht="12.75" spans="5:6">
      <c r="E3513" s="91"/>
      <c r="F3513" s="91"/>
    </row>
    <row r="3514" ht="12.75" spans="5:6">
      <c r="E3514" s="91"/>
      <c r="F3514" s="91"/>
    </row>
    <row r="3515" ht="12.75" spans="5:6">
      <c r="E3515" s="91"/>
      <c r="F3515" s="91"/>
    </row>
    <row r="3516" ht="12.75" spans="5:6">
      <c r="E3516" s="91"/>
      <c r="F3516" s="91"/>
    </row>
    <row r="3517" ht="12.75" spans="5:6">
      <c r="E3517" s="91"/>
      <c r="F3517" s="91"/>
    </row>
    <row r="3518" ht="12.75" spans="5:6">
      <c r="E3518" s="91"/>
      <c r="F3518" s="91"/>
    </row>
    <row r="3519" ht="12.75" spans="5:6">
      <c r="E3519" s="91"/>
      <c r="F3519" s="91"/>
    </row>
    <row r="3520" ht="12.75" spans="5:6">
      <c r="E3520" s="91"/>
      <c r="F3520" s="91"/>
    </row>
    <row r="3521" ht="12.75" spans="5:6">
      <c r="E3521" s="91"/>
      <c r="F3521" s="91"/>
    </row>
    <row r="3522" ht="12.75" spans="5:6">
      <c r="E3522" s="91"/>
      <c r="F3522" s="91"/>
    </row>
    <row r="3523" ht="12.75" spans="5:6">
      <c r="E3523" s="91"/>
      <c r="F3523" s="91"/>
    </row>
    <row r="3524" ht="12.75" spans="5:6">
      <c r="E3524" s="91"/>
      <c r="F3524" s="91"/>
    </row>
    <row r="3525" ht="12.75" spans="5:6">
      <c r="E3525" s="91"/>
      <c r="F3525" s="91"/>
    </row>
    <row r="3526" ht="12.75" spans="5:6">
      <c r="E3526" s="91"/>
      <c r="F3526" s="91"/>
    </row>
    <row r="3527" ht="12.75" spans="5:6">
      <c r="E3527" s="91"/>
      <c r="F3527" s="91"/>
    </row>
    <row r="3528" ht="12.75" spans="5:6">
      <c r="E3528" s="91"/>
      <c r="F3528" s="91"/>
    </row>
    <row r="3529" ht="12.75" spans="5:6">
      <c r="E3529" s="91"/>
      <c r="F3529" s="91"/>
    </row>
    <row r="3530" ht="12.75" spans="5:6">
      <c r="E3530" s="91"/>
      <c r="F3530" s="91"/>
    </row>
    <row r="3531" ht="12.75" spans="5:6">
      <c r="E3531" s="91"/>
      <c r="F3531" s="91"/>
    </row>
    <row r="3532" ht="12.75" spans="5:6">
      <c r="E3532" s="91"/>
      <c r="F3532" s="91"/>
    </row>
    <row r="3533" ht="12.75" spans="5:6">
      <c r="E3533" s="91"/>
      <c r="F3533" s="91"/>
    </row>
    <row r="3534" ht="12.75" spans="5:6">
      <c r="E3534" s="91"/>
      <c r="F3534" s="91"/>
    </row>
    <row r="3535" ht="12.75" spans="5:6">
      <c r="E3535" s="91"/>
      <c r="F3535" s="91"/>
    </row>
    <row r="3536" ht="12.75" spans="5:6">
      <c r="E3536" s="91"/>
      <c r="F3536" s="91"/>
    </row>
    <row r="3537" ht="12.75" spans="5:6">
      <c r="E3537" s="91"/>
      <c r="F3537" s="91"/>
    </row>
    <row r="3538" ht="12.75" spans="5:6">
      <c r="E3538" s="91"/>
      <c r="F3538" s="91"/>
    </row>
    <row r="3539" ht="12.75" spans="5:6">
      <c r="E3539" s="91"/>
      <c r="F3539" s="91"/>
    </row>
    <row r="3540" ht="12.75" spans="5:6">
      <c r="E3540" s="91"/>
      <c r="F3540" s="91"/>
    </row>
    <row r="3541" ht="12.75" spans="5:6">
      <c r="E3541" s="91"/>
      <c r="F3541" s="91"/>
    </row>
    <row r="3542" ht="12.75" spans="5:6">
      <c r="E3542" s="91"/>
      <c r="F3542" s="91"/>
    </row>
    <row r="3543" ht="12.75" spans="5:6">
      <c r="E3543" s="91"/>
      <c r="F3543" s="91"/>
    </row>
    <row r="3544" ht="12.75" spans="5:6">
      <c r="E3544" s="91"/>
      <c r="F3544" s="91"/>
    </row>
    <row r="3545" ht="12.75" spans="5:6">
      <c r="E3545" s="91"/>
      <c r="F3545" s="91"/>
    </row>
    <row r="3546" ht="12.75" spans="5:6">
      <c r="E3546" s="91"/>
      <c r="F3546" s="91"/>
    </row>
    <row r="3547" ht="12.75" spans="5:6">
      <c r="E3547" s="91"/>
      <c r="F3547" s="91"/>
    </row>
    <row r="3548" ht="12.75" spans="5:6">
      <c r="E3548" s="91"/>
      <c r="F3548" s="91"/>
    </row>
    <row r="3549" ht="12.75" spans="5:6">
      <c r="E3549" s="91"/>
      <c r="F3549" s="91"/>
    </row>
    <row r="3550" ht="12.75" spans="5:6">
      <c r="E3550" s="91"/>
      <c r="F3550" s="91"/>
    </row>
    <row r="3551" ht="12.75" spans="5:6">
      <c r="E3551" s="91"/>
      <c r="F3551" s="91"/>
    </row>
    <row r="3552" ht="12.75" spans="5:6">
      <c r="E3552" s="91"/>
      <c r="F3552" s="91"/>
    </row>
    <row r="3553" ht="12.75" spans="5:6">
      <c r="E3553" s="91"/>
      <c r="F3553" s="91"/>
    </row>
    <row r="3554" ht="12.75" spans="5:6">
      <c r="E3554" s="91"/>
      <c r="F3554" s="91"/>
    </row>
    <row r="3555" ht="12.75" spans="5:6">
      <c r="E3555" s="91"/>
      <c r="F3555" s="91"/>
    </row>
    <row r="3556" ht="12.75" spans="5:6">
      <c r="E3556" s="91"/>
      <c r="F3556" s="91"/>
    </row>
    <row r="3557" ht="12.75" spans="5:6">
      <c r="E3557" s="91"/>
      <c r="F3557" s="91"/>
    </row>
    <row r="3558" ht="12.75" spans="5:6">
      <c r="E3558" s="91"/>
      <c r="F3558" s="91"/>
    </row>
    <row r="3559" ht="12.75" spans="5:6">
      <c r="E3559" s="91"/>
      <c r="F3559" s="91"/>
    </row>
    <row r="3560" ht="12.75" spans="5:6">
      <c r="E3560" s="91"/>
      <c r="F3560" s="91"/>
    </row>
    <row r="3561" ht="12.75" spans="5:6">
      <c r="E3561" s="91"/>
      <c r="F3561" s="91"/>
    </row>
    <row r="3562" ht="12.75" spans="5:6">
      <c r="E3562" s="91"/>
      <c r="F3562" s="91"/>
    </row>
    <row r="3563" ht="12.75" spans="5:6">
      <c r="E3563" s="91"/>
      <c r="F3563" s="91"/>
    </row>
    <row r="3564" ht="12.75" spans="5:6">
      <c r="E3564" s="220"/>
      <c r="F3564" s="91"/>
    </row>
    <row r="3565" ht="12.75" spans="5:6">
      <c r="E3565" s="220"/>
      <c r="F3565" s="91"/>
    </row>
    <row r="3566" ht="12.75" spans="5:6">
      <c r="E3566" s="220"/>
      <c r="F3566" s="91"/>
    </row>
    <row r="3567" ht="12.75" spans="5:6">
      <c r="E3567" s="220"/>
      <c r="F3567" s="91"/>
    </row>
    <row r="3568" ht="12.75" spans="5:6">
      <c r="E3568" s="220"/>
      <c r="F3568" s="91"/>
    </row>
    <row r="3569" ht="12.75" spans="5:6">
      <c r="E3569" s="220"/>
      <c r="F3569" s="91"/>
    </row>
    <row r="3570" ht="12.75" spans="5:6">
      <c r="E3570" s="220"/>
      <c r="F3570" s="91"/>
    </row>
    <row r="3571" ht="12.75" spans="5:6">
      <c r="E3571" s="220"/>
      <c r="F3571" s="91"/>
    </row>
    <row r="3572" ht="12.75" spans="5:6">
      <c r="E3572" s="220"/>
      <c r="F3572" s="91"/>
    </row>
    <row r="3573" ht="12.75" spans="5:6">
      <c r="E3573" s="220"/>
      <c r="F3573" s="91"/>
    </row>
    <row r="3574" ht="12.75" spans="5:6">
      <c r="E3574" s="220"/>
      <c r="F3574" s="91"/>
    </row>
    <row r="3575" ht="12.75" spans="5:6">
      <c r="E3575" s="220"/>
      <c r="F3575" s="91"/>
    </row>
    <row r="3576" ht="12.75" spans="5:6">
      <c r="E3576" s="220"/>
      <c r="F3576" s="91"/>
    </row>
    <row r="3577" ht="12.75" spans="5:6">
      <c r="E3577" s="220"/>
      <c r="F3577" s="91"/>
    </row>
    <row r="3578" ht="12.75" spans="5:6">
      <c r="E3578" s="220"/>
      <c r="F3578" s="91"/>
    </row>
    <row r="3579" ht="12.75" spans="5:6">
      <c r="E3579" s="220"/>
      <c r="F3579" s="91"/>
    </row>
    <row r="3580" ht="12.75" spans="5:6">
      <c r="E3580" s="91"/>
      <c r="F3580" s="91"/>
    </row>
    <row r="3581" ht="12.75" spans="5:6">
      <c r="E3581" s="91"/>
      <c r="F3581" s="91"/>
    </row>
    <row r="3582" ht="12.75" spans="5:6">
      <c r="E3582" s="220"/>
      <c r="F3582" s="91"/>
    </row>
    <row r="3583" ht="12.75" spans="5:6">
      <c r="E3583" s="220"/>
      <c r="F3583" s="91"/>
    </row>
    <row r="3584" ht="12.75" spans="5:6">
      <c r="E3584" s="220"/>
      <c r="F3584" s="91"/>
    </row>
    <row r="3585" ht="12.75" spans="5:6">
      <c r="E3585" s="220"/>
      <c r="F3585" s="91"/>
    </row>
    <row r="3586" ht="12.75" spans="5:6">
      <c r="E3586" s="220"/>
      <c r="F3586" s="91"/>
    </row>
    <row r="3587" ht="12.75" spans="5:6">
      <c r="E3587" s="220"/>
      <c r="F3587" s="91"/>
    </row>
    <row r="3588" ht="12.75" spans="5:6">
      <c r="E3588" s="220"/>
      <c r="F3588" s="91"/>
    </row>
    <row r="3589" ht="12.75" spans="5:6">
      <c r="E3589" s="220"/>
      <c r="F3589" s="91"/>
    </row>
    <row r="3590" ht="12.75" spans="5:6">
      <c r="E3590" s="220"/>
      <c r="F3590" s="91"/>
    </row>
    <row r="3591" ht="12.75" spans="5:6">
      <c r="E3591" s="220"/>
      <c r="F3591" s="91"/>
    </row>
    <row r="3592" ht="12.75" spans="5:6">
      <c r="E3592" s="220"/>
      <c r="F3592" s="91"/>
    </row>
    <row r="3593" ht="12.75" spans="5:6">
      <c r="E3593" s="220"/>
      <c r="F3593" s="91"/>
    </row>
    <row r="3594" ht="12.75" spans="5:6">
      <c r="E3594" s="220"/>
      <c r="F3594" s="91"/>
    </row>
    <row r="3595" ht="12.75" spans="5:6">
      <c r="E3595" s="220"/>
      <c r="F3595" s="91"/>
    </row>
    <row r="3596" ht="12.75" spans="5:6">
      <c r="E3596" s="220"/>
      <c r="F3596" s="91"/>
    </row>
    <row r="3597" ht="12.75" spans="5:6">
      <c r="E3597" s="220"/>
      <c r="F3597" s="91"/>
    </row>
    <row r="3598" ht="12.75" spans="5:6">
      <c r="E3598" s="220"/>
      <c r="F3598" s="91"/>
    </row>
    <row r="3599" ht="12.75" spans="5:6">
      <c r="E3599" s="220"/>
      <c r="F3599" s="91"/>
    </row>
    <row r="3600" ht="12.75" spans="5:6">
      <c r="E3600" s="220"/>
      <c r="F3600" s="91"/>
    </row>
    <row r="3601" ht="12.75" spans="5:6">
      <c r="E3601" s="220"/>
      <c r="F3601" s="91"/>
    </row>
    <row r="3602" ht="12.75" spans="5:6">
      <c r="E3602" s="220"/>
      <c r="F3602" s="91"/>
    </row>
    <row r="3603" ht="12.75" spans="5:6">
      <c r="E3603" s="220"/>
      <c r="F3603" s="91"/>
    </row>
    <row r="3604" ht="12.75" spans="5:6">
      <c r="E3604" s="220"/>
      <c r="F3604" s="91"/>
    </row>
    <row r="3605" ht="12.75" spans="5:6">
      <c r="E3605" s="220"/>
      <c r="F3605" s="91"/>
    </row>
    <row r="3606" ht="12.75" spans="5:6">
      <c r="E3606" s="220"/>
      <c r="F3606" s="91"/>
    </row>
    <row r="3607" ht="12.75" spans="5:6">
      <c r="E3607" s="220"/>
      <c r="F3607" s="91"/>
    </row>
    <row r="3608" ht="12.75" spans="5:6">
      <c r="E3608" s="220"/>
      <c r="F3608" s="91"/>
    </row>
    <row r="3609" ht="12.75" spans="5:6">
      <c r="E3609" s="220"/>
      <c r="F3609" s="91"/>
    </row>
    <row r="3610" ht="12.75" spans="5:6">
      <c r="E3610" s="220"/>
      <c r="F3610" s="91"/>
    </row>
    <row r="3611" ht="12.75" spans="5:13">
      <c r="E3611" s="220"/>
      <c r="F3611" s="203"/>
      <c r="G3611" s="65"/>
      <c r="H3611" s="45"/>
      <c r="I3611" s="45"/>
      <c r="J3611" s="65"/>
      <c r="K3611" s="45"/>
      <c r="L3611" s="45"/>
      <c r="M3611" s="221"/>
    </row>
    <row r="3612" ht="12.75" spans="5:13">
      <c r="E3612" s="220"/>
      <c r="F3612" s="203"/>
      <c r="G3612" s="65"/>
      <c r="H3612" s="45"/>
      <c r="I3612" s="45"/>
      <c r="J3612" s="65"/>
      <c r="K3612" s="45"/>
      <c r="L3612" s="45"/>
      <c r="M3612" s="221"/>
    </row>
    <row r="3613" ht="12.75" spans="5:13">
      <c r="E3613" s="220"/>
      <c r="F3613" s="203"/>
      <c r="G3613" s="65"/>
      <c r="H3613" s="45"/>
      <c r="I3613" s="45"/>
      <c r="J3613" s="65"/>
      <c r="K3613" s="45"/>
      <c r="L3613" s="45"/>
      <c r="M3613" s="221"/>
    </row>
    <row r="3614" ht="12.75" spans="5:6">
      <c r="E3614" s="220"/>
      <c r="F3614" s="91"/>
    </row>
    <row r="3615" ht="12.75" spans="5:6">
      <c r="E3615" s="91"/>
      <c r="F3615" s="91"/>
    </row>
    <row r="3616" ht="12.75" spans="5:6">
      <c r="E3616" s="91"/>
      <c r="F3616" s="91"/>
    </row>
    <row r="3617" ht="12.75" spans="5:6">
      <c r="E3617" s="91"/>
      <c r="F3617" s="91"/>
    </row>
    <row r="3618" ht="12.75" spans="5:6">
      <c r="E3618" s="91"/>
      <c r="F3618" s="91"/>
    </row>
    <row r="3619" ht="12.75" spans="5:6">
      <c r="E3619" s="91"/>
      <c r="F3619" s="91"/>
    </row>
    <row r="3620" ht="12.75" spans="5:6">
      <c r="E3620" s="91"/>
      <c r="F3620" s="91"/>
    </row>
    <row r="3621" ht="12.75" spans="5:6">
      <c r="E3621" s="91"/>
      <c r="F3621" s="91"/>
    </row>
    <row r="3622" ht="12.75" spans="5:6">
      <c r="E3622" s="91"/>
      <c r="F3622" s="91"/>
    </row>
    <row r="3623" ht="12.75" spans="5:6">
      <c r="E3623" s="91"/>
      <c r="F3623" s="91"/>
    </row>
    <row r="3624" ht="12.75" spans="5:6">
      <c r="E3624" s="91"/>
      <c r="F3624" s="91"/>
    </row>
    <row r="3625" ht="12.75" spans="5:6">
      <c r="E3625" s="91"/>
      <c r="F3625" s="91"/>
    </row>
    <row r="3626" ht="12.75" spans="5:6">
      <c r="E3626" s="91"/>
      <c r="F3626" s="91"/>
    </row>
    <row r="3627" ht="12.75" spans="5:6">
      <c r="E3627" s="91"/>
      <c r="F3627" s="91"/>
    </row>
    <row r="3628" ht="12.75" spans="5:6">
      <c r="E3628" s="91"/>
      <c r="F3628" s="91"/>
    </row>
    <row r="3629" ht="12.75" spans="5:6">
      <c r="E3629" s="91"/>
      <c r="F3629" s="91"/>
    </row>
    <row r="3630" ht="12.75" spans="5:6">
      <c r="E3630" s="91"/>
      <c r="F3630" s="91"/>
    </row>
    <row r="3631" ht="12.75" spans="5:6">
      <c r="E3631" s="91"/>
      <c r="F3631" s="91"/>
    </row>
    <row r="3632" ht="12.75" spans="5:6">
      <c r="E3632" s="91"/>
      <c r="F3632" s="91"/>
    </row>
    <row r="3633" ht="12.75" spans="5:6">
      <c r="E3633" s="91"/>
      <c r="F3633" s="91"/>
    </row>
    <row r="3634" ht="12.75" spans="5:6">
      <c r="E3634" s="91"/>
      <c r="F3634" s="91"/>
    </row>
    <row r="3635" ht="12.75" spans="5:6">
      <c r="E3635" s="91"/>
      <c r="F3635" s="91"/>
    </row>
    <row r="3636" ht="12.75" spans="5:6">
      <c r="E3636" s="91"/>
      <c r="F3636" s="91"/>
    </row>
    <row r="3637" ht="12.75" spans="5:6">
      <c r="E3637" s="91"/>
      <c r="F3637" s="91"/>
    </row>
    <row r="3638" ht="12.75" spans="5:6">
      <c r="E3638" s="91"/>
      <c r="F3638" s="91"/>
    </row>
    <row r="3639" ht="12.75" spans="5:6">
      <c r="E3639" s="91"/>
      <c r="F3639" s="91"/>
    </row>
    <row r="3640" ht="12.75" spans="5:6">
      <c r="E3640" s="91"/>
      <c r="F3640" s="91"/>
    </row>
    <row r="3641" ht="12.75" spans="5:6">
      <c r="E3641" s="91"/>
      <c r="F3641" s="91"/>
    </row>
    <row r="3642" ht="12.75" spans="5:6">
      <c r="E3642" s="91"/>
      <c r="F3642" s="91"/>
    </row>
    <row r="3643" ht="12.75" spans="5:6">
      <c r="E3643" s="91"/>
      <c r="F3643" s="91"/>
    </row>
    <row r="3644" ht="12.75" spans="5:6">
      <c r="E3644" s="91"/>
      <c r="F3644" s="91"/>
    </row>
    <row r="3645" ht="12.75" spans="5:6">
      <c r="E3645" s="91"/>
      <c r="F3645" s="91"/>
    </row>
    <row r="3646" ht="12.75" spans="5:6">
      <c r="E3646" s="91"/>
      <c r="F3646" s="91"/>
    </row>
    <row r="3647" ht="12.75" spans="5:6">
      <c r="E3647" s="91"/>
      <c r="F3647" s="91"/>
    </row>
    <row r="3648" ht="12.75" spans="5:6">
      <c r="E3648" s="91"/>
      <c r="F3648" s="91"/>
    </row>
    <row r="3649" ht="12.75" spans="5:6">
      <c r="E3649" s="220"/>
      <c r="F3649" s="91"/>
    </row>
    <row r="3650" ht="12.75" spans="5:6">
      <c r="E3650" s="220"/>
      <c r="F3650" s="91"/>
    </row>
    <row r="3651" ht="12.75" spans="5:6">
      <c r="E3651" s="220"/>
      <c r="F3651" s="91"/>
    </row>
    <row r="3652" ht="12.75" spans="5:6">
      <c r="E3652" s="220"/>
      <c r="F3652" s="91"/>
    </row>
    <row r="3653" ht="12.75" spans="5:6">
      <c r="E3653" s="220"/>
      <c r="F3653" s="91"/>
    </row>
    <row r="3654" ht="12.75" spans="5:6">
      <c r="E3654" s="220"/>
      <c r="F3654" s="91"/>
    </row>
    <row r="3655" ht="12.75" spans="5:6">
      <c r="E3655" s="220"/>
      <c r="F3655" s="91"/>
    </row>
    <row r="3656" ht="12.75" spans="5:6">
      <c r="E3656" s="220"/>
      <c r="F3656" s="91"/>
    </row>
    <row r="3657" ht="12.75" spans="5:6">
      <c r="E3657" s="220"/>
      <c r="F3657" s="91"/>
    </row>
    <row r="3658" ht="12.75" spans="5:6">
      <c r="E3658" s="220"/>
      <c r="F3658" s="91"/>
    </row>
    <row r="3659" ht="12.75" spans="5:6">
      <c r="E3659" s="220"/>
      <c r="F3659" s="91"/>
    </row>
    <row r="3660" ht="12.75" spans="5:6">
      <c r="E3660" s="220"/>
      <c r="F3660" s="91"/>
    </row>
    <row r="3661" ht="12.75" spans="5:6">
      <c r="E3661" s="220"/>
      <c r="F3661" s="91"/>
    </row>
    <row r="3662" ht="12.75" spans="5:6">
      <c r="E3662" s="220"/>
      <c r="F3662" s="91"/>
    </row>
    <row r="3663" ht="12.75" spans="5:6">
      <c r="E3663" s="220"/>
      <c r="F3663" s="91"/>
    </row>
    <row r="3664" ht="12.75" spans="5:6">
      <c r="E3664" s="220"/>
      <c r="F3664" s="91"/>
    </row>
    <row r="3665" ht="12.75" spans="5:6">
      <c r="E3665" s="220"/>
      <c r="F3665" s="91"/>
    </row>
    <row r="3666" ht="12.75" spans="5:6">
      <c r="E3666" s="220"/>
      <c r="F3666" s="91"/>
    </row>
    <row r="3667" ht="12.75" spans="5:6">
      <c r="E3667" s="220"/>
      <c r="F3667" s="91"/>
    </row>
    <row r="3668" ht="12.75" spans="5:6">
      <c r="E3668" s="220"/>
      <c r="F3668" s="91"/>
    </row>
    <row r="3669" ht="12.75" spans="5:6">
      <c r="E3669" s="220"/>
      <c r="F3669" s="91"/>
    </row>
    <row r="3670" ht="12.75" spans="5:6">
      <c r="E3670" s="220"/>
      <c r="F3670" s="91"/>
    </row>
    <row r="3671" ht="12.75" spans="5:6">
      <c r="E3671" s="220"/>
      <c r="F3671" s="91"/>
    </row>
    <row r="3672" ht="12.75" spans="5:6">
      <c r="E3672" s="220"/>
      <c r="F3672" s="91"/>
    </row>
    <row r="3673" ht="12.75" spans="5:6">
      <c r="E3673" s="220"/>
      <c r="F3673" s="91"/>
    </row>
    <row r="3674" ht="12.75" spans="5:6">
      <c r="E3674" s="220"/>
      <c r="F3674" s="91"/>
    </row>
    <row r="3675" ht="12.75" spans="5:6">
      <c r="E3675" s="220"/>
      <c r="F3675" s="91"/>
    </row>
    <row r="3676" ht="12.75" spans="5:6">
      <c r="E3676" s="220"/>
      <c r="F3676" s="91"/>
    </row>
    <row r="3677" ht="12.75" spans="5:6">
      <c r="E3677" s="220"/>
      <c r="F3677" s="91"/>
    </row>
    <row r="3678" ht="12.75" spans="5:6">
      <c r="E3678" s="220"/>
      <c r="F3678" s="91"/>
    </row>
    <row r="3679" ht="12.75" spans="5:6">
      <c r="E3679" s="220"/>
      <c r="F3679" s="91"/>
    </row>
    <row r="3680" ht="12.75" spans="5:6">
      <c r="E3680" s="220"/>
      <c r="F3680" s="91"/>
    </row>
    <row r="3681" ht="12.75" spans="5:6">
      <c r="E3681" s="220"/>
      <c r="F3681" s="91"/>
    </row>
    <row r="3682" ht="12.75" spans="5:6">
      <c r="E3682" s="220"/>
      <c r="F3682" s="91"/>
    </row>
    <row r="3683" ht="12.75" spans="5:6">
      <c r="E3683" s="220"/>
      <c r="F3683" s="91"/>
    </row>
    <row r="3684" ht="12.75" spans="5:6">
      <c r="E3684" s="220"/>
      <c r="F3684" s="91"/>
    </row>
    <row r="3685" ht="12.75" spans="5:6">
      <c r="E3685" s="220"/>
      <c r="F3685" s="91"/>
    </row>
    <row r="3686" ht="12.75" spans="5:6">
      <c r="E3686" s="220"/>
      <c r="F3686" s="91"/>
    </row>
    <row r="3687" ht="12.75" spans="5:6">
      <c r="E3687" s="220"/>
      <c r="F3687" s="91"/>
    </row>
    <row r="3688" ht="12.75" spans="5:6">
      <c r="E3688" s="220"/>
      <c r="F3688" s="91"/>
    </row>
    <row r="3689" ht="12.75" spans="5:6">
      <c r="E3689" s="220"/>
      <c r="F3689" s="91"/>
    </row>
    <row r="3690" ht="12.75" spans="5:6">
      <c r="E3690" s="220"/>
      <c r="F3690" s="91"/>
    </row>
    <row r="3691" ht="12.75" spans="5:6">
      <c r="E3691" s="220"/>
      <c r="F3691" s="91"/>
    </row>
    <row r="3692" ht="12.75" spans="5:6">
      <c r="E3692" s="220"/>
      <c r="F3692" s="91"/>
    </row>
    <row r="3693" ht="12.75" spans="5:6">
      <c r="E3693" s="220"/>
      <c r="F3693" s="91"/>
    </row>
    <row r="3694" ht="12.75" spans="5:6">
      <c r="E3694" s="220"/>
      <c r="F3694" s="91"/>
    </row>
    <row r="3695" ht="12.75" spans="5:6">
      <c r="E3695" s="220"/>
      <c r="F3695" s="91"/>
    </row>
    <row r="3696" ht="12.75" spans="5:6">
      <c r="E3696" s="220"/>
      <c r="F3696" s="91"/>
    </row>
    <row r="3697" ht="12.75" spans="5:6">
      <c r="E3697" s="220"/>
      <c r="F3697" s="91"/>
    </row>
    <row r="3698" ht="12.75" spans="5:6">
      <c r="E3698" s="220"/>
      <c r="F3698" s="91"/>
    </row>
    <row r="3699" ht="12.75" spans="5:6">
      <c r="E3699" s="220"/>
      <c r="F3699" s="91"/>
    </row>
    <row r="3700" ht="12.75" spans="5:6">
      <c r="E3700" s="220"/>
      <c r="F3700" s="91"/>
    </row>
    <row r="3701" ht="12.75" spans="5:6">
      <c r="E3701" s="220"/>
      <c r="F3701" s="91"/>
    </row>
    <row r="3702" ht="12.75" spans="5:6">
      <c r="E3702" s="220"/>
      <c r="F3702" s="91"/>
    </row>
    <row r="3703" ht="12.75" spans="5:6">
      <c r="E3703" s="220"/>
      <c r="F3703" s="91"/>
    </row>
    <row r="3704" ht="12.75" spans="5:6">
      <c r="E3704" s="220"/>
      <c r="F3704" s="91"/>
    </row>
    <row r="3705" ht="12.75" spans="5:6">
      <c r="E3705" s="220"/>
      <c r="F3705" s="91"/>
    </row>
    <row r="3706" ht="12.75" spans="5:6">
      <c r="E3706" s="220"/>
      <c r="F3706" s="91"/>
    </row>
    <row r="3707" ht="12.75" spans="5:6">
      <c r="E3707" s="220"/>
      <c r="F3707" s="91"/>
    </row>
    <row r="3708" ht="12.75" spans="5:6">
      <c r="E3708" s="220"/>
      <c r="F3708" s="91"/>
    </row>
    <row r="3709" ht="12.75" spans="5:6">
      <c r="E3709" s="220"/>
      <c r="F3709" s="91"/>
    </row>
    <row r="3710" ht="12.75" spans="5:6">
      <c r="E3710" s="220"/>
      <c r="F3710" s="91"/>
    </row>
    <row r="3711" ht="12.75" spans="5:6">
      <c r="E3711" s="220"/>
      <c r="F3711" s="91"/>
    </row>
    <row r="3712" ht="12.75" spans="5:6">
      <c r="E3712" s="220"/>
      <c r="F3712" s="91"/>
    </row>
    <row r="3713" ht="12.75" spans="5:6">
      <c r="E3713" s="220"/>
      <c r="F3713" s="91"/>
    </row>
    <row r="3714" ht="12.75" spans="5:6">
      <c r="E3714" s="220"/>
      <c r="F3714" s="91"/>
    </row>
    <row r="3715" ht="12.75" spans="5:6">
      <c r="E3715" s="220"/>
      <c r="F3715" s="91"/>
    </row>
    <row r="3716" ht="12.75" spans="5:6">
      <c r="E3716" s="220"/>
      <c r="F3716" s="91"/>
    </row>
    <row r="3717" ht="12.75" spans="5:13">
      <c r="E3717" s="220"/>
      <c r="F3717" s="203"/>
      <c r="G3717" s="65"/>
      <c r="H3717" s="45"/>
      <c r="I3717" s="45"/>
      <c r="J3717" s="65"/>
      <c r="K3717" s="45"/>
      <c r="L3717" s="45"/>
      <c r="M3717" s="222"/>
    </row>
    <row r="3718" ht="12.75" spans="5:13">
      <c r="E3718" s="220"/>
      <c r="F3718" s="203"/>
      <c r="G3718" s="65"/>
      <c r="H3718" s="45"/>
      <c r="I3718" s="45"/>
      <c r="J3718" s="65"/>
      <c r="K3718" s="45"/>
      <c r="L3718" s="45"/>
      <c r="M3718" s="222"/>
    </row>
    <row r="3719" ht="12.75" spans="5:13">
      <c r="E3719" s="220"/>
      <c r="F3719" s="203"/>
      <c r="G3719" s="65"/>
      <c r="H3719" s="45"/>
      <c r="I3719" s="45"/>
      <c r="J3719" s="65"/>
      <c r="K3719" s="45"/>
      <c r="L3719" s="45"/>
      <c r="M3719" s="222"/>
    </row>
    <row r="3720" ht="12.75" spans="5:13">
      <c r="E3720" s="220"/>
      <c r="F3720" s="203"/>
      <c r="G3720" s="65"/>
      <c r="H3720" s="45"/>
      <c r="I3720" s="45"/>
      <c r="J3720" s="65"/>
      <c r="K3720" s="45"/>
      <c r="L3720" s="45"/>
      <c r="M3720" s="222"/>
    </row>
    <row r="3721" ht="12.75" spans="5:13">
      <c r="E3721" s="220"/>
      <c r="F3721" s="203"/>
      <c r="G3721" s="65"/>
      <c r="H3721" s="45"/>
      <c r="I3721" s="45"/>
      <c r="J3721" s="65"/>
      <c r="K3721" s="45"/>
      <c r="L3721" s="45"/>
      <c r="M3721" s="222"/>
    </row>
    <row r="3722" ht="12.75" spans="5:13">
      <c r="E3722" s="220"/>
      <c r="F3722" s="203"/>
      <c r="G3722" s="65"/>
      <c r="H3722" s="45"/>
      <c r="I3722" s="45"/>
      <c r="J3722" s="65"/>
      <c r="K3722" s="45"/>
      <c r="L3722" s="45"/>
      <c r="M3722" s="222"/>
    </row>
    <row r="3723" ht="12.75" spans="5:13">
      <c r="E3723" s="220"/>
      <c r="F3723" s="203"/>
      <c r="G3723" s="65"/>
      <c r="H3723" s="45"/>
      <c r="I3723" s="45"/>
      <c r="J3723" s="65"/>
      <c r="K3723" s="45"/>
      <c r="L3723" s="45"/>
      <c r="M3723" s="222"/>
    </row>
    <row r="3724" ht="12.75" spans="5:6">
      <c r="E3724" s="220"/>
      <c r="F3724" s="91"/>
    </row>
    <row r="3725" ht="12.75" spans="5:6">
      <c r="E3725" s="220"/>
      <c r="F3725" s="91"/>
    </row>
    <row r="3726" ht="12.75" spans="5:6">
      <c r="E3726" s="91"/>
      <c r="F3726" s="91"/>
    </row>
    <row r="3727" ht="12.75" spans="5:6">
      <c r="E3727" s="91"/>
      <c r="F3727" s="91"/>
    </row>
    <row r="3728" ht="12.75" spans="5:6">
      <c r="E3728" s="91"/>
      <c r="F3728" s="91"/>
    </row>
    <row r="3729" ht="12.75" spans="5:6">
      <c r="E3729" s="91"/>
      <c r="F3729" s="91"/>
    </row>
    <row r="3730" ht="12.75" spans="5:6">
      <c r="E3730" s="91"/>
      <c r="F3730" s="91"/>
    </row>
    <row r="3731" ht="12.75" spans="5:6">
      <c r="E3731" s="91"/>
      <c r="F3731" s="91"/>
    </row>
    <row r="3732" ht="12.75" spans="5:6">
      <c r="E3732" s="91"/>
      <c r="F3732" s="91"/>
    </row>
    <row r="3733" ht="12.75" spans="5:6">
      <c r="E3733" s="91"/>
      <c r="F3733" s="91"/>
    </row>
    <row r="3734" ht="12.75" spans="5:6">
      <c r="E3734" s="91"/>
      <c r="F3734" s="91"/>
    </row>
    <row r="3735" ht="12.75" spans="5:6">
      <c r="E3735" s="91"/>
      <c r="F3735" s="91"/>
    </row>
    <row r="3736" ht="12.75" spans="5:6">
      <c r="E3736" s="91"/>
      <c r="F3736" s="91"/>
    </row>
    <row r="3737" ht="12.75" spans="5:6">
      <c r="E3737" s="91"/>
      <c r="F3737" s="91"/>
    </row>
    <row r="3738" ht="12.75" spans="5:6">
      <c r="E3738" s="91"/>
      <c r="F3738" s="91"/>
    </row>
    <row r="3739" ht="12.75" spans="5:6">
      <c r="E3739" s="91"/>
      <c r="F3739" s="91"/>
    </row>
    <row r="3740" ht="12.75" spans="5:6">
      <c r="E3740" s="91"/>
      <c r="F3740" s="91"/>
    </row>
    <row r="3741" ht="12.75" spans="5:6">
      <c r="E3741" s="91"/>
      <c r="F3741" s="91"/>
    </row>
    <row r="3742" ht="12.75" spans="5:6">
      <c r="E3742" s="91"/>
      <c r="F3742" s="91"/>
    </row>
    <row r="3743" ht="12.75" spans="5:6">
      <c r="E3743" s="91"/>
      <c r="F3743" s="91"/>
    </row>
    <row r="3744" ht="12.75" spans="5:6">
      <c r="E3744" s="91"/>
      <c r="F3744" s="91"/>
    </row>
    <row r="3745" ht="12.75" spans="5:6">
      <c r="E3745" s="91"/>
      <c r="F3745" s="91"/>
    </row>
    <row r="3746" ht="12.75" spans="5:6">
      <c r="E3746" s="91"/>
      <c r="F3746" s="91"/>
    </row>
    <row r="3747" ht="12.75" spans="5:6">
      <c r="E3747" s="91"/>
      <c r="F3747" s="91"/>
    </row>
    <row r="3748" ht="12.75" spans="5:6">
      <c r="E3748" s="91"/>
      <c r="F3748" s="91"/>
    </row>
    <row r="3749" ht="12.75" spans="5:6">
      <c r="E3749" s="91"/>
      <c r="F3749" s="91"/>
    </row>
    <row r="3750" ht="12.75" spans="5:6">
      <c r="E3750" s="91"/>
      <c r="F3750" s="91"/>
    </row>
    <row r="3751" ht="12.75" spans="5:6">
      <c r="E3751" s="91"/>
      <c r="F3751" s="91"/>
    </row>
    <row r="3752" ht="12.75" spans="5:6">
      <c r="E3752" s="91"/>
      <c r="F3752" s="91"/>
    </row>
    <row r="3753" ht="12.75" spans="5:6">
      <c r="E3753" s="91"/>
      <c r="F3753" s="91"/>
    </row>
    <row r="3754" ht="12.75" spans="5:6">
      <c r="E3754" s="91"/>
      <c r="F3754" s="91"/>
    </row>
    <row r="3755" ht="12.75" spans="5:6">
      <c r="E3755" s="91"/>
      <c r="F3755" s="91"/>
    </row>
    <row r="3756" ht="12.75" spans="5:6">
      <c r="E3756" s="91"/>
      <c r="F3756" s="91"/>
    </row>
    <row r="3757" ht="12.75" spans="5:6">
      <c r="E3757" s="91"/>
      <c r="F3757" s="91"/>
    </row>
    <row r="3758" ht="12.75" spans="5:6">
      <c r="E3758" s="91"/>
      <c r="F3758" s="91"/>
    </row>
    <row r="3759" ht="12.75" spans="5:6">
      <c r="E3759" s="91"/>
      <c r="F3759" s="91"/>
    </row>
    <row r="3760" ht="12.75" spans="5:6">
      <c r="E3760" s="91"/>
      <c r="F3760" s="91"/>
    </row>
    <row r="3761" ht="12.75" spans="5:6">
      <c r="E3761" s="91"/>
      <c r="F3761" s="91"/>
    </row>
    <row r="3762" ht="12.75" spans="5:6">
      <c r="E3762" s="91"/>
      <c r="F3762" s="91"/>
    </row>
    <row r="3763" ht="12.75" spans="5:6">
      <c r="E3763" s="91"/>
      <c r="F3763" s="91"/>
    </row>
    <row r="3764" ht="12.75" spans="5:6">
      <c r="E3764" s="91"/>
      <c r="F3764" s="91"/>
    </row>
    <row r="3765" ht="12.75" spans="5:6">
      <c r="E3765" s="91"/>
      <c r="F3765" s="91"/>
    </row>
    <row r="3766" ht="12.75" spans="5:6">
      <c r="E3766" s="91"/>
      <c r="F3766" s="91"/>
    </row>
    <row r="3767" ht="12.75" spans="5:6">
      <c r="E3767" s="91"/>
      <c r="F3767" s="91"/>
    </row>
    <row r="3768" ht="12.75" spans="5:6">
      <c r="E3768" s="91"/>
      <c r="F3768" s="91"/>
    </row>
    <row r="3769" ht="12.75" spans="5:6">
      <c r="E3769" s="91"/>
      <c r="F3769" s="91"/>
    </row>
    <row r="3770" ht="12.75" spans="5:13">
      <c r="E3770" s="220"/>
      <c r="F3770" s="220"/>
      <c r="G3770" s="3"/>
      <c r="H3770" s="3"/>
      <c r="I3770" s="3"/>
      <c r="J3770" s="3"/>
      <c r="K3770" s="3"/>
      <c r="L3770" s="3"/>
      <c r="M3770" s="6"/>
    </row>
    <row r="3771" ht="12.75" spans="5:13">
      <c r="E3771" s="220"/>
      <c r="F3771" s="220"/>
      <c r="G3771" s="3"/>
      <c r="H3771" s="3"/>
      <c r="I3771" s="3"/>
      <c r="J3771" s="3"/>
      <c r="K3771" s="3"/>
      <c r="L3771" s="3"/>
      <c r="M3771" s="6"/>
    </row>
    <row r="3772" ht="12.75" spans="5:13">
      <c r="E3772" s="220"/>
      <c r="F3772" s="220"/>
      <c r="G3772" s="3"/>
      <c r="H3772" s="3"/>
      <c r="I3772" s="3"/>
      <c r="J3772" s="3"/>
      <c r="K3772" s="3"/>
      <c r="L3772" s="3"/>
      <c r="M3772" s="6"/>
    </row>
    <row r="3773" ht="12.75" spans="5:13">
      <c r="E3773" s="220"/>
      <c r="F3773" s="220"/>
      <c r="G3773" s="3"/>
      <c r="H3773" s="3"/>
      <c r="I3773" s="3"/>
      <c r="J3773" s="3"/>
      <c r="K3773" s="3"/>
      <c r="L3773" s="3"/>
      <c r="M3773" s="6"/>
    </row>
    <row r="3774" ht="12.75" spans="5:13">
      <c r="E3774" s="220"/>
      <c r="F3774" s="220"/>
      <c r="G3774" s="3"/>
      <c r="H3774" s="3"/>
      <c r="I3774" s="3"/>
      <c r="J3774" s="3"/>
      <c r="K3774" s="3"/>
      <c r="L3774" s="3"/>
      <c r="M3774" s="6"/>
    </row>
    <row r="3775" ht="12.75" spans="5:13">
      <c r="E3775" s="220"/>
      <c r="F3775" s="220"/>
      <c r="G3775" s="3"/>
      <c r="H3775" s="3"/>
      <c r="I3775" s="3"/>
      <c r="J3775" s="3"/>
      <c r="K3775" s="3"/>
      <c r="L3775" s="3"/>
      <c r="M3775" s="6"/>
    </row>
    <row r="3776" ht="12.75" spans="5:13">
      <c r="E3776" s="220"/>
      <c r="F3776" s="220"/>
      <c r="G3776" s="3"/>
      <c r="H3776" s="3"/>
      <c r="I3776" s="3"/>
      <c r="J3776" s="3"/>
      <c r="K3776" s="3"/>
      <c r="L3776" s="3"/>
      <c r="M3776" s="6"/>
    </row>
    <row r="3777" ht="12.75" spans="5:13">
      <c r="E3777" s="220"/>
      <c r="F3777" s="220"/>
      <c r="G3777" s="3"/>
      <c r="H3777" s="3"/>
      <c r="I3777" s="3"/>
      <c r="J3777" s="3"/>
      <c r="K3777" s="3"/>
      <c r="L3777" s="3"/>
      <c r="M3777" s="6"/>
    </row>
    <row r="3778" ht="12.75" spans="5:13">
      <c r="E3778" s="220"/>
      <c r="F3778" s="220"/>
      <c r="G3778" s="3"/>
      <c r="H3778" s="3"/>
      <c r="I3778" s="3"/>
      <c r="J3778" s="3"/>
      <c r="K3778" s="3"/>
      <c r="L3778" s="3"/>
      <c r="M3778" s="6"/>
    </row>
    <row r="3779" ht="12.75" spans="5:13">
      <c r="E3779" s="220"/>
      <c r="F3779" s="220"/>
      <c r="G3779" s="3"/>
      <c r="H3779" s="3"/>
      <c r="I3779" s="3"/>
      <c r="J3779" s="3"/>
      <c r="K3779" s="3"/>
      <c r="L3779" s="3"/>
      <c r="M3779" s="6"/>
    </row>
    <row r="3780" ht="12.75" spans="5:13">
      <c r="E3780" s="220"/>
      <c r="F3780" s="220"/>
      <c r="G3780" s="3"/>
      <c r="H3780" s="3"/>
      <c r="I3780" s="3"/>
      <c r="J3780" s="3"/>
      <c r="K3780" s="3"/>
      <c r="L3780" s="3"/>
      <c r="M3780" s="6"/>
    </row>
    <row r="3781" ht="12.75" spans="5:13">
      <c r="E3781" s="220"/>
      <c r="F3781" s="220"/>
      <c r="G3781" s="3"/>
      <c r="H3781" s="3"/>
      <c r="I3781" s="3"/>
      <c r="J3781" s="3"/>
      <c r="K3781" s="3"/>
      <c r="L3781" s="3"/>
      <c r="M3781" s="6"/>
    </row>
    <row r="3782" ht="12.75" spans="5:13">
      <c r="E3782" s="220"/>
      <c r="F3782" s="220"/>
      <c r="G3782" s="3"/>
      <c r="H3782" s="3"/>
      <c r="I3782" s="3"/>
      <c r="J3782" s="3"/>
      <c r="K3782" s="3"/>
      <c r="L3782" s="3"/>
      <c r="M3782" s="6"/>
    </row>
    <row r="3783" ht="12.75" spans="5:13">
      <c r="E3783" s="220"/>
      <c r="F3783" s="220"/>
      <c r="G3783" s="3"/>
      <c r="H3783" s="3"/>
      <c r="I3783" s="3"/>
      <c r="J3783" s="3"/>
      <c r="K3783" s="3"/>
      <c r="L3783" s="3"/>
      <c r="M3783" s="6"/>
    </row>
    <row r="3784" ht="12.75" spans="5:13">
      <c r="E3784" s="220"/>
      <c r="F3784" s="220"/>
      <c r="G3784" s="3"/>
      <c r="H3784" s="3"/>
      <c r="I3784" s="3"/>
      <c r="J3784" s="3"/>
      <c r="K3784" s="3"/>
      <c r="L3784" s="3"/>
      <c r="M3784" s="6"/>
    </row>
    <row r="3785" ht="12.75" spans="5:13">
      <c r="E3785" s="220"/>
      <c r="F3785" s="220"/>
      <c r="G3785" s="3"/>
      <c r="H3785" s="3"/>
      <c r="I3785" s="3"/>
      <c r="J3785" s="3"/>
      <c r="K3785" s="3"/>
      <c r="L3785" s="3"/>
      <c r="M3785" s="6"/>
    </row>
    <row r="3786" ht="12.75" spans="5:13">
      <c r="E3786" s="220"/>
      <c r="F3786" s="220"/>
      <c r="G3786" s="3"/>
      <c r="H3786" s="3"/>
      <c r="I3786" s="3"/>
      <c r="J3786" s="3"/>
      <c r="K3786" s="3"/>
      <c r="L3786" s="3"/>
      <c r="M3786" s="6"/>
    </row>
    <row r="3787" ht="12.75" spans="5:13">
      <c r="E3787" s="220"/>
      <c r="F3787" s="220"/>
      <c r="G3787" s="3"/>
      <c r="H3787" s="3"/>
      <c r="I3787" s="3"/>
      <c r="J3787" s="3"/>
      <c r="K3787" s="3"/>
      <c r="L3787" s="3"/>
      <c r="M3787" s="6"/>
    </row>
    <row r="3788" ht="12.75" spans="5:13">
      <c r="E3788" s="220"/>
      <c r="F3788" s="220"/>
      <c r="G3788" s="3"/>
      <c r="H3788" s="3"/>
      <c r="I3788" s="3"/>
      <c r="J3788" s="3"/>
      <c r="K3788" s="3"/>
      <c r="L3788" s="3"/>
      <c r="M3788" s="6"/>
    </row>
    <row r="3789" ht="12.75" spans="5:13">
      <c r="E3789" s="220"/>
      <c r="F3789" s="220"/>
      <c r="G3789" s="3"/>
      <c r="H3789" s="3"/>
      <c r="I3789" s="3"/>
      <c r="J3789" s="3"/>
      <c r="K3789" s="3"/>
      <c r="L3789" s="3"/>
      <c r="M3789" s="6"/>
    </row>
    <row r="3790" ht="12.75" spans="5:13">
      <c r="E3790" s="220"/>
      <c r="F3790" s="220"/>
      <c r="G3790" s="3"/>
      <c r="H3790" s="3"/>
      <c r="I3790" s="3"/>
      <c r="J3790" s="3"/>
      <c r="K3790" s="3"/>
      <c r="L3790" s="3"/>
      <c r="M3790" s="6"/>
    </row>
    <row r="3791" ht="12.75" spans="5:13">
      <c r="E3791" s="220"/>
      <c r="F3791" s="220"/>
      <c r="G3791" s="3"/>
      <c r="H3791" s="3"/>
      <c r="I3791" s="3"/>
      <c r="J3791" s="3"/>
      <c r="K3791" s="3"/>
      <c r="L3791" s="3"/>
      <c r="M3791" s="6"/>
    </row>
    <row r="3792" ht="12.75" spans="5:13">
      <c r="E3792" s="220"/>
      <c r="F3792" s="220"/>
      <c r="G3792" s="3"/>
      <c r="H3792" s="3"/>
      <c r="I3792" s="3"/>
      <c r="J3792" s="3"/>
      <c r="K3792" s="3"/>
      <c r="L3792" s="3"/>
      <c r="M3792" s="6"/>
    </row>
    <row r="3793" ht="12.75" spans="5:13">
      <c r="E3793" s="220"/>
      <c r="F3793" s="220"/>
      <c r="G3793" s="3"/>
      <c r="H3793" s="3"/>
      <c r="I3793" s="3"/>
      <c r="J3793" s="3"/>
      <c r="K3793" s="3"/>
      <c r="L3793" s="3"/>
      <c r="M3793" s="6"/>
    </row>
    <row r="3794" ht="12.75" spans="5:13">
      <c r="E3794" s="220"/>
      <c r="F3794" s="220"/>
      <c r="G3794" s="3"/>
      <c r="H3794" s="3"/>
      <c r="I3794" s="3"/>
      <c r="J3794" s="3"/>
      <c r="K3794" s="3"/>
      <c r="L3794" s="3"/>
      <c r="M3794" s="6"/>
    </row>
    <row r="3795" ht="12.75" spans="5:13">
      <c r="E3795" s="220"/>
      <c r="F3795" s="220"/>
      <c r="G3795" s="3"/>
      <c r="H3795" s="3"/>
      <c r="I3795" s="3"/>
      <c r="J3795" s="3"/>
      <c r="K3795" s="3"/>
      <c r="L3795" s="3"/>
      <c r="M3795" s="6"/>
    </row>
    <row r="3796" ht="12.75" spans="5:13">
      <c r="E3796" s="220"/>
      <c r="F3796" s="220"/>
      <c r="G3796" s="3"/>
      <c r="H3796" s="3"/>
      <c r="I3796" s="3"/>
      <c r="J3796" s="3"/>
      <c r="K3796" s="3"/>
      <c r="L3796" s="3"/>
      <c r="M3796" s="6"/>
    </row>
    <row r="3797" ht="12.75" spans="5:13">
      <c r="E3797" s="220"/>
      <c r="F3797" s="220"/>
      <c r="G3797" s="3"/>
      <c r="H3797" s="3"/>
      <c r="I3797" s="3"/>
      <c r="J3797" s="3"/>
      <c r="K3797" s="3"/>
      <c r="L3797" s="3"/>
      <c r="M3797" s="6"/>
    </row>
    <row r="3798" ht="12.75" spans="5:13">
      <c r="E3798" s="220"/>
      <c r="F3798" s="220"/>
      <c r="G3798" s="3"/>
      <c r="H3798" s="3"/>
      <c r="I3798" s="3"/>
      <c r="J3798" s="3"/>
      <c r="K3798" s="3"/>
      <c r="L3798" s="3"/>
      <c r="M3798" s="6"/>
    </row>
    <row r="3799" ht="12.75" spans="5:13">
      <c r="E3799" s="220"/>
      <c r="F3799" s="220"/>
      <c r="G3799" s="3"/>
      <c r="H3799" s="3"/>
      <c r="I3799" s="3"/>
      <c r="J3799" s="3"/>
      <c r="K3799" s="3"/>
      <c r="L3799" s="3"/>
      <c r="M3799" s="6"/>
    </row>
    <row r="3800" ht="12.75" spans="5:13">
      <c r="E3800" s="220"/>
      <c r="F3800" s="220"/>
      <c r="G3800" s="3"/>
      <c r="H3800" s="3"/>
      <c r="I3800" s="3"/>
      <c r="J3800" s="3"/>
      <c r="K3800" s="3"/>
      <c r="L3800" s="3"/>
      <c r="M3800" s="6"/>
    </row>
    <row r="3801" ht="12.75" spans="5:13">
      <c r="E3801" s="220"/>
      <c r="F3801" s="220"/>
      <c r="G3801" s="3"/>
      <c r="H3801" s="3"/>
      <c r="I3801" s="3"/>
      <c r="J3801" s="3"/>
      <c r="K3801" s="3"/>
      <c r="L3801" s="3"/>
      <c r="M3801" s="6"/>
    </row>
    <row r="3802" ht="12.75" spans="5:13">
      <c r="E3802" s="220"/>
      <c r="F3802" s="220"/>
      <c r="G3802" s="3"/>
      <c r="H3802" s="3"/>
      <c r="I3802" s="3"/>
      <c r="J3802" s="3"/>
      <c r="K3802" s="3"/>
      <c r="L3802" s="3"/>
      <c r="M3802" s="6"/>
    </row>
    <row r="3803" ht="12.75" spans="5:13">
      <c r="E3803" s="220"/>
      <c r="F3803" s="220"/>
      <c r="G3803" s="3"/>
      <c r="H3803" s="3"/>
      <c r="I3803" s="3"/>
      <c r="J3803" s="3"/>
      <c r="K3803" s="3"/>
      <c r="L3803" s="3"/>
      <c r="M3803" s="6"/>
    </row>
    <row r="3804" ht="12.75" spans="5:13">
      <c r="E3804" s="220"/>
      <c r="F3804" s="220"/>
      <c r="G3804" s="3"/>
      <c r="H3804" s="3"/>
      <c r="I3804" s="3"/>
      <c r="J3804" s="3"/>
      <c r="K3804" s="3"/>
      <c r="L3804" s="3"/>
      <c r="M3804" s="6"/>
    </row>
    <row r="3805" ht="12.75" spans="5:13">
      <c r="E3805" s="220"/>
      <c r="F3805" s="220"/>
      <c r="G3805" s="3"/>
      <c r="H3805" s="3"/>
      <c r="I3805" s="3"/>
      <c r="J3805" s="3"/>
      <c r="K3805" s="3"/>
      <c r="L3805" s="3"/>
      <c r="M3805" s="6"/>
    </row>
    <row r="3806" ht="12.75" spans="5:13">
      <c r="E3806" s="220"/>
      <c r="F3806" s="220"/>
      <c r="G3806" s="3"/>
      <c r="H3806" s="3"/>
      <c r="I3806" s="3"/>
      <c r="J3806" s="3"/>
      <c r="K3806" s="3"/>
      <c r="L3806" s="3"/>
      <c r="M3806" s="6"/>
    </row>
    <row r="3807" ht="12.75" spans="5:13">
      <c r="E3807" s="220"/>
      <c r="F3807" s="220"/>
      <c r="G3807" s="3"/>
      <c r="H3807" s="3"/>
      <c r="I3807" s="3"/>
      <c r="J3807" s="3"/>
      <c r="K3807" s="3"/>
      <c r="L3807" s="3"/>
      <c r="M3807" s="6"/>
    </row>
    <row r="3808" ht="12.75" spans="5:13">
      <c r="E3808" s="220"/>
      <c r="F3808" s="220"/>
      <c r="G3808" s="3"/>
      <c r="H3808" s="3"/>
      <c r="I3808" s="3"/>
      <c r="J3808" s="3"/>
      <c r="K3808" s="3"/>
      <c r="L3808" s="3"/>
      <c r="M3808" s="6"/>
    </row>
    <row r="3809" ht="12.75" spans="5:13">
      <c r="E3809" s="220"/>
      <c r="F3809" s="220"/>
      <c r="G3809" s="3"/>
      <c r="H3809" s="3"/>
      <c r="I3809" s="3"/>
      <c r="J3809" s="3"/>
      <c r="K3809" s="3"/>
      <c r="L3809" s="3"/>
      <c r="M3809" s="6"/>
    </row>
    <row r="3810" ht="12.75" spans="5:13">
      <c r="E3810" s="220"/>
      <c r="F3810" s="220"/>
      <c r="G3810" s="3"/>
      <c r="H3810" s="3"/>
      <c r="I3810" s="3"/>
      <c r="J3810" s="3"/>
      <c r="K3810" s="3"/>
      <c r="L3810" s="3"/>
      <c r="M3810" s="6"/>
    </row>
    <row r="3811" ht="12.75" spans="5:13">
      <c r="E3811" s="220"/>
      <c r="F3811" s="220"/>
      <c r="G3811" s="3"/>
      <c r="H3811" s="3"/>
      <c r="I3811" s="3"/>
      <c r="J3811" s="3"/>
      <c r="K3811" s="3"/>
      <c r="L3811" s="3"/>
      <c r="M3811" s="6"/>
    </row>
    <row r="3812" ht="12.75" spans="5:13">
      <c r="E3812" s="220"/>
      <c r="F3812" s="220"/>
      <c r="G3812" s="3"/>
      <c r="H3812" s="3"/>
      <c r="I3812" s="3"/>
      <c r="J3812" s="3"/>
      <c r="K3812" s="3"/>
      <c r="L3812" s="3"/>
      <c r="M3812" s="6"/>
    </row>
    <row r="3813" ht="12.75" spans="5:13">
      <c r="E3813" s="220"/>
      <c r="F3813" s="220"/>
      <c r="G3813" s="3"/>
      <c r="H3813" s="3"/>
      <c r="I3813" s="3"/>
      <c r="J3813" s="3"/>
      <c r="K3813" s="3"/>
      <c r="L3813" s="3"/>
      <c r="M3813" s="6"/>
    </row>
    <row r="3814" ht="12.75" spans="5:13">
      <c r="E3814" s="220"/>
      <c r="F3814" s="220"/>
      <c r="G3814" s="3"/>
      <c r="H3814" s="3"/>
      <c r="I3814" s="3"/>
      <c r="J3814" s="3"/>
      <c r="K3814" s="3"/>
      <c r="L3814" s="3"/>
      <c r="M3814" s="6"/>
    </row>
    <row r="3815" ht="12.75" spans="5:13">
      <c r="E3815" s="220"/>
      <c r="F3815" s="220"/>
      <c r="G3815" s="3"/>
      <c r="H3815" s="3"/>
      <c r="I3815" s="3"/>
      <c r="J3815" s="3"/>
      <c r="K3815" s="3"/>
      <c r="L3815" s="3"/>
      <c r="M3815" s="6"/>
    </row>
    <row r="3816" ht="12.75" spans="5:13">
      <c r="E3816" s="220"/>
      <c r="F3816" s="220"/>
      <c r="G3816" s="3"/>
      <c r="H3816" s="3"/>
      <c r="I3816" s="3"/>
      <c r="J3816" s="3"/>
      <c r="K3816" s="3"/>
      <c r="L3816" s="3"/>
      <c r="M3816" s="6"/>
    </row>
    <row r="3817" ht="12.75" spans="5:13">
      <c r="E3817" s="220"/>
      <c r="F3817" s="220"/>
      <c r="G3817" s="3"/>
      <c r="H3817" s="3"/>
      <c r="I3817" s="3"/>
      <c r="J3817" s="3"/>
      <c r="K3817" s="3"/>
      <c r="L3817" s="3"/>
      <c r="M3817" s="6"/>
    </row>
    <row r="3818" ht="12.75" spans="5:13">
      <c r="E3818" s="220"/>
      <c r="F3818" s="220"/>
      <c r="G3818" s="3"/>
      <c r="H3818" s="3"/>
      <c r="I3818" s="3"/>
      <c r="J3818" s="3"/>
      <c r="K3818" s="3"/>
      <c r="L3818" s="3"/>
      <c r="M3818" s="6"/>
    </row>
    <row r="3819" ht="12.75" spans="5:13">
      <c r="E3819" s="220"/>
      <c r="F3819" s="220"/>
      <c r="G3819" s="3"/>
      <c r="H3819" s="3"/>
      <c r="I3819" s="3"/>
      <c r="J3819" s="3"/>
      <c r="K3819" s="3"/>
      <c r="L3819" s="3"/>
      <c r="M3819" s="6"/>
    </row>
    <row r="3820" ht="12.75" spans="5:13">
      <c r="E3820" s="220"/>
      <c r="F3820" s="220"/>
      <c r="G3820" s="3"/>
      <c r="H3820" s="3"/>
      <c r="I3820" s="3"/>
      <c r="J3820" s="3"/>
      <c r="K3820" s="3"/>
      <c r="L3820" s="3"/>
      <c r="M3820" s="6"/>
    </row>
    <row r="3821" ht="12.75" spans="5:13">
      <c r="E3821" s="220"/>
      <c r="F3821" s="220"/>
      <c r="G3821" s="3"/>
      <c r="H3821" s="3"/>
      <c r="I3821" s="3"/>
      <c r="J3821" s="3"/>
      <c r="K3821" s="3"/>
      <c r="L3821" s="3"/>
      <c r="M3821" s="6"/>
    </row>
    <row r="3822" ht="12.75" spans="5:13">
      <c r="E3822" s="220"/>
      <c r="F3822" s="220"/>
      <c r="G3822" s="3"/>
      <c r="H3822" s="3"/>
      <c r="I3822" s="3"/>
      <c r="J3822" s="3"/>
      <c r="K3822" s="3"/>
      <c r="L3822" s="3"/>
      <c r="M3822" s="6"/>
    </row>
    <row r="3823" ht="12.75" spans="5:13">
      <c r="E3823" s="220"/>
      <c r="F3823" s="220"/>
      <c r="G3823" s="3"/>
      <c r="H3823" s="3"/>
      <c r="I3823" s="3"/>
      <c r="J3823" s="3"/>
      <c r="K3823" s="3"/>
      <c r="L3823" s="3"/>
      <c r="M3823" s="6"/>
    </row>
    <row r="3824" ht="12.75" spans="5:13">
      <c r="E3824" s="220"/>
      <c r="F3824" s="220"/>
      <c r="G3824" s="3"/>
      <c r="H3824" s="3"/>
      <c r="I3824" s="3"/>
      <c r="J3824" s="3"/>
      <c r="K3824" s="3"/>
      <c r="L3824" s="3"/>
      <c r="M3824" s="6"/>
    </row>
    <row r="3825" ht="12.75" spans="5:13">
      <c r="E3825" s="220"/>
      <c r="F3825" s="220"/>
      <c r="G3825" s="3"/>
      <c r="H3825" s="3"/>
      <c r="I3825" s="3"/>
      <c r="J3825" s="3"/>
      <c r="K3825" s="3"/>
      <c r="L3825" s="3"/>
      <c r="M3825" s="6"/>
    </row>
    <row r="3826" ht="12.75" spans="5:13">
      <c r="E3826" s="220"/>
      <c r="F3826" s="220"/>
      <c r="G3826" s="3"/>
      <c r="H3826" s="3"/>
      <c r="I3826" s="3"/>
      <c r="J3826" s="3"/>
      <c r="K3826" s="3"/>
      <c r="L3826" s="3"/>
      <c r="M3826" s="6"/>
    </row>
    <row r="3827" ht="12.75" spans="5:13">
      <c r="E3827" s="220"/>
      <c r="F3827" s="220"/>
      <c r="G3827" s="3"/>
      <c r="H3827" s="3"/>
      <c r="I3827" s="3"/>
      <c r="J3827" s="3"/>
      <c r="K3827" s="3"/>
      <c r="L3827" s="3"/>
      <c r="M3827" s="6"/>
    </row>
    <row r="3828" ht="12.75" spans="5:13">
      <c r="E3828" s="220"/>
      <c r="F3828" s="220"/>
      <c r="G3828" s="3"/>
      <c r="H3828" s="3"/>
      <c r="I3828" s="3"/>
      <c r="J3828" s="3"/>
      <c r="K3828" s="3"/>
      <c r="L3828" s="3"/>
      <c r="M3828" s="6"/>
    </row>
    <row r="3829" ht="12.75" spans="5:13">
      <c r="E3829" s="220"/>
      <c r="F3829" s="220"/>
      <c r="G3829" s="3"/>
      <c r="H3829" s="3"/>
      <c r="I3829" s="3"/>
      <c r="J3829" s="3"/>
      <c r="K3829" s="3"/>
      <c r="L3829" s="3"/>
      <c r="M3829" s="6"/>
    </row>
    <row r="3830" ht="12.75" spans="5:13">
      <c r="E3830" s="220"/>
      <c r="F3830" s="220"/>
      <c r="G3830" s="3"/>
      <c r="H3830" s="3"/>
      <c r="I3830" s="3"/>
      <c r="J3830" s="3"/>
      <c r="K3830" s="3"/>
      <c r="L3830" s="3"/>
      <c r="M3830" s="6"/>
    </row>
    <row r="3831" ht="12.75" spans="5:13">
      <c r="E3831" s="220"/>
      <c r="F3831" s="220"/>
      <c r="G3831" s="3"/>
      <c r="H3831" s="3"/>
      <c r="I3831" s="3"/>
      <c r="J3831" s="3"/>
      <c r="K3831" s="3"/>
      <c r="L3831" s="3"/>
      <c r="M3831" s="6"/>
    </row>
    <row r="3832" ht="12.75" spans="5:13">
      <c r="E3832" s="220"/>
      <c r="F3832" s="220"/>
      <c r="G3832" s="3"/>
      <c r="H3832" s="3"/>
      <c r="I3832" s="3"/>
      <c r="J3832" s="3"/>
      <c r="K3832" s="3"/>
      <c r="L3832" s="3"/>
      <c r="M3832" s="6"/>
    </row>
    <row r="3833" ht="12.75" spans="5:13">
      <c r="E3833" s="220"/>
      <c r="F3833" s="220"/>
      <c r="G3833" s="3"/>
      <c r="H3833" s="3"/>
      <c r="I3833" s="3"/>
      <c r="J3833" s="3"/>
      <c r="K3833" s="3"/>
      <c r="L3833" s="3"/>
      <c r="M3833" s="6"/>
    </row>
    <row r="3834" ht="12.75" spans="5:13">
      <c r="E3834" s="220"/>
      <c r="F3834" s="220"/>
      <c r="G3834" s="3"/>
      <c r="H3834" s="3"/>
      <c r="I3834" s="3"/>
      <c r="J3834" s="3"/>
      <c r="K3834" s="3"/>
      <c r="L3834" s="3"/>
      <c r="M3834" s="6"/>
    </row>
    <row r="3835" ht="12.75" spans="5:13">
      <c r="E3835" s="220"/>
      <c r="F3835" s="220"/>
      <c r="G3835" s="3"/>
      <c r="H3835" s="3"/>
      <c r="I3835" s="3"/>
      <c r="J3835" s="3"/>
      <c r="K3835" s="3"/>
      <c r="L3835" s="3"/>
      <c r="M3835" s="6"/>
    </row>
    <row r="3836" ht="12.75" spans="5:13">
      <c r="E3836" s="220"/>
      <c r="F3836" s="220"/>
      <c r="G3836" s="3"/>
      <c r="H3836" s="3"/>
      <c r="I3836" s="3"/>
      <c r="J3836" s="3"/>
      <c r="K3836" s="3"/>
      <c r="L3836" s="3"/>
      <c r="M3836" s="6"/>
    </row>
    <row r="3837" ht="12.75" spans="5:13">
      <c r="E3837" s="220"/>
      <c r="F3837" s="220"/>
      <c r="G3837" s="3"/>
      <c r="H3837" s="3"/>
      <c r="I3837" s="3"/>
      <c r="J3837" s="3"/>
      <c r="K3837" s="3"/>
      <c r="L3837" s="3"/>
      <c r="M3837" s="6"/>
    </row>
    <row r="3838" ht="12.75" spans="5:13">
      <c r="E3838" s="220"/>
      <c r="F3838" s="220"/>
      <c r="G3838" s="3"/>
      <c r="H3838" s="3"/>
      <c r="I3838" s="3"/>
      <c r="J3838" s="3"/>
      <c r="K3838" s="3"/>
      <c r="L3838" s="3"/>
      <c r="M3838" s="6"/>
    </row>
    <row r="3839" ht="12.75" spans="5:13">
      <c r="E3839" s="220"/>
      <c r="F3839" s="220"/>
      <c r="G3839" s="3"/>
      <c r="H3839" s="3"/>
      <c r="I3839" s="3"/>
      <c r="J3839" s="3"/>
      <c r="K3839" s="3"/>
      <c r="L3839" s="3"/>
      <c r="M3839" s="6"/>
    </row>
    <row r="3840" ht="12.75" spans="5:13">
      <c r="E3840" s="220"/>
      <c r="F3840" s="220"/>
      <c r="G3840" s="3"/>
      <c r="H3840" s="3"/>
      <c r="I3840" s="3"/>
      <c r="J3840" s="3"/>
      <c r="K3840" s="3"/>
      <c r="L3840" s="3"/>
      <c r="M3840" s="6"/>
    </row>
    <row r="3841" ht="12.75" spans="5:13">
      <c r="E3841" s="220"/>
      <c r="F3841" s="220"/>
      <c r="G3841" s="3"/>
      <c r="H3841" s="3"/>
      <c r="I3841" s="3"/>
      <c r="J3841" s="3"/>
      <c r="K3841" s="3"/>
      <c r="L3841" s="3"/>
      <c r="M3841" s="6"/>
    </row>
    <row r="3842" ht="12.75" spans="5:13">
      <c r="E3842" s="220"/>
      <c r="F3842" s="220"/>
      <c r="G3842" s="3"/>
      <c r="H3842" s="3"/>
      <c r="I3842" s="3"/>
      <c r="J3842" s="3"/>
      <c r="K3842" s="3"/>
      <c r="L3842" s="3"/>
      <c r="M3842" s="6"/>
    </row>
    <row r="3843" ht="12.75" spans="5:13">
      <c r="E3843" s="220"/>
      <c r="F3843" s="220"/>
      <c r="G3843" s="3"/>
      <c r="H3843" s="3"/>
      <c r="I3843" s="3"/>
      <c r="J3843" s="3"/>
      <c r="K3843" s="3"/>
      <c r="L3843" s="3"/>
      <c r="M3843" s="6"/>
    </row>
    <row r="3844" ht="12.75" spans="5:13">
      <c r="E3844" s="220"/>
      <c r="F3844" s="220"/>
      <c r="G3844" s="3"/>
      <c r="H3844" s="3"/>
      <c r="I3844" s="3"/>
      <c r="J3844" s="3"/>
      <c r="K3844" s="3"/>
      <c r="L3844" s="3"/>
      <c r="M3844" s="6"/>
    </row>
    <row r="3845" ht="12.75" spans="5:13">
      <c r="E3845" s="220"/>
      <c r="F3845" s="220"/>
      <c r="G3845" s="3"/>
      <c r="H3845" s="3"/>
      <c r="I3845" s="3"/>
      <c r="J3845" s="3"/>
      <c r="K3845" s="3"/>
      <c r="L3845" s="3"/>
      <c r="M3845" s="6"/>
    </row>
    <row r="3846" ht="12.75" spans="5:13">
      <c r="E3846" s="220"/>
      <c r="F3846" s="220"/>
      <c r="G3846" s="3"/>
      <c r="H3846" s="3"/>
      <c r="I3846" s="3"/>
      <c r="J3846" s="3"/>
      <c r="K3846" s="3"/>
      <c r="L3846" s="3"/>
      <c r="M3846" s="6"/>
    </row>
    <row r="3847" ht="12.75" spans="5:13">
      <c r="E3847" s="220"/>
      <c r="F3847" s="220"/>
      <c r="G3847" s="3"/>
      <c r="H3847" s="3"/>
      <c r="I3847" s="3"/>
      <c r="J3847" s="3"/>
      <c r="K3847" s="3"/>
      <c r="L3847" s="3"/>
      <c r="M3847" s="6"/>
    </row>
    <row r="3848" ht="12.75" spans="5:13">
      <c r="E3848" s="220"/>
      <c r="F3848" s="220"/>
      <c r="G3848" s="3"/>
      <c r="H3848" s="3"/>
      <c r="I3848" s="3"/>
      <c r="J3848" s="3"/>
      <c r="K3848" s="3"/>
      <c r="L3848" s="3"/>
      <c r="M3848" s="6"/>
    </row>
    <row r="3849" ht="12.75" spans="5:13">
      <c r="E3849" s="220"/>
      <c r="F3849" s="220"/>
      <c r="G3849" s="3"/>
      <c r="H3849" s="3"/>
      <c r="I3849" s="3"/>
      <c r="J3849" s="3"/>
      <c r="K3849" s="3"/>
      <c r="L3849" s="3"/>
      <c r="M3849" s="6"/>
    </row>
    <row r="3850" ht="12.75" spans="5:13">
      <c r="E3850" s="220"/>
      <c r="F3850" s="220"/>
      <c r="G3850" s="3"/>
      <c r="H3850" s="3"/>
      <c r="I3850" s="3"/>
      <c r="J3850" s="3"/>
      <c r="K3850" s="3"/>
      <c r="L3850" s="3"/>
      <c r="M3850" s="6"/>
    </row>
    <row r="3851" ht="12.75" spans="5:13">
      <c r="E3851" s="220"/>
      <c r="F3851" s="220"/>
      <c r="G3851" s="3"/>
      <c r="H3851" s="3"/>
      <c r="I3851" s="3"/>
      <c r="J3851" s="3"/>
      <c r="K3851" s="3"/>
      <c r="L3851" s="3"/>
      <c r="M3851" s="6"/>
    </row>
    <row r="3852" ht="12.75" spans="5:13">
      <c r="E3852" s="220"/>
      <c r="F3852" s="220"/>
      <c r="G3852" s="3"/>
      <c r="H3852" s="3"/>
      <c r="I3852" s="3"/>
      <c r="J3852" s="3"/>
      <c r="K3852" s="3"/>
      <c r="L3852" s="3"/>
      <c r="M3852" s="6"/>
    </row>
    <row r="3853" ht="12.75" spans="5:13">
      <c r="E3853" s="220"/>
      <c r="F3853" s="220"/>
      <c r="G3853" s="3"/>
      <c r="H3853" s="3"/>
      <c r="I3853" s="3"/>
      <c r="J3853" s="3"/>
      <c r="K3853" s="3"/>
      <c r="L3853" s="3"/>
      <c r="M3853" s="6"/>
    </row>
    <row r="3854" ht="12.75" spans="5:13">
      <c r="E3854" s="220"/>
      <c r="F3854" s="220"/>
      <c r="G3854" s="3"/>
      <c r="H3854" s="3"/>
      <c r="I3854" s="3"/>
      <c r="J3854" s="3"/>
      <c r="K3854" s="3"/>
      <c r="L3854" s="3"/>
      <c r="M3854" s="6"/>
    </row>
    <row r="3855" ht="12.75" spans="5:13">
      <c r="E3855" s="220"/>
      <c r="F3855" s="220"/>
      <c r="G3855" s="3"/>
      <c r="H3855" s="3"/>
      <c r="I3855" s="3"/>
      <c r="J3855" s="3"/>
      <c r="K3855" s="3"/>
      <c r="L3855" s="3"/>
      <c r="M3855" s="6"/>
    </row>
    <row r="3856" ht="12.75" spans="5:13">
      <c r="E3856" s="220"/>
      <c r="F3856" s="220"/>
      <c r="G3856" s="3"/>
      <c r="H3856" s="3"/>
      <c r="I3856" s="3"/>
      <c r="J3856" s="3"/>
      <c r="K3856" s="3"/>
      <c r="L3856" s="3"/>
      <c r="M3856" s="6"/>
    </row>
    <row r="3857" ht="12.75" spans="5:13">
      <c r="E3857" s="220"/>
      <c r="F3857" s="220"/>
      <c r="G3857" s="3"/>
      <c r="H3857" s="3"/>
      <c r="I3857" s="3"/>
      <c r="J3857" s="3"/>
      <c r="K3857" s="3"/>
      <c r="L3857" s="3"/>
      <c r="M3857" s="6"/>
    </row>
    <row r="3858" ht="12.75" spans="5:13">
      <c r="E3858" s="220"/>
      <c r="F3858" s="220"/>
      <c r="G3858" s="3"/>
      <c r="H3858" s="3"/>
      <c r="I3858" s="3"/>
      <c r="J3858" s="3"/>
      <c r="K3858" s="3"/>
      <c r="L3858" s="3"/>
      <c r="M3858" s="6"/>
    </row>
    <row r="3859" ht="12.75" spans="5:13">
      <c r="E3859" s="220"/>
      <c r="F3859" s="220"/>
      <c r="G3859" s="3"/>
      <c r="H3859" s="3"/>
      <c r="I3859" s="3"/>
      <c r="J3859" s="3"/>
      <c r="K3859" s="3"/>
      <c r="L3859" s="3"/>
      <c r="M3859" s="6"/>
    </row>
    <row r="3860" ht="12.75" spans="5:13">
      <c r="E3860" s="220"/>
      <c r="F3860" s="220"/>
      <c r="G3860" s="3"/>
      <c r="H3860" s="3"/>
      <c r="I3860" s="3"/>
      <c r="J3860" s="3"/>
      <c r="K3860" s="3"/>
      <c r="L3860" s="3"/>
      <c r="M3860" s="6"/>
    </row>
    <row r="3861" ht="12.75" spans="5:13">
      <c r="E3861" s="220"/>
      <c r="F3861" s="220"/>
      <c r="G3861" s="3"/>
      <c r="H3861" s="3"/>
      <c r="I3861" s="3"/>
      <c r="J3861" s="3"/>
      <c r="K3861" s="3"/>
      <c r="L3861" s="3"/>
      <c r="M3861" s="6"/>
    </row>
    <row r="3862" ht="12.75" spans="5:13">
      <c r="E3862" s="220"/>
      <c r="F3862" s="220"/>
      <c r="G3862" s="3"/>
      <c r="H3862" s="3"/>
      <c r="I3862" s="3"/>
      <c r="J3862" s="3"/>
      <c r="K3862" s="3"/>
      <c r="L3862" s="3"/>
      <c r="M3862" s="6"/>
    </row>
    <row r="3863" ht="12.75" spans="5:13">
      <c r="E3863" s="220"/>
      <c r="F3863" s="220"/>
      <c r="G3863" s="3"/>
      <c r="H3863" s="3"/>
      <c r="I3863" s="3"/>
      <c r="J3863" s="3"/>
      <c r="K3863" s="3"/>
      <c r="L3863" s="3"/>
      <c r="M3863" s="6"/>
    </row>
    <row r="3864" ht="12.75" spans="5:13">
      <c r="E3864" s="220"/>
      <c r="F3864" s="220"/>
      <c r="G3864" s="3"/>
      <c r="H3864" s="3"/>
      <c r="I3864" s="3"/>
      <c r="J3864" s="3"/>
      <c r="K3864" s="3"/>
      <c r="L3864" s="3"/>
      <c r="M3864" s="6"/>
    </row>
    <row r="3865" ht="12.75" spans="5:13">
      <c r="E3865" s="220"/>
      <c r="F3865" s="220"/>
      <c r="G3865" s="3"/>
      <c r="H3865" s="3"/>
      <c r="I3865" s="3"/>
      <c r="J3865" s="3"/>
      <c r="K3865" s="3"/>
      <c r="L3865" s="3"/>
      <c r="M3865" s="6"/>
    </row>
    <row r="3866" ht="12.75" spans="5:13">
      <c r="E3866" s="220"/>
      <c r="F3866" s="220"/>
      <c r="G3866" s="3"/>
      <c r="H3866" s="3"/>
      <c r="I3866" s="3"/>
      <c r="J3866" s="3"/>
      <c r="K3866" s="3"/>
      <c r="L3866" s="3"/>
      <c r="M3866" s="6"/>
    </row>
    <row r="3867" ht="12.75" spans="5:13">
      <c r="E3867" s="220"/>
      <c r="F3867" s="220"/>
      <c r="G3867" s="3"/>
      <c r="H3867" s="3"/>
      <c r="I3867" s="3"/>
      <c r="J3867" s="3"/>
      <c r="K3867" s="3"/>
      <c r="L3867" s="3"/>
      <c r="M3867" s="6"/>
    </row>
    <row r="3868" ht="12.75" spans="5:13">
      <c r="E3868" s="220"/>
      <c r="F3868" s="220"/>
      <c r="G3868" s="3"/>
      <c r="H3868" s="3"/>
      <c r="I3868" s="3"/>
      <c r="J3868" s="3"/>
      <c r="K3868" s="3"/>
      <c r="L3868" s="3"/>
      <c r="M3868" s="6"/>
    </row>
    <row r="3869" ht="12.75" spans="5:13">
      <c r="E3869" s="220"/>
      <c r="F3869" s="220"/>
      <c r="G3869" s="3"/>
      <c r="H3869" s="3"/>
      <c r="I3869" s="3"/>
      <c r="J3869" s="3"/>
      <c r="K3869" s="3"/>
      <c r="L3869" s="3"/>
      <c r="M3869" s="6"/>
    </row>
    <row r="3870" ht="12.75" spans="5:13">
      <c r="E3870" s="220"/>
      <c r="F3870" s="220"/>
      <c r="G3870" s="3"/>
      <c r="H3870" s="3"/>
      <c r="I3870" s="3"/>
      <c r="J3870" s="3"/>
      <c r="K3870" s="3"/>
      <c r="L3870" s="3"/>
      <c r="M3870" s="6"/>
    </row>
    <row r="3871" ht="12.75" spans="5:13">
      <c r="E3871" s="220"/>
      <c r="F3871" s="220"/>
      <c r="G3871" s="3"/>
      <c r="H3871" s="3"/>
      <c r="I3871" s="3"/>
      <c r="J3871" s="3"/>
      <c r="K3871" s="3"/>
      <c r="L3871" s="3"/>
      <c r="M3871" s="6"/>
    </row>
    <row r="3872" ht="12.75" spans="5:13">
      <c r="E3872" s="220"/>
      <c r="F3872" s="220"/>
      <c r="G3872" s="3"/>
      <c r="H3872" s="3"/>
      <c r="I3872" s="3"/>
      <c r="J3872" s="3"/>
      <c r="K3872" s="3"/>
      <c r="L3872" s="3"/>
      <c r="M3872" s="6"/>
    </row>
    <row r="3873" ht="12.75" spans="5:13">
      <c r="E3873" s="220"/>
      <c r="F3873" s="220"/>
      <c r="G3873" s="3"/>
      <c r="H3873" s="3"/>
      <c r="I3873" s="3"/>
      <c r="J3873" s="3"/>
      <c r="K3873" s="3"/>
      <c r="L3873" s="3"/>
      <c r="M3873" s="6"/>
    </row>
    <row r="3874" ht="12.75" spans="5:13">
      <c r="E3874" s="220"/>
      <c r="F3874" s="220"/>
      <c r="G3874" s="3"/>
      <c r="H3874" s="3"/>
      <c r="I3874" s="3"/>
      <c r="J3874" s="3"/>
      <c r="K3874" s="3"/>
      <c r="L3874" s="3"/>
      <c r="M3874" s="6"/>
    </row>
    <row r="3875" ht="12.75" spans="5:13">
      <c r="E3875" s="220"/>
      <c r="F3875" s="220"/>
      <c r="G3875" s="3"/>
      <c r="H3875" s="3"/>
      <c r="I3875" s="3"/>
      <c r="J3875" s="3"/>
      <c r="K3875" s="3"/>
      <c r="L3875" s="3"/>
      <c r="M3875" s="6"/>
    </row>
    <row r="3876" ht="12.75" spans="5:13">
      <c r="E3876" s="220"/>
      <c r="F3876" s="220"/>
      <c r="G3876" s="3"/>
      <c r="H3876" s="3"/>
      <c r="I3876" s="3"/>
      <c r="J3876" s="3"/>
      <c r="K3876" s="3"/>
      <c r="L3876" s="3"/>
      <c r="M3876" s="6"/>
    </row>
    <row r="3877" ht="12.75" spans="5:13">
      <c r="E3877" s="220"/>
      <c r="F3877" s="220"/>
      <c r="G3877" s="3"/>
      <c r="H3877" s="3"/>
      <c r="I3877" s="3"/>
      <c r="J3877" s="3"/>
      <c r="K3877" s="3"/>
      <c r="L3877" s="3"/>
      <c r="M3877" s="6"/>
    </row>
    <row r="3878" ht="12.75" spans="5:13">
      <c r="E3878" s="220"/>
      <c r="F3878" s="220"/>
      <c r="G3878" s="3"/>
      <c r="H3878" s="3"/>
      <c r="I3878" s="3"/>
      <c r="J3878" s="3"/>
      <c r="K3878" s="3"/>
      <c r="L3878" s="3"/>
      <c r="M3878" s="6"/>
    </row>
    <row r="3879" ht="12.75" spans="5:13">
      <c r="E3879" s="220"/>
      <c r="F3879" s="220"/>
      <c r="G3879" s="3"/>
      <c r="H3879" s="3"/>
      <c r="I3879" s="3"/>
      <c r="J3879" s="3"/>
      <c r="K3879" s="3"/>
      <c r="L3879" s="3"/>
      <c r="M3879" s="6"/>
    </row>
    <row r="3880" ht="12.75" spans="5:13">
      <c r="E3880" s="220"/>
      <c r="F3880" s="220"/>
      <c r="G3880" s="3"/>
      <c r="H3880" s="3"/>
      <c r="I3880" s="3"/>
      <c r="J3880" s="3"/>
      <c r="K3880" s="3"/>
      <c r="L3880" s="3"/>
      <c r="M3880" s="6"/>
    </row>
    <row r="3881" ht="12.75" spans="5:13">
      <c r="E3881" s="220"/>
      <c r="F3881" s="220"/>
      <c r="G3881" s="3"/>
      <c r="H3881" s="3"/>
      <c r="I3881" s="3"/>
      <c r="J3881" s="3"/>
      <c r="K3881" s="3"/>
      <c r="L3881" s="3"/>
      <c r="M3881" s="6"/>
    </row>
    <row r="3882" ht="12.75" spans="5:13">
      <c r="E3882" s="220"/>
      <c r="F3882" s="220"/>
      <c r="G3882" s="3"/>
      <c r="H3882" s="3"/>
      <c r="I3882" s="3"/>
      <c r="J3882" s="3"/>
      <c r="K3882" s="3"/>
      <c r="L3882" s="3"/>
      <c r="M3882" s="6"/>
    </row>
    <row r="3883" ht="12.75" spans="5:13">
      <c r="E3883" s="220"/>
      <c r="F3883" s="220"/>
      <c r="G3883" s="3"/>
      <c r="H3883" s="3"/>
      <c r="I3883" s="3"/>
      <c r="J3883" s="3"/>
      <c r="K3883" s="3"/>
      <c r="L3883" s="3"/>
      <c r="M3883" s="6"/>
    </row>
    <row r="3884" ht="12.75" spans="5:13">
      <c r="E3884" s="220"/>
      <c r="F3884" s="220"/>
      <c r="G3884" s="3"/>
      <c r="H3884" s="3"/>
      <c r="I3884" s="3"/>
      <c r="J3884" s="3"/>
      <c r="K3884" s="3"/>
      <c r="L3884" s="3"/>
      <c r="M3884" s="6"/>
    </row>
    <row r="3885" ht="12.75" spans="5:13">
      <c r="E3885" s="220"/>
      <c r="F3885" s="220"/>
      <c r="G3885" s="3"/>
      <c r="H3885" s="3"/>
      <c r="I3885" s="3"/>
      <c r="J3885" s="3"/>
      <c r="K3885" s="3"/>
      <c r="L3885" s="3"/>
      <c r="M3885" s="6"/>
    </row>
    <row r="3886" ht="12.75" spans="5:13">
      <c r="E3886" s="220"/>
      <c r="F3886" s="220"/>
      <c r="G3886" s="3"/>
      <c r="H3886" s="3"/>
      <c r="I3886" s="3"/>
      <c r="J3886" s="3"/>
      <c r="K3886" s="3"/>
      <c r="L3886" s="3"/>
      <c r="M3886" s="6"/>
    </row>
    <row r="3887" ht="12.75" spans="5:13">
      <c r="E3887" s="220"/>
      <c r="F3887" s="220"/>
      <c r="G3887" s="3"/>
      <c r="H3887" s="3"/>
      <c r="I3887" s="3"/>
      <c r="J3887" s="3"/>
      <c r="K3887" s="3"/>
      <c r="L3887" s="3"/>
      <c r="M3887" s="6"/>
    </row>
    <row r="3888" ht="12.75" spans="5:13">
      <c r="E3888" s="220"/>
      <c r="F3888" s="220"/>
      <c r="G3888" s="3"/>
      <c r="H3888" s="3"/>
      <c r="I3888" s="3"/>
      <c r="J3888" s="3"/>
      <c r="K3888" s="3"/>
      <c r="L3888" s="3"/>
      <c r="M3888" s="6"/>
    </row>
    <row r="3889" ht="12.75" spans="5:13">
      <c r="E3889" s="220"/>
      <c r="F3889" s="220"/>
      <c r="G3889" s="3"/>
      <c r="H3889" s="3"/>
      <c r="I3889" s="3"/>
      <c r="J3889" s="3"/>
      <c r="K3889" s="3"/>
      <c r="L3889" s="3"/>
      <c r="M3889" s="6"/>
    </row>
    <row r="3890" ht="12.75" spans="5:13">
      <c r="E3890" s="220"/>
      <c r="F3890" s="220"/>
      <c r="G3890" s="3"/>
      <c r="H3890" s="3"/>
      <c r="I3890" s="3"/>
      <c r="J3890" s="3"/>
      <c r="K3890" s="3"/>
      <c r="L3890" s="3"/>
      <c r="M3890" s="6"/>
    </row>
    <row r="3891" ht="12.75" spans="5:13">
      <c r="E3891" s="220"/>
      <c r="F3891" s="220"/>
      <c r="G3891" s="3"/>
      <c r="H3891" s="3"/>
      <c r="I3891" s="3"/>
      <c r="J3891" s="3"/>
      <c r="K3891" s="3"/>
      <c r="L3891" s="3"/>
      <c r="M3891" s="6"/>
    </row>
    <row r="3892" ht="12.75" spans="5:13">
      <c r="E3892" s="220"/>
      <c r="F3892" s="220"/>
      <c r="G3892" s="3"/>
      <c r="H3892" s="3"/>
      <c r="I3892" s="3"/>
      <c r="J3892" s="3"/>
      <c r="K3892" s="3"/>
      <c r="L3892" s="3"/>
      <c r="M3892" s="6"/>
    </row>
    <row r="3893" ht="12.75" spans="5:13">
      <c r="E3893" s="220"/>
      <c r="F3893" s="220"/>
      <c r="G3893" s="3"/>
      <c r="H3893" s="3"/>
      <c r="I3893" s="3"/>
      <c r="J3893" s="3"/>
      <c r="K3893" s="3"/>
      <c r="L3893" s="3"/>
      <c r="M3893" s="6"/>
    </row>
    <row r="3894" ht="12.75" spans="5:13">
      <c r="E3894" s="220"/>
      <c r="F3894" s="220"/>
      <c r="G3894" s="3"/>
      <c r="H3894" s="3"/>
      <c r="I3894" s="3"/>
      <c r="J3894" s="3"/>
      <c r="K3894" s="3"/>
      <c r="L3894" s="3"/>
      <c r="M3894" s="6"/>
    </row>
    <row r="3895" ht="12.75" spans="5:13">
      <c r="E3895" s="220"/>
      <c r="F3895" s="220"/>
      <c r="G3895" s="3"/>
      <c r="H3895" s="3"/>
      <c r="I3895" s="3"/>
      <c r="J3895" s="3"/>
      <c r="K3895" s="3"/>
      <c r="L3895" s="3"/>
      <c r="M3895" s="6"/>
    </row>
    <row r="3896" ht="12.75" spans="5:13">
      <c r="E3896" s="220"/>
      <c r="F3896" s="220"/>
      <c r="G3896" s="3"/>
      <c r="H3896" s="3"/>
      <c r="I3896" s="3"/>
      <c r="J3896" s="3"/>
      <c r="K3896" s="3"/>
      <c r="L3896" s="3"/>
      <c r="M3896" s="6"/>
    </row>
    <row r="3897" ht="12.75" spans="5:13">
      <c r="E3897" s="220"/>
      <c r="F3897" s="220"/>
      <c r="G3897" s="3"/>
      <c r="H3897" s="3"/>
      <c r="I3897" s="3"/>
      <c r="J3897" s="3"/>
      <c r="K3897" s="3"/>
      <c r="L3897" s="3"/>
      <c r="M3897" s="6"/>
    </row>
    <row r="3898" ht="12.75" spans="5:13">
      <c r="E3898" s="220"/>
      <c r="F3898" s="220"/>
      <c r="G3898" s="3"/>
      <c r="H3898" s="3"/>
      <c r="I3898" s="3"/>
      <c r="J3898" s="3"/>
      <c r="K3898" s="3"/>
      <c r="L3898" s="3"/>
      <c r="M3898" s="6"/>
    </row>
    <row r="3899" ht="12.75" spans="5:13">
      <c r="E3899" s="220"/>
      <c r="F3899" s="220"/>
      <c r="G3899" s="3"/>
      <c r="H3899" s="3"/>
      <c r="I3899" s="3"/>
      <c r="J3899" s="3"/>
      <c r="K3899" s="3"/>
      <c r="L3899" s="3"/>
      <c r="M3899" s="6"/>
    </row>
    <row r="3900" ht="12.75" spans="5:13">
      <c r="E3900" s="220"/>
      <c r="F3900" s="220"/>
      <c r="G3900" s="3"/>
      <c r="H3900" s="3"/>
      <c r="I3900" s="3"/>
      <c r="J3900" s="3"/>
      <c r="K3900" s="3"/>
      <c r="L3900" s="3"/>
      <c r="M3900" s="6"/>
    </row>
    <row r="3901" ht="12.75" spans="5:13">
      <c r="E3901" s="220"/>
      <c r="F3901" s="220"/>
      <c r="G3901" s="3"/>
      <c r="H3901" s="3"/>
      <c r="I3901" s="3"/>
      <c r="J3901" s="3"/>
      <c r="K3901" s="3"/>
      <c r="L3901" s="3"/>
      <c r="M3901" s="6"/>
    </row>
    <row r="3902" ht="12.75" spans="5:13">
      <c r="E3902" s="220"/>
      <c r="F3902" s="220"/>
      <c r="G3902" s="3"/>
      <c r="H3902" s="3"/>
      <c r="I3902" s="3"/>
      <c r="J3902" s="3"/>
      <c r="K3902" s="3"/>
      <c r="L3902" s="3"/>
      <c r="M3902" s="6"/>
    </row>
    <row r="3903" ht="12.75" spans="5:13">
      <c r="E3903" s="220"/>
      <c r="F3903" s="220"/>
      <c r="G3903" s="3"/>
      <c r="H3903" s="3"/>
      <c r="I3903" s="3"/>
      <c r="J3903" s="3"/>
      <c r="K3903" s="3"/>
      <c r="L3903" s="3"/>
      <c r="M3903" s="6"/>
    </row>
    <row r="3904" ht="12.75" spans="5:13">
      <c r="E3904" s="220"/>
      <c r="F3904" s="220"/>
      <c r="G3904" s="3"/>
      <c r="H3904" s="3"/>
      <c r="I3904" s="3"/>
      <c r="J3904" s="3"/>
      <c r="K3904" s="3"/>
      <c r="L3904" s="3"/>
      <c r="M3904" s="6"/>
    </row>
    <row r="3905" ht="12.75" spans="5:13">
      <c r="E3905" s="220"/>
      <c r="F3905" s="220"/>
      <c r="G3905" s="3"/>
      <c r="H3905" s="3"/>
      <c r="I3905" s="3"/>
      <c r="J3905" s="3"/>
      <c r="K3905" s="3"/>
      <c r="L3905" s="3"/>
      <c r="M3905" s="6"/>
    </row>
    <row r="3906" ht="12.75" spans="5:13">
      <c r="E3906" s="220"/>
      <c r="F3906" s="220"/>
      <c r="G3906" s="3"/>
      <c r="H3906" s="3"/>
      <c r="I3906" s="3"/>
      <c r="J3906" s="3"/>
      <c r="K3906" s="3"/>
      <c r="L3906" s="3"/>
      <c r="M3906" s="6"/>
    </row>
    <row r="3907" ht="12.75" spans="5:13">
      <c r="E3907" s="220"/>
      <c r="F3907" s="220"/>
      <c r="G3907" s="3"/>
      <c r="H3907" s="3"/>
      <c r="I3907" s="3"/>
      <c r="J3907" s="3"/>
      <c r="K3907" s="3"/>
      <c r="L3907" s="3"/>
      <c r="M3907" s="6"/>
    </row>
    <row r="3908" ht="12.75" spans="5:13">
      <c r="E3908" s="220"/>
      <c r="F3908" s="220"/>
      <c r="G3908" s="3"/>
      <c r="H3908" s="3"/>
      <c r="I3908" s="3"/>
      <c r="J3908" s="3"/>
      <c r="K3908" s="3"/>
      <c r="L3908" s="3"/>
      <c r="M3908" s="6"/>
    </row>
    <row r="3909" ht="12.75" spans="5:13">
      <c r="E3909" s="220"/>
      <c r="F3909" s="220"/>
      <c r="G3909" s="3"/>
      <c r="H3909" s="3"/>
      <c r="I3909" s="3"/>
      <c r="J3909" s="3"/>
      <c r="K3909" s="3"/>
      <c r="L3909" s="3"/>
      <c r="M3909" s="6"/>
    </row>
    <row r="3910" ht="12.75" spans="5:13">
      <c r="E3910" s="220"/>
      <c r="F3910" s="220"/>
      <c r="G3910" s="3"/>
      <c r="H3910" s="3"/>
      <c r="I3910" s="3"/>
      <c r="J3910" s="3"/>
      <c r="K3910" s="3"/>
      <c r="L3910" s="3"/>
      <c r="M3910" s="6"/>
    </row>
    <row r="3911" ht="12.75" spans="5:13">
      <c r="E3911" s="220"/>
      <c r="F3911" s="220"/>
      <c r="G3911" s="3"/>
      <c r="H3911" s="3"/>
      <c r="I3911" s="3"/>
      <c r="J3911" s="3"/>
      <c r="K3911" s="3"/>
      <c r="L3911" s="3"/>
      <c r="M3911" s="6"/>
    </row>
    <row r="3912" ht="12.75" spans="5:13">
      <c r="E3912" s="220"/>
      <c r="F3912" s="220"/>
      <c r="G3912" s="3"/>
      <c r="H3912" s="3"/>
      <c r="I3912" s="3"/>
      <c r="J3912" s="3"/>
      <c r="K3912" s="3"/>
      <c r="L3912" s="3"/>
      <c r="M3912" s="6"/>
    </row>
    <row r="3913" ht="12.75" spans="5:13">
      <c r="E3913" s="220"/>
      <c r="F3913" s="220"/>
      <c r="G3913" s="3"/>
      <c r="H3913" s="3"/>
      <c r="I3913" s="3"/>
      <c r="J3913" s="3"/>
      <c r="K3913" s="3"/>
      <c r="L3913" s="3"/>
      <c r="M3913" s="6"/>
    </row>
    <row r="3914" ht="12.75" spans="5:13">
      <c r="E3914" s="220"/>
      <c r="F3914" s="220"/>
      <c r="G3914" s="3"/>
      <c r="H3914" s="3"/>
      <c r="I3914" s="3"/>
      <c r="J3914" s="3"/>
      <c r="K3914" s="3"/>
      <c r="L3914" s="3"/>
      <c r="M3914" s="6"/>
    </row>
    <row r="3915" ht="12.75" spans="5:13">
      <c r="E3915" s="220"/>
      <c r="F3915" s="220"/>
      <c r="G3915" s="3"/>
      <c r="H3915" s="3"/>
      <c r="I3915" s="3"/>
      <c r="J3915" s="3"/>
      <c r="K3915" s="3"/>
      <c r="L3915" s="3"/>
      <c r="M3915" s="6"/>
    </row>
    <row r="3916" ht="12.75" spans="5:13">
      <c r="E3916" s="220"/>
      <c r="F3916" s="220"/>
      <c r="G3916" s="3"/>
      <c r="H3916" s="3"/>
      <c r="I3916" s="3"/>
      <c r="J3916" s="3"/>
      <c r="K3916" s="3"/>
      <c r="L3916" s="3"/>
      <c r="M3916" s="6"/>
    </row>
    <row r="3917" ht="12.75" spans="5:13">
      <c r="E3917" s="220"/>
      <c r="F3917" s="220"/>
      <c r="G3917" s="3"/>
      <c r="H3917" s="3"/>
      <c r="I3917" s="3"/>
      <c r="J3917" s="3"/>
      <c r="K3917" s="3"/>
      <c r="L3917" s="3"/>
      <c r="M3917" s="6"/>
    </row>
    <row r="3918" ht="12.75" spans="5:13">
      <c r="E3918" s="220"/>
      <c r="F3918" s="220"/>
      <c r="G3918" s="3"/>
      <c r="H3918" s="3"/>
      <c r="I3918" s="3"/>
      <c r="J3918" s="3"/>
      <c r="K3918" s="3"/>
      <c r="L3918" s="3"/>
      <c r="M3918" s="6"/>
    </row>
    <row r="3919" ht="12.75" spans="5:13">
      <c r="E3919" s="220"/>
      <c r="F3919" s="220"/>
      <c r="G3919" s="3"/>
      <c r="H3919" s="3"/>
      <c r="I3919" s="3"/>
      <c r="J3919" s="3"/>
      <c r="K3919" s="3"/>
      <c r="L3919" s="3"/>
      <c r="M3919" s="6"/>
    </row>
    <row r="3920" ht="12.75" spans="5:13">
      <c r="E3920" s="220"/>
      <c r="F3920" s="220"/>
      <c r="G3920" s="3"/>
      <c r="H3920" s="3"/>
      <c r="I3920" s="3"/>
      <c r="J3920" s="3"/>
      <c r="K3920" s="3"/>
      <c r="L3920" s="3"/>
      <c r="M3920" s="6"/>
    </row>
    <row r="3921" ht="12.75" spans="5:13">
      <c r="E3921" s="220"/>
      <c r="F3921" s="220"/>
      <c r="G3921" s="3"/>
      <c r="H3921" s="3"/>
      <c r="I3921" s="3"/>
      <c r="J3921" s="3"/>
      <c r="K3921" s="3"/>
      <c r="L3921" s="3"/>
      <c r="M3921" s="6"/>
    </row>
    <row r="3922" ht="12.75" spans="5:13">
      <c r="E3922" s="220"/>
      <c r="F3922" s="220"/>
      <c r="G3922" s="3"/>
      <c r="H3922" s="3"/>
      <c r="I3922" s="3"/>
      <c r="J3922" s="3"/>
      <c r="K3922" s="3"/>
      <c r="L3922" s="3"/>
      <c r="M3922" s="6"/>
    </row>
    <row r="3923" ht="12.75" spans="5:13">
      <c r="E3923" s="220"/>
      <c r="F3923" s="220"/>
      <c r="G3923" s="3"/>
      <c r="H3923" s="3"/>
      <c r="I3923" s="3"/>
      <c r="J3923" s="3"/>
      <c r="K3923" s="3"/>
      <c r="L3923" s="3"/>
      <c r="M3923" s="6"/>
    </row>
    <row r="3924" ht="12.75" spans="5:13">
      <c r="E3924" s="220"/>
      <c r="F3924" s="220"/>
      <c r="G3924" s="3"/>
      <c r="H3924" s="3"/>
      <c r="I3924" s="3"/>
      <c r="J3924" s="3"/>
      <c r="K3924" s="3"/>
      <c r="L3924" s="3"/>
      <c r="M3924" s="6"/>
    </row>
    <row r="3925" ht="12.75" spans="5:13">
      <c r="E3925" s="220"/>
      <c r="F3925" s="220"/>
      <c r="G3925" s="3"/>
      <c r="H3925" s="3"/>
      <c r="I3925" s="3"/>
      <c r="J3925" s="3"/>
      <c r="K3925" s="3"/>
      <c r="L3925" s="3"/>
      <c r="M3925" s="6"/>
    </row>
    <row r="3926" ht="12.75" spans="5:13">
      <c r="E3926" s="220"/>
      <c r="F3926" s="220"/>
      <c r="G3926" s="3"/>
      <c r="H3926" s="3"/>
      <c r="I3926" s="3"/>
      <c r="J3926" s="3"/>
      <c r="K3926" s="3"/>
      <c r="L3926" s="3"/>
      <c r="M3926" s="6"/>
    </row>
    <row r="3927" ht="12.75" spans="5:13">
      <c r="E3927" s="220"/>
      <c r="F3927" s="220"/>
      <c r="G3927" s="3"/>
      <c r="H3927" s="3"/>
      <c r="I3927" s="3"/>
      <c r="J3927" s="3"/>
      <c r="K3927" s="3"/>
      <c r="L3927" s="3"/>
      <c r="M3927" s="6"/>
    </row>
    <row r="3928" ht="12.75" spans="5:13">
      <c r="E3928" s="220"/>
      <c r="F3928" s="220"/>
      <c r="G3928" s="3"/>
      <c r="H3928" s="3"/>
      <c r="I3928" s="3"/>
      <c r="J3928" s="3"/>
      <c r="K3928" s="3"/>
      <c r="L3928" s="3"/>
      <c r="M3928" s="6"/>
    </row>
    <row r="3929" ht="12.75" spans="5:13">
      <c r="E3929" s="220"/>
      <c r="F3929" s="220"/>
      <c r="G3929" s="3"/>
      <c r="H3929" s="3"/>
      <c r="I3929" s="3"/>
      <c r="J3929" s="3"/>
      <c r="K3929" s="3"/>
      <c r="L3929" s="3"/>
      <c r="M3929" s="6"/>
    </row>
    <row r="3930" ht="12.75" spans="5:13">
      <c r="E3930" s="220"/>
      <c r="F3930" s="220"/>
      <c r="G3930" s="3"/>
      <c r="H3930" s="3"/>
      <c r="I3930" s="3"/>
      <c r="J3930" s="3"/>
      <c r="K3930" s="3"/>
      <c r="L3930" s="3"/>
      <c r="M3930" s="6"/>
    </row>
    <row r="3931" ht="12.75" spans="5:13">
      <c r="E3931" s="220"/>
      <c r="F3931" s="220"/>
      <c r="G3931" s="3"/>
      <c r="H3931" s="3"/>
      <c r="I3931" s="3"/>
      <c r="J3931" s="3"/>
      <c r="K3931" s="3"/>
      <c r="L3931" s="3"/>
      <c r="M3931" s="6"/>
    </row>
    <row r="3932" ht="12.75" spans="5:13">
      <c r="E3932" s="220"/>
      <c r="F3932" s="220"/>
      <c r="G3932" s="3"/>
      <c r="H3932" s="3"/>
      <c r="I3932" s="3"/>
      <c r="J3932" s="3"/>
      <c r="K3932" s="3"/>
      <c r="L3932" s="3"/>
      <c r="M3932" s="6"/>
    </row>
    <row r="3933" ht="12.75" spans="5:13">
      <c r="E3933" s="220"/>
      <c r="F3933" s="220"/>
      <c r="G3933" s="3"/>
      <c r="H3933" s="3"/>
      <c r="I3933" s="3"/>
      <c r="J3933" s="3"/>
      <c r="K3933" s="3"/>
      <c r="L3933" s="3"/>
      <c r="M3933" s="6"/>
    </row>
    <row r="3934" ht="12.75" spans="5:13">
      <c r="E3934" s="220"/>
      <c r="F3934" s="220"/>
      <c r="G3934" s="3"/>
      <c r="H3934" s="3"/>
      <c r="I3934" s="3"/>
      <c r="J3934" s="3"/>
      <c r="K3934" s="3"/>
      <c r="L3934" s="3"/>
      <c r="M3934" s="6"/>
    </row>
    <row r="3935" ht="12.75" spans="5:13">
      <c r="E3935" s="220"/>
      <c r="F3935" s="220"/>
      <c r="G3935" s="3"/>
      <c r="H3935" s="3"/>
      <c r="I3935" s="3"/>
      <c r="J3935" s="3"/>
      <c r="K3935" s="3"/>
      <c r="L3935" s="3"/>
      <c r="M3935" s="6"/>
    </row>
    <row r="3936" ht="12.75" spans="5:13">
      <c r="E3936" s="220"/>
      <c r="F3936" s="220"/>
      <c r="G3936" s="3"/>
      <c r="H3936" s="3"/>
      <c r="I3936" s="3"/>
      <c r="J3936" s="3"/>
      <c r="K3936" s="3"/>
      <c r="L3936" s="3"/>
      <c r="M3936" s="6"/>
    </row>
    <row r="3937" ht="12.75" spans="5:13">
      <c r="E3937" s="220"/>
      <c r="F3937" s="220"/>
      <c r="G3937" s="3"/>
      <c r="H3937" s="3"/>
      <c r="I3937" s="3"/>
      <c r="J3937" s="3"/>
      <c r="K3937" s="3"/>
      <c r="L3937" s="3"/>
      <c r="M3937" s="6"/>
    </row>
    <row r="3938" ht="12.75" spans="5:13">
      <c r="E3938" s="220"/>
      <c r="F3938" s="220"/>
      <c r="G3938" s="3"/>
      <c r="H3938" s="3"/>
      <c r="I3938" s="3"/>
      <c r="J3938" s="3"/>
      <c r="K3938" s="3"/>
      <c r="L3938" s="3"/>
      <c r="M3938" s="6"/>
    </row>
    <row r="3939" ht="12.75" spans="5:13">
      <c r="E3939" s="220"/>
      <c r="F3939" s="220"/>
      <c r="G3939" s="3"/>
      <c r="H3939" s="3"/>
      <c r="I3939" s="3"/>
      <c r="J3939" s="3"/>
      <c r="K3939" s="3"/>
      <c r="L3939" s="3"/>
      <c r="M3939" s="6"/>
    </row>
    <row r="3940" ht="12.75" spans="5:13">
      <c r="E3940" s="220"/>
      <c r="F3940" s="220"/>
      <c r="G3940" s="3"/>
      <c r="H3940" s="3"/>
      <c r="I3940" s="3"/>
      <c r="J3940" s="3"/>
      <c r="K3940" s="3"/>
      <c r="L3940" s="3"/>
      <c r="M3940" s="6"/>
    </row>
    <row r="3941" ht="12.75" spans="5:13">
      <c r="E3941" s="220"/>
      <c r="F3941" s="220"/>
      <c r="G3941" s="3"/>
      <c r="H3941" s="3"/>
      <c r="I3941" s="3"/>
      <c r="J3941" s="3"/>
      <c r="K3941" s="3"/>
      <c r="L3941" s="3"/>
      <c r="M3941" s="6"/>
    </row>
    <row r="3942" ht="12.75" spans="5:13">
      <c r="E3942" s="220"/>
      <c r="F3942" s="220"/>
      <c r="G3942" s="3"/>
      <c r="H3942" s="3"/>
      <c r="I3942" s="3"/>
      <c r="J3942" s="3"/>
      <c r="K3942" s="3"/>
      <c r="L3942" s="3"/>
      <c r="M3942" s="6"/>
    </row>
    <row r="3943" ht="12.75" spans="5:13">
      <c r="E3943" s="220"/>
      <c r="F3943" s="220"/>
      <c r="G3943" s="3"/>
      <c r="H3943" s="3"/>
      <c r="I3943" s="3"/>
      <c r="J3943" s="3"/>
      <c r="K3943" s="3"/>
      <c r="L3943" s="3"/>
      <c r="M3943" s="6"/>
    </row>
    <row r="3944" ht="12.75" spans="5:13">
      <c r="E3944" s="220"/>
      <c r="F3944" s="220"/>
      <c r="G3944" s="3"/>
      <c r="H3944" s="3"/>
      <c r="I3944" s="3"/>
      <c r="J3944" s="3"/>
      <c r="K3944" s="3"/>
      <c r="L3944" s="3"/>
      <c r="M3944" s="6"/>
    </row>
    <row r="3945" ht="12.75" spans="5:13">
      <c r="E3945" s="220"/>
      <c r="F3945" s="220"/>
      <c r="G3945" s="3"/>
      <c r="H3945" s="3"/>
      <c r="I3945" s="3"/>
      <c r="J3945" s="3"/>
      <c r="K3945" s="3"/>
      <c r="L3945" s="3"/>
      <c r="M3945" s="6"/>
    </row>
    <row r="3946" ht="12.75" spans="5:13">
      <c r="E3946" s="220"/>
      <c r="F3946" s="220"/>
      <c r="G3946" s="3"/>
      <c r="H3946" s="3"/>
      <c r="I3946" s="3"/>
      <c r="J3946" s="3"/>
      <c r="K3946" s="3"/>
      <c r="L3946" s="3"/>
      <c r="M3946" s="6"/>
    </row>
    <row r="3947" ht="12.75" spans="5:13">
      <c r="E3947" s="220"/>
      <c r="F3947" s="220"/>
      <c r="G3947" s="3"/>
      <c r="H3947" s="3"/>
      <c r="I3947" s="3"/>
      <c r="J3947" s="3"/>
      <c r="K3947" s="3"/>
      <c r="L3947" s="3"/>
      <c r="M3947" s="6"/>
    </row>
    <row r="3948" ht="12.75" spans="5:13">
      <c r="E3948" s="220"/>
      <c r="F3948" s="220"/>
      <c r="G3948" s="3"/>
      <c r="H3948" s="3"/>
      <c r="I3948" s="3"/>
      <c r="J3948" s="3"/>
      <c r="K3948" s="3"/>
      <c r="L3948" s="3"/>
      <c r="M3948" s="6"/>
    </row>
    <row r="3949" ht="12.75" spans="5:13">
      <c r="E3949" s="220"/>
      <c r="F3949" s="220"/>
      <c r="G3949" s="3"/>
      <c r="H3949" s="3"/>
      <c r="I3949" s="3"/>
      <c r="J3949" s="3"/>
      <c r="K3949" s="3"/>
      <c r="L3949" s="3"/>
      <c r="M3949" s="6"/>
    </row>
    <row r="3950" ht="12.75" spans="5:13">
      <c r="E3950" s="220"/>
      <c r="F3950" s="220"/>
      <c r="G3950" s="3"/>
      <c r="H3950" s="3"/>
      <c r="I3950" s="3"/>
      <c r="J3950" s="3"/>
      <c r="K3950" s="3"/>
      <c r="L3950" s="3"/>
      <c r="M3950" s="6"/>
    </row>
    <row r="3951" ht="12.75" spans="5:13">
      <c r="E3951" s="220"/>
      <c r="F3951" s="220"/>
      <c r="G3951" s="3"/>
      <c r="H3951" s="3"/>
      <c r="I3951" s="3"/>
      <c r="J3951" s="3"/>
      <c r="K3951" s="3"/>
      <c r="L3951" s="3"/>
      <c r="M3951" s="6"/>
    </row>
    <row r="3952" ht="12.75" spans="5:13">
      <c r="E3952" s="220"/>
      <c r="F3952" s="220"/>
      <c r="G3952" s="3"/>
      <c r="H3952" s="3"/>
      <c r="I3952" s="3"/>
      <c r="J3952" s="3"/>
      <c r="K3952" s="3"/>
      <c r="L3952" s="3"/>
      <c r="M3952" s="6"/>
    </row>
    <row r="3953" ht="12.75" spans="5:13">
      <c r="E3953" s="220"/>
      <c r="F3953" s="220"/>
      <c r="G3953" s="3"/>
      <c r="H3953" s="3"/>
      <c r="I3953" s="3"/>
      <c r="J3953" s="3"/>
      <c r="K3953" s="3"/>
      <c r="L3953" s="3"/>
      <c r="M3953" s="6"/>
    </row>
    <row r="3954" ht="12.75" spans="5:13">
      <c r="E3954" s="220"/>
      <c r="F3954" s="220"/>
      <c r="G3954" s="3"/>
      <c r="H3954" s="3"/>
      <c r="I3954" s="3"/>
      <c r="J3954" s="3"/>
      <c r="K3954" s="3"/>
      <c r="L3954" s="3"/>
      <c r="M3954" s="6"/>
    </row>
    <row r="3955" ht="12.75" spans="5:13">
      <c r="E3955" s="220"/>
      <c r="F3955" s="220"/>
      <c r="G3955" s="3"/>
      <c r="H3955" s="3"/>
      <c r="I3955" s="3"/>
      <c r="J3955" s="3"/>
      <c r="K3955" s="3"/>
      <c r="L3955" s="3"/>
      <c r="M3955" s="6"/>
    </row>
    <row r="3956" ht="12.75" spans="5:13">
      <c r="E3956" s="220"/>
      <c r="F3956" s="220"/>
      <c r="G3956" s="3"/>
      <c r="H3956" s="3"/>
      <c r="I3956" s="3"/>
      <c r="J3956" s="3"/>
      <c r="K3956" s="3"/>
      <c r="L3956" s="3"/>
      <c r="M3956" s="6"/>
    </row>
    <row r="3957" ht="12.75" spans="5:13">
      <c r="E3957" s="220"/>
      <c r="F3957" s="220"/>
      <c r="G3957" s="3"/>
      <c r="H3957" s="3"/>
      <c r="I3957" s="3"/>
      <c r="J3957" s="3"/>
      <c r="K3957" s="3"/>
      <c r="L3957" s="3"/>
      <c r="M3957" s="6"/>
    </row>
    <row r="3958" ht="12.75" spans="5:13">
      <c r="E3958" s="220"/>
      <c r="F3958" s="220"/>
      <c r="G3958" s="3"/>
      <c r="H3958" s="3"/>
      <c r="I3958" s="3"/>
      <c r="J3958" s="3"/>
      <c r="K3958" s="3"/>
      <c r="L3958" s="3"/>
      <c r="M3958" s="6"/>
    </row>
    <row r="3959" ht="12.75" spans="5:13">
      <c r="E3959" s="220"/>
      <c r="F3959" s="220"/>
      <c r="G3959" s="3"/>
      <c r="H3959" s="3"/>
      <c r="I3959" s="3"/>
      <c r="J3959" s="3"/>
      <c r="K3959" s="3"/>
      <c r="L3959" s="3"/>
      <c r="M3959" s="6"/>
    </row>
    <row r="3960" ht="12.75" spans="5:13">
      <c r="E3960" s="220"/>
      <c r="F3960" s="220"/>
      <c r="G3960" s="3"/>
      <c r="H3960" s="3"/>
      <c r="I3960" s="3"/>
      <c r="J3960" s="3"/>
      <c r="K3960" s="3"/>
      <c r="L3960" s="3"/>
      <c r="M3960" s="6"/>
    </row>
    <row r="3961" ht="12.75" spans="5:13">
      <c r="E3961" s="220"/>
      <c r="F3961" s="220"/>
      <c r="G3961" s="3"/>
      <c r="H3961" s="3"/>
      <c r="I3961" s="3"/>
      <c r="J3961" s="3"/>
      <c r="K3961" s="3"/>
      <c r="L3961" s="3"/>
      <c r="M3961" s="6"/>
    </row>
    <row r="3962" ht="12.75" spans="5:13">
      <c r="E3962" s="220"/>
      <c r="F3962" s="220"/>
      <c r="G3962" s="3"/>
      <c r="H3962" s="3"/>
      <c r="I3962" s="3"/>
      <c r="J3962" s="3"/>
      <c r="K3962" s="3"/>
      <c r="L3962" s="3"/>
      <c r="M3962" s="6"/>
    </row>
    <row r="3963" ht="12.75" spans="5:13">
      <c r="E3963" s="220"/>
      <c r="F3963" s="220"/>
      <c r="G3963" s="3"/>
      <c r="H3963" s="3"/>
      <c r="I3963" s="3"/>
      <c r="J3963" s="3"/>
      <c r="K3963" s="3"/>
      <c r="L3963" s="3"/>
      <c r="M3963" s="6"/>
    </row>
    <row r="3964" ht="12.75" spans="5:13">
      <c r="E3964" s="220"/>
      <c r="F3964" s="220"/>
      <c r="G3964" s="3"/>
      <c r="H3964" s="3"/>
      <c r="I3964" s="3"/>
      <c r="J3964" s="3"/>
      <c r="K3964" s="3"/>
      <c r="L3964" s="3"/>
      <c r="M3964" s="6"/>
    </row>
    <row r="3965" ht="12.75" spans="5:13">
      <c r="E3965" s="220"/>
      <c r="F3965" s="220"/>
      <c r="G3965" s="3"/>
      <c r="H3965" s="3"/>
      <c r="I3965" s="3"/>
      <c r="J3965" s="3"/>
      <c r="K3965" s="3"/>
      <c r="L3965" s="3"/>
      <c r="M3965" s="6"/>
    </row>
    <row r="3966" ht="12.75" spans="5:13">
      <c r="E3966" s="220"/>
      <c r="F3966" s="220"/>
      <c r="G3966" s="3"/>
      <c r="H3966" s="3"/>
      <c r="I3966" s="3"/>
      <c r="J3966" s="3"/>
      <c r="K3966" s="3"/>
      <c r="L3966" s="3"/>
      <c r="M3966" s="6"/>
    </row>
    <row r="3967" ht="12.75" spans="5:13">
      <c r="E3967" s="220"/>
      <c r="F3967" s="220"/>
      <c r="G3967" s="3"/>
      <c r="H3967" s="3"/>
      <c r="I3967" s="3"/>
      <c r="J3967" s="3"/>
      <c r="K3967" s="3"/>
      <c r="L3967" s="3"/>
      <c r="M3967" s="6"/>
    </row>
    <row r="3968" ht="12.75" spans="5:13">
      <c r="E3968" s="220"/>
      <c r="F3968" s="220"/>
      <c r="G3968" s="3"/>
      <c r="H3968" s="3"/>
      <c r="I3968" s="3"/>
      <c r="J3968" s="3"/>
      <c r="K3968" s="3"/>
      <c r="L3968" s="3"/>
      <c r="M3968" s="6"/>
    </row>
    <row r="3969" ht="12.75" spans="5:13">
      <c r="E3969" s="220"/>
      <c r="F3969" s="220"/>
      <c r="G3969" s="3"/>
      <c r="H3969" s="3"/>
      <c r="I3969" s="3"/>
      <c r="J3969" s="3"/>
      <c r="K3969" s="3"/>
      <c r="L3969" s="3"/>
      <c r="M3969" s="6"/>
    </row>
    <row r="3970" ht="12.75" spans="5:13">
      <c r="E3970" s="220"/>
      <c r="F3970" s="220"/>
      <c r="G3970" s="3"/>
      <c r="H3970" s="3"/>
      <c r="I3970" s="3"/>
      <c r="J3970" s="3"/>
      <c r="K3970" s="3"/>
      <c r="L3970" s="3"/>
      <c r="M3970" s="6"/>
    </row>
    <row r="3971" ht="12.75" spans="5:13">
      <c r="E3971" s="220"/>
      <c r="F3971" s="220"/>
      <c r="G3971" s="3"/>
      <c r="H3971" s="3"/>
      <c r="I3971" s="3"/>
      <c r="J3971" s="3"/>
      <c r="K3971" s="3"/>
      <c r="L3971" s="3"/>
      <c r="M3971" s="6"/>
    </row>
    <row r="3972" ht="12.75" spans="5:13">
      <c r="E3972" s="220"/>
      <c r="F3972" s="220"/>
      <c r="G3972" s="3"/>
      <c r="H3972" s="3"/>
      <c r="I3972" s="3"/>
      <c r="J3972" s="3"/>
      <c r="K3972" s="3"/>
      <c r="L3972" s="3"/>
      <c r="M3972" s="6"/>
    </row>
    <row r="3973" ht="12.75" spans="5:13">
      <c r="E3973" s="220"/>
      <c r="F3973" s="220"/>
      <c r="G3973" s="3"/>
      <c r="H3973" s="3"/>
      <c r="I3973" s="3"/>
      <c r="J3973" s="3"/>
      <c r="K3973" s="3"/>
      <c r="L3973" s="3"/>
      <c r="M3973" s="6"/>
    </row>
    <row r="3974" ht="12.75" spans="5:13">
      <c r="E3974" s="220"/>
      <c r="F3974" s="220"/>
      <c r="G3974" s="3"/>
      <c r="H3974" s="3"/>
      <c r="I3974" s="3"/>
      <c r="J3974" s="3"/>
      <c r="K3974" s="3"/>
      <c r="L3974" s="3"/>
      <c r="M3974" s="6"/>
    </row>
    <row r="3975" ht="12.75" spans="5:13">
      <c r="E3975" s="220"/>
      <c r="F3975" s="220"/>
      <c r="G3975" s="3"/>
      <c r="H3975" s="3"/>
      <c r="I3975" s="3"/>
      <c r="J3975" s="3"/>
      <c r="K3975" s="3"/>
      <c r="L3975" s="3"/>
      <c r="M3975" s="6"/>
    </row>
    <row r="3976" ht="12.75" spans="5:13">
      <c r="E3976" s="220"/>
      <c r="F3976" s="220"/>
      <c r="G3976" s="3"/>
      <c r="H3976" s="3"/>
      <c r="I3976" s="3"/>
      <c r="J3976" s="3"/>
      <c r="K3976" s="3"/>
      <c r="L3976" s="3"/>
      <c r="M3976" s="6"/>
    </row>
    <row r="3977" ht="12.75" spans="5:13">
      <c r="E3977" s="220"/>
      <c r="F3977" s="220"/>
      <c r="G3977" s="3"/>
      <c r="H3977" s="3"/>
      <c r="I3977" s="3"/>
      <c r="J3977" s="3"/>
      <c r="K3977" s="3"/>
      <c r="L3977" s="3"/>
      <c r="M3977" s="6"/>
    </row>
    <row r="3978" ht="12.75" spans="5:13">
      <c r="E3978" s="220"/>
      <c r="F3978" s="220"/>
      <c r="G3978" s="3"/>
      <c r="H3978" s="3"/>
      <c r="I3978" s="3"/>
      <c r="J3978" s="3"/>
      <c r="K3978" s="3"/>
      <c r="L3978" s="3"/>
      <c r="M3978" s="6"/>
    </row>
    <row r="3979" ht="12.75" spans="5:13">
      <c r="E3979" s="220"/>
      <c r="F3979" s="220"/>
      <c r="G3979" s="3"/>
      <c r="H3979" s="3"/>
      <c r="I3979" s="3"/>
      <c r="J3979" s="3"/>
      <c r="K3979" s="3"/>
      <c r="L3979" s="3"/>
      <c r="M3979" s="6"/>
    </row>
    <row r="3980" ht="12.75" spans="5:13">
      <c r="E3980" s="220"/>
      <c r="F3980" s="220"/>
      <c r="G3980" s="3"/>
      <c r="H3980" s="3"/>
      <c r="I3980" s="3"/>
      <c r="J3980" s="3"/>
      <c r="K3980" s="3"/>
      <c r="L3980" s="3"/>
      <c r="M3980" s="6"/>
    </row>
    <row r="3981" ht="12.75" spans="5:13">
      <c r="E3981" s="220"/>
      <c r="F3981" s="220"/>
      <c r="G3981" s="3"/>
      <c r="H3981" s="3"/>
      <c r="I3981" s="3"/>
      <c r="J3981" s="3"/>
      <c r="K3981" s="3"/>
      <c r="L3981" s="3"/>
      <c r="M3981" s="6"/>
    </row>
    <row r="3982" ht="12.75" spans="5:13">
      <c r="E3982" s="220"/>
      <c r="F3982" s="220"/>
      <c r="G3982" s="3"/>
      <c r="H3982" s="3"/>
      <c r="I3982" s="3"/>
      <c r="J3982" s="3"/>
      <c r="K3982" s="3"/>
      <c r="L3982" s="3"/>
      <c r="M3982" s="6"/>
    </row>
    <row r="3983" ht="12.75" spans="5:13">
      <c r="E3983" s="220"/>
      <c r="F3983" s="220"/>
      <c r="G3983" s="3"/>
      <c r="H3983" s="3"/>
      <c r="I3983" s="3"/>
      <c r="J3983" s="3"/>
      <c r="K3983" s="3"/>
      <c r="L3983" s="3"/>
      <c r="M3983" s="6"/>
    </row>
    <row r="3984" ht="12.75" spans="5:13">
      <c r="E3984" s="220"/>
      <c r="F3984" s="220"/>
      <c r="G3984" s="3"/>
      <c r="H3984" s="3"/>
      <c r="I3984" s="3"/>
      <c r="J3984" s="3"/>
      <c r="K3984" s="3"/>
      <c r="L3984" s="3"/>
      <c r="M3984" s="6"/>
    </row>
    <row r="3985" ht="12.75" spans="5:13">
      <c r="E3985" s="220"/>
      <c r="F3985" s="220"/>
      <c r="G3985" s="3"/>
      <c r="H3985" s="3"/>
      <c r="I3985" s="3"/>
      <c r="J3985" s="3"/>
      <c r="K3985" s="3"/>
      <c r="L3985" s="3"/>
      <c r="M3985" s="6"/>
    </row>
    <row r="3986" ht="12.75" spans="5:13">
      <c r="E3986" s="220"/>
      <c r="F3986" s="220"/>
      <c r="G3986" s="3"/>
      <c r="H3986" s="3"/>
      <c r="I3986" s="3"/>
      <c r="J3986" s="3"/>
      <c r="K3986" s="3"/>
      <c r="L3986" s="3"/>
      <c r="M3986" s="6"/>
    </row>
    <row r="3987" ht="12.75" spans="5:13">
      <c r="E3987" s="220"/>
      <c r="F3987" s="220"/>
      <c r="G3987" s="3"/>
      <c r="H3987" s="3"/>
      <c r="I3987" s="3"/>
      <c r="J3987" s="3"/>
      <c r="K3987" s="3"/>
      <c r="L3987" s="3"/>
      <c r="M3987" s="6"/>
    </row>
    <row r="3988" ht="12.75" spans="5:13">
      <c r="E3988" s="220"/>
      <c r="F3988" s="220"/>
      <c r="G3988" s="3"/>
      <c r="H3988" s="3"/>
      <c r="I3988" s="3"/>
      <c r="J3988" s="3"/>
      <c r="K3988" s="3"/>
      <c r="L3988" s="3"/>
      <c r="M3988" s="6"/>
    </row>
    <row r="3989" ht="12.75" spans="5:13">
      <c r="E3989" s="220"/>
      <c r="F3989" s="220"/>
      <c r="G3989" s="3"/>
      <c r="H3989" s="3"/>
      <c r="I3989" s="3"/>
      <c r="J3989" s="3"/>
      <c r="K3989" s="3"/>
      <c r="L3989" s="3"/>
      <c r="M3989" s="6"/>
    </row>
    <row r="3990" ht="12.75" spans="5:13">
      <c r="E3990" s="220"/>
      <c r="F3990" s="220"/>
      <c r="G3990" s="3"/>
      <c r="H3990" s="3"/>
      <c r="I3990" s="3"/>
      <c r="J3990" s="3"/>
      <c r="K3990" s="3"/>
      <c r="L3990" s="3"/>
      <c r="M3990" s="6"/>
    </row>
    <row r="3991" ht="12.75" spans="5:13">
      <c r="E3991" s="220"/>
      <c r="F3991" s="220"/>
      <c r="G3991" s="3"/>
      <c r="H3991" s="3"/>
      <c r="I3991" s="3"/>
      <c r="J3991" s="3"/>
      <c r="K3991" s="3"/>
      <c r="L3991" s="3"/>
      <c r="M3991" s="6"/>
    </row>
    <row r="3992" ht="12.75" spans="5:13">
      <c r="E3992" s="220"/>
      <c r="F3992" s="220"/>
      <c r="G3992" s="3"/>
      <c r="H3992" s="3"/>
      <c r="I3992" s="3"/>
      <c r="J3992" s="3"/>
      <c r="K3992" s="3"/>
      <c r="L3992" s="3"/>
      <c r="M3992" s="6"/>
    </row>
    <row r="3993" ht="12.75" spans="5:13">
      <c r="E3993" s="220"/>
      <c r="F3993" s="220"/>
      <c r="G3993" s="3"/>
      <c r="H3993" s="3"/>
      <c r="I3993" s="3"/>
      <c r="J3993" s="3"/>
      <c r="K3993" s="3"/>
      <c r="L3993" s="3"/>
      <c r="M3993" s="6"/>
    </row>
    <row r="3994" ht="12.75" spans="5:13">
      <c r="E3994" s="220"/>
      <c r="F3994" s="220"/>
      <c r="G3994" s="3"/>
      <c r="H3994" s="3"/>
      <c r="I3994" s="3"/>
      <c r="J3994" s="3"/>
      <c r="K3994" s="3"/>
      <c r="L3994" s="3"/>
      <c r="M3994" s="6"/>
    </row>
    <row r="3995" ht="12.75" spans="5:13">
      <c r="E3995" s="220"/>
      <c r="F3995" s="220"/>
      <c r="G3995" s="3"/>
      <c r="H3995" s="3"/>
      <c r="I3995" s="3"/>
      <c r="J3995" s="3"/>
      <c r="K3995" s="3"/>
      <c r="L3995" s="3"/>
      <c r="M3995" s="6"/>
    </row>
    <row r="3996" ht="12.75" spans="5:13">
      <c r="E3996" s="220"/>
      <c r="F3996" s="220"/>
      <c r="G3996" s="3"/>
      <c r="H3996" s="3"/>
      <c r="I3996" s="3"/>
      <c r="J3996" s="3"/>
      <c r="K3996" s="3"/>
      <c r="L3996" s="3"/>
      <c r="M3996" s="6"/>
    </row>
    <row r="3997" ht="12.75" spans="5:13">
      <c r="E3997" s="220"/>
      <c r="F3997" s="220"/>
      <c r="G3997" s="3"/>
      <c r="H3997" s="3"/>
      <c r="I3997" s="3"/>
      <c r="J3997" s="3"/>
      <c r="K3997" s="3"/>
      <c r="L3997" s="3"/>
      <c r="M3997" s="6"/>
    </row>
    <row r="3998" ht="12.75" spans="5:13">
      <c r="E3998" s="220"/>
      <c r="F3998" s="220"/>
      <c r="G3998" s="3"/>
      <c r="H3998" s="3"/>
      <c r="I3998" s="3"/>
      <c r="J3998" s="3"/>
      <c r="K3998" s="3"/>
      <c r="L3998" s="3"/>
      <c r="M3998" s="6"/>
    </row>
    <row r="3999" ht="12.75" spans="5:13">
      <c r="E3999" s="220"/>
      <c r="F3999" s="220"/>
      <c r="G3999" s="3"/>
      <c r="H3999" s="3"/>
      <c r="I3999" s="3"/>
      <c r="J3999" s="3"/>
      <c r="K3999" s="3"/>
      <c r="L3999" s="3"/>
      <c r="M3999" s="6"/>
    </row>
    <row r="4000" ht="12.75" spans="5:13">
      <c r="E4000" s="220"/>
      <c r="F4000" s="220"/>
      <c r="G4000" s="3"/>
      <c r="H4000" s="3"/>
      <c r="I4000" s="3"/>
      <c r="J4000" s="3"/>
      <c r="K4000" s="3"/>
      <c r="L4000" s="3"/>
      <c r="M4000" s="6"/>
    </row>
    <row r="4001" ht="12.75" spans="5:13">
      <c r="E4001" s="220"/>
      <c r="F4001" s="220"/>
      <c r="G4001" s="3"/>
      <c r="H4001" s="3"/>
      <c r="I4001" s="3"/>
      <c r="J4001" s="3"/>
      <c r="K4001" s="3"/>
      <c r="L4001" s="3"/>
      <c r="M4001" s="6"/>
    </row>
    <row r="4002" ht="12.75" spans="5:13">
      <c r="E4002" s="220"/>
      <c r="F4002" s="220"/>
      <c r="G4002" s="3"/>
      <c r="H4002" s="3"/>
      <c r="I4002" s="3"/>
      <c r="J4002" s="3"/>
      <c r="K4002" s="3"/>
      <c r="L4002" s="3"/>
      <c r="M4002" s="6"/>
    </row>
    <row r="4003" ht="12.75" spans="5:13">
      <c r="E4003" s="220"/>
      <c r="F4003" s="220"/>
      <c r="G4003" s="3"/>
      <c r="H4003" s="3"/>
      <c r="I4003" s="3"/>
      <c r="J4003" s="3"/>
      <c r="K4003" s="3"/>
      <c r="L4003" s="3"/>
      <c r="M4003" s="6"/>
    </row>
    <row r="4004" ht="12.75" spans="5:13">
      <c r="E4004" s="220"/>
      <c r="F4004" s="220"/>
      <c r="G4004" s="3"/>
      <c r="H4004" s="3"/>
      <c r="I4004" s="3"/>
      <c r="J4004" s="3"/>
      <c r="K4004" s="3"/>
      <c r="L4004" s="3"/>
      <c r="M4004" s="6"/>
    </row>
    <row r="4005" ht="12.75" spans="5:13">
      <c r="E4005" s="220"/>
      <c r="F4005" s="220"/>
      <c r="G4005" s="3"/>
      <c r="H4005" s="3"/>
      <c r="I4005" s="3"/>
      <c r="J4005" s="3"/>
      <c r="K4005" s="3"/>
      <c r="L4005" s="3"/>
      <c r="M4005" s="6"/>
    </row>
    <row r="4006" ht="12.75" spans="5:13">
      <c r="E4006" s="220"/>
      <c r="F4006" s="220"/>
      <c r="G4006" s="3"/>
      <c r="H4006" s="3"/>
      <c r="I4006" s="3"/>
      <c r="J4006" s="3"/>
      <c r="K4006" s="3"/>
      <c r="L4006" s="3"/>
      <c r="M4006" s="6"/>
    </row>
    <row r="4007" ht="12.75" spans="5:13">
      <c r="E4007" s="220"/>
      <c r="F4007" s="220"/>
      <c r="G4007" s="3"/>
      <c r="H4007" s="3"/>
      <c r="I4007" s="3"/>
      <c r="J4007" s="3"/>
      <c r="K4007" s="3"/>
      <c r="L4007" s="3"/>
      <c r="M4007" s="6"/>
    </row>
    <row r="4008" ht="12.75" spans="5:13">
      <c r="E4008" s="220"/>
      <c r="F4008" s="220"/>
      <c r="G4008" s="3"/>
      <c r="H4008" s="3"/>
      <c r="I4008" s="3"/>
      <c r="J4008" s="3"/>
      <c r="K4008" s="3"/>
      <c r="L4008" s="3"/>
      <c r="M4008" s="6"/>
    </row>
    <row r="4009" ht="12.75" spans="5:13">
      <c r="E4009" s="220"/>
      <c r="F4009" s="220"/>
      <c r="G4009" s="3"/>
      <c r="H4009" s="3"/>
      <c r="I4009" s="3"/>
      <c r="J4009" s="3"/>
      <c r="K4009" s="3"/>
      <c r="L4009" s="3"/>
      <c r="M4009" s="6"/>
    </row>
    <row r="4010" ht="12.75" spans="5:13">
      <c r="E4010" s="220"/>
      <c r="F4010" s="220"/>
      <c r="G4010" s="3"/>
      <c r="H4010" s="3"/>
      <c r="I4010" s="3"/>
      <c r="J4010" s="3"/>
      <c r="K4010" s="3"/>
      <c r="L4010" s="3"/>
      <c r="M4010" s="6"/>
    </row>
    <row r="4011" ht="12.75" spans="5:13">
      <c r="E4011" s="220"/>
      <c r="F4011" s="220"/>
      <c r="G4011" s="3"/>
      <c r="H4011" s="3"/>
      <c r="I4011" s="3"/>
      <c r="J4011" s="3"/>
      <c r="K4011" s="3"/>
      <c r="L4011" s="3"/>
      <c r="M4011" s="6"/>
    </row>
  </sheetData>
  <conditionalFormatting sqref="Q23:S23">
    <cfRule type="cellIs" dxfId="9" priority="1189" operator="lessThanOrEqual">
      <formula>0.6</formula>
    </cfRule>
    <cfRule type="cellIs" dxfId="10" priority="1190" operator="between">
      <formula>0.6</formula>
      <formula>0.75</formula>
    </cfRule>
    <cfRule type="cellIs" dxfId="11" priority="1191" operator="greaterThan">
      <formula>0.75</formula>
    </cfRule>
  </conditionalFormatting>
  <conditionalFormatting sqref="Q25:S25">
    <cfRule type="cellIs" dxfId="11" priority="1186" operator="greaterThan">
      <formula>0.75</formula>
    </cfRule>
    <cfRule type="cellIs" dxfId="10" priority="1187" operator="between">
      <formula>0.6</formula>
      <formula>0.75</formula>
    </cfRule>
    <cfRule type="cellIs" dxfId="9" priority="1188" operator="lessThanOrEqual">
      <formula>0.6</formula>
    </cfRule>
  </conditionalFormatting>
  <conditionalFormatting sqref="Q26:S26">
    <cfRule type="cellIs" dxfId="11" priority="1183" operator="greaterThan">
      <formula>0.75</formula>
    </cfRule>
    <cfRule type="cellIs" dxfId="10" priority="1184" operator="between">
      <formula>0.6</formula>
      <formula>0.75</formula>
    </cfRule>
    <cfRule type="cellIs" dxfId="9" priority="1185" operator="lessThanOrEqual">
      <formula>0.6</formula>
    </cfRule>
  </conditionalFormatting>
  <conditionalFormatting sqref="Q28:S28">
    <cfRule type="cellIs" dxfId="11" priority="1177" operator="greaterThan">
      <formula>0.75</formula>
    </cfRule>
    <cfRule type="cellIs" dxfId="10" priority="1178" operator="between">
      <formula>0.6</formula>
      <formula>0.75</formula>
    </cfRule>
    <cfRule type="cellIs" dxfId="9" priority="1179" operator="lessThanOrEqual">
      <formula>0.6</formula>
    </cfRule>
  </conditionalFormatting>
  <conditionalFormatting sqref="Q29:S29">
    <cfRule type="cellIs" dxfId="11" priority="1174" operator="greaterThan">
      <formula>0.75</formula>
    </cfRule>
    <cfRule type="cellIs" dxfId="10" priority="1175" operator="between">
      <formula>0.6</formula>
      <formula>0.75</formula>
    </cfRule>
    <cfRule type="cellIs" dxfId="9" priority="1176" operator="lessThanOrEqual">
      <formula>0.6</formula>
    </cfRule>
  </conditionalFormatting>
  <conditionalFormatting sqref="Q30:S30">
    <cfRule type="cellIs" dxfId="11" priority="1171" operator="greaterThan">
      <formula>0.75</formula>
    </cfRule>
    <cfRule type="cellIs" dxfId="10" priority="1172" operator="between">
      <formula>0.6</formula>
      <formula>0.75</formula>
    </cfRule>
    <cfRule type="cellIs" dxfId="9" priority="1173" operator="lessThanOrEqual">
      <formula>0.6</formula>
    </cfRule>
  </conditionalFormatting>
  <conditionalFormatting sqref="Q31:S31">
    <cfRule type="cellIs" dxfId="11" priority="1168" operator="greaterThan">
      <formula>0.75</formula>
    </cfRule>
    <cfRule type="cellIs" dxfId="10" priority="1169" operator="between">
      <formula>0.6</formula>
      <formula>0.75</formula>
    </cfRule>
    <cfRule type="cellIs" dxfId="9" priority="1170" operator="lessThanOrEqual">
      <formula>0.6</formula>
    </cfRule>
  </conditionalFormatting>
  <conditionalFormatting sqref="Q32:S32">
    <cfRule type="cellIs" dxfId="11" priority="1165" operator="greaterThan">
      <formula>0.75</formula>
    </cfRule>
    <cfRule type="cellIs" dxfId="10" priority="1166" operator="between">
      <formula>0.6</formula>
      <formula>0.75</formula>
    </cfRule>
    <cfRule type="cellIs" dxfId="9" priority="1167" operator="lessThanOrEqual">
      <formula>0.6</formula>
    </cfRule>
  </conditionalFormatting>
  <conditionalFormatting sqref="Q33:S33">
    <cfRule type="cellIs" dxfId="11" priority="1162" operator="greaterThan">
      <formula>0.75</formula>
    </cfRule>
    <cfRule type="cellIs" dxfId="10" priority="1163" operator="between">
      <formula>0.6</formula>
      <formula>0.75</formula>
    </cfRule>
    <cfRule type="cellIs" dxfId="9" priority="1164" operator="lessThanOrEqual">
      <formula>0.6</formula>
    </cfRule>
  </conditionalFormatting>
  <conditionalFormatting sqref="Q34:S34">
    <cfRule type="cellIs" dxfId="11" priority="1159" operator="greaterThan">
      <formula>0.75</formula>
    </cfRule>
    <cfRule type="cellIs" dxfId="10" priority="1160" operator="between">
      <formula>0.6</formula>
      <formula>0.75</formula>
    </cfRule>
    <cfRule type="cellIs" dxfId="9" priority="1161" operator="lessThanOrEqual">
      <formula>0.6</formula>
    </cfRule>
  </conditionalFormatting>
  <conditionalFormatting sqref="Q35:S35">
    <cfRule type="cellIs" dxfId="11" priority="1156" operator="greaterThan">
      <formula>0.75</formula>
    </cfRule>
    <cfRule type="cellIs" dxfId="10" priority="1157" operator="between">
      <formula>0.6</formula>
      <formula>0.75</formula>
    </cfRule>
    <cfRule type="cellIs" dxfId="9" priority="1158" operator="lessThanOrEqual">
      <formula>0.6</formula>
    </cfRule>
  </conditionalFormatting>
  <conditionalFormatting sqref="Q36:S36">
    <cfRule type="cellIs" dxfId="11" priority="1153" operator="greaterThan">
      <formula>0.75</formula>
    </cfRule>
    <cfRule type="cellIs" dxfId="10" priority="1154" operator="between">
      <formula>0.6</formula>
      <formula>0.75</formula>
    </cfRule>
    <cfRule type="cellIs" dxfId="9" priority="1155" operator="lessThanOrEqual">
      <formula>0.6</formula>
    </cfRule>
  </conditionalFormatting>
  <conditionalFormatting sqref="Q37:S37">
    <cfRule type="cellIs" dxfId="11" priority="1150" operator="greaterThan">
      <formula>0.75</formula>
    </cfRule>
    <cfRule type="cellIs" dxfId="10" priority="1151" operator="between">
      <formula>0.6</formula>
      <formula>0.75</formula>
    </cfRule>
    <cfRule type="cellIs" dxfId="9" priority="1152" operator="lessThanOrEqual">
      <formula>0.6</formula>
    </cfRule>
  </conditionalFormatting>
  <conditionalFormatting sqref="Q39:S39">
    <cfRule type="cellIs" dxfId="11" priority="1144" operator="greaterThan">
      <formula>0.75</formula>
    </cfRule>
    <cfRule type="cellIs" dxfId="10" priority="1145" operator="between">
      <formula>0.6</formula>
      <formula>0.75</formula>
    </cfRule>
    <cfRule type="cellIs" dxfId="9" priority="1146" operator="lessThanOrEqual">
      <formula>0.6</formula>
    </cfRule>
  </conditionalFormatting>
  <conditionalFormatting sqref="P40:S40">
    <cfRule type="cellIs" dxfId="11" priority="1141" operator="greaterThan">
      <formula>0.75</formula>
    </cfRule>
    <cfRule type="cellIs" dxfId="10" priority="1142" operator="between">
      <formula>0.6</formula>
      <formula>0.75</formula>
    </cfRule>
    <cfRule type="cellIs" dxfId="9" priority="1143" operator="lessThanOrEqual">
      <formula>0.6</formula>
    </cfRule>
  </conditionalFormatting>
  <conditionalFormatting sqref="P41:S41">
    <cfRule type="cellIs" dxfId="11" priority="1138" operator="greaterThan">
      <formula>0.75</formula>
    </cfRule>
    <cfRule type="cellIs" dxfId="10" priority="1139" operator="between">
      <formula>0.6</formula>
      <formula>0.75</formula>
    </cfRule>
    <cfRule type="cellIs" dxfId="9" priority="1140" operator="lessThanOrEqual">
      <formula>0.6</formula>
    </cfRule>
  </conditionalFormatting>
  <conditionalFormatting sqref="Q48:S48">
    <cfRule type="cellIs" dxfId="11" priority="1126" operator="greaterThan">
      <formula>0.75</formula>
    </cfRule>
    <cfRule type="cellIs" dxfId="10" priority="1127" operator="between">
      <formula>0.6</formula>
      <formula>0.75</formula>
    </cfRule>
    <cfRule type="cellIs" dxfId="9" priority="1128" operator="lessThanOrEqual">
      <formula>0.6</formula>
    </cfRule>
  </conditionalFormatting>
  <conditionalFormatting sqref="Q53:S53">
    <cfRule type="cellIs" dxfId="11" priority="1114" operator="greaterThan">
      <formula>0.75</formula>
    </cfRule>
    <cfRule type="cellIs" dxfId="10" priority="1115" operator="between">
      <formula>0.6</formula>
      <formula>0.75</formula>
    </cfRule>
    <cfRule type="cellIs" dxfId="9" priority="1116" operator="lessThanOrEqual">
      <formula>0.6</formula>
    </cfRule>
  </conditionalFormatting>
  <conditionalFormatting sqref="Q54:S54">
    <cfRule type="cellIs" dxfId="9" priority="1111" operator="lessThanOrEqual">
      <formula>0.6</formula>
    </cfRule>
    <cfRule type="cellIs" dxfId="10" priority="1112" operator="between">
      <formula>0.6</formula>
      <formula>0.75</formula>
    </cfRule>
    <cfRule type="cellIs" dxfId="11" priority="1113" operator="greaterThan">
      <formula>0.75</formula>
    </cfRule>
  </conditionalFormatting>
  <conditionalFormatting sqref="Q55:S55">
    <cfRule type="cellIs" dxfId="9" priority="1108" operator="lessThanOrEqual">
      <formula>0.6</formula>
    </cfRule>
    <cfRule type="cellIs" dxfId="10" priority="1109" operator="between">
      <formula>0.6</formula>
      <formula>0.75</formula>
    </cfRule>
    <cfRule type="cellIs" dxfId="11" priority="1110" operator="greaterThan">
      <formula>0.75</formula>
    </cfRule>
  </conditionalFormatting>
  <conditionalFormatting sqref="Q60:S60">
    <cfRule type="cellIs" dxfId="9" priority="1096" operator="lessThanOrEqual">
      <formula>0.6</formula>
    </cfRule>
    <cfRule type="cellIs" dxfId="10" priority="1097" operator="between">
      <formula>0.6</formula>
      <formula>0.75</formula>
    </cfRule>
    <cfRule type="cellIs" dxfId="11" priority="1098" operator="greaterThan">
      <formula>0.75</formula>
    </cfRule>
  </conditionalFormatting>
  <conditionalFormatting sqref="Q61:S61">
    <cfRule type="cellIs" dxfId="9" priority="1093" operator="lessThanOrEqual">
      <formula>0.6</formula>
    </cfRule>
    <cfRule type="cellIs" dxfId="10" priority="1094" operator="between">
      <formula>0.6</formula>
      <formula>0.75</formula>
    </cfRule>
    <cfRule type="cellIs" dxfId="11" priority="1095" operator="greaterThan">
      <formula>0.75</formula>
    </cfRule>
  </conditionalFormatting>
  <conditionalFormatting sqref="Q64:S64">
    <cfRule type="cellIs" dxfId="11" priority="1084" operator="greaterThan">
      <formula>0.75</formula>
    </cfRule>
    <cfRule type="cellIs" dxfId="10" priority="1085" operator="between">
      <formula>0.6</formula>
      <formula>0.75</formula>
    </cfRule>
    <cfRule type="cellIs" dxfId="9" priority="1086" operator="lessThanOrEqual">
      <formula>0.6</formula>
    </cfRule>
  </conditionalFormatting>
  <conditionalFormatting sqref="Q66:S66">
    <cfRule type="cellIs" dxfId="11" priority="1078" operator="greaterThan">
      <formula>0.75</formula>
    </cfRule>
    <cfRule type="cellIs" dxfId="10" priority="1079" operator="between">
      <formula>0.6</formula>
      <formula>0.75</formula>
    </cfRule>
    <cfRule type="cellIs" dxfId="9" priority="1080" operator="lessThanOrEqual">
      <formula>0.6</formula>
    </cfRule>
  </conditionalFormatting>
  <conditionalFormatting sqref="S68">
    <cfRule type="cellIs" dxfId="11" priority="1072" operator="greaterThan">
      <formula>0.75</formula>
    </cfRule>
    <cfRule type="cellIs" dxfId="10" priority="1073" operator="between">
      <formula>0.6</formula>
      <formula>0.75</formula>
    </cfRule>
    <cfRule type="cellIs" dxfId="9" priority="1074" operator="lessThanOrEqual">
      <formula>0.6</formula>
    </cfRule>
  </conditionalFormatting>
  <conditionalFormatting sqref="O69:S69">
    <cfRule type="cellIs" dxfId="11" priority="1069" operator="greaterThan">
      <formula>0.75</formula>
    </cfRule>
    <cfRule type="cellIs" dxfId="10" priority="1070" operator="between">
      <formula>0.6</formula>
      <formula>0.75</formula>
    </cfRule>
    <cfRule type="cellIs" dxfId="9" priority="1071" operator="lessThanOrEqual">
      <formula>0.6</formula>
    </cfRule>
  </conditionalFormatting>
  <conditionalFormatting sqref="S70">
    <cfRule type="cellIs" dxfId="11" priority="1066" operator="greaterThan">
      <formula>0.75</formula>
    </cfRule>
    <cfRule type="cellIs" dxfId="10" priority="1067" operator="between">
      <formula>0.6</formula>
      <formula>0.75</formula>
    </cfRule>
    <cfRule type="cellIs" dxfId="9" priority="1068" operator="lessThanOrEqual">
      <formula>0.6</formula>
    </cfRule>
  </conditionalFormatting>
  <conditionalFormatting sqref="P79:S79">
    <cfRule type="cellIs" dxfId="11" priority="1048" operator="greaterThan">
      <formula>0.75</formula>
    </cfRule>
    <cfRule type="cellIs" dxfId="10" priority="1049" operator="between">
      <formula>0.6</formula>
      <formula>0.75</formula>
    </cfRule>
    <cfRule type="cellIs" dxfId="9" priority="1050" operator="lessThanOrEqual">
      <formula>0.6</formula>
    </cfRule>
  </conditionalFormatting>
  <conditionalFormatting sqref="P83:S83">
    <cfRule type="cellIs" dxfId="11" priority="1039" operator="greaterThan">
      <formula>0.75</formula>
    </cfRule>
    <cfRule type="cellIs" dxfId="10" priority="1040" operator="between">
      <formula>0.6</formula>
      <formula>0.75</formula>
    </cfRule>
    <cfRule type="cellIs" dxfId="9" priority="1041" operator="lessThanOrEqual">
      <formula>0.6</formula>
    </cfRule>
  </conditionalFormatting>
  <conditionalFormatting sqref="Q92:S92">
    <cfRule type="cellIs" dxfId="11" priority="1012" operator="greaterThan">
      <formula>0.75</formula>
    </cfRule>
    <cfRule type="cellIs" dxfId="10" priority="1013" operator="between">
      <formula>0.6</formula>
      <formula>0.75</formula>
    </cfRule>
    <cfRule type="cellIs" dxfId="9" priority="1014" operator="lessThanOrEqual">
      <formula>0.6</formula>
    </cfRule>
  </conditionalFormatting>
  <conditionalFormatting sqref="Q98:S98">
    <cfRule type="cellIs" dxfId="11" priority="997" operator="greaterThan">
      <formula>0.75</formula>
    </cfRule>
    <cfRule type="cellIs" dxfId="10" priority="998" operator="between">
      <formula>0.6</formula>
      <formula>0.75</formula>
    </cfRule>
    <cfRule type="cellIs" dxfId="9" priority="999" operator="lessThanOrEqual">
      <formula>0.6</formula>
    </cfRule>
  </conditionalFormatting>
  <conditionalFormatting sqref="N100">
    <cfRule type="containsText" dxfId="1" priority="991" operator="between" text="baseball">
      <formula>NOT(ISERROR(SEARCH("baseball",N100)))</formula>
    </cfRule>
    <cfRule type="containsText" dxfId="12" priority="992" operator="between" text="basketball">
      <formula>NOT(ISERROR(SEARCH("basketball",N100)))</formula>
    </cfRule>
    <cfRule type="containsText" dxfId="0" priority="993" operator="between" text="football">
      <formula>NOT(ISERROR(SEARCH("football",N100)))</formula>
    </cfRule>
  </conditionalFormatting>
  <conditionalFormatting sqref="Q103:S103">
    <cfRule type="cellIs" dxfId="11" priority="982" operator="greaterThan">
      <formula>0.75</formula>
    </cfRule>
    <cfRule type="cellIs" dxfId="10" priority="983" operator="between">
      <formula>0.6</formula>
      <formula>0.75</formula>
    </cfRule>
    <cfRule type="cellIs" dxfId="9" priority="984" operator="lessThanOrEqual">
      <formula>0.6</formula>
    </cfRule>
  </conditionalFormatting>
  <conditionalFormatting sqref="Q105:S105">
    <cfRule type="cellIs" dxfId="11" priority="976" operator="greaterThan">
      <formula>0.75</formula>
    </cfRule>
    <cfRule type="cellIs" dxfId="10" priority="977" operator="between">
      <formula>0.6</formula>
      <formula>0.75</formula>
    </cfRule>
    <cfRule type="cellIs" dxfId="9" priority="978" operator="lessThanOrEqual">
      <formula>0.6</formula>
    </cfRule>
  </conditionalFormatting>
  <conditionalFormatting sqref="Q109:S109">
    <cfRule type="cellIs" dxfId="11" priority="967" operator="greaterThan">
      <formula>0.75</formula>
    </cfRule>
    <cfRule type="cellIs" dxfId="10" priority="968" operator="between">
      <formula>0.6</formula>
      <formula>0.75</formula>
    </cfRule>
    <cfRule type="cellIs" dxfId="9" priority="969" operator="lessThanOrEqual">
      <formula>0.6</formula>
    </cfRule>
  </conditionalFormatting>
  <conditionalFormatting sqref="Q115:S115">
    <cfRule type="cellIs" dxfId="11" priority="949" operator="greaterThan">
      <formula>0.75</formula>
    </cfRule>
    <cfRule type="cellIs" dxfId="10" priority="950" operator="between">
      <formula>0.6</formula>
      <formula>0.75</formula>
    </cfRule>
    <cfRule type="cellIs" dxfId="9" priority="951" operator="lessThanOrEqual">
      <formula>0.6</formula>
    </cfRule>
  </conditionalFormatting>
  <conditionalFormatting sqref="P117:S117">
    <cfRule type="cellIs" dxfId="11" priority="943" operator="greaterThan">
      <formula>0.75</formula>
    </cfRule>
    <cfRule type="cellIs" dxfId="10" priority="944" operator="between">
      <formula>0.6</formula>
      <formula>0.75</formula>
    </cfRule>
    <cfRule type="cellIs" dxfId="9" priority="945" operator="lessThanOrEqual">
      <formula>0.6</formula>
    </cfRule>
  </conditionalFormatting>
  <conditionalFormatting sqref="Q118:S118">
    <cfRule type="cellIs" dxfId="11" priority="940" operator="greaterThan">
      <formula>0.75</formula>
    </cfRule>
    <cfRule type="cellIs" dxfId="10" priority="941" operator="between">
      <formula>0.6</formula>
      <formula>0.75</formula>
    </cfRule>
    <cfRule type="cellIs" dxfId="9" priority="942" operator="lessThanOrEqual">
      <formula>0.6</formula>
    </cfRule>
  </conditionalFormatting>
  <conditionalFormatting sqref="R121:S121">
    <cfRule type="cellIs" dxfId="11" priority="931" operator="greaterThan">
      <formula>0.75</formula>
    </cfRule>
    <cfRule type="cellIs" dxfId="10" priority="932" operator="between">
      <formula>0.6</formula>
      <formula>0.75</formula>
    </cfRule>
    <cfRule type="cellIs" dxfId="9" priority="933" operator="lessThanOrEqual">
      <formula>0.6</formula>
    </cfRule>
  </conditionalFormatting>
  <conditionalFormatting sqref="Q122:S122">
    <cfRule type="cellIs" dxfId="11" priority="928" operator="greaterThan">
      <formula>0.75</formula>
    </cfRule>
    <cfRule type="cellIs" dxfId="10" priority="929" operator="between">
      <formula>0.6</formula>
      <formula>0.75</formula>
    </cfRule>
    <cfRule type="cellIs" dxfId="9" priority="930" operator="lessThanOrEqual">
      <formula>0.6</formula>
    </cfRule>
  </conditionalFormatting>
  <conditionalFormatting sqref="Q123:S123">
    <cfRule type="cellIs" dxfId="11" priority="925" operator="greaterThan">
      <formula>0.75</formula>
    </cfRule>
    <cfRule type="cellIs" dxfId="10" priority="926" operator="between">
      <formula>0.6</formula>
      <formula>0.75</formula>
    </cfRule>
    <cfRule type="cellIs" dxfId="9" priority="927" operator="lessThanOrEqual">
      <formula>0.6</formula>
    </cfRule>
  </conditionalFormatting>
  <conditionalFormatting sqref="Q124:S124">
    <cfRule type="cellIs" dxfId="11" priority="922" operator="greaterThan">
      <formula>0.75</formula>
    </cfRule>
    <cfRule type="cellIs" dxfId="10" priority="923" operator="between">
      <formula>0.6</formula>
      <formula>0.75</formula>
    </cfRule>
    <cfRule type="cellIs" dxfId="9" priority="924" operator="lessThanOrEqual">
      <formula>0.6</formula>
    </cfRule>
  </conditionalFormatting>
  <conditionalFormatting sqref="Q125:S125">
    <cfRule type="cellIs" dxfId="11" priority="919" operator="greaterThan">
      <formula>0.75</formula>
    </cfRule>
    <cfRule type="cellIs" dxfId="10" priority="920" operator="between">
      <formula>0.6</formula>
      <formula>0.75</formula>
    </cfRule>
    <cfRule type="cellIs" dxfId="9" priority="921" operator="lessThanOrEqual">
      <formula>0.6</formula>
    </cfRule>
  </conditionalFormatting>
  <conditionalFormatting sqref="Q126:S126">
    <cfRule type="cellIs" dxfId="11" priority="916" operator="greaterThan">
      <formula>0.75</formula>
    </cfRule>
    <cfRule type="cellIs" dxfId="10" priority="917" operator="between">
      <formula>0.6</formula>
      <formula>0.75</formula>
    </cfRule>
    <cfRule type="cellIs" dxfId="9" priority="918" operator="lessThanOrEqual">
      <formula>0.6</formula>
    </cfRule>
  </conditionalFormatting>
  <conditionalFormatting sqref="Q127:S127">
    <cfRule type="cellIs" dxfId="11" priority="913" operator="greaterThan">
      <formula>0.75</formula>
    </cfRule>
    <cfRule type="cellIs" dxfId="10" priority="914" operator="between">
      <formula>0.6</formula>
      <formula>0.75</formula>
    </cfRule>
    <cfRule type="cellIs" dxfId="9" priority="915" operator="lessThanOrEqual">
      <formula>0.6</formula>
    </cfRule>
  </conditionalFormatting>
  <conditionalFormatting sqref="O132:S132">
    <cfRule type="cellIs" dxfId="11" priority="901" operator="greaterThan">
      <formula>0.75</formula>
    </cfRule>
    <cfRule type="cellIs" dxfId="10" priority="902" operator="between">
      <formula>0.6</formula>
      <formula>0.75</formula>
    </cfRule>
    <cfRule type="cellIs" dxfId="9" priority="903" operator="lessThanOrEqual">
      <formula>0.6</formula>
    </cfRule>
  </conditionalFormatting>
  <conditionalFormatting sqref="O134:S134">
    <cfRule type="cellIs" dxfId="11" priority="895" operator="greaterThan">
      <formula>0.75</formula>
    </cfRule>
    <cfRule type="cellIs" dxfId="10" priority="896" operator="between">
      <formula>0.6</formula>
      <formula>0.75</formula>
    </cfRule>
    <cfRule type="cellIs" dxfId="9" priority="897" operator="lessThanOrEqual">
      <formula>0.6</formula>
    </cfRule>
  </conditionalFormatting>
  <conditionalFormatting sqref="O141:S141">
    <cfRule type="cellIs" dxfId="11" priority="880" operator="greaterThan">
      <formula>0.75</formula>
    </cfRule>
    <cfRule type="cellIs" dxfId="10" priority="881" operator="between">
      <formula>0.6</formula>
      <formula>0.75</formula>
    </cfRule>
    <cfRule type="cellIs" dxfId="9" priority="882" operator="lessThanOrEqual">
      <formula>0.6</formula>
    </cfRule>
  </conditionalFormatting>
  <conditionalFormatting sqref="Q145:S145">
    <cfRule type="cellIs" dxfId="11" priority="871" operator="greaterThan">
      <formula>0.75</formula>
    </cfRule>
    <cfRule type="cellIs" dxfId="10" priority="872" operator="between">
      <formula>0.6</formula>
      <formula>0.75</formula>
    </cfRule>
    <cfRule type="cellIs" dxfId="9" priority="873" operator="lessThanOrEqual">
      <formula>0.6</formula>
    </cfRule>
  </conditionalFormatting>
  <conditionalFormatting sqref="Q146:S146">
    <cfRule type="cellIs" dxfId="11" priority="868" operator="greaterThan">
      <formula>0.75</formula>
    </cfRule>
    <cfRule type="cellIs" dxfId="10" priority="869" operator="between">
      <formula>0.6</formula>
      <formula>0.75</formula>
    </cfRule>
    <cfRule type="cellIs" dxfId="9" priority="870" operator="lessThanOrEqual">
      <formula>0.6</formula>
    </cfRule>
  </conditionalFormatting>
  <conditionalFormatting sqref="Q149:S149">
    <cfRule type="cellIs" dxfId="11" priority="865" operator="greaterThan">
      <formula>0.75</formula>
    </cfRule>
    <cfRule type="cellIs" dxfId="10" priority="866" operator="between">
      <formula>0.6</formula>
      <formula>0.75</formula>
    </cfRule>
    <cfRule type="cellIs" dxfId="9" priority="867" operator="lessThanOrEqual">
      <formula>0.6</formula>
    </cfRule>
  </conditionalFormatting>
  <conditionalFormatting sqref="O155:S155">
    <cfRule type="cellIs" dxfId="11" priority="850" operator="greaterThan">
      <formula>0.75</formula>
    </cfRule>
    <cfRule type="cellIs" dxfId="10" priority="851" operator="between">
      <formula>0.6</formula>
      <formula>0.75</formula>
    </cfRule>
    <cfRule type="cellIs" dxfId="9" priority="852" operator="lessThanOrEqual">
      <formula>0.6</formula>
    </cfRule>
  </conditionalFormatting>
  <conditionalFormatting sqref="Q158:S158">
    <cfRule type="cellIs" dxfId="11" priority="841" operator="greaterThan">
      <formula>0.75</formula>
    </cfRule>
    <cfRule type="cellIs" dxfId="10" priority="842" operator="between">
      <formula>0.6</formula>
      <formula>0.75</formula>
    </cfRule>
    <cfRule type="cellIs" dxfId="9" priority="843" operator="lessThanOrEqual">
      <formula>0.6</formula>
    </cfRule>
  </conditionalFormatting>
  <conditionalFormatting sqref="P159:S159">
    <cfRule type="cellIs" dxfId="11" priority="838" operator="greaterThan">
      <formula>0.75</formula>
    </cfRule>
    <cfRule type="cellIs" dxfId="10" priority="839" operator="between">
      <formula>0.6</formula>
      <formula>0.75</formula>
    </cfRule>
    <cfRule type="cellIs" dxfId="9" priority="840" operator="lessThanOrEqual">
      <formula>0.6</formula>
    </cfRule>
  </conditionalFormatting>
  <conditionalFormatting sqref="P169:S169">
    <cfRule type="cellIs" dxfId="11" priority="814" operator="greaterThan">
      <formula>0.75</formula>
    </cfRule>
    <cfRule type="cellIs" dxfId="10" priority="815" operator="between">
      <formula>0.6</formula>
      <formula>0.75</formula>
    </cfRule>
    <cfRule type="cellIs" dxfId="9" priority="816" operator="lessThanOrEqual">
      <formula>0.6</formula>
    </cfRule>
  </conditionalFormatting>
  <conditionalFormatting sqref="P170:S170">
    <cfRule type="cellIs" dxfId="11" priority="811" operator="greaterThan">
      <formula>0.75</formula>
    </cfRule>
    <cfRule type="cellIs" dxfId="10" priority="812" operator="between">
      <formula>0.6</formula>
      <formula>0.75</formula>
    </cfRule>
    <cfRule type="cellIs" dxfId="9" priority="813" operator="lessThanOrEqual">
      <formula>0.6</formula>
    </cfRule>
  </conditionalFormatting>
  <conditionalFormatting sqref="P172:S172">
    <cfRule type="cellIs" dxfId="11" priority="808" operator="greaterThan">
      <formula>0.75</formula>
    </cfRule>
    <cfRule type="cellIs" dxfId="10" priority="809" operator="between">
      <formula>0.6</formula>
      <formula>0.75</formula>
    </cfRule>
    <cfRule type="cellIs" dxfId="9" priority="810" operator="lessThanOrEqual">
      <formula>0.6</formula>
    </cfRule>
  </conditionalFormatting>
  <conditionalFormatting sqref="P173:S173">
    <cfRule type="cellIs" dxfId="11" priority="805" operator="greaterThan">
      <formula>0.75</formula>
    </cfRule>
    <cfRule type="cellIs" dxfId="10" priority="806" operator="between">
      <formula>0.6</formula>
      <formula>0.75</formula>
    </cfRule>
    <cfRule type="cellIs" dxfId="9" priority="807" operator="lessThanOrEqual">
      <formula>0.6</formula>
    </cfRule>
  </conditionalFormatting>
  <conditionalFormatting sqref="P174:S174">
    <cfRule type="cellIs" dxfId="11" priority="802" operator="greaterThan">
      <formula>0.75</formula>
    </cfRule>
    <cfRule type="cellIs" dxfId="10" priority="803" operator="between">
      <formula>0.6</formula>
      <formula>0.75</formula>
    </cfRule>
    <cfRule type="cellIs" dxfId="9" priority="804" operator="lessThanOrEqual">
      <formula>0.6</formula>
    </cfRule>
  </conditionalFormatting>
  <conditionalFormatting sqref="P175:S175">
    <cfRule type="cellIs" dxfId="11" priority="799" operator="greaterThan">
      <formula>0.75</formula>
    </cfRule>
    <cfRule type="cellIs" dxfId="10" priority="800" operator="between">
      <formula>0.6</formula>
      <formula>0.75</formula>
    </cfRule>
    <cfRule type="cellIs" dxfId="9" priority="801" operator="lessThanOrEqual">
      <formula>0.6</formula>
    </cfRule>
  </conditionalFormatting>
  <conditionalFormatting sqref="P176:S176">
    <cfRule type="cellIs" dxfId="11" priority="796" operator="greaterThan">
      <formula>0.75</formula>
    </cfRule>
    <cfRule type="cellIs" dxfId="10" priority="797" operator="between">
      <formula>0.6</formula>
      <formula>0.75</formula>
    </cfRule>
    <cfRule type="cellIs" dxfId="9" priority="798" operator="lessThanOrEqual">
      <formula>0.6</formula>
    </cfRule>
  </conditionalFormatting>
  <conditionalFormatting sqref="P177:S177">
    <cfRule type="cellIs" dxfId="11" priority="793" operator="greaterThan">
      <formula>0.75</formula>
    </cfRule>
    <cfRule type="cellIs" dxfId="10" priority="794" operator="between">
      <formula>0.6</formula>
      <formula>0.75</formula>
    </cfRule>
    <cfRule type="cellIs" dxfId="9" priority="795" operator="lessThanOrEqual">
      <formula>0.6</formula>
    </cfRule>
  </conditionalFormatting>
  <conditionalFormatting sqref="P190:S190">
    <cfRule type="cellIs" dxfId="11" priority="787" operator="greaterThan">
      <formula>0.75</formula>
    </cfRule>
    <cfRule type="cellIs" dxfId="10" priority="788" operator="between">
      <formula>0.6</formula>
      <formula>0.75</formula>
    </cfRule>
    <cfRule type="cellIs" dxfId="9" priority="789" operator="lessThanOrEqual">
      <formula>0.6</formula>
    </cfRule>
  </conditionalFormatting>
  <conditionalFormatting sqref="P204:S204">
    <cfRule type="cellIs" dxfId="9" priority="775" operator="lessThanOrEqual">
      <formula>0.6</formula>
    </cfRule>
    <cfRule type="cellIs" dxfId="10" priority="776" operator="between">
      <formula>0.6</formula>
      <formula>0.75</formula>
    </cfRule>
    <cfRule type="cellIs" dxfId="11" priority="777" operator="greaterThan">
      <formula>0.75</formula>
    </cfRule>
  </conditionalFormatting>
  <conditionalFormatting sqref="P205:S205">
    <cfRule type="cellIs" dxfId="9" priority="772" operator="lessThanOrEqual">
      <formula>0.6</formula>
    </cfRule>
    <cfRule type="cellIs" dxfId="10" priority="773" operator="between">
      <formula>0.6</formula>
      <formula>0.75</formula>
    </cfRule>
    <cfRule type="cellIs" dxfId="11" priority="774" operator="greaterThan">
      <formula>0.75</formula>
    </cfRule>
  </conditionalFormatting>
  <conditionalFormatting sqref="P213:S213">
    <cfRule type="cellIs" dxfId="11" priority="754" operator="greaterThan">
      <formula>0.75</formula>
    </cfRule>
    <cfRule type="cellIs" dxfId="10" priority="755" operator="between">
      <formula>0.6</formula>
      <formula>0.75</formula>
    </cfRule>
    <cfRule type="cellIs" dxfId="9" priority="756" operator="lessThanOrEqual">
      <formula>0.6</formula>
    </cfRule>
  </conditionalFormatting>
  <conditionalFormatting sqref="P214:S214">
    <cfRule type="cellIs" dxfId="11" priority="751" operator="greaterThan">
      <formula>0.75</formula>
    </cfRule>
    <cfRule type="cellIs" dxfId="10" priority="752" operator="between">
      <formula>0.6</formula>
      <formula>0.75</formula>
    </cfRule>
    <cfRule type="cellIs" dxfId="9" priority="753" operator="lessThanOrEqual">
      <formula>0.6</formula>
    </cfRule>
  </conditionalFormatting>
  <conditionalFormatting sqref="P215:S215">
    <cfRule type="cellIs" dxfId="11" priority="748" operator="greaterThan">
      <formula>0.75</formula>
    </cfRule>
    <cfRule type="cellIs" dxfId="10" priority="749" operator="between">
      <formula>0.6</formula>
      <formula>0.75</formula>
    </cfRule>
    <cfRule type="cellIs" dxfId="9" priority="750" operator="lessThanOrEqual">
      <formula>0.6</formula>
    </cfRule>
  </conditionalFormatting>
  <conditionalFormatting sqref="P216:S216">
    <cfRule type="cellIs" dxfId="11" priority="745" operator="greaterThan">
      <formula>0.75</formula>
    </cfRule>
    <cfRule type="cellIs" dxfId="10" priority="746" operator="between">
      <formula>0.6</formula>
      <formula>0.75</formula>
    </cfRule>
    <cfRule type="cellIs" dxfId="9" priority="747" operator="lessThanOrEqual">
      <formula>0.6</formula>
    </cfRule>
  </conditionalFormatting>
  <conditionalFormatting sqref="P217:S217">
    <cfRule type="cellIs" dxfId="11" priority="742" operator="greaterThan">
      <formula>0.75</formula>
    </cfRule>
    <cfRule type="cellIs" dxfId="10" priority="743" operator="between">
      <formula>0.6</formula>
      <formula>0.75</formula>
    </cfRule>
    <cfRule type="cellIs" dxfId="9" priority="744" operator="lessThanOrEqual">
      <formula>0.6</formula>
    </cfRule>
  </conditionalFormatting>
  <conditionalFormatting sqref="P218:S218">
    <cfRule type="cellIs" dxfId="11" priority="739" operator="greaterThan">
      <formula>0.75</formula>
    </cfRule>
    <cfRule type="cellIs" dxfId="10" priority="740" operator="between">
      <formula>0.6</formula>
      <formula>0.75</formula>
    </cfRule>
    <cfRule type="cellIs" dxfId="9" priority="741" operator="lessThanOrEqual">
      <formula>0.6</formula>
    </cfRule>
  </conditionalFormatting>
  <conditionalFormatting sqref="P219:S219">
    <cfRule type="cellIs" dxfId="11" priority="736" operator="greaterThan">
      <formula>0.75</formula>
    </cfRule>
    <cfRule type="cellIs" dxfId="10" priority="737" operator="between">
      <formula>0.6</formula>
      <formula>0.75</formula>
    </cfRule>
    <cfRule type="cellIs" dxfId="9" priority="738" operator="lessThanOrEqual">
      <formula>0.6</formula>
    </cfRule>
  </conditionalFormatting>
  <conditionalFormatting sqref="P221:S221">
    <cfRule type="cellIs" dxfId="11" priority="733" operator="greaterThan">
      <formula>0.75</formula>
    </cfRule>
    <cfRule type="cellIs" dxfId="10" priority="734" operator="between">
      <formula>0.6</formula>
      <formula>0.75</formula>
    </cfRule>
    <cfRule type="cellIs" dxfId="9" priority="735" operator="lessThanOrEqual">
      <formula>0.6</formula>
    </cfRule>
  </conditionalFormatting>
  <conditionalFormatting sqref="P223:S223">
    <cfRule type="cellIs" dxfId="11" priority="730" operator="greaterThan">
      <formula>0.75</formula>
    </cfRule>
    <cfRule type="cellIs" dxfId="10" priority="731" operator="between">
      <formula>0.6</formula>
      <formula>0.75</formula>
    </cfRule>
    <cfRule type="cellIs" dxfId="9" priority="732" operator="lessThanOrEqual">
      <formula>0.6</formula>
    </cfRule>
  </conditionalFormatting>
  <conditionalFormatting sqref="P224:S224">
    <cfRule type="cellIs" dxfId="11" priority="727" operator="greaterThan">
      <formula>0.75</formula>
    </cfRule>
    <cfRule type="cellIs" dxfId="10" priority="728" operator="between">
      <formula>0.6</formula>
      <formula>0.75</formula>
    </cfRule>
    <cfRule type="cellIs" dxfId="9" priority="729" operator="lessThanOrEqual">
      <formula>0.6</formula>
    </cfRule>
  </conditionalFormatting>
  <conditionalFormatting sqref="P225:S225">
    <cfRule type="cellIs" dxfId="11" priority="724" operator="greaterThan">
      <formula>0.75</formula>
    </cfRule>
    <cfRule type="cellIs" dxfId="10" priority="725" operator="between">
      <formula>0.6</formula>
      <formula>0.75</formula>
    </cfRule>
    <cfRule type="cellIs" dxfId="9" priority="726" operator="lessThanOrEqual">
      <formula>0.6</formula>
    </cfRule>
  </conditionalFormatting>
  <conditionalFormatting sqref="P226:S226">
    <cfRule type="cellIs" dxfId="11" priority="721" operator="greaterThan">
      <formula>0.75</formula>
    </cfRule>
    <cfRule type="cellIs" dxfId="10" priority="722" operator="between">
      <formula>0.6</formula>
      <formula>0.75</formula>
    </cfRule>
    <cfRule type="cellIs" dxfId="9" priority="723" operator="lessThanOrEqual">
      <formula>0.6</formula>
    </cfRule>
  </conditionalFormatting>
  <conditionalFormatting sqref="P227:S227">
    <cfRule type="cellIs" dxfId="11" priority="718" operator="greaterThan">
      <formula>0.75</formula>
    </cfRule>
    <cfRule type="cellIs" dxfId="10" priority="719" operator="between">
      <formula>0.6</formula>
      <formula>0.75</formula>
    </cfRule>
    <cfRule type="cellIs" dxfId="9" priority="720" operator="lessThanOrEqual">
      <formula>0.6</formula>
    </cfRule>
  </conditionalFormatting>
  <conditionalFormatting sqref="P228:S228">
    <cfRule type="cellIs" dxfId="11" priority="715" operator="greaterThan">
      <formula>0.75</formula>
    </cfRule>
    <cfRule type="cellIs" dxfId="10" priority="716" operator="between">
      <formula>0.6</formula>
      <formula>0.75</formula>
    </cfRule>
    <cfRule type="cellIs" dxfId="9" priority="717" operator="lessThanOrEqual">
      <formula>0.6</formula>
    </cfRule>
  </conditionalFormatting>
  <conditionalFormatting sqref="P229:S229">
    <cfRule type="cellIs" dxfId="11" priority="712" operator="greaterThan">
      <formula>0.75</formula>
    </cfRule>
    <cfRule type="cellIs" dxfId="10" priority="713" operator="between">
      <formula>0.6</formula>
      <formula>0.75</formula>
    </cfRule>
    <cfRule type="cellIs" dxfId="9" priority="714" operator="lessThanOrEqual">
      <formula>0.6</formula>
    </cfRule>
  </conditionalFormatting>
  <conditionalFormatting sqref="P230:S230">
    <cfRule type="cellIs" dxfId="11" priority="709" operator="greaterThan">
      <formula>0.75</formula>
    </cfRule>
    <cfRule type="cellIs" dxfId="10" priority="710" operator="between">
      <formula>0.6</formula>
      <formula>0.75</formula>
    </cfRule>
    <cfRule type="cellIs" dxfId="9" priority="711" operator="lessThanOrEqual">
      <formula>0.6</formula>
    </cfRule>
  </conditionalFormatting>
  <conditionalFormatting sqref="P231:S231">
    <cfRule type="cellIs" dxfId="11" priority="706" operator="greaterThan">
      <formula>0.75</formula>
    </cfRule>
    <cfRule type="cellIs" dxfId="10" priority="707" operator="between">
      <formula>0.6</formula>
      <formula>0.75</formula>
    </cfRule>
    <cfRule type="cellIs" dxfId="9" priority="708" operator="lessThanOrEqual">
      <formula>0.6</formula>
    </cfRule>
  </conditionalFormatting>
  <conditionalFormatting sqref="P232:S232">
    <cfRule type="cellIs" dxfId="11" priority="703" operator="greaterThan">
      <formula>0.75</formula>
    </cfRule>
    <cfRule type="cellIs" dxfId="10" priority="704" operator="between">
      <formula>0.6</formula>
      <formula>0.75</formula>
    </cfRule>
    <cfRule type="cellIs" dxfId="9" priority="705" operator="lessThanOrEqual">
      <formula>0.6</formula>
    </cfRule>
  </conditionalFormatting>
  <conditionalFormatting sqref="P233:S233">
    <cfRule type="cellIs" dxfId="11" priority="700" operator="greaterThan">
      <formula>0.75</formula>
    </cfRule>
    <cfRule type="cellIs" dxfId="10" priority="701" operator="between">
      <formula>0.6</formula>
      <formula>0.75</formula>
    </cfRule>
    <cfRule type="cellIs" dxfId="9" priority="702" operator="lessThanOrEqual">
      <formula>0.6</formula>
    </cfRule>
  </conditionalFormatting>
  <conditionalFormatting sqref="P234:S234">
    <cfRule type="cellIs" dxfId="11" priority="697" operator="greaterThan">
      <formula>0.75</formula>
    </cfRule>
    <cfRule type="cellIs" dxfId="10" priority="698" operator="between">
      <formula>0.6</formula>
      <formula>0.75</formula>
    </cfRule>
    <cfRule type="cellIs" dxfId="9" priority="699" operator="lessThanOrEqual">
      <formula>0.6</formula>
    </cfRule>
  </conditionalFormatting>
  <conditionalFormatting sqref="P237:S237">
    <cfRule type="cellIs" dxfId="11" priority="691" operator="greaterThan">
      <formula>0.75</formula>
    </cfRule>
    <cfRule type="cellIs" dxfId="10" priority="692" operator="between">
      <formula>0.6</formula>
      <formula>0.75</formula>
    </cfRule>
    <cfRule type="cellIs" dxfId="9" priority="693" operator="lessThanOrEqual">
      <formula>0.6</formula>
    </cfRule>
  </conditionalFormatting>
  <conditionalFormatting sqref="P238:S238">
    <cfRule type="cellIs" dxfId="11" priority="688" operator="greaterThan">
      <formula>0.75</formula>
    </cfRule>
    <cfRule type="cellIs" dxfId="10" priority="689" operator="between">
      <formula>0.6</formula>
      <formula>0.75</formula>
    </cfRule>
    <cfRule type="cellIs" dxfId="9" priority="690" operator="lessThanOrEqual">
      <formula>0.6</formula>
    </cfRule>
  </conditionalFormatting>
  <conditionalFormatting sqref="P239:S239">
    <cfRule type="cellIs" dxfId="11" priority="685" operator="greaterThan">
      <formula>0.75</formula>
    </cfRule>
    <cfRule type="cellIs" dxfId="10" priority="686" operator="between">
      <formula>0.6</formula>
      <formula>0.75</formula>
    </cfRule>
    <cfRule type="cellIs" dxfId="9" priority="687" operator="lessThanOrEqual">
      <formula>0.6</formula>
    </cfRule>
  </conditionalFormatting>
  <conditionalFormatting sqref="P248:S248">
    <cfRule type="cellIs" dxfId="11" priority="667" operator="greaterThan">
      <formula>0.75</formula>
    </cfRule>
    <cfRule type="cellIs" dxfId="10" priority="668" operator="between">
      <formula>0.6</formula>
      <formula>0.75</formula>
    </cfRule>
    <cfRule type="cellIs" dxfId="9" priority="669" operator="lessThanOrEqual">
      <formula>0.6</formula>
    </cfRule>
  </conditionalFormatting>
  <conditionalFormatting sqref="P249:S249">
    <cfRule type="cellIs" dxfId="11" priority="664" operator="greaterThan">
      <formula>0.75</formula>
    </cfRule>
    <cfRule type="cellIs" dxfId="10" priority="665" operator="between">
      <formula>0.6</formula>
      <formula>0.75</formula>
    </cfRule>
    <cfRule type="cellIs" dxfId="9" priority="666" operator="lessThanOrEqual">
      <formula>0.6</formula>
    </cfRule>
  </conditionalFormatting>
  <conditionalFormatting sqref="P250:S250">
    <cfRule type="cellIs" dxfId="11" priority="661" operator="greaterThan">
      <formula>0.75</formula>
    </cfRule>
    <cfRule type="cellIs" dxfId="10" priority="662" operator="between">
      <formula>0.6</formula>
      <formula>0.75</formula>
    </cfRule>
    <cfRule type="cellIs" dxfId="9" priority="663" operator="lessThanOrEqual">
      <formula>0.6</formula>
    </cfRule>
  </conditionalFormatting>
  <conditionalFormatting sqref="P251:S251">
    <cfRule type="cellIs" dxfId="11" priority="658" operator="greaterThan">
      <formula>0.75</formula>
    </cfRule>
    <cfRule type="cellIs" dxfId="10" priority="659" operator="between">
      <formula>0.6</formula>
      <formula>0.75</formula>
    </cfRule>
    <cfRule type="cellIs" dxfId="9" priority="660" operator="lessThanOrEqual">
      <formula>0.6</formula>
    </cfRule>
  </conditionalFormatting>
  <conditionalFormatting sqref="P252:S252">
    <cfRule type="cellIs" dxfId="11" priority="655" operator="greaterThan">
      <formula>0.75</formula>
    </cfRule>
    <cfRule type="cellIs" dxfId="10" priority="656" operator="between">
      <formula>0.6</formula>
      <formula>0.75</formula>
    </cfRule>
    <cfRule type="cellIs" dxfId="9" priority="657" operator="lessThanOrEqual">
      <formula>0.6</formula>
    </cfRule>
  </conditionalFormatting>
  <conditionalFormatting sqref="P253:S253">
    <cfRule type="cellIs" dxfId="11" priority="652" operator="greaterThan">
      <formula>0.75</formula>
    </cfRule>
    <cfRule type="cellIs" dxfId="10" priority="653" operator="between">
      <formula>0.6</formula>
      <formula>0.75</formula>
    </cfRule>
    <cfRule type="cellIs" dxfId="9" priority="654" operator="lessThanOrEqual">
      <formula>0.6</formula>
    </cfRule>
  </conditionalFormatting>
  <conditionalFormatting sqref="P254:S254">
    <cfRule type="cellIs" dxfId="11" priority="649" operator="greaterThan">
      <formula>0.75</formula>
    </cfRule>
    <cfRule type="cellIs" dxfId="10" priority="650" operator="between">
      <formula>0.6</formula>
      <formula>0.75</formula>
    </cfRule>
    <cfRule type="cellIs" dxfId="9" priority="651" operator="lessThanOrEqual">
      <formula>0.6</formula>
    </cfRule>
  </conditionalFormatting>
  <conditionalFormatting sqref="P255:S255">
    <cfRule type="cellIs" dxfId="11" priority="646" operator="greaterThan">
      <formula>0.75</formula>
    </cfRule>
    <cfRule type="cellIs" dxfId="10" priority="647" operator="between">
      <formula>0.6</formula>
      <formula>0.75</formula>
    </cfRule>
    <cfRule type="cellIs" dxfId="9" priority="648" operator="lessThanOrEqual">
      <formula>0.6</formula>
    </cfRule>
  </conditionalFormatting>
  <conditionalFormatting sqref="P256:S256">
    <cfRule type="cellIs" dxfId="11" priority="643" operator="greaterThan">
      <formula>0.75</formula>
    </cfRule>
    <cfRule type="cellIs" dxfId="10" priority="644" operator="between">
      <formula>0.6</formula>
      <formula>0.75</formula>
    </cfRule>
    <cfRule type="cellIs" dxfId="9" priority="645" operator="lessThanOrEqual">
      <formula>0.6</formula>
    </cfRule>
  </conditionalFormatting>
  <conditionalFormatting sqref="P257:S257">
    <cfRule type="cellIs" dxfId="11" priority="640" operator="greaterThan">
      <formula>0.75</formula>
    </cfRule>
    <cfRule type="cellIs" dxfId="10" priority="641" operator="between">
      <formula>0.6</formula>
      <formula>0.75</formula>
    </cfRule>
    <cfRule type="cellIs" dxfId="9" priority="642" operator="lessThanOrEqual">
      <formula>0.6</formula>
    </cfRule>
  </conditionalFormatting>
  <conditionalFormatting sqref="P258:S258">
    <cfRule type="cellIs" dxfId="11" priority="637" operator="greaterThan">
      <formula>0.75</formula>
    </cfRule>
    <cfRule type="cellIs" dxfId="10" priority="638" operator="between">
      <formula>0.6</formula>
      <formula>0.75</formula>
    </cfRule>
    <cfRule type="cellIs" dxfId="9" priority="639" operator="lessThanOrEqual">
      <formula>0.6</formula>
    </cfRule>
  </conditionalFormatting>
  <conditionalFormatting sqref="P259:S259">
    <cfRule type="cellIs" dxfId="11" priority="634" operator="greaterThan">
      <formula>0.75</formula>
    </cfRule>
    <cfRule type="cellIs" dxfId="10" priority="635" operator="between">
      <formula>0.6</formula>
      <formula>0.75</formula>
    </cfRule>
    <cfRule type="cellIs" dxfId="9" priority="636" operator="lessThanOrEqual">
      <formula>0.6</formula>
    </cfRule>
  </conditionalFormatting>
  <conditionalFormatting sqref="P270:S270">
    <cfRule type="cellIs" dxfId="11" priority="607" operator="greaterThan">
      <formula>0.75</formula>
    </cfRule>
    <cfRule type="cellIs" dxfId="10" priority="608" operator="between">
      <formula>0.6</formula>
      <formula>0.75</formula>
    </cfRule>
    <cfRule type="cellIs" dxfId="9" priority="609" operator="lessThanOrEqual">
      <formula>0.6</formula>
    </cfRule>
  </conditionalFormatting>
  <conditionalFormatting sqref="P271:S271">
    <cfRule type="cellIs" dxfId="11" priority="604" operator="greaterThan">
      <formula>0.75</formula>
    </cfRule>
    <cfRule type="cellIs" dxfId="10" priority="605" operator="between">
      <formula>0.6</formula>
      <formula>0.75</formula>
    </cfRule>
    <cfRule type="cellIs" dxfId="9" priority="606" operator="lessThanOrEqual">
      <formula>0.6</formula>
    </cfRule>
  </conditionalFormatting>
  <conditionalFormatting sqref="P272:S272">
    <cfRule type="cellIs" dxfId="11" priority="601" operator="greaterThan">
      <formula>0.75</formula>
    </cfRule>
    <cfRule type="cellIs" dxfId="10" priority="602" operator="between">
      <formula>0.6</formula>
      <formula>0.75</formula>
    </cfRule>
    <cfRule type="cellIs" dxfId="9" priority="603" operator="lessThanOrEqual">
      <formula>0.6</formula>
    </cfRule>
  </conditionalFormatting>
  <conditionalFormatting sqref="N299">
    <cfRule type="containsText" dxfId="1" priority="568" operator="between" text="Baseball">
      <formula>NOT(ISERROR(SEARCH("Baseball",N299)))</formula>
    </cfRule>
    <cfRule type="containsText" dxfId="2" priority="569" operator="between" text="basketball">
      <formula>NOT(ISERROR(SEARCH("basketball",N299)))</formula>
    </cfRule>
    <cfRule type="containsText" dxfId="0" priority="570" operator="between" text="football">
      <formula>NOT(ISERROR(SEARCH("football",N299)))</formula>
    </cfRule>
  </conditionalFormatting>
  <conditionalFormatting sqref="S299">
    <cfRule type="cellIs" dxfId="11" priority="571" operator="greaterThan">
      <formula>0.75</formula>
    </cfRule>
    <cfRule type="cellIs" dxfId="10" priority="572" operator="between">
      <formula>0.6</formula>
      <formula>0.75</formula>
    </cfRule>
    <cfRule type="cellIs" dxfId="9" priority="573" operator="lessThanOrEqual">
      <formula>0.6</formula>
    </cfRule>
  </conditionalFormatting>
  <conditionalFormatting sqref="N300">
    <cfRule type="containsText" dxfId="1" priority="562" operator="between" text="Baseball">
      <formula>NOT(ISERROR(SEARCH("Baseball",N300)))</formula>
    </cfRule>
    <cfRule type="containsText" dxfId="2" priority="563" operator="between" text="basketball">
      <formula>NOT(ISERROR(SEARCH("basketball",N300)))</formula>
    </cfRule>
    <cfRule type="containsText" dxfId="0" priority="564" operator="between" text="football">
      <formula>NOT(ISERROR(SEARCH("football",N300)))</formula>
    </cfRule>
  </conditionalFormatting>
  <conditionalFormatting sqref="S300">
    <cfRule type="cellIs" dxfId="11" priority="565" operator="greaterThan">
      <formula>0.75</formula>
    </cfRule>
    <cfRule type="cellIs" dxfId="10" priority="566" operator="between">
      <formula>0.6</formula>
      <formula>0.75</formula>
    </cfRule>
    <cfRule type="cellIs" dxfId="9" priority="567" operator="lessThanOrEqual">
      <formula>0.6</formula>
    </cfRule>
  </conditionalFormatting>
  <conditionalFormatting sqref="N301">
    <cfRule type="containsText" dxfId="0" priority="558" operator="between" text="football">
      <formula>NOT(ISERROR(SEARCH("football",N301)))</formula>
    </cfRule>
  </conditionalFormatting>
  <conditionalFormatting sqref="P301:S301">
    <cfRule type="cellIs" dxfId="11" priority="559" operator="greaterThan">
      <formula>0.75</formula>
    </cfRule>
    <cfRule type="cellIs" dxfId="10" priority="560" operator="between">
      <formula>0.6</formula>
      <formula>0.75</formula>
    </cfRule>
    <cfRule type="cellIs" dxfId="9" priority="561" operator="lessThanOrEqual">
      <formula>0.6</formula>
    </cfRule>
  </conditionalFormatting>
  <conditionalFormatting sqref="N302">
    <cfRule type="containsText" dxfId="1" priority="553" operator="between" text="baseball">
      <formula>NOT(ISERROR(SEARCH("baseball",N302)))</formula>
    </cfRule>
    <cfRule type="containsText" dxfId="12" priority="554" operator="between" text="basketball">
      <formula>NOT(ISERROR(SEARCH("basketball",N302)))</formula>
    </cfRule>
  </conditionalFormatting>
  <conditionalFormatting sqref="N304">
    <cfRule type="containsText" dxfId="1" priority="544" operator="between" text="baseball">
      <formula>NOT(ISERROR(SEARCH("baseball",N304)))</formula>
    </cfRule>
    <cfRule type="containsText" dxfId="12" priority="545" operator="between" text="basketball">
      <formula>NOT(ISERROR(SEARCH("basketball",N304)))</formula>
    </cfRule>
    <cfRule type="containsText" dxfId="0" priority="546" operator="between" text="football">
      <formula>NOT(ISERROR(SEARCH("football",N304)))</formula>
    </cfRule>
  </conditionalFormatting>
  <conditionalFormatting sqref="P304:S304">
    <cfRule type="cellIs" dxfId="11" priority="547" operator="greaterThan">
      <formula>0.75</formula>
    </cfRule>
    <cfRule type="cellIs" dxfId="10" priority="548" operator="between">
      <formula>0.6</formula>
      <formula>0.75</formula>
    </cfRule>
    <cfRule type="cellIs" dxfId="9" priority="549" operator="lessThanOrEqual">
      <formula>0.6</formula>
    </cfRule>
  </conditionalFormatting>
  <conditionalFormatting sqref="P305:S305">
    <cfRule type="cellIs" dxfId="11" priority="541" operator="greaterThan">
      <formula>0.75</formula>
    </cfRule>
    <cfRule type="cellIs" dxfId="10" priority="542" operator="between">
      <formula>0.6</formula>
      <formula>0.75</formula>
    </cfRule>
    <cfRule type="cellIs" dxfId="9" priority="543" operator="lessThanOrEqual">
      <formula>0.6</formula>
    </cfRule>
  </conditionalFormatting>
  <conditionalFormatting sqref="P306:S306">
    <cfRule type="cellIs" dxfId="11" priority="538" operator="greaterThan">
      <formula>0.75</formula>
    </cfRule>
    <cfRule type="cellIs" dxfId="10" priority="539" operator="between">
      <formula>0.6</formula>
      <formula>0.75</formula>
    </cfRule>
    <cfRule type="cellIs" dxfId="9" priority="540" operator="lessThanOrEqual">
      <formula>0.6</formula>
    </cfRule>
  </conditionalFormatting>
  <conditionalFormatting sqref="N307">
    <cfRule type="containsText" dxfId="1" priority="532" operator="between" text="Baseball">
      <formula>NOT(ISERROR(SEARCH("Baseball",N307)))</formula>
    </cfRule>
    <cfRule type="containsText" dxfId="2" priority="533" operator="between" text="basketball">
      <formula>NOT(ISERROR(SEARCH("basketball",N307)))</formula>
    </cfRule>
    <cfRule type="containsText" dxfId="0" priority="534" operator="between" text="football">
      <formula>NOT(ISERROR(SEARCH("football",N307)))</formula>
    </cfRule>
  </conditionalFormatting>
  <conditionalFormatting sqref="S307">
    <cfRule type="cellIs" dxfId="11" priority="535" operator="greaterThan">
      <formula>0.75</formula>
    </cfRule>
    <cfRule type="cellIs" dxfId="10" priority="536" operator="between">
      <formula>0.6</formula>
      <formula>0.75</formula>
    </cfRule>
    <cfRule type="cellIs" dxfId="9" priority="537" operator="lessThanOrEqual">
      <formula>0.6</formula>
    </cfRule>
  </conditionalFormatting>
  <conditionalFormatting sqref="N308">
    <cfRule type="containsText" dxfId="1" priority="529" operator="between" text="Baseball">
      <formula>NOT(ISERROR(SEARCH("Baseball",N308)))</formula>
    </cfRule>
    <cfRule type="containsText" dxfId="2" priority="530" operator="between" text="basketball">
      <formula>NOT(ISERROR(SEARCH("basketball",N308)))</formula>
    </cfRule>
    <cfRule type="containsText" dxfId="0" priority="531" operator="between" text="football">
      <formula>NOT(ISERROR(SEARCH("football",N308)))</formula>
    </cfRule>
  </conditionalFormatting>
  <conditionalFormatting sqref="S308">
    <cfRule type="cellIs" dxfId="11" priority="526" operator="greaterThan">
      <formula>0.75</formula>
    </cfRule>
    <cfRule type="cellIs" dxfId="10" priority="527" operator="between">
      <formula>0.6</formula>
      <formula>0.75</formula>
    </cfRule>
    <cfRule type="cellIs" dxfId="9" priority="528" operator="lessThanOrEqual">
      <formula>0.6</formula>
    </cfRule>
  </conditionalFormatting>
  <conditionalFormatting sqref="N309">
    <cfRule type="containsText" dxfId="1" priority="523" operator="between" text="Baseball">
      <formula>NOT(ISERROR(SEARCH("Baseball",N309)))</formula>
    </cfRule>
    <cfRule type="containsText" dxfId="2" priority="524" operator="between" text="basketball">
      <formula>NOT(ISERROR(SEARCH("basketball",N309)))</formula>
    </cfRule>
    <cfRule type="containsText" dxfId="0" priority="525" operator="between" text="football">
      <formula>NOT(ISERROR(SEARCH("football",N309)))</formula>
    </cfRule>
  </conditionalFormatting>
  <conditionalFormatting sqref="S309">
    <cfRule type="cellIs" dxfId="11" priority="520" operator="greaterThan">
      <formula>0.75</formula>
    </cfRule>
    <cfRule type="cellIs" dxfId="10" priority="521" operator="between">
      <formula>0.6</formula>
      <formula>0.75</formula>
    </cfRule>
    <cfRule type="cellIs" dxfId="9" priority="522" operator="lessThanOrEqual">
      <formula>0.6</formula>
    </cfRule>
  </conditionalFormatting>
  <conditionalFormatting sqref="N310">
    <cfRule type="containsText" dxfId="1" priority="514" operator="between" text="baseball">
      <formula>NOT(ISERROR(SEARCH("baseball",N310)))</formula>
    </cfRule>
    <cfRule type="containsText" dxfId="12" priority="515" operator="between" text="basketball">
      <formula>NOT(ISERROR(SEARCH("basketball",N310)))</formula>
    </cfRule>
    <cfRule type="containsText" dxfId="0" priority="516" operator="between" text="football">
      <formula>NOT(ISERROR(SEARCH("football",N310)))</formula>
    </cfRule>
  </conditionalFormatting>
  <conditionalFormatting sqref="P310:S310">
    <cfRule type="cellIs" dxfId="11" priority="517" operator="greaterThan">
      <formula>0.75</formula>
    </cfRule>
    <cfRule type="cellIs" dxfId="10" priority="518" operator="between">
      <formula>0.6</formula>
      <formula>0.75</formula>
    </cfRule>
    <cfRule type="cellIs" dxfId="9" priority="519" operator="lessThanOrEqual">
      <formula>0.6</formula>
    </cfRule>
  </conditionalFormatting>
  <conditionalFormatting sqref="N311">
    <cfRule type="containsText" dxfId="1" priority="508" operator="between" text="baseball">
      <formula>NOT(ISERROR(SEARCH("baseball",N311)))</formula>
    </cfRule>
    <cfRule type="containsText" dxfId="12" priority="509" operator="between" text="basketball">
      <formula>NOT(ISERROR(SEARCH("basketball",N311)))</formula>
    </cfRule>
    <cfRule type="containsText" dxfId="0" priority="510" operator="between" text="football">
      <formula>NOT(ISERROR(SEARCH("football",N311)))</formula>
    </cfRule>
  </conditionalFormatting>
  <conditionalFormatting sqref="P311:S311">
    <cfRule type="cellIs" dxfId="11" priority="511" operator="greaterThan">
      <formula>0.75</formula>
    </cfRule>
    <cfRule type="cellIs" dxfId="10" priority="512" operator="between">
      <formula>0.6</formula>
      <formula>0.75</formula>
    </cfRule>
    <cfRule type="cellIs" dxfId="9" priority="513" operator="lessThanOrEqual">
      <formula>0.6</formula>
    </cfRule>
  </conditionalFormatting>
  <conditionalFormatting sqref="P312:S312">
    <cfRule type="cellIs" dxfId="11" priority="505" operator="greaterThan">
      <formula>0.75</formula>
    </cfRule>
    <cfRule type="cellIs" dxfId="10" priority="506" operator="between">
      <formula>0.6</formula>
      <formula>0.75</formula>
    </cfRule>
    <cfRule type="cellIs" dxfId="9" priority="507" operator="lessThanOrEqual">
      <formula>0.6</formula>
    </cfRule>
  </conditionalFormatting>
  <conditionalFormatting sqref="P313:S313">
    <cfRule type="cellIs" dxfId="11" priority="502" operator="greaterThan">
      <formula>0.75</formula>
    </cfRule>
    <cfRule type="cellIs" dxfId="10" priority="503" operator="between">
      <formula>0.6</formula>
      <formula>0.75</formula>
    </cfRule>
    <cfRule type="cellIs" dxfId="9" priority="504" operator="lessThanOrEqual">
      <formula>0.6</formula>
    </cfRule>
  </conditionalFormatting>
  <conditionalFormatting sqref="N314">
    <cfRule type="containsText" dxfId="1" priority="496" operator="between" text="Baseball">
      <formula>NOT(ISERROR(SEARCH("Baseball",N314)))</formula>
    </cfRule>
    <cfRule type="containsText" dxfId="2" priority="497" operator="between" text="basketball">
      <formula>NOT(ISERROR(SEARCH("basketball",N314)))</formula>
    </cfRule>
    <cfRule type="containsText" dxfId="0" priority="498" operator="between" text="football">
      <formula>NOT(ISERROR(SEARCH("football",N314)))</formula>
    </cfRule>
  </conditionalFormatting>
  <conditionalFormatting sqref="P314:S314">
    <cfRule type="cellIs" dxfId="11" priority="499" operator="greaterThan">
      <formula>0.75</formula>
    </cfRule>
    <cfRule type="cellIs" dxfId="10" priority="500" operator="between">
      <formula>0.6</formula>
      <formula>0.75</formula>
    </cfRule>
    <cfRule type="cellIs" dxfId="9" priority="501" operator="lessThanOrEqual">
      <formula>0.6</formula>
    </cfRule>
  </conditionalFormatting>
  <conditionalFormatting sqref="N315">
    <cfRule type="containsText" dxfId="1" priority="490" operator="between" text="Baseball">
      <formula>NOT(ISERROR(SEARCH("Baseball",N315)))</formula>
    </cfRule>
    <cfRule type="containsText" dxfId="2" priority="491" operator="between" text="basketball">
      <formula>NOT(ISERROR(SEARCH("basketball",N315)))</formula>
    </cfRule>
    <cfRule type="containsText" dxfId="0" priority="492" operator="between" text="football">
      <formula>NOT(ISERROR(SEARCH("football",N315)))</formula>
    </cfRule>
  </conditionalFormatting>
  <conditionalFormatting sqref="P315:S315">
    <cfRule type="cellIs" dxfId="11" priority="493" operator="greaterThan">
      <formula>0.75</formula>
    </cfRule>
    <cfRule type="cellIs" dxfId="10" priority="494" operator="between">
      <formula>0.6</formula>
      <formula>0.75</formula>
    </cfRule>
    <cfRule type="cellIs" dxfId="9" priority="495" operator="lessThanOrEqual">
      <formula>0.6</formula>
    </cfRule>
  </conditionalFormatting>
  <conditionalFormatting sqref="N316">
    <cfRule type="containsText" dxfId="1" priority="484" operator="between" text="Baseball">
      <formula>NOT(ISERROR(SEARCH("Baseball",N316)))</formula>
    </cfRule>
    <cfRule type="containsText" dxfId="2" priority="485" operator="between" text="basketball">
      <formula>NOT(ISERROR(SEARCH("basketball",N316)))</formula>
    </cfRule>
    <cfRule type="containsText" dxfId="0" priority="486" operator="between" text="football">
      <formula>NOT(ISERROR(SEARCH("football",N316)))</formula>
    </cfRule>
  </conditionalFormatting>
  <conditionalFormatting sqref="P316:S316">
    <cfRule type="cellIs" dxfId="11" priority="487" operator="greaterThan">
      <formula>0.75</formula>
    </cfRule>
    <cfRule type="cellIs" dxfId="10" priority="488" operator="between">
      <formula>0.6</formula>
      <formula>0.75</formula>
    </cfRule>
    <cfRule type="cellIs" dxfId="9" priority="489" operator="lessThanOrEqual">
      <formula>0.6</formula>
    </cfRule>
  </conditionalFormatting>
  <conditionalFormatting sqref="N317">
    <cfRule type="containsText" dxfId="1" priority="478" operator="between" text="Baseball">
      <formula>NOT(ISERROR(SEARCH("Baseball",N317)))</formula>
    </cfRule>
    <cfRule type="containsText" dxfId="2" priority="479" operator="between" text="basketball">
      <formula>NOT(ISERROR(SEARCH("basketball",N317)))</formula>
    </cfRule>
    <cfRule type="containsText" dxfId="0" priority="480" operator="between" text="football">
      <formula>NOT(ISERROR(SEARCH("football",N317)))</formula>
    </cfRule>
  </conditionalFormatting>
  <conditionalFormatting sqref="P317:S317">
    <cfRule type="cellIs" dxfId="11" priority="481" operator="greaterThan">
      <formula>0.75</formula>
    </cfRule>
    <cfRule type="cellIs" dxfId="10" priority="482" operator="between">
      <formula>0.6</formula>
      <formula>0.75</formula>
    </cfRule>
    <cfRule type="cellIs" dxfId="9" priority="483" operator="lessThanOrEqual">
      <formula>0.6</formula>
    </cfRule>
  </conditionalFormatting>
  <conditionalFormatting sqref="P318:S318">
    <cfRule type="cellIs" dxfId="11" priority="475" operator="greaterThan">
      <formula>0.75</formula>
    </cfRule>
    <cfRule type="cellIs" dxfId="10" priority="476" operator="between">
      <formula>0.6</formula>
      <formula>0.75</formula>
    </cfRule>
    <cfRule type="cellIs" dxfId="9" priority="477" operator="lessThanOrEqual">
      <formula>0.6</formula>
    </cfRule>
  </conditionalFormatting>
  <conditionalFormatting sqref="N321">
    <cfRule type="containsText" dxfId="1" priority="466" operator="between" text="baseball">
      <formula>NOT(ISERROR(SEARCH("baseball",N321)))</formula>
    </cfRule>
    <cfRule type="containsText" dxfId="12" priority="467" operator="between" text="basketball">
      <formula>NOT(ISERROR(SEARCH("basketball",N321)))</formula>
    </cfRule>
    <cfRule type="containsText" dxfId="0" priority="468" operator="between" text="football">
      <formula>NOT(ISERROR(SEARCH("football",N321)))</formula>
    </cfRule>
  </conditionalFormatting>
  <conditionalFormatting sqref="P321:S321">
    <cfRule type="cellIs" dxfId="11" priority="469" operator="greaterThan">
      <formula>0.75</formula>
    </cfRule>
    <cfRule type="cellIs" dxfId="10" priority="470" operator="between">
      <formula>0.6</formula>
      <formula>0.75</formula>
    </cfRule>
    <cfRule type="cellIs" dxfId="9" priority="471" operator="lessThanOrEqual">
      <formula>0.6</formula>
    </cfRule>
  </conditionalFormatting>
  <conditionalFormatting sqref="P322:S322">
    <cfRule type="cellIs" dxfId="11" priority="463" operator="greaterThan">
      <formula>0.75</formula>
    </cfRule>
    <cfRule type="cellIs" dxfId="10" priority="464" operator="between">
      <formula>0.6</formula>
      <formula>0.75</formula>
    </cfRule>
    <cfRule type="cellIs" dxfId="9" priority="465" operator="lessThanOrEqual">
      <formula>0.6</formula>
    </cfRule>
  </conditionalFormatting>
  <conditionalFormatting sqref="P323:S323">
    <cfRule type="cellIs" dxfId="11" priority="460" operator="greaterThan">
      <formula>0.75</formula>
    </cfRule>
    <cfRule type="cellIs" dxfId="10" priority="461" operator="between">
      <formula>0.6</formula>
      <formula>0.75</formula>
    </cfRule>
    <cfRule type="cellIs" dxfId="9" priority="462" operator="lessThanOrEqual">
      <formula>0.6</formula>
    </cfRule>
  </conditionalFormatting>
  <conditionalFormatting sqref="P324:S324">
    <cfRule type="cellIs" dxfId="11" priority="457" operator="greaterThan">
      <formula>0.75</formula>
    </cfRule>
    <cfRule type="cellIs" dxfId="10" priority="458" operator="between">
      <formula>0.6</formula>
      <formula>0.75</formula>
    </cfRule>
    <cfRule type="cellIs" dxfId="9" priority="459" operator="lessThanOrEqual">
      <formula>0.6</formula>
    </cfRule>
  </conditionalFormatting>
  <conditionalFormatting sqref="P325:S325">
    <cfRule type="cellIs" dxfId="11" priority="454" operator="greaterThan">
      <formula>0.75</formula>
    </cfRule>
    <cfRule type="cellIs" dxfId="10" priority="455" operator="between">
      <formula>0.6</formula>
      <formula>0.75</formula>
    </cfRule>
    <cfRule type="cellIs" dxfId="9" priority="456" operator="lessThanOrEqual">
      <formula>0.6</formula>
    </cfRule>
  </conditionalFormatting>
  <conditionalFormatting sqref="P326:S326">
    <cfRule type="cellIs" dxfId="11" priority="451" operator="greaterThan">
      <formula>0.75</formula>
    </cfRule>
    <cfRule type="cellIs" dxfId="10" priority="452" operator="between">
      <formula>0.6</formula>
      <formula>0.75</formula>
    </cfRule>
    <cfRule type="cellIs" dxfId="9" priority="453" operator="lessThanOrEqual">
      <formula>0.6</formula>
    </cfRule>
  </conditionalFormatting>
  <conditionalFormatting sqref="P327:S327">
    <cfRule type="cellIs" dxfId="11" priority="448" operator="greaterThan">
      <formula>0.75</formula>
    </cfRule>
    <cfRule type="cellIs" dxfId="10" priority="449" operator="between">
      <formula>0.6</formula>
      <formula>0.75</formula>
    </cfRule>
    <cfRule type="cellIs" dxfId="9" priority="450" operator="lessThanOrEqual">
      <formula>0.6</formula>
    </cfRule>
  </conditionalFormatting>
  <conditionalFormatting sqref="P330:S330">
    <cfRule type="cellIs" dxfId="11" priority="442" operator="greaterThan">
      <formula>0.75</formula>
    </cfRule>
    <cfRule type="cellIs" dxfId="10" priority="443" operator="between">
      <formula>0.6</formula>
      <formula>0.75</formula>
    </cfRule>
    <cfRule type="cellIs" dxfId="9" priority="444" operator="lessThanOrEqual">
      <formula>0.6</formula>
    </cfRule>
  </conditionalFormatting>
  <conditionalFormatting sqref="P331:S331">
    <cfRule type="cellIs" dxfId="11" priority="439" operator="greaterThan">
      <formula>0.75</formula>
    </cfRule>
    <cfRule type="cellIs" dxfId="10" priority="440" operator="between">
      <formula>0.6</formula>
      <formula>0.75</formula>
    </cfRule>
    <cfRule type="cellIs" dxfId="9" priority="441" operator="lessThanOrEqual">
      <formula>0.6</formula>
    </cfRule>
  </conditionalFormatting>
  <conditionalFormatting sqref="P332:S332">
    <cfRule type="cellIs" dxfId="11" priority="436" operator="greaterThan">
      <formula>0.75</formula>
    </cfRule>
    <cfRule type="cellIs" dxfId="10" priority="437" operator="between">
      <formula>0.6</formula>
      <formula>0.75</formula>
    </cfRule>
    <cfRule type="cellIs" dxfId="9" priority="438" operator="lessThanOrEqual">
      <formula>0.6</formula>
    </cfRule>
  </conditionalFormatting>
  <conditionalFormatting sqref="P333:S333">
    <cfRule type="cellIs" dxfId="11" priority="433" operator="greaterThan">
      <formula>0.75</formula>
    </cfRule>
    <cfRule type="cellIs" dxfId="10" priority="434" operator="between">
      <formula>0.6</formula>
      <formula>0.75</formula>
    </cfRule>
    <cfRule type="cellIs" dxfId="9" priority="435" operator="lessThanOrEqual">
      <formula>0.6</formula>
    </cfRule>
  </conditionalFormatting>
  <conditionalFormatting sqref="P334:S334">
    <cfRule type="cellIs" dxfId="11" priority="430" operator="greaterThan">
      <formula>0.75</formula>
    </cfRule>
    <cfRule type="cellIs" dxfId="10" priority="431" operator="between">
      <formula>0.6</formula>
      <formula>0.75</formula>
    </cfRule>
    <cfRule type="cellIs" dxfId="9" priority="432" operator="lessThanOrEqual">
      <formula>0.6</formula>
    </cfRule>
  </conditionalFormatting>
  <conditionalFormatting sqref="P335:S335">
    <cfRule type="cellIs" dxfId="11" priority="427" operator="greaterThan">
      <formula>0.75</formula>
    </cfRule>
    <cfRule type="cellIs" dxfId="10" priority="428" operator="between">
      <formula>0.6</formula>
      <formula>0.75</formula>
    </cfRule>
    <cfRule type="cellIs" dxfId="9" priority="429" operator="lessThanOrEqual">
      <formula>0.6</formula>
    </cfRule>
  </conditionalFormatting>
  <conditionalFormatting sqref="S336">
    <cfRule type="cellIs" dxfId="11" priority="424" operator="greaterThan">
      <formula>0.75</formula>
    </cfRule>
    <cfRule type="cellIs" dxfId="10" priority="425" operator="between">
      <formula>0.6</formula>
      <formula>0.75</formula>
    </cfRule>
    <cfRule type="cellIs" dxfId="9" priority="426" operator="lessThanOrEqual">
      <formula>0.6</formula>
    </cfRule>
  </conditionalFormatting>
  <conditionalFormatting sqref="S337">
    <cfRule type="cellIs" dxfId="11" priority="421" operator="greaterThan">
      <formula>0.75</formula>
    </cfRule>
    <cfRule type="cellIs" dxfId="10" priority="422" operator="between">
      <formula>0.6</formula>
      <formula>0.75</formula>
    </cfRule>
    <cfRule type="cellIs" dxfId="9" priority="423" operator="lessThanOrEqual">
      <formula>0.6</formula>
    </cfRule>
  </conditionalFormatting>
  <conditionalFormatting sqref="P338:S338">
    <cfRule type="cellIs" dxfId="11" priority="418" operator="greaterThan">
      <formula>0.75</formula>
    </cfRule>
    <cfRule type="cellIs" dxfId="10" priority="419" operator="between">
      <formula>0.6</formula>
      <formula>0.75</formula>
    </cfRule>
    <cfRule type="cellIs" dxfId="9" priority="420" operator="lessThanOrEqual">
      <formula>0.6</formula>
    </cfRule>
  </conditionalFormatting>
  <conditionalFormatting sqref="P342:S342">
    <cfRule type="cellIs" dxfId="11" priority="415" operator="greaterThan">
      <formula>0.75</formula>
    </cfRule>
    <cfRule type="cellIs" dxfId="10" priority="416" operator="between">
      <formula>0.6</formula>
      <formula>0.75</formula>
    </cfRule>
    <cfRule type="cellIs" dxfId="9" priority="417" operator="lessThanOrEqual">
      <formula>0.6</formula>
    </cfRule>
  </conditionalFormatting>
  <conditionalFormatting sqref="P343:S343">
    <cfRule type="cellIs" dxfId="11" priority="412" operator="greaterThan">
      <formula>0.75</formula>
    </cfRule>
    <cfRule type="cellIs" dxfId="10" priority="413" operator="between">
      <formula>0.6</formula>
      <formula>0.75</formula>
    </cfRule>
    <cfRule type="cellIs" dxfId="9" priority="414" operator="lessThanOrEqual">
      <formula>0.6</formula>
    </cfRule>
  </conditionalFormatting>
  <conditionalFormatting sqref="P355:S355">
    <cfRule type="cellIs" dxfId="11" priority="406" operator="greaterThan">
      <formula>0.75</formula>
    </cfRule>
    <cfRule type="cellIs" dxfId="10" priority="407" operator="between">
      <formula>0.6</formula>
      <formula>0.75</formula>
    </cfRule>
    <cfRule type="cellIs" dxfId="9" priority="408" operator="lessThanOrEqual">
      <formula>0.6</formula>
    </cfRule>
  </conditionalFormatting>
  <conditionalFormatting sqref="P357:S357">
    <cfRule type="cellIs" dxfId="11" priority="403" operator="greaterThan">
      <formula>0.75</formula>
    </cfRule>
    <cfRule type="cellIs" dxfId="10" priority="404" operator="between">
      <formula>0.6</formula>
      <formula>0.75</formula>
    </cfRule>
    <cfRule type="cellIs" dxfId="9" priority="405" operator="lessThanOrEqual">
      <formula>0.6</formula>
    </cfRule>
  </conditionalFormatting>
  <conditionalFormatting sqref="P393:S393">
    <cfRule type="cellIs" dxfId="11" priority="391" operator="greaterThan">
      <formula>0.75</formula>
    </cfRule>
    <cfRule type="cellIs" dxfId="10" priority="392" operator="between">
      <formula>0.6</formula>
      <formula>0.75</formula>
    </cfRule>
    <cfRule type="cellIs" dxfId="9" priority="393" operator="lessThanOrEqual">
      <formula>0.6</formula>
    </cfRule>
  </conditionalFormatting>
  <conditionalFormatting sqref="P394:S394">
    <cfRule type="cellIs" dxfId="11" priority="388" operator="greaterThan">
      <formula>0.75</formula>
    </cfRule>
    <cfRule type="cellIs" dxfId="10" priority="389" operator="between">
      <formula>0.6</formula>
      <formula>0.75</formula>
    </cfRule>
    <cfRule type="cellIs" dxfId="9" priority="390" operator="lessThanOrEqual">
      <formula>0.6</formula>
    </cfRule>
  </conditionalFormatting>
  <conditionalFormatting sqref="N395">
    <cfRule type="containsText" dxfId="1" priority="385" operator="between" text="baseball">
      <formula>NOT(ISERROR(SEARCH("baseball",N395)))</formula>
    </cfRule>
    <cfRule type="containsText" dxfId="12" priority="386" operator="between" text="basketball">
      <formula>NOT(ISERROR(SEARCH("basketball",N395)))</formula>
    </cfRule>
    <cfRule type="containsText" dxfId="0" priority="387" operator="between" text="football">
      <formula>NOT(ISERROR(SEARCH("football",N395)))</formula>
    </cfRule>
  </conditionalFormatting>
  <conditionalFormatting sqref="P395:S395">
    <cfRule type="cellIs" dxfId="11" priority="382" operator="greaterThan">
      <formula>0.75</formula>
    </cfRule>
    <cfRule type="cellIs" dxfId="10" priority="383" operator="between">
      <formula>0.6</formula>
      <formula>0.75</formula>
    </cfRule>
    <cfRule type="cellIs" dxfId="9" priority="384" operator="lessThanOrEqual">
      <formula>0.6</formula>
    </cfRule>
  </conditionalFormatting>
  <conditionalFormatting sqref="P396:S396">
    <cfRule type="cellIs" dxfId="9" priority="379" operator="lessThanOrEqual">
      <formula>0.6</formula>
    </cfRule>
    <cfRule type="cellIs" dxfId="10" priority="380" operator="between">
      <formula>0.6</formula>
      <formula>0.75</formula>
    </cfRule>
    <cfRule type="cellIs" dxfId="11" priority="381" operator="greaterThan">
      <formula>0.75</formula>
    </cfRule>
  </conditionalFormatting>
  <conditionalFormatting sqref="P397:S397">
    <cfRule type="cellIs" dxfId="9" priority="376" operator="lessThanOrEqual">
      <formula>0.6</formula>
    </cfRule>
    <cfRule type="cellIs" dxfId="10" priority="377" operator="between">
      <formula>0.6</formula>
      <formula>0.75</formula>
    </cfRule>
    <cfRule type="cellIs" dxfId="11" priority="378" operator="greaterThan">
      <formula>0.75</formula>
    </cfRule>
  </conditionalFormatting>
  <conditionalFormatting sqref="P398:S398">
    <cfRule type="cellIs" dxfId="9" priority="373" operator="lessThanOrEqual">
      <formula>0.6</formula>
    </cfRule>
    <cfRule type="cellIs" dxfId="10" priority="374" operator="between">
      <formula>0.6</formula>
      <formula>0.75</formula>
    </cfRule>
    <cfRule type="cellIs" dxfId="11" priority="375" operator="greaterThan">
      <formula>0.75</formula>
    </cfRule>
  </conditionalFormatting>
  <conditionalFormatting sqref="P399:S399">
    <cfRule type="cellIs" dxfId="9" priority="370" operator="lessThanOrEqual">
      <formula>0.6</formula>
    </cfRule>
    <cfRule type="cellIs" dxfId="10" priority="371" operator="between">
      <formula>0.6</formula>
      <formula>0.75</formula>
    </cfRule>
    <cfRule type="cellIs" dxfId="11" priority="372" operator="greaterThan">
      <formula>0.75</formula>
    </cfRule>
  </conditionalFormatting>
  <conditionalFormatting sqref="P400:S400">
    <cfRule type="cellIs" dxfId="9" priority="367" operator="lessThanOrEqual">
      <formula>0.6</formula>
    </cfRule>
    <cfRule type="cellIs" dxfId="10" priority="368" operator="between">
      <formula>0.6</formula>
      <formula>0.75</formula>
    </cfRule>
    <cfRule type="cellIs" dxfId="11" priority="369" operator="greaterThan">
      <formula>0.75</formula>
    </cfRule>
  </conditionalFormatting>
  <conditionalFormatting sqref="P401:S401">
    <cfRule type="cellIs" dxfId="9" priority="364" operator="lessThanOrEqual">
      <formula>0.6</formula>
    </cfRule>
    <cfRule type="cellIs" dxfId="10" priority="365" operator="between">
      <formula>0.6</formula>
      <formula>0.75</formula>
    </cfRule>
    <cfRule type="cellIs" dxfId="11" priority="366" operator="greaterThan">
      <formula>0.75</formula>
    </cfRule>
  </conditionalFormatting>
  <conditionalFormatting sqref="S402">
    <cfRule type="cellIs" dxfId="9" priority="361" operator="lessThanOrEqual">
      <formula>0.6</formula>
    </cfRule>
    <cfRule type="cellIs" dxfId="10" priority="362" operator="between">
      <formula>0.6</formula>
      <formula>0.75</formula>
    </cfRule>
    <cfRule type="cellIs" dxfId="11" priority="363" operator="greaterThan">
      <formula>0.75</formula>
    </cfRule>
  </conditionalFormatting>
  <conditionalFormatting sqref="P403:S403">
    <cfRule type="cellIs" dxfId="9" priority="358" operator="lessThanOrEqual">
      <formula>0.6</formula>
    </cfRule>
    <cfRule type="cellIs" dxfId="10" priority="359" operator="between">
      <formula>0.6</formula>
      <formula>0.75</formula>
    </cfRule>
    <cfRule type="cellIs" dxfId="11" priority="360" operator="greaterThan">
      <formula>0.75</formula>
    </cfRule>
  </conditionalFormatting>
  <conditionalFormatting sqref="S404">
    <cfRule type="cellIs" dxfId="9" priority="355" operator="lessThanOrEqual">
      <formula>0.6</formula>
    </cfRule>
    <cfRule type="cellIs" dxfId="10" priority="356" operator="between">
      <formula>0.6</formula>
      <formula>0.75</formula>
    </cfRule>
    <cfRule type="cellIs" dxfId="11" priority="357" operator="greaterThan">
      <formula>0.75</formula>
    </cfRule>
  </conditionalFormatting>
  <conditionalFormatting sqref="S405">
    <cfRule type="cellIs" dxfId="9" priority="352" operator="lessThanOrEqual">
      <formula>0.6</formula>
    </cfRule>
    <cfRule type="cellIs" dxfId="10" priority="353" operator="between">
      <formula>0.6</formula>
      <formula>0.75</formula>
    </cfRule>
    <cfRule type="cellIs" dxfId="11" priority="354" operator="greaterThan">
      <formula>0.75</formula>
    </cfRule>
  </conditionalFormatting>
  <conditionalFormatting sqref="S406">
    <cfRule type="cellIs" dxfId="9" priority="349" operator="lessThanOrEqual">
      <formula>0.6</formula>
    </cfRule>
    <cfRule type="cellIs" dxfId="10" priority="350" operator="between">
      <formula>0.6</formula>
      <formula>0.75</formula>
    </cfRule>
    <cfRule type="cellIs" dxfId="11" priority="351" operator="greaterThan">
      <formula>0.75</formula>
    </cfRule>
  </conditionalFormatting>
  <conditionalFormatting sqref="S407">
    <cfRule type="cellIs" dxfId="9" priority="346" operator="lessThanOrEqual">
      <formula>0.6</formula>
    </cfRule>
    <cfRule type="cellIs" dxfId="10" priority="347" operator="between">
      <formula>0.6</formula>
      <formula>0.75</formula>
    </cfRule>
    <cfRule type="cellIs" dxfId="11" priority="348" operator="greaterThan">
      <formula>0.75</formula>
    </cfRule>
  </conditionalFormatting>
  <conditionalFormatting sqref="S408">
    <cfRule type="cellIs" dxfId="9" priority="343" operator="lessThanOrEqual">
      <formula>0.6</formula>
    </cfRule>
    <cfRule type="cellIs" dxfId="10" priority="344" operator="between">
      <formula>0.6</formula>
      <formula>0.75</formula>
    </cfRule>
    <cfRule type="cellIs" dxfId="11" priority="345" operator="greaterThan">
      <formula>0.75</formula>
    </cfRule>
  </conditionalFormatting>
  <conditionalFormatting sqref="S409">
    <cfRule type="cellIs" dxfId="9" priority="340" operator="lessThanOrEqual">
      <formula>0.6</formula>
    </cfRule>
    <cfRule type="cellIs" dxfId="10" priority="341" operator="between">
      <formula>0.6</formula>
      <formula>0.75</formula>
    </cfRule>
    <cfRule type="cellIs" dxfId="11" priority="342" operator="greaterThan">
      <formula>0.75</formula>
    </cfRule>
  </conditionalFormatting>
  <conditionalFormatting sqref="S410">
    <cfRule type="cellIs" dxfId="9" priority="337" operator="lessThanOrEqual">
      <formula>0.6</formula>
    </cfRule>
    <cfRule type="cellIs" dxfId="10" priority="338" operator="between">
      <formula>0.6</formula>
      <formula>0.75</formula>
    </cfRule>
    <cfRule type="cellIs" dxfId="11" priority="339" operator="greaterThan">
      <formula>0.75</formula>
    </cfRule>
  </conditionalFormatting>
  <conditionalFormatting sqref="P413:S413">
    <cfRule type="cellIs" dxfId="9" priority="331" operator="lessThanOrEqual">
      <formula>0.6</formula>
    </cfRule>
    <cfRule type="cellIs" dxfId="10" priority="332" operator="between">
      <formula>0.6</formula>
      <formula>0.75</formula>
    </cfRule>
    <cfRule type="cellIs" dxfId="11" priority="333" operator="greaterThan">
      <formula>0.75</formula>
    </cfRule>
  </conditionalFormatting>
  <conditionalFormatting sqref="S414">
    <cfRule type="cellIs" dxfId="9" priority="328" operator="lessThanOrEqual">
      <formula>0.6</formula>
    </cfRule>
    <cfRule type="cellIs" dxfId="10" priority="329" operator="between">
      <formula>0.6</formula>
      <formula>0.75</formula>
    </cfRule>
    <cfRule type="cellIs" dxfId="11" priority="330" operator="greaterThan">
      <formula>0.75</formula>
    </cfRule>
  </conditionalFormatting>
  <conditionalFormatting sqref="P415:S415">
    <cfRule type="cellIs" dxfId="9" priority="325" operator="lessThanOrEqual">
      <formula>0.6</formula>
    </cfRule>
    <cfRule type="cellIs" dxfId="10" priority="326" operator="between">
      <formula>0.6</formula>
      <formula>0.75</formula>
    </cfRule>
    <cfRule type="cellIs" dxfId="11" priority="327" operator="greaterThan">
      <formula>0.75</formula>
    </cfRule>
  </conditionalFormatting>
  <conditionalFormatting sqref="S416">
    <cfRule type="cellIs" dxfId="9" priority="322" operator="lessThanOrEqual">
      <formula>0.6</formula>
    </cfRule>
    <cfRule type="cellIs" dxfId="10" priority="323" operator="between">
      <formula>0.6</formula>
      <formula>0.75</formula>
    </cfRule>
    <cfRule type="cellIs" dxfId="11" priority="324" operator="greaterThan">
      <formula>0.75</formula>
    </cfRule>
  </conditionalFormatting>
  <conditionalFormatting sqref="P417:S417">
    <cfRule type="cellIs" dxfId="9" priority="319" operator="lessThanOrEqual">
      <formula>0.6</formula>
    </cfRule>
    <cfRule type="cellIs" dxfId="10" priority="320" operator="between">
      <formula>0.6</formula>
      <formula>0.75</formula>
    </cfRule>
    <cfRule type="cellIs" dxfId="11" priority="321" operator="greaterThan">
      <formula>0.75</formula>
    </cfRule>
  </conditionalFormatting>
  <conditionalFormatting sqref="P418:S418">
    <cfRule type="cellIs" dxfId="9" priority="316" operator="lessThanOrEqual">
      <formula>0.6</formula>
    </cfRule>
    <cfRule type="cellIs" dxfId="10" priority="317" operator="between">
      <formula>0.6</formula>
      <formula>0.75</formula>
    </cfRule>
    <cfRule type="cellIs" dxfId="11" priority="318" operator="greaterThan">
      <formula>0.75</formula>
    </cfRule>
  </conditionalFormatting>
  <conditionalFormatting sqref="P419:S419">
    <cfRule type="cellIs" dxfId="9" priority="313" operator="lessThanOrEqual">
      <formula>0.6</formula>
    </cfRule>
    <cfRule type="cellIs" dxfId="10" priority="314" operator="between">
      <formula>0.6</formula>
      <formula>0.75</formula>
    </cfRule>
    <cfRule type="cellIs" dxfId="11" priority="315" operator="greaterThan">
      <formula>0.75</formula>
    </cfRule>
  </conditionalFormatting>
  <conditionalFormatting sqref="P420:S420">
    <cfRule type="cellIs" dxfId="9" priority="310" operator="lessThanOrEqual">
      <formula>0.6</formula>
    </cfRule>
    <cfRule type="cellIs" dxfId="10" priority="311" operator="between">
      <formula>0.6</formula>
      <formula>0.75</formula>
    </cfRule>
    <cfRule type="cellIs" dxfId="11" priority="312" operator="greaterThan">
      <formula>0.75</formula>
    </cfRule>
  </conditionalFormatting>
  <conditionalFormatting sqref="P421:S421">
    <cfRule type="cellIs" dxfId="9" priority="307" operator="lessThanOrEqual">
      <formula>0.6</formula>
    </cfRule>
    <cfRule type="cellIs" dxfId="10" priority="308" operator="between">
      <formula>0.6</formula>
      <formula>0.75</formula>
    </cfRule>
    <cfRule type="cellIs" dxfId="11" priority="309" operator="greaterThan">
      <formula>0.75</formula>
    </cfRule>
  </conditionalFormatting>
  <conditionalFormatting sqref="P423:S423">
    <cfRule type="cellIs" dxfId="9" priority="304" operator="lessThanOrEqual">
      <formula>0.6</formula>
    </cfRule>
    <cfRule type="cellIs" dxfId="10" priority="305" operator="between">
      <formula>0.6</formula>
      <formula>0.75</formula>
    </cfRule>
    <cfRule type="cellIs" dxfId="11" priority="306" operator="greaterThan">
      <formula>0.75</formula>
    </cfRule>
  </conditionalFormatting>
  <conditionalFormatting sqref="P424:S424">
    <cfRule type="cellIs" dxfId="9" priority="301" operator="lessThanOrEqual">
      <formula>0.6</formula>
    </cfRule>
    <cfRule type="cellIs" dxfId="10" priority="302" operator="between">
      <formula>0.6</formula>
      <formula>0.75</formula>
    </cfRule>
    <cfRule type="cellIs" dxfId="11" priority="303" operator="greaterThan">
      <formula>0.75</formula>
    </cfRule>
  </conditionalFormatting>
  <conditionalFormatting sqref="P425:S425">
    <cfRule type="cellIs" dxfId="9" priority="298" operator="lessThanOrEqual">
      <formula>0.6</formula>
    </cfRule>
    <cfRule type="cellIs" dxfId="10" priority="299" operator="between">
      <formula>0.6</formula>
      <formula>0.75</formula>
    </cfRule>
    <cfRule type="cellIs" dxfId="11" priority="300" operator="greaterThan">
      <formula>0.75</formula>
    </cfRule>
  </conditionalFormatting>
  <conditionalFormatting sqref="P428:S428">
    <cfRule type="cellIs" dxfId="9" priority="292" operator="lessThanOrEqual">
      <formula>0.6</formula>
    </cfRule>
    <cfRule type="cellIs" dxfId="10" priority="293" operator="between">
      <formula>0.6</formula>
      <formula>0.75</formula>
    </cfRule>
    <cfRule type="cellIs" dxfId="11" priority="294" operator="greaterThan">
      <formula>0.75</formula>
    </cfRule>
  </conditionalFormatting>
  <conditionalFormatting sqref="P429:S429">
    <cfRule type="cellIs" dxfId="11" priority="289" operator="greaterThan">
      <formula>0.75</formula>
    </cfRule>
    <cfRule type="cellIs" dxfId="10" priority="290" operator="between">
      <formula>0.6</formula>
      <formula>0.75</formula>
    </cfRule>
    <cfRule type="cellIs" dxfId="9" priority="291" operator="lessThanOrEqual">
      <formula>0.6</formula>
    </cfRule>
  </conditionalFormatting>
  <conditionalFormatting sqref="P437:S437">
    <cfRule type="cellIs" dxfId="11" priority="280" operator="greaterThan">
      <formula>0.75</formula>
    </cfRule>
    <cfRule type="cellIs" dxfId="10" priority="281" operator="between">
      <formula>0.6</formula>
      <formula>0.75</formula>
    </cfRule>
    <cfRule type="cellIs" dxfId="9" priority="282" operator="lessThanOrEqual">
      <formula>0.6</formula>
    </cfRule>
  </conditionalFormatting>
  <conditionalFormatting sqref="P438:S438">
    <cfRule type="cellIs" dxfId="11" priority="277" operator="greaterThan">
      <formula>0.75</formula>
    </cfRule>
    <cfRule type="cellIs" dxfId="10" priority="278" operator="between">
      <formula>0.6</formula>
      <formula>0.75</formula>
    </cfRule>
    <cfRule type="cellIs" dxfId="9" priority="279" operator="lessThanOrEqual">
      <formula>0.6</formula>
    </cfRule>
  </conditionalFormatting>
  <conditionalFormatting sqref="P439:S439">
    <cfRule type="cellIs" dxfId="11" priority="274" operator="greaterThan">
      <formula>0.75</formula>
    </cfRule>
    <cfRule type="cellIs" dxfId="10" priority="275" operator="between">
      <formula>0.6</formula>
      <formula>0.75</formula>
    </cfRule>
    <cfRule type="cellIs" dxfId="9" priority="276" operator="lessThanOrEqual">
      <formula>0.6</formula>
    </cfRule>
  </conditionalFormatting>
  <conditionalFormatting sqref="P440:S440">
    <cfRule type="cellIs" dxfId="11" priority="271" operator="greaterThan">
      <formula>0.75</formula>
    </cfRule>
    <cfRule type="cellIs" dxfId="10" priority="272" operator="between">
      <formula>0.6</formula>
      <formula>0.75</formula>
    </cfRule>
    <cfRule type="cellIs" dxfId="9" priority="273" operator="lessThanOrEqual">
      <formula>0.6</formula>
    </cfRule>
  </conditionalFormatting>
  <conditionalFormatting sqref="P441:S441">
    <cfRule type="cellIs" dxfId="11" priority="268" operator="greaterThan">
      <formula>0.75</formula>
    </cfRule>
    <cfRule type="cellIs" dxfId="10" priority="269" operator="between">
      <formula>0.6</formula>
      <formula>0.75</formula>
    </cfRule>
    <cfRule type="cellIs" dxfId="9" priority="270" operator="lessThanOrEqual">
      <formula>0.6</formula>
    </cfRule>
  </conditionalFormatting>
  <conditionalFormatting sqref="P442:S442">
    <cfRule type="cellIs" dxfId="11" priority="265" operator="greaterThan">
      <formula>0.75</formula>
    </cfRule>
    <cfRule type="cellIs" dxfId="10" priority="266" operator="between">
      <formula>0.6</formula>
      <formula>0.75</formula>
    </cfRule>
    <cfRule type="cellIs" dxfId="9" priority="267" operator="lessThanOrEqual">
      <formula>0.6</formula>
    </cfRule>
  </conditionalFormatting>
  <conditionalFormatting sqref="P443:S443">
    <cfRule type="cellIs" dxfId="11" priority="262" operator="greaterThan">
      <formula>0.75</formula>
    </cfRule>
    <cfRule type="cellIs" dxfId="10" priority="263" operator="between">
      <formula>0.6</formula>
      <formula>0.75</formula>
    </cfRule>
    <cfRule type="cellIs" dxfId="9" priority="264" operator="lessThanOrEqual">
      <formula>0.6</formula>
    </cfRule>
  </conditionalFormatting>
  <conditionalFormatting sqref="P444:S444">
    <cfRule type="cellIs" dxfId="11" priority="259" operator="greaterThan">
      <formula>0.75</formula>
    </cfRule>
    <cfRule type="cellIs" dxfId="10" priority="260" operator="between">
      <formula>0.6</formula>
      <formula>0.75</formula>
    </cfRule>
    <cfRule type="cellIs" dxfId="9" priority="261" operator="lessThanOrEqual">
      <formula>0.6</formula>
    </cfRule>
  </conditionalFormatting>
  <conditionalFormatting sqref="P445:S445">
    <cfRule type="cellIs" dxfId="11" priority="256" operator="greaterThan">
      <formula>0.75</formula>
    </cfRule>
    <cfRule type="cellIs" dxfId="10" priority="257" operator="between">
      <formula>0.6</formula>
      <formula>0.75</formula>
    </cfRule>
    <cfRule type="cellIs" dxfId="9" priority="258" operator="lessThanOrEqual">
      <formula>0.6</formula>
    </cfRule>
  </conditionalFormatting>
  <conditionalFormatting sqref="P448:S448">
    <cfRule type="cellIs" dxfId="11" priority="250" operator="greaterThan">
      <formula>0.75</formula>
    </cfRule>
    <cfRule type="cellIs" dxfId="10" priority="251" operator="between">
      <formula>0.6</formula>
      <formula>0.75</formula>
    </cfRule>
    <cfRule type="cellIs" dxfId="9" priority="252" operator="lessThanOrEqual">
      <formula>0.6</formula>
    </cfRule>
  </conditionalFormatting>
  <conditionalFormatting sqref="P449:S449">
    <cfRule type="cellIs" dxfId="11" priority="247" operator="greaterThan">
      <formula>0.75</formula>
    </cfRule>
    <cfRule type="cellIs" dxfId="10" priority="248" operator="between">
      <formula>0.6</formula>
      <formula>0.75</formula>
    </cfRule>
    <cfRule type="cellIs" dxfId="9" priority="249" operator="lessThanOrEqual">
      <formula>0.6</formula>
    </cfRule>
  </conditionalFormatting>
  <conditionalFormatting sqref="P450:S450">
    <cfRule type="cellIs" dxfId="11" priority="244" operator="greaterThan">
      <formula>0.75</formula>
    </cfRule>
    <cfRule type="cellIs" dxfId="10" priority="245" operator="between">
      <formula>0.6</formula>
      <formula>0.75</formula>
    </cfRule>
    <cfRule type="cellIs" dxfId="9" priority="246" operator="lessThanOrEqual">
      <formula>0.6</formula>
    </cfRule>
  </conditionalFormatting>
  <conditionalFormatting sqref="P451:S451">
    <cfRule type="cellIs" dxfId="11" priority="241" operator="greaterThan">
      <formula>0.75</formula>
    </cfRule>
    <cfRule type="cellIs" dxfId="10" priority="242" operator="between">
      <formula>0.6</formula>
      <formula>0.75</formula>
    </cfRule>
    <cfRule type="cellIs" dxfId="9" priority="243" operator="lessThanOrEqual">
      <formula>0.6</formula>
    </cfRule>
  </conditionalFormatting>
  <conditionalFormatting sqref="P452:S452">
    <cfRule type="cellIs" dxfId="11" priority="238" operator="greaterThan">
      <formula>0.75</formula>
    </cfRule>
    <cfRule type="cellIs" dxfId="10" priority="239" operator="between">
      <formula>0.6</formula>
      <formula>0.75</formula>
    </cfRule>
    <cfRule type="cellIs" dxfId="9" priority="240" operator="lessThanOrEqual">
      <formula>0.6</formula>
    </cfRule>
  </conditionalFormatting>
  <conditionalFormatting sqref="P455:S455">
    <cfRule type="cellIs" dxfId="11" priority="232" operator="greaterThan">
      <formula>0.75</formula>
    </cfRule>
    <cfRule type="cellIs" dxfId="10" priority="233" operator="between">
      <formula>0.6</formula>
      <formula>0.75</formula>
    </cfRule>
    <cfRule type="cellIs" dxfId="9" priority="234" operator="lessThanOrEqual">
      <formula>0.6</formula>
    </cfRule>
  </conditionalFormatting>
  <conditionalFormatting sqref="P456:S456">
    <cfRule type="cellIs" dxfId="11" priority="229" operator="greaterThan">
      <formula>0.75</formula>
    </cfRule>
    <cfRule type="cellIs" dxfId="10" priority="230" operator="between">
      <formula>0.6</formula>
      <formula>0.75</formula>
    </cfRule>
    <cfRule type="cellIs" dxfId="9" priority="231" operator="lessThanOrEqual">
      <formula>0.6</formula>
    </cfRule>
  </conditionalFormatting>
  <conditionalFormatting sqref="P457:S457">
    <cfRule type="cellIs" dxfId="11" priority="226" operator="greaterThan">
      <formula>0.75</formula>
    </cfRule>
    <cfRule type="cellIs" dxfId="10" priority="227" operator="between">
      <formula>0.6</formula>
      <formula>0.75</formula>
    </cfRule>
    <cfRule type="cellIs" dxfId="9" priority="228" operator="lessThanOrEqual">
      <formula>0.6</formula>
    </cfRule>
  </conditionalFormatting>
  <conditionalFormatting sqref="N458">
    <cfRule type="containsText" dxfId="1" priority="220" operator="between" text="Baseball">
      <formula>NOT(ISERROR(SEARCH("Baseball",N458)))</formula>
    </cfRule>
    <cfRule type="containsText" dxfId="2" priority="221" operator="between" text="basketball">
      <formula>NOT(ISERROR(SEARCH("basketball",N458)))</formula>
    </cfRule>
    <cfRule type="containsText" dxfId="0" priority="222" operator="between" text="football">
      <formula>NOT(ISERROR(SEARCH("football",N458)))</formula>
    </cfRule>
  </conditionalFormatting>
  <conditionalFormatting sqref="S458">
    <cfRule type="cellIs" dxfId="11" priority="223" operator="greaterThan">
      <formula>0.75</formula>
    </cfRule>
    <cfRule type="cellIs" dxfId="10" priority="224" operator="between">
      <formula>0.6</formula>
      <formula>0.75</formula>
    </cfRule>
    <cfRule type="cellIs" dxfId="9" priority="225" operator="lessThanOrEqual">
      <formula>0.6</formula>
    </cfRule>
  </conditionalFormatting>
  <conditionalFormatting sqref="N460">
    <cfRule type="containsText" dxfId="0" priority="211" operator="between" text="football">
      <formula>NOT(ISERROR(SEARCH("football",N460)))</formula>
    </cfRule>
    <cfRule type="containsText" dxfId="12" priority="212" operator="between" text="basketball">
      <formula>NOT(ISERROR(SEARCH("basketball",N460)))</formula>
    </cfRule>
    <cfRule type="containsText" dxfId="1" priority="213" operator="between" text="baseball">
      <formula>NOT(ISERROR(SEARCH("baseball",N460)))</formula>
    </cfRule>
  </conditionalFormatting>
  <conditionalFormatting sqref="P460:S460">
    <cfRule type="cellIs" dxfId="11" priority="214" operator="greaterThan">
      <formula>0.75</formula>
    </cfRule>
    <cfRule type="cellIs" dxfId="10" priority="215" operator="between">
      <formula>0.6</formula>
      <formula>0.75</formula>
    </cfRule>
    <cfRule type="cellIs" dxfId="9" priority="216" operator="lessThanOrEqual">
      <formula>0.6</formula>
    </cfRule>
  </conditionalFormatting>
  <conditionalFormatting sqref="N462">
    <cfRule type="containsText" dxfId="0" priority="205" operator="between" text="football">
      <formula>NOT(ISERROR(SEARCH("football",N462)))</formula>
    </cfRule>
    <cfRule type="containsText" dxfId="12" priority="206" operator="between" text="basketball">
      <formula>NOT(ISERROR(SEARCH("basketball",N462)))</formula>
    </cfRule>
    <cfRule type="containsText" dxfId="1" priority="207" operator="between" text="baseball">
      <formula>NOT(ISERROR(SEARCH("baseball",N462)))</formula>
    </cfRule>
  </conditionalFormatting>
  <conditionalFormatting sqref="P462:S462">
    <cfRule type="cellIs" dxfId="11" priority="202" operator="greaterThan">
      <formula>0.75</formula>
    </cfRule>
    <cfRule type="cellIs" dxfId="10" priority="203" operator="between">
      <formula>0.6</formula>
      <formula>0.75</formula>
    </cfRule>
    <cfRule type="cellIs" dxfId="9" priority="204" operator="lessThanOrEqual">
      <formula>0.6</formula>
    </cfRule>
  </conditionalFormatting>
  <conditionalFormatting sqref="N463">
    <cfRule type="containsText" dxfId="1" priority="196" operator="between" text="Baseball">
      <formula>NOT(ISERROR(SEARCH("Baseball",N463)))</formula>
    </cfRule>
    <cfRule type="containsText" dxfId="2" priority="197" operator="between" text="basketball">
      <formula>NOT(ISERROR(SEARCH("basketball",N463)))</formula>
    </cfRule>
    <cfRule type="containsText" dxfId="0" priority="198" operator="between" text="football">
      <formula>NOT(ISERROR(SEARCH("football",N463)))</formula>
    </cfRule>
  </conditionalFormatting>
  <conditionalFormatting sqref="P463:S463">
    <cfRule type="cellIs" dxfId="11" priority="199" operator="greaterThan">
      <formula>0.75</formula>
    </cfRule>
    <cfRule type="cellIs" dxfId="10" priority="200" operator="between">
      <formula>0.6</formula>
      <formula>0.75</formula>
    </cfRule>
    <cfRule type="cellIs" dxfId="9" priority="201" operator="lessThanOrEqual">
      <formula>0.6</formula>
    </cfRule>
  </conditionalFormatting>
  <conditionalFormatting sqref="N464">
    <cfRule type="containsText" dxfId="0" priority="193" operator="between" text="football">
      <formula>NOT(ISERROR(SEARCH("football",N464)))</formula>
    </cfRule>
    <cfRule type="containsText" dxfId="12" priority="194" operator="between" text="basketball">
      <formula>NOT(ISERROR(SEARCH("basketball",N464)))</formula>
    </cfRule>
    <cfRule type="containsText" dxfId="1" priority="195" operator="between" text="baseball">
      <formula>NOT(ISERROR(SEARCH("baseball",N464)))</formula>
    </cfRule>
  </conditionalFormatting>
  <conditionalFormatting sqref="P464:S464">
    <cfRule type="cellIs" dxfId="11" priority="190" operator="greaterThan">
      <formula>0.75</formula>
    </cfRule>
    <cfRule type="cellIs" dxfId="10" priority="191" operator="between">
      <formula>0.6</formula>
      <formula>0.75</formula>
    </cfRule>
    <cfRule type="cellIs" dxfId="9" priority="192" operator="lessThanOrEqual">
      <formula>0.6</formula>
    </cfRule>
  </conditionalFormatting>
  <conditionalFormatting sqref="N465">
    <cfRule type="containsText" dxfId="0" priority="187" operator="between" text="football">
      <formula>NOT(ISERROR(SEARCH("football",N465)))</formula>
    </cfRule>
    <cfRule type="containsText" dxfId="12" priority="188" operator="between" text="basketball">
      <formula>NOT(ISERROR(SEARCH("basketball",N465)))</formula>
    </cfRule>
    <cfRule type="containsText" dxfId="1" priority="189" operator="between" text="baseball">
      <formula>NOT(ISERROR(SEARCH("baseball",N465)))</formula>
    </cfRule>
  </conditionalFormatting>
  <conditionalFormatting sqref="P465:S465">
    <cfRule type="cellIs" dxfId="11" priority="184" operator="greaterThan">
      <formula>0.75</formula>
    </cfRule>
    <cfRule type="cellIs" dxfId="10" priority="185" operator="between">
      <formula>0.6</formula>
      <formula>0.75</formula>
    </cfRule>
    <cfRule type="cellIs" dxfId="9" priority="186" operator="lessThanOrEqual">
      <formula>0.6</formula>
    </cfRule>
  </conditionalFormatting>
  <conditionalFormatting sqref="N466">
    <cfRule type="containsText" dxfId="0" priority="181" operator="between" text="football">
      <formula>NOT(ISERROR(SEARCH("football",N466)))</formula>
    </cfRule>
    <cfRule type="containsText" dxfId="12" priority="182" operator="between" text="basketball">
      <formula>NOT(ISERROR(SEARCH("basketball",N466)))</formula>
    </cfRule>
    <cfRule type="containsText" dxfId="1" priority="183" operator="between" text="baseball">
      <formula>NOT(ISERROR(SEARCH("baseball",N466)))</formula>
    </cfRule>
  </conditionalFormatting>
  <conditionalFormatting sqref="P466:S466">
    <cfRule type="cellIs" dxfId="11" priority="178" operator="greaterThan">
      <formula>0.75</formula>
    </cfRule>
    <cfRule type="cellIs" dxfId="10" priority="179" operator="between">
      <formula>0.6</formula>
      <formula>0.75</formula>
    </cfRule>
    <cfRule type="cellIs" dxfId="9" priority="180" operator="lessThanOrEqual">
      <formula>0.6</formula>
    </cfRule>
  </conditionalFormatting>
  <conditionalFormatting sqref="N467">
    <cfRule type="containsText" dxfId="1" priority="175" operator="between" text="baseball">
      <formula>NOT(ISERROR(SEARCH("baseball",N467)))</formula>
    </cfRule>
    <cfRule type="containsText" dxfId="12" priority="176" operator="between" text="basketball">
      <formula>NOT(ISERROR(SEARCH("basketball",N467)))</formula>
    </cfRule>
    <cfRule type="containsText" dxfId="0" priority="177" operator="between" text="football">
      <formula>NOT(ISERROR(SEARCH("football",N467)))</formula>
    </cfRule>
  </conditionalFormatting>
  <conditionalFormatting sqref="P467:S467">
    <cfRule type="cellIs" dxfId="9" priority="172" operator="lessThanOrEqual">
      <formula>0.6</formula>
    </cfRule>
    <cfRule type="cellIs" dxfId="10" priority="173" operator="between">
      <formula>0.6</formula>
      <formula>0.75</formula>
    </cfRule>
    <cfRule type="cellIs" dxfId="11" priority="174" operator="greaterThan">
      <formula>0.75</formula>
    </cfRule>
  </conditionalFormatting>
  <conditionalFormatting sqref="N468">
    <cfRule type="containsText" dxfId="1" priority="169" operator="between" text="Baseball">
      <formula>NOT(ISERROR(SEARCH("Baseball",N468)))</formula>
    </cfRule>
    <cfRule type="containsText" dxfId="2" priority="170" operator="between" text="basketball">
      <formula>NOT(ISERROR(SEARCH("basketball",N468)))</formula>
    </cfRule>
    <cfRule type="containsText" dxfId="0" priority="171" operator="between" text="football">
      <formula>NOT(ISERROR(SEARCH("football",N468)))</formula>
    </cfRule>
  </conditionalFormatting>
  <conditionalFormatting sqref="P468:S468">
    <cfRule type="cellIs" dxfId="9" priority="166" operator="lessThanOrEqual">
      <formula>0.6</formula>
    </cfRule>
    <cfRule type="cellIs" dxfId="10" priority="167" operator="between">
      <formula>0.6</formula>
      <formula>0.75</formula>
    </cfRule>
    <cfRule type="cellIs" dxfId="11" priority="168" operator="greaterThan">
      <formula>0.75</formula>
    </cfRule>
  </conditionalFormatting>
  <conditionalFormatting sqref="P469:S469">
    <cfRule type="cellIs" dxfId="9" priority="163" operator="lessThanOrEqual">
      <formula>0.6</formula>
    </cfRule>
    <cfRule type="cellIs" dxfId="10" priority="164" operator="between">
      <formula>0.6</formula>
      <formula>0.75</formula>
    </cfRule>
    <cfRule type="cellIs" dxfId="11" priority="165" operator="greaterThan">
      <formula>0.75</formula>
    </cfRule>
  </conditionalFormatting>
  <conditionalFormatting sqref="N470">
    <cfRule type="containsText" dxfId="1" priority="157" operator="between" text="baseball">
      <formula>NOT(ISERROR(SEARCH("baseball",N470)))</formula>
    </cfRule>
    <cfRule type="containsText" dxfId="12" priority="158" operator="between" text="basketball">
      <formula>NOT(ISERROR(SEARCH("basketball",N470)))</formula>
    </cfRule>
    <cfRule type="containsText" dxfId="0" priority="159" operator="between" text="football">
      <formula>NOT(ISERROR(SEARCH("football",N470)))</formula>
    </cfRule>
  </conditionalFormatting>
  <conditionalFormatting sqref="P470:S470">
    <cfRule type="cellIs" dxfId="9" priority="160" operator="lessThanOrEqual">
      <formula>0.6</formula>
    </cfRule>
    <cfRule type="cellIs" dxfId="10" priority="161" operator="between">
      <formula>0.6</formula>
      <formula>0.75</formula>
    </cfRule>
    <cfRule type="cellIs" dxfId="11" priority="162" operator="greaterThan">
      <formula>0.75</formula>
    </cfRule>
  </conditionalFormatting>
  <conditionalFormatting sqref="P471:S471">
    <cfRule type="cellIs" dxfId="9" priority="154" operator="lessThanOrEqual">
      <formula>0.6</formula>
    </cfRule>
    <cfRule type="cellIs" dxfId="10" priority="155" operator="between">
      <formula>0.6</formula>
      <formula>0.75</formula>
    </cfRule>
    <cfRule type="cellIs" dxfId="11" priority="156" operator="greaterThan">
      <formula>0.75</formula>
    </cfRule>
  </conditionalFormatting>
  <conditionalFormatting sqref="P472:S472">
    <cfRule type="cellIs" dxfId="9" priority="151" operator="lessThanOrEqual">
      <formula>0.6</formula>
    </cfRule>
    <cfRule type="cellIs" dxfId="10" priority="152" operator="between">
      <formula>0.6</formula>
      <formula>0.75</formula>
    </cfRule>
    <cfRule type="cellIs" dxfId="11" priority="153" operator="greaterThan">
      <formula>0.75</formula>
    </cfRule>
  </conditionalFormatting>
  <conditionalFormatting sqref="P473:S473">
    <cfRule type="cellIs" dxfId="9" priority="148" operator="lessThanOrEqual">
      <formula>0.6</formula>
    </cfRule>
    <cfRule type="cellIs" dxfId="10" priority="149" operator="between">
      <formula>0.6</formula>
      <formula>0.75</formula>
    </cfRule>
    <cfRule type="cellIs" dxfId="11" priority="150" operator="greaterThan">
      <formula>0.75</formula>
    </cfRule>
  </conditionalFormatting>
  <conditionalFormatting sqref="P474:S474">
    <cfRule type="cellIs" dxfId="9" priority="145" operator="lessThanOrEqual">
      <formula>0.6</formula>
    </cfRule>
    <cfRule type="cellIs" dxfId="10" priority="146" operator="between">
      <formula>0.6</formula>
      <formula>0.75</formula>
    </cfRule>
    <cfRule type="cellIs" dxfId="11" priority="147" operator="greaterThan">
      <formula>0.75</formula>
    </cfRule>
  </conditionalFormatting>
  <conditionalFormatting sqref="P476:S476">
    <cfRule type="cellIs" dxfId="9" priority="142" operator="lessThanOrEqual">
      <formula>0.6</formula>
    </cfRule>
    <cfRule type="cellIs" dxfId="10" priority="143" operator="between">
      <formula>0.6</formula>
      <formula>0.75</formula>
    </cfRule>
    <cfRule type="cellIs" dxfId="11" priority="144" operator="greaterThan">
      <formula>0.75</formula>
    </cfRule>
  </conditionalFormatting>
  <conditionalFormatting sqref="P477:S477">
    <cfRule type="cellIs" dxfId="9" priority="139" operator="lessThanOrEqual">
      <formula>0.6</formula>
    </cfRule>
    <cfRule type="cellIs" dxfId="10" priority="140" operator="between">
      <formula>0.6</formula>
      <formula>0.75</formula>
    </cfRule>
    <cfRule type="cellIs" dxfId="11" priority="141" operator="greaterThan">
      <formula>0.75</formula>
    </cfRule>
  </conditionalFormatting>
  <conditionalFormatting sqref="P483:S483">
    <cfRule type="cellIs" dxfId="9" priority="130" operator="lessThanOrEqual">
      <formula>0.6</formula>
    </cfRule>
    <cfRule type="cellIs" dxfId="10" priority="131" operator="between">
      <formula>0.6</formula>
      <formula>0.75</formula>
    </cfRule>
    <cfRule type="cellIs" dxfId="11" priority="132" operator="greaterThan">
      <formula>0.75</formula>
    </cfRule>
  </conditionalFormatting>
  <conditionalFormatting sqref="P484:S484">
    <cfRule type="cellIs" dxfId="9" priority="127" operator="lessThanOrEqual">
      <formula>0.6</formula>
    </cfRule>
    <cfRule type="cellIs" dxfId="10" priority="128" operator="between">
      <formula>0.6</formula>
      <formula>0.75</formula>
    </cfRule>
    <cfRule type="cellIs" dxfId="11" priority="129" operator="greaterThan">
      <formula>0.75</formula>
    </cfRule>
  </conditionalFormatting>
  <conditionalFormatting sqref="P485:S485">
    <cfRule type="cellIs" dxfId="9" priority="124" operator="lessThanOrEqual">
      <formula>0.6</formula>
    </cfRule>
    <cfRule type="cellIs" dxfId="10" priority="125" operator="between">
      <formula>0.6</formula>
      <formula>0.75</formula>
    </cfRule>
    <cfRule type="cellIs" dxfId="11" priority="126" operator="greaterThan">
      <formula>0.75</formula>
    </cfRule>
  </conditionalFormatting>
  <conditionalFormatting sqref="P486:S486">
    <cfRule type="cellIs" dxfId="9" priority="121" operator="lessThanOrEqual">
      <formula>0.6</formula>
    </cfRule>
    <cfRule type="cellIs" dxfId="10" priority="122" operator="between">
      <formula>0.6</formula>
      <formula>0.75</formula>
    </cfRule>
    <cfRule type="cellIs" dxfId="11" priority="123" operator="greaterThan">
      <formula>0.75</formula>
    </cfRule>
  </conditionalFormatting>
  <conditionalFormatting sqref="P487:S487">
    <cfRule type="cellIs" dxfId="9" priority="118" operator="lessThanOrEqual">
      <formula>0.6</formula>
    </cfRule>
    <cfRule type="cellIs" dxfId="10" priority="119" operator="between">
      <formula>0.6</formula>
      <formula>0.75</formula>
    </cfRule>
    <cfRule type="cellIs" dxfId="11" priority="120" operator="greaterThan">
      <formula>0.75</formula>
    </cfRule>
  </conditionalFormatting>
  <conditionalFormatting sqref="P488:S488">
    <cfRule type="cellIs" dxfId="9" priority="115" operator="lessThanOrEqual">
      <formula>0.6</formula>
    </cfRule>
    <cfRule type="cellIs" dxfId="10" priority="116" operator="between">
      <formula>0.6</formula>
      <formula>0.75</formula>
    </cfRule>
    <cfRule type="cellIs" dxfId="11" priority="117" operator="greaterThan">
      <formula>0.75</formula>
    </cfRule>
  </conditionalFormatting>
  <conditionalFormatting sqref="P489:S489">
    <cfRule type="cellIs" dxfId="9" priority="112" operator="lessThanOrEqual">
      <formula>0.6</formula>
    </cfRule>
    <cfRule type="cellIs" dxfId="10" priority="113" operator="between">
      <formula>0.6</formula>
      <formula>0.75</formula>
    </cfRule>
    <cfRule type="cellIs" dxfId="11" priority="114" operator="greaterThan">
      <formula>0.75</formula>
    </cfRule>
  </conditionalFormatting>
  <conditionalFormatting sqref="P490:S490">
    <cfRule type="cellIs" dxfId="9" priority="109" operator="lessThanOrEqual">
      <formula>0.6</formula>
    </cfRule>
    <cfRule type="cellIs" dxfId="10" priority="110" operator="between">
      <formula>0.6</formula>
      <formula>0.75</formula>
    </cfRule>
    <cfRule type="cellIs" dxfId="11" priority="111" operator="greaterThan">
      <formula>0.75</formula>
    </cfRule>
  </conditionalFormatting>
  <conditionalFormatting sqref="P491:S491">
    <cfRule type="cellIs" dxfId="9" priority="106" operator="lessThanOrEqual">
      <formula>0.6</formula>
    </cfRule>
    <cfRule type="cellIs" dxfId="10" priority="107" operator="between">
      <formula>0.6</formula>
      <formula>0.75</formula>
    </cfRule>
    <cfRule type="cellIs" dxfId="11" priority="108" operator="greaterThan">
      <formula>0.75</formula>
    </cfRule>
  </conditionalFormatting>
  <conditionalFormatting sqref="P492:S492">
    <cfRule type="cellIs" dxfId="9" priority="103" operator="lessThanOrEqual">
      <formula>0.6</formula>
    </cfRule>
    <cfRule type="cellIs" dxfId="10" priority="104" operator="between">
      <formula>0.6</formula>
      <formula>0.75</formula>
    </cfRule>
    <cfRule type="cellIs" dxfId="11" priority="105" operator="greaterThan">
      <formula>0.75</formula>
    </cfRule>
  </conditionalFormatting>
  <conditionalFormatting sqref="P493:S493">
    <cfRule type="cellIs" dxfId="9" priority="100" operator="lessThanOrEqual">
      <formula>0.6</formula>
    </cfRule>
    <cfRule type="cellIs" dxfId="10" priority="101" operator="between">
      <formula>0.6</formula>
      <formula>0.75</formula>
    </cfRule>
    <cfRule type="cellIs" dxfId="11" priority="102" operator="greaterThan">
      <formula>0.75</formula>
    </cfRule>
  </conditionalFormatting>
  <conditionalFormatting sqref="P494:S494">
    <cfRule type="cellIs" dxfId="9" priority="97" operator="lessThanOrEqual">
      <formula>0.6</formula>
    </cfRule>
    <cfRule type="cellIs" dxfId="10" priority="98" operator="between">
      <formula>0.6</formula>
      <formula>0.75</formula>
    </cfRule>
    <cfRule type="cellIs" dxfId="11" priority="99" operator="greaterThan">
      <formula>0.75</formula>
    </cfRule>
  </conditionalFormatting>
  <conditionalFormatting sqref="P495:S495">
    <cfRule type="cellIs" dxfId="9" priority="94" operator="lessThanOrEqual">
      <formula>0.6</formula>
    </cfRule>
    <cfRule type="cellIs" dxfId="10" priority="95" operator="between">
      <formula>0.6</formula>
      <formula>0.75</formula>
    </cfRule>
    <cfRule type="cellIs" dxfId="11" priority="96" operator="greaterThan">
      <formula>0.75</formula>
    </cfRule>
  </conditionalFormatting>
  <conditionalFormatting sqref="P496:S496">
    <cfRule type="cellIs" dxfId="9" priority="91" operator="lessThanOrEqual">
      <formula>0.6</formula>
    </cfRule>
    <cfRule type="cellIs" dxfId="10" priority="92" operator="between">
      <formula>0.6</formula>
      <formula>0.75</formula>
    </cfRule>
    <cfRule type="cellIs" dxfId="11" priority="93" operator="greaterThan">
      <formula>0.75</formula>
    </cfRule>
  </conditionalFormatting>
  <conditionalFormatting sqref="P497:S497">
    <cfRule type="cellIs" dxfId="9" priority="88" operator="lessThanOrEqual">
      <formula>0.6</formula>
    </cfRule>
    <cfRule type="cellIs" dxfId="10" priority="89" operator="between">
      <formula>0.6</formula>
      <formula>0.75</formula>
    </cfRule>
    <cfRule type="cellIs" dxfId="11" priority="90" operator="greaterThan">
      <formula>0.75</formula>
    </cfRule>
  </conditionalFormatting>
  <conditionalFormatting sqref="P498:S498">
    <cfRule type="cellIs" dxfId="9" priority="85" operator="lessThanOrEqual">
      <formula>0.6</formula>
    </cfRule>
    <cfRule type="cellIs" dxfId="10" priority="86" operator="between">
      <formula>0.6</formula>
      <formula>0.75</formula>
    </cfRule>
    <cfRule type="cellIs" dxfId="11" priority="87" operator="greaterThan">
      <formula>0.75</formula>
    </cfRule>
  </conditionalFormatting>
  <conditionalFormatting sqref="P500:S500">
    <cfRule type="cellIs" dxfId="9" priority="82" operator="lessThanOrEqual">
      <formula>0.6</formula>
    </cfRule>
    <cfRule type="cellIs" dxfId="10" priority="83" operator="between">
      <formula>0.6</formula>
      <formula>0.75</formula>
    </cfRule>
    <cfRule type="cellIs" dxfId="11" priority="84" operator="greaterThan">
      <formula>0.75</formula>
    </cfRule>
  </conditionalFormatting>
  <conditionalFormatting sqref="P501:S501">
    <cfRule type="cellIs" dxfId="9" priority="79" operator="lessThanOrEqual">
      <formula>0.6</formula>
    </cfRule>
    <cfRule type="cellIs" dxfId="10" priority="80" operator="between">
      <formula>0.6</formula>
      <formula>0.75</formula>
    </cfRule>
    <cfRule type="cellIs" dxfId="11" priority="81" operator="greaterThan">
      <formula>0.75</formula>
    </cfRule>
  </conditionalFormatting>
  <conditionalFormatting sqref="P502:S502">
    <cfRule type="cellIs" dxfId="9" priority="76" operator="lessThanOrEqual">
      <formula>0.6</formula>
    </cfRule>
    <cfRule type="cellIs" dxfId="10" priority="77" operator="between">
      <formula>0.6</formula>
      <formula>0.75</formula>
    </cfRule>
    <cfRule type="cellIs" dxfId="11" priority="78" operator="greaterThan">
      <formula>0.75</formula>
    </cfRule>
  </conditionalFormatting>
  <conditionalFormatting sqref="P503:S503">
    <cfRule type="cellIs" dxfId="9" priority="73" operator="lessThanOrEqual">
      <formula>0.6</formula>
    </cfRule>
    <cfRule type="cellIs" dxfId="10" priority="74" operator="between">
      <formula>0.6</formula>
      <formula>0.75</formula>
    </cfRule>
    <cfRule type="cellIs" dxfId="11" priority="75" operator="greaterThan">
      <formula>0.75</formula>
    </cfRule>
  </conditionalFormatting>
  <conditionalFormatting sqref="P504:S504">
    <cfRule type="cellIs" dxfId="9" priority="70" operator="lessThanOrEqual">
      <formula>0.6</formula>
    </cfRule>
    <cfRule type="cellIs" dxfId="10" priority="71" operator="between">
      <formula>0.6</formula>
      <formula>0.75</formula>
    </cfRule>
    <cfRule type="cellIs" dxfId="11" priority="72" operator="greaterThan">
      <formula>0.75</formula>
    </cfRule>
  </conditionalFormatting>
  <conditionalFormatting sqref="P506:S506">
    <cfRule type="cellIs" dxfId="9" priority="64" operator="lessThanOrEqual">
      <formula>0.6</formula>
    </cfRule>
    <cfRule type="cellIs" dxfId="10" priority="65" operator="between">
      <formula>0.6</formula>
      <formula>0.75</formula>
    </cfRule>
    <cfRule type="cellIs" dxfId="11" priority="66" operator="greaterThan">
      <formula>0.75</formula>
    </cfRule>
  </conditionalFormatting>
  <conditionalFormatting sqref="P508:S508">
    <cfRule type="cellIs" dxfId="9" priority="58" operator="lessThanOrEqual">
      <formula>0.6</formula>
    </cfRule>
    <cfRule type="cellIs" dxfId="10" priority="59" operator="between">
      <formula>0.6</formula>
      <formula>0.75</formula>
    </cfRule>
    <cfRule type="cellIs" dxfId="11" priority="60" operator="greaterThan">
      <formula>0.75</formula>
    </cfRule>
  </conditionalFormatting>
  <conditionalFormatting sqref="P509:S509">
    <cfRule type="cellIs" dxfId="9" priority="55" operator="lessThanOrEqual">
      <formula>0.6</formula>
    </cfRule>
    <cfRule type="cellIs" dxfId="10" priority="56" operator="between">
      <formula>0.6</formula>
      <formula>0.75</formula>
    </cfRule>
    <cfRule type="cellIs" dxfId="11" priority="57" operator="greaterThan">
      <formula>0.75</formula>
    </cfRule>
  </conditionalFormatting>
  <conditionalFormatting sqref="P510:S510">
    <cfRule type="cellIs" dxfId="9" priority="52" operator="lessThanOrEqual">
      <formula>0.6</formula>
    </cfRule>
    <cfRule type="cellIs" dxfId="10" priority="53" operator="between">
      <formula>0.6</formula>
      <formula>0.75</formula>
    </cfRule>
    <cfRule type="cellIs" dxfId="11" priority="54" operator="greaterThan">
      <formula>0.75</formula>
    </cfRule>
  </conditionalFormatting>
  <conditionalFormatting sqref="P512:S512">
    <cfRule type="cellIs" dxfId="9" priority="49" operator="lessThanOrEqual">
      <formula>0.6</formula>
    </cfRule>
    <cfRule type="cellIs" dxfId="10" priority="50" operator="between">
      <formula>0.6</formula>
      <formula>0.75</formula>
    </cfRule>
    <cfRule type="cellIs" dxfId="11" priority="51" operator="greaterThan">
      <formula>0.75</formula>
    </cfRule>
  </conditionalFormatting>
  <conditionalFormatting sqref="P513:S513">
    <cfRule type="cellIs" dxfId="9" priority="46" operator="lessThanOrEqual">
      <formula>0.6</formula>
    </cfRule>
    <cfRule type="cellIs" dxfId="10" priority="47" operator="between">
      <formula>0.6</formula>
      <formula>0.75</formula>
    </cfRule>
    <cfRule type="cellIs" dxfId="11" priority="48" operator="greaterThan">
      <formula>0.75</formula>
    </cfRule>
  </conditionalFormatting>
  <conditionalFormatting sqref="P516:S516">
    <cfRule type="cellIs" dxfId="9" priority="40" operator="lessThanOrEqual">
      <formula>0.6</formula>
    </cfRule>
    <cfRule type="cellIs" dxfId="10" priority="41" operator="between">
      <formula>0.6</formula>
      <formula>0.75</formula>
    </cfRule>
    <cfRule type="cellIs" dxfId="11" priority="42" operator="greaterThan">
      <formula>0.75</formula>
    </cfRule>
  </conditionalFormatting>
  <conditionalFormatting sqref="P517:S517">
    <cfRule type="cellIs" dxfId="9" priority="37" operator="lessThanOrEqual">
      <formula>0.6</formula>
    </cfRule>
    <cfRule type="cellIs" dxfId="10" priority="38" operator="between">
      <formula>0.6</formula>
      <formula>0.75</formula>
    </cfRule>
    <cfRule type="cellIs" dxfId="11" priority="39" operator="greaterThan">
      <formula>0.75</formula>
    </cfRule>
  </conditionalFormatting>
  <conditionalFormatting sqref="P518:S518">
    <cfRule type="cellIs" dxfId="9" priority="34" operator="lessThanOrEqual">
      <formula>0.6</formula>
    </cfRule>
    <cfRule type="cellIs" dxfId="10" priority="35" operator="between">
      <formula>0.6</formula>
      <formula>0.75</formula>
    </cfRule>
    <cfRule type="cellIs" dxfId="11" priority="36" operator="greaterThan">
      <formula>0.75</formula>
    </cfRule>
  </conditionalFormatting>
  <conditionalFormatting sqref="P520:S520">
    <cfRule type="cellIs" dxfId="9" priority="28" operator="lessThanOrEqual">
      <formula>0.6</formula>
    </cfRule>
    <cfRule type="cellIs" dxfId="10" priority="29" operator="between">
      <formula>0.6</formula>
      <formula>0.75</formula>
    </cfRule>
    <cfRule type="cellIs" dxfId="11" priority="30" operator="greaterThan">
      <formula>0.75</formula>
    </cfRule>
  </conditionalFormatting>
  <conditionalFormatting sqref="P521:S521">
    <cfRule type="cellIs" dxfId="9" priority="25" operator="lessThanOrEqual">
      <formula>0.6</formula>
    </cfRule>
    <cfRule type="cellIs" dxfId="10" priority="26" operator="between">
      <formula>0.6</formula>
      <formula>0.75</formula>
    </cfRule>
    <cfRule type="cellIs" dxfId="11" priority="27" operator="greaterThan">
      <formula>0.75</formula>
    </cfRule>
  </conditionalFormatting>
  <conditionalFormatting sqref="P525:S525">
    <cfRule type="cellIs" dxfId="11" priority="13" operator="greaterThan">
      <formula>0.75</formula>
    </cfRule>
    <cfRule type="cellIs" dxfId="10" priority="14" operator="between">
      <formula>0.6</formula>
      <formula>0.75</formula>
    </cfRule>
    <cfRule type="cellIs" dxfId="9" priority="15" operator="lessThanOrEqual">
      <formula>0.6</formula>
    </cfRule>
  </conditionalFormatting>
  <conditionalFormatting sqref="N302:N303">
    <cfRule type="containsText" dxfId="0" priority="555" operator="between" text="football">
      <formula>NOT(ISERROR(SEARCH("football",N302)))</formula>
    </cfRule>
  </conditionalFormatting>
  <conditionalFormatting sqref="S478:S479">
    <cfRule type="cellIs" dxfId="9" priority="136" operator="lessThanOrEqual">
      <formula>0.6</formula>
    </cfRule>
    <cfRule type="cellIs" dxfId="10" priority="137" operator="between">
      <formula>0.6</formula>
      <formula>0.75</formula>
    </cfRule>
    <cfRule type="cellIs" dxfId="11" priority="138" operator="greaterThan">
      <formula>0.75</formula>
    </cfRule>
  </conditionalFormatting>
  <conditionalFormatting sqref="S481:S482">
    <cfRule type="cellIs" dxfId="9" priority="133" operator="lessThanOrEqual">
      <formula>0.6</formula>
    </cfRule>
    <cfRule type="cellIs" dxfId="10" priority="134" operator="between">
      <formula>0.6</formula>
      <formula>0.75</formula>
    </cfRule>
    <cfRule type="cellIs" dxfId="11" priority="135" operator="greaterThan">
      <formula>0.75</formula>
    </cfRule>
  </conditionalFormatting>
  <conditionalFormatting sqref="M1:M1244 M1253:M4011 L2280:L2339">
    <cfRule type="containsText" dxfId="0" priority="1195" operator="between" text="football">
      <formula>NOT(ISERROR(SEARCH("football",L1)))</formula>
    </cfRule>
    <cfRule type="containsText" dxfId="1" priority="1196" operator="between" text="baseball">
      <formula>NOT(ISERROR(SEARCH("baseball",L1)))</formula>
    </cfRule>
    <cfRule type="containsText" dxfId="2" priority="1197" operator="between" text="basketball">
      <formula>NOT(ISERROR(SEARCH("basketball",L1)))</formula>
    </cfRule>
    <cfRule type="containsText" dxfId="3" priority="1198" operator="between" text="pokemon">
      <formula>NOT(ISERROR(SEARCH("pokemon",L1)))</formula>
    </cfRule>
  </conditionalFormatting>
  <conditionalFormatting sqref="O1:R4">
    <cfRule type="cellIs" dxfId="9" priority="1192" operator="lessThanOrEqual">
      <formula>0.6</formula>
    </cfRule>
    <cfRule type="cellIs" dxfId="10" priority="1193" operator="between">
      <formula>0.6</formula>
      <formula>0.75</formula>
    </cfRule>
    <cfRule type="cellIs" dxfId="11" priority="1194" operator="greaterThan">
      <formula>0.75</formula>
    </cfRule>
  </conditionalFormatting>
  <conditionalFormatting sqref="O27:P27 R27:S27">
    <cfRule type="cellIs" dxfId="11" priority="1180" operator="greaterThan">
      <formula>0.75</formula>
    </cfRule>
    <cfRule type="cellIs" dxfId="10" priority="1181" operator="between">
      <formula>0.6</formula>
      <formula>0.75</formula>
    </cfRule>
    <cfRule type="cellIs" dxfId="9" priority="1182" operator="lessThanOrEqual">
      <formula>0.6</formula>
    </cfRule>
  </conditionalFormatting>
  <conditionalFormatting sqref="O38:P38 R38:S38">
    <cfRule type="cellIs" dxfId="11" priority="1147" operator="greaterThan">
      <formula>0.75</formula>
    </cfRule>
    <cfRule type="cellIs" dxfId="10" priority="1148" operator="between">
      <formula>0.6</formula>
      <formula>0.75</formula>
    </cfRule>
    <cfRule type="cellIs" dxfId="9" priority="1149" operator="lessThanOrEqual">
      <formula>0.6</formula>
    </cfRule>
  </conditionalFormatting>
  <conditionalFormatting sqref="O44 P44:P45 R44:S44">
    <cfRule type="cellIs" dxfId="11" priority="1135" operator="greaterThan">
      <formula>0.75</formula>
    </cfRule>
    <cfRule type="cellIs" dxfId="10" priority="1136" operator="between">
      <formula>0.6</formula>
      <formula>0.75</formula>
    </cfRule>
    <cfRule type="cellIs" dxfId="9" priority="1137" operator="lessThanOrEqual">
      <formula>0.6</formula>
    </cfRule>
  </conditionalFormatting>
  <conditionalFormatting sqref="O45 Q45:S45">
    <cfRule type="cellIs" dxfId="11" priority="1132" operator="greaterThan">
      <formula>0.75</formula>
    </cfRule>
    <cfRule type="cellIs" dxfId="10" priority="1133" operator="between">
      <formula>0.6</formula>
      <formula>0.75</formula>
    </cfRule>
    <cfRule type="cellIs" dxfId="9" priority="1134" operator="lessThanOrEqual">
      <formula>0.6</formula>
    </cfRule>
  </conditionalFormatting>
  <conditionalFormatting sqref="Q46:S47">
    <cfRule type="cellIs" dxfId="11" priority="1129" operator="greaterThan">
      <formula>0.75</formula>
    </cfRule>
    <cfRule type="cellIs" dxfId="10" priority="1130" operator="between">
      <formula>0.6</formula>
      <formula>0.75</formula>
    </cfRule>
    <cfRule type="cellIs" dxfId="9" priority="1131" operator="lessThanOrEqual">
      <formula>0.6</formula>
    </cfRule>
  </conditionalFormatting>
  <conditionalFormatting sqref="O49:P49 R49:S49">
    <cfRule type="cellIs" dxfId="11" priority="1123" operator="greaterThan">
      <formula>0.75</formula>
    </cfRule>
    <cfRule type="cellIs" dxfId="10" priority="1124" operator="between">
      <formula>0.6</formula>
      <formula>0.75</formula>
    </cfRule>
    <cfRule type="cellIs" dxfId="9" priority="1125" operator="lessThanOrEqual">
      <formula>0.6</formula>
    </cfRule>
  </conditionalFormatting>
  <conditionalFormatting sqref="Q50 R50:S51 O51:P51">
    <cfRule type="cellIs" dxfId="11" priority="1120" operator="greaterThan">
      <formula>0.75</formula>
    </cfRule>
    <cfRule type="cellIs" dxfId="10" priority="1121" operator="between">
      <formula>0.6</formula>
      <formula>0.75</formula>
    </cfRule>
    <cfRule type="cellIs" dxfId="9" priority="1122" operator="lessThanOrEqual">
      <formula>0.6</formula>
    </cfRule>
  </conditionalFormatting>
  <conditionalFormatting sqref="O52 R52:S52">
    <cfRule type="cellIs" dxfId="11" priority="1117" operator="greaterThan">
      <formula>0.75</formula>
    </cfRule>
    <cfRule type="cellIs" dxfId="10" priority="1118" operator="between">
      <formula>0.6</formula>
      <formula>0.75</formula>
    </cfRule>
    <cfRule type="cellIs" dxfId="9" priority="1119" operator="lessThanOrEqual">
      <formula>0.6</formula>
    </cfRule>
  </conditionalFormatting>
  <conditionalFormatting sqref="O56 R56:S56">
    <cfRule type="cellIs" dxfId="9" priority="1105" operator="lessThanOrEqual">
      <formula>0.6</formula>
    </cfRule>
    <cfRule type="cellIs" dxfId="10" priority="1106" operator="between">
      <formula>0.6</formula>
      <formula>0.75</formula>
    </cfRule>
    <cfRule type="cellIs" dxfId="11" priority="1107" operator="greaterThan">
      <formula>0.75</formula>
    </cfRule>
  </conditionalFormatting>
  <conditionalFormatting sqref="P57:S58">
    <cfRule type="cellIs" dxfId="9" priority="1102" operator="lessThanOrEqual">
      <formula>0.6</formula>
    </cfRule>
    <cfRule type="cellIs" dxfId="10" priority="1103" operator="between">
      <formula>0.6</formula>
      <formula>0.75</formula>
    </cfRule>
    <cfRule type="cellIs" dxfId="11" priority="1104" operator="greaterThan">
      <formula>0.75</formula>
    </cfRule>
  </conditionalFormatting>
  <conditionalFormatting sqref="O59:P59 R59:S59">
    <cfRule type="cellIs" dxfId="9" priority="1099" operator="lessThanOrEqual">
      <formula>0.6</formula>
    </cfRule>
    <cfRule type="cellIs" dxfId="10" priority="1100" operator="between">
      <formula>0.6</formula>
      <formula>0.75</formula>
    </cfRule>
    <cfRule type="cellIs" dxfId="11" priority="1101" operator="greaterThan">
      <formula>0.75</formula>
    </cfRule>
  </conditionalFormatting>
  <conditionalFormatting sqref="O62 Q62:S62">
    <cfRule type="cellIs" dxfId="11" priority="1090" operator="greaterThan">
      <formula>0.75</formula>
    </cfRule>
    <cfRule type="cellIs" dxfId="10" priority="1091" operator="between">
      <formula>0.6</formula>
      <formula>0.75</formula>
    </cfRule>
    <cfRule type="cellIs" dxfId="9" priority="1092" operator="lessThanOrEqual">
      <formula>0.6</formula>
    </cfRule>
  </conditionalFormatting>
  <conditionalFormatting sqref="O63 Q63:S63">
    <cfRule type="cellIs" dxfId="11" priority="1087" operator="greaterThan">
      <formula>0.75</formula>
    </cfRule>
    <cfRule type="cellIs" dxfId="10" priority="1088" operator="between">
      <formula>0.6</formula>
      <formula>0.75</formula>
    </cfRule>
    <cfRule type="cellIs" dxfId="9" priority="1089" operator="lessThanOrEqual">
      <formula>0.6</formula>
    </cfRule>
  </conditionalFormatting>
  <conditionalFormatting sqref="O65:P65 R65:S65">
    <cfRule type="cellIs" dxfId="11" priority="1081" operator="greaterThan">
      <formula>0.75</formula>
    </cfRule>
    <cfRule type="cellIs" dxfId="10" priority="1082" operator="between">
      <formula>0.6</formula>
      <formula>0.75</formula>
    </cfRule>
    <cfRule type="cellIs" dxfId="9" priority="1083" operator="lessThanOrEqual">
      <formula>0.6</formula>
    </cfRule>
  </conditionalFormatting>
  <conditionalFormatting sqref="O67:P67 R67:S67">
    <cfRule type="cellIs" dxfId="11" priority="1075" operator="greaterThan">
      <formula>0.75</formula>
    </cfRule>
    <cfRule type="cellIs" dxfId="10" priority="1076" operator="between">
      <formula>0.6</formula>
      <formula>0.75</formula>
    </cfRule>
    <cfRule type="cellIs" dxfId="9" priority="1077" operator="lessThanOrEqual">
      <formula>0.6</formula>
    </cfRule>
  </conditionalFormatting>
  <conditionalFormatting sqref="Q71:S72">
    <cfRule type="cellIs" dxfId="11" priority="1063" operator="greaterThan">
      <formula>0.75</formula>
    </cfRule>
    <cfRule type="cellIs" dxfId="10" priority="1064" operator="between">
      <formula>0.6</formula>
      <formula>0.75</formula>
    </cfRule>
    <cfRule type="cellIs" dxfId="9" priority="1065" operator="lessThanOrEqual">
      <formula>0.6</formula>
    </cfRule>
  </conditionalFormatting>
  <conditionalFormatting sqref="O73:P73 R73:S73">
    <cfRule type="cellIs" dxfId="11" priority="1060" operator="greaterThan">
      <formula>0.75</formula>
    </cfRule>
    <cfRule type="cellIs" dxfId="10" priority="1061" operator="between">
      <formula>0.6</formula>
      <formula>0.75</formula>
    </cfRule>
    <cfRule type="cellIs" dxfId="9" priority="1062" operator="lessThanOrEqual">
      <formula>0.6</formula>
    </cfRule>
  </conditionalFormatting>
  <conditionalFormatting sqref="Q74:S76">
    <cfRule type="cellIs" dxfId="11" priority="1057" operator="greaterThan">
      <formula>0.75</formula>
    </cfRule>
    <cfRule type="cellIs" dxfId="10" priority="1058" operator="between">
      <formula>0.6</formula>
      <formula>0.75</formula>
    </cfRule>
    <cfRule type="cellIs" dxfId="9" priority="1059" operator="lessThanOrEqual">
      <formula>0.6</formula>
    </cfRule>
  </conditionalFormatting>
  <conditionalFormatting sqref="O77:P77 R77:S77">
    <cfRule type="cellIs" dxfId="11" priority="1054" operator="greaterThan">
      <formula>0.75</formula>
    </cfRule>
    <cfRule type="cellIs" dxfId="10" priority="1055" operator="between">
      <formula>0.6</formula>
      <formula>0.75</formula>
    </cfRule>
    <cfRule type="cellIs" dxfId="9" priority="1056" operator="lessThanOrEqual">
      <formula>0.6</formula>
    </cfRule>
  </conditionalFormatting>
  <conditionalFormatting sqref="O78:O79 P78 R78:S78">
    <cfRule type="cellIs" dxfId="11" priority="1051" operator="greaterThan">
      <formula>0.75</formula>
    </cfRule>
    <cfRule type="cellIs" dxfId="10" priority="1052" operator="between">
      <formula>0.6</formula>
      <formula>0.75</formula>
    </cfRule>
    <cfRule type="cellIs" dxfId="9" priority="1053" operator="lessThanOrEqual">
      <formula>0.6</formula>
    </cfRule>
  </conditionalFormatting>
  <conditionalFormatting sqref="O80:P80 R80:S80">
    <cfRule type="cellIs" dxfId="11" priority="1045" operator="greaterThan">
      <formula>0.75</formula>
    </cfRule>
    <cfRule type="cellIs" dxfId="10" priority="1046" operator="between">
      <formula>0.6</formula>
      <formula>0.75</formula>
    </cfRule>
    <cfRule type="cellIs" dxfId="9" priority="1047" operator="lessThanOrEqual">
      <formula>0.6</formula>
    </cfRule>
  </conditionalFormatting>
  <conditionalFormatting sqref="O81:P82 R81:S82">
    <cfRule type="cellIs" dxfId="11" priority="1042" operator="greaterThan">
      <formula>0.75</formula>
    </cfRule>
    <cfRule type="cellIs" dxfId="10" priority="1043" operator="between">
      <formula>0.6</formula>
      <formula>0.75</formula>
    </cfRule>
    <cfRule type="cellIs" dxfId="9" priority="1044" operator="lessThanOrEqual">
      <formula>0.6</formula>
    </cfRule>
  </conditionalFormatting>
  <conditionalFormatting sqref="O84:P84 R84:S84">
    <cfRule type="cellIs" dxfId="11" priority="1036" operator="greaterThan">
      <formula>0.75</formula>
    </cfRule>
    <cfRule type="cellIs" dxfId="10" priority="1037" operator="between">
      <formula>0.6</formula>
      <formula>0.75</formula>
    </cfRule>
    <cfRule type="cellIs" dxfId="9" priority="1038" operator="lessThanOrEqual">
      <formula>0.6</formula>
    </cfRule>
  </conditionalFormatting>
  <conditionalFormatting sqref="O85:P85 R85:S85">
    <cfRule type="cellIs" dxfId="11" priority="1033" operator="greaterThan">
      <formula>0.75</formula>
    </cfRule>
    <cfRule type="cellIs" dxfId="10" priority="1034" operator="between">
      <formula>0.6</formula>
      <formula>0.75</formula>
    </cfRule>
    <cfRule type="cellIs" dxfId="9" priority="1035" operator="lessThanOrEqual">
      <formula>0.6</formula>
    </cfRule>
  </conditionalFormatting>
  <conditionalFormatting sqref="O86:P86 R86:S86">
    <cfRule type="cellIs" dxfId="11" priority="1030" operator="greaterThan">
      <formula>0.75</formula>
    </cfRule>
    <cfRule type="cellIs" dxfId="10" priority="1031" operator="between">
      <formula>0.6</formula>
      <formula>0.75</formula>
    </cfRule>
    <cfRule type="cellIs" dxfId="9" priority="1032" operator="lessThanOrEqual">
      <formula>0.6</formula>
    </cfRule>
  </conditionalFormatting>
  <conditionalFormatting sqref="O87:P87 R87:S87">
    <cfRule type="cellIs" dxfId="11" priority="1027" operator="greaterThan">
      <formula>0.75</formula>
    </cfRule>
    <cfRule type="cellIs" dxfId="10" priority="1028" operator="between">
      <formula>0.6</formula>
      <formula>0.75</formula>
    </cfRule>
    <cfRule type="cellIs" dxfId="9" priority="1029" operator="lessThanOrEqual">
      <formula>0.6</formula>
    </cfRule>
  </conditionalFormatting>
  <conditionalFormatting sqref="O88:P88 R88:S88">
    <cfRule type="cellIs" dxfId="11" priority="1024" operator="greaterThan">
      <formula>0.75</formula>
    </cfRule>
    <cfRule type="cellIs" dxfId="10" priority="1025" operator="between">
      <formula>0.6</formula>
      <formula>0.75</formula>
    </cfRule>
    <cfRule type="cellIs" dxfId="9" priority="1026" operator="lessThanOrEqual">
      <formula>0.6</formula>
    </cfRule>
  </conditionalFormatting>
  <conditionalFormatting sqref="O89:P89 R89:S89">
    <cfRule type="cellIs" dxfId="11" priority="1021" operator="greaterThan">
      <formula>0.75</formula>
    </cfRule>
    <cfRule type="cellIs" dxfId="10" priority="1022" operator="between">
      <formula>0.6</formula>
      <formula>0.75</formula>
    </cfRule>
    <cfRule type="cellIs" dxfId="9" priority="1023" operator="lessThanOrEqual">
      <formula>0.6</formula>
    </cfRule>
  </conditionalFormatting>
  <conditionalFormatting sqref="O90:P90 R90:S90">
    <cfRule type="cellIs" dxfId="11" priority="1018" operator="greaterThan">
      <formula>0.75</formula>
    </cfRule>
    <cfRule type="cellIs" dxfId="10" priority="1019" operator="between">
      <formula>0.6</formula>
      <formula>0.75</formula>
    </cfRule>
    <cfRule type="cellIs" dxfId="9" priority="1020" operator="lessThanOrEqual">
      <formula>0.6</formula>
    </cfRule>
  </conditionalFormatting>
  <conditionalFormatting sqref="O91:P91 R91:S91">
    <cfRule type="cellIs" dxfId="11" priority="1015" operator="greaterThan">
      <formula>0.75</formula>
    </cfRule>
    <cfRule type="cellIs" dxfId="10" priority="1016" operator="between">
      <formula>0.6</formula>
      <formula>0.75</formula>
    </cfRule>
    <cfRule type="cellIs" dxfId="9" priority="1017" operator="lessThanOrEqual">
      <formula>0.6</formula>
    </cfRule>
  </conditionalFormatting>
  <conditionalFormatting sqref="O93:P93 R93:S93">
    <cfRule type="cellIs" dxfId="11" priority="1009" operator="greaterThan">
      <formula>0.75</formula>
    </cfRule>
    <cfRule type="cellIs" dxfId="10" priority="1010" operator="between">
      <formula>0.6</formula>
      <formula>0.75</formula>
    </cfRule>
    <cfRule type="cellIs" dxfId="9" priority="1011" operator="lessThanOrEqual">
      <formula>0.6</formula>
    </cfRule>
  </conditionalFormatting>
  <conditionalFormatting sqref="O94:P94 R94:S94">
    <cfRule type="cellIs" dxfId="11" priority="1006" operator="greaterThan">
      <formula>0.75</formula>
    </cfRule>
    <cfRule type="cellIs" dxfId="10" priority="1007" operator="between">
      <formula>0.6</formula>
      <formula>0.75</formula>
    </cfRule>
    <cfRule type="cellIs" dxfId="9" priority="1008" operator="lessThanOrEqual">
      <formula>0.6</formula>
    </cfRule>
  </conditionalFormatting>
  <conditionalFormatting sqref="O95:P95 R95:S95">
    <cfRule type="cellIs" dxfId="11" priority="1003" operator="greaterThan">
      <formula>0.75</formula>
    </cfRule>
    <cfRule type="cellIs" dxfId="10" priority="1004" operator="between">
      <formula>0.6</formula>
      <formula>0.75</formula>
    </cfRule>
    <cfRule type="cellIs" dxfId="9" priority="1005" operator="lessThanOrEqual">
      <formula>0.6</formula>
    </cfRule>
  </conditionalFormatting>
  <conditionalFormatting sqref="P96:P97 Q96 R96:S97 O97">
    <cfRule type="cellIs" dxfId="11" priority="1000" operator="greaterThan">
      <formula>0.75</formula>
    </cfRule>
    <cfRule type="cellIs" dxfId="10" priority="1001" operator="between">
      <formula>0.6</formula>
      <formula>0.75</formula>
    </cfRule>
    <cfRule type="cellIs" dxfId="9" priority="1002" operator="lessThanOrEqual">
      <formula>0.6</formula>
    </cfRule>
  </conditionalFormatting>
  <conditionalFormatting sqref="O99:P99 R99:S99">
    <cfRule type="cellIs" dxfId="11" priority="994" operator="greaterThan">
      <formula>0.75</formula>
    </cfRule>
    <cfRule type="cellIs" dxfId="10" priority="995" operator="between">
      <formula>0.6</formula>
      <formula>0.75</formula>
    </cfRule>
    <cfRule type="cellIs" dxfId="9" priority="996" operator="lessThanOrEqual">
      <formula>0.6</formula>
    </cfRule>
  </conditionalFormatting>
  <conditionalFormatting sqref="O100:P100 R100:S100">
    <cfRule type="cellIs" dxfId="11" priority="988" operator="greaterThan">
      <formula>0.75</formula>
    </cfRule>
    <cfRule type="cellIs" dxfId="10" priority="989" operator="between">
      <formula>0.6</formula>
      <formula>0.75</formula>
    </cfRule>
    <cfRule type="cellIs" dxfId="9" priority="990" operator="lessThanOrEqual">
      <formula>0.6</formula>
    </cfRule>
  </conditionalFormatting>
  <conditionalFormatting sqref="O102:P102 R102:S102">
    <cfRule type="cellIs" dxfId="11" priority="985" operator="greaterThan">
      <formula>0.75</formula>
    </cfRule>
    <cfRule type="cellIs" dxfId="10" priority="986" operator="between">
      <formula>0.6</formula>
      <formula>0.75</formula>
    </cfRule>
    <cfRule type="cellIs" dxfId="9" priority="987" operator="lessThanOrEqual">
      <formula>0.6</formula>
    </cfRule>
  </conditionalFormatting>
  <conditionalFormatting sqref="O104:P104 R104:S104">
    <cfRule type="cellIs" dxfId="11" priority="979" operator="greaterThan">
      <formula>0.75</formula>
    </cfRule>
    <cfRule type="cellIs" dxfId="10" priority="980" operator="between">
      <formula>0.6</formula>
      <formula>0.75</formula>
    </cfRule>
    <cfRule type="cellIs" dxfId="9" priority="981" operator="lessThanOrEqual">
      <formula>0.6</formula>
    </cfRule>
  </conditionalFormatting>
  <conditionalFormatting sqref="Q106 R106:S107 O107:P107">
    <cfRule type="cellIs" dxfId="11" priority="973" operator="greaterThan">
      <formula>0.75</formula>
    </cfRule>
    <cfRule type="cellIs" dxfId="10" priority="974" operator="between">
      <formula>0.6</formula>
      <formula>0.75</formula>
    </cfRule>
    <cfRule type="cellIs" dxfId="9" priority="975" operator="lessThanOrEqual">
      <formula>0.6</formula>
    </cfRule>
  </conditionalFormatting>
  <conditionalFormatting sqref="O108:P108 R108:S108">
    <cfRule type="cellIs" dxfId="11" priority="970" operator="greaterThan">
      <formula>0.75</formula>
    </cfRule>
    <cfRule type="cellIs" dxfId="10" priority="971" operator="between">
      <formula>0.6</formula>
      <formula>0.75</formula>
    </cfRule>
    <cfRule type="cellIs" dxfId="9" priority="972" operator="lessThanOrEqual">
      <formula>0.6</formula>
    </cfRule>
  </conditionalFormatting>
  <conditionalFormatting sqref="O110:P110 R110:S110">
    <cfRule type="cellIs" dxfId="11" priority="964" operator="greaterThan">
      <formula>0.75</formula>
    </cfRule>
    <cfRule type="cellIs" dxfId="10" priority="965" operator="between">
      <formula>0.6</formula>
      <formula>0.75</formula>
    </cfRule>
    <cfRule type="cellIs" dxfId="9" priority="966" operator="lessThanOrEqual">
      <formula>0.6</formula>
    </cfRule>
  </conditionalFormatting>
  <conditionalFormatting sqref="O111 R111:S111">
    <cfRule type="cellIs" dxfId="11" priority="961" operator="greaterThan">
      <formula>0.75</formula>
    </cfRule>
    <cfRule type="cellIs" dxfId="10" priority="962" operator="between">
      <formula>0.6</formula>
      <formula>0.75</formula>
    </cfRule>
    <cfRule type="cellIs" dxfId="9" priority="963" operator="lessThanOrEqual">
      <formula>0.6</formula>
    </cfRule>
  </conditionalFormatting>
  <conditionalFormatting sqref="O112:P112 R112:S112">
    <cfRule type="cellIs" dxfId="11" priority="958" operator="greaterThan">
      <formula>0.75</formula>
    </cfRule>
    <cfRule type="cellIs" dxfId="10" priority="959" operator="between">
      <formula>0.6</formula>
      <formula>0.75</formula>
    </cfRule>
    <cfRule type="cellIs" dxfId="9" priority="960" operator="lessThanOrEqual">
      <formula>0.6</formula>
    </cfRule>
  </conditionalFormatting>
  <conditionalFormatting sqref="O113:P113 R113:S113">
    <cfRule type="cellIs" dxfId="11" priority="955" operator="greaterThan">
      <formula>0.75</formula>
    </cfRule>
    <cfRule type="cellIs" dxfId="10" priority="956" operator="between">
      <formula>0.6</formula>
      <formula>0.75</formula>
    </cfRule>
    <cfRule type="cellIs" dxfId="9" priority="957" operator="lessThanOrEqual">
      <formula>0.6</formula>
    </cfRule>
  </conditionalFormatting>
  <conditionalFormatting sqref="O114:P114 R114:S114">
    <cfRule type="cellIs" dxfId="11" priority="952" operator="greaterThan">
      <formula>0.75</formula>
    </cfRule>
    <cfRule type="cellIs" dxfId="10" priority="953" operator="between">
      <formula>0.6</formula>
      <formula>0.75</formula>
    </cfRule>
    <cfRule type="cellIs" dxfId="9" priority="954" operator="lessThanOrEqual">
      <formula>0.6</formula>
    </cfRule>
  </conditionalFormatting>
  <conditionalFormatting sqref="O116:P116 R116:S116">
    <cfRule type="cellIs" dxfId="11" priority="946" operator="greaterThan">
      <formula>0.75</formula>
    </cfRule>
    <cfRule type="cellIs" dxfId="10" priority="947" operator="between">
      <formula>0.6</formula>
      <formula>0.75</formula>
    </cfRule>
    <cfRule type="cellIs" dxfId="9" priority="948" operator="lessThanOrEqual">
      <formula>0.6</formula>
    </cfRule>
  </conditionalFormatting>
  <conditionalFormatting sqref="O119:P119 R119:S119">
    <cfRule type="cellIs" dxfId="11" priority="937" operator="greaterThan">
      <formula>0.75</formula>
    </cfRule>
    <cfRule type="cellIs" dxfId="10" priority="938" operator="between">
      <formula>0.6</formula>
      <formula>0.75</formula>
    </cfRule>
    <cfRule type="cellIs" dxfId="9" priority="939" operator="lessThanOrEqual">
      <formula>0.6</formula>
    </cfRule>
  </conditionalFormatting>
  <conditionalFormatting sqref="O120:P120 R120:S120">
    <cfRule type="cellIs" dxfId="11" priority="934" operator="greaterThan">
      <formula>0.75</formula>
    </cfRule>
    <cfRule type="cellIs" dxfId="10" priority="935" operator="between">
      <formula>0.6</formula>
      <formula>0.75</formula>
    </cfRule>
    <cfRule type="cellIs" dxfId="9" priority="936" operator="lessThanOrEqual">
      <formula>0.6</formula>
    </cfRule>
  </conditionalFormatting>
  <conditionalFormatting sqref="O128:S129">
    <cfRule type="cellIs" dxfId="11" priority="910" operator="greaterThan">
      <formula>0.75</formula>
    </cfRule>
    <cfRule type="cellIs" dxfId="10" priority="911" operator="between">
      <formula>0.6</formula>
      <formula>0.75</formula>
    </cfRule>
    <cfRule type="cellIs" dxfId="9" priority="912" operator="lessThanOrEqual">
      <formula>0.6</formula>
    </cfRule>
  </conditionalFormatting>
  <conditionalFormatting sqref="O130 P130:P131 Q130:S130">
    <cfRule type="cellIs" dxfId="11" priority="907" operator="greaterThan">
      <formula>0.75</formula>
    </cfRule>
    <cfRule type="cellIs" dxfId="10" priority="908" operator="between">
      <formula>0.6</formula>
      <formula>0.75</formula>
    </cfRule>
    <cfRule type="cellIs" dxfId="9" priority="909" operator="lessThanOrEqual">
      <formula>0.6</formula>
    </cfRule>
  </conditionalFormatting>
  <conditionalFormatting sqref="O131 Q131:S131 O138 P138:P139">
    <cfRule type="cellIs" dxfId="11" priority="904" operator="greaterThan">
      <formula>0.75</formula>
    </cfRule>
    <cfRule type="cellIs" dxfId="10" priority="905" operator="between">
      <formula>0.6</formula>
      <formula>0.75</formula>
    </cfRule>
    <cfRule type="cellIs" dxfId="9" priority="906" operator="lessThanOrEqual">
      <formula>0.6</formula>
    </cfRule>
  </conditionalFormatting>
  <conditionalFormatting sqref="O133:P133 R133:S133">
    <cfRule type="cellIs" dxfId="11" priority="898" operator="greaterThan">
      <formula>0.75</formula>
    </cfRule>
    <cfRule type="cellIs" dxfId="10" priority="899" operator="between">
      <formula>0.6</formula>
      <formula>0.75</formula>
    </cfRule>
    <cfRule type="cellIs" dxfId="9" priority="900" operator="lessThanOrEqual">
      <formula>0.6</formula>
    </cfRule>
  </conditionalFormatting>
  <conditionalFormatting sqref="O135:P136 R135:S135">
    <cfRule type="cellIs" dxfId="11" priority="892" operator="greaterThan">
      <formula>0.75</formula>
    </cfRule>
    <cfRule type="cellIs" dxfId="10" priority="893" operator="between">
      <formula>0.6</formula>
      <formula>0.75</formula>
    </cfRule>
    <cfRule type="cellIs" dxfId="9" priority="894" operator="lessThanOrEqual">
      <formula>0.6</formula>
    </cfRule>
  </conditionalFormatting>
  <conditionalFormatting sqref="O137 R137:S137">
    <cfRule type="cellIs" dxfId="11" priority="889" operator="greaterThan">
      <formula>0.75</formula>
    </cfRule>
    <cfRule type="cellIs" dxfId="10" priority="890" operator="between">
      <formula>0.6</formula>
      <formula>0.75</formula>
    </cfRule>
    <cfRule type="cellIs" dxfId="9" priority="891" operator="lessThanOrEqual">
      <formula>0.6</formula>
    </cfRule>
  </conditionalFormatting>
  <conditionalFormatting sqref="O139 Q139:S139">
    <cfRule type="cellIs" dxfId="11" priority="886" operator="greaterThan">
      <formula>0.75</formula>
    </cfRule>
    <cfRule type="cellIs" dxfId="10" priority="887" operator="between">
      <formula>0.6</formula>
      <formula>0.75</formula>
    </cfRule>
    <cfRule type="cellIs" dxfId="9" priority="888" operator="lessThanOrEqual">
      <formula>0.6</formula>
    </cfRule>
  </conditionalFormatting>
  <conditionalFormatting sqref="O140:P140 R140:S140">
    <cfRule type="cellIs" dxfId="11" priority="883" operator="greaterThan">
      <formula>0.75</formula>
    </cfRule>
    <cfRule type="cellIs" dxfId="10" priority="884" operator="between">
      <formula>0.6</formula>
      <formula>0.75</formula>
    </cfRule>
    <cfRule type="cellIs" dxfId="9" priority="885" operator="lessThanOrEqual">
      <formula>0.6</formula>
    </cfRule>
  </conditionalFormatting>
  <conditionalFormatting sqref="O142:P142 R142:S142">
    <cfRule type="cellIs" dxfId="11" priority="877" operator="greaterThan">
      <formula>0.75</formula>
    </cfRule>
    <cfRule type="cellIs" dxfId="10" priority="878" operator="between">
      <formula>0.6</formula>
      <formula>0.75</formula>
    </cfRule>
    <cfRule type="cellIs" dxfId="9" priority="879" operator="lessThanOrEqual">
      <formula>0.6</formula>
    </cfRule>
  </conditionalFormatting>
  <conditionalFormatting sqref="O143:P144 Q143:S143">
    <cfRule type="cellIs" dxfId="11" priority="874" operator="greaterThan">
      <formula>0.75</formula>
    </cfRule>
    <cfRule type="cellIs" dxfId="10" priority="875" operator="between">
      <formula>0.6</formula>
      <formula>0.75</formula>
    </cfRule>
    <cfRule type="cellIs" dxfId="9" priority="876" operator="lessThanOrEqual">
      <formula>0.6</formula>
    </cfRule>
  </conditionalFormatting>
  <conditionalFormatting sqref="O151 Q151:S151">
    <cfRule type="cellIs" dxfId="11" priority="862" operator="greaterThan">
      <formula>0.75</formula>
    </cfRule>
    <cfRule type="cellIs" dxfId="10" priority="863" operator="between">
      <formula>0.6</formula>
      <formula>0.75</formula>
    </cfRule>
    <cfRule type="cellIs" dxfId="9" priority="864" operator="lessThanOrEqual">
      <formula>0.6</formula>
    </cfRule>
  </conditionalFormatting>
  <conditionalFormatting sqref="O152 Q152:S152">
    <cfRule type="cellIs" dxfId="11" priority="859" operator="greaterThan">
      <formula>0.75</formula>
    </cfRule>
    <cfRule type="cellIs" dxfId="10" priority="860" operator="between">
      <formula>0.6</formula>
      <formula>0.75</formula>
    </cfRule>
    <cfRule type="cellIs" dxfId="9" priority="861" operator="lessThanOrEqual">
      <formula>0.6</formula>
    </cfRule>
  </conditionalFormatting>
  <conditionalFormatting sqref="O153 Q153:S153">
    <cfRule type="cellIs" dxfId="11" priority="856" operator="greaterThan">
      <formula>0.75</formula>
    </cfRule>
    <cfRule type="cellIs" dxfId="10" priority="857" operator="between">
      <formula>0.6</formula>
      <formula>0.75</formula>
    </cfRule>
    <cfRule type="cellIs" dxfId="9" priority="858" operator="lessThanOrEqual">
      <formula>0.6</formula>
    </cfRule>
  </conditionalFormatting>
  <conditionalFormatting sqref="O154 Q154:S154">
    <cfRule type="cellIs" dxfId="11" priority="853" operator="greaterThan">
      <formula>0.75</formula>
    </cfRule>
    <cfRule type="cellIs" dxfId="10" priority="854" operator="between">
      <formula>0.6</formula>
      <formula>0.75</formula>
    </cfRule>
    <cfRule type="cellIs" dxfId="9" priority="855" operator="lessThanOrEqual">
      <formula>0.6</formula>
    </cfRule>
  </conditionalFormatting>
  <conditionalFormatting sqref="O156 R156:S156">
    <cfRule type="cellIs" dxfId="11" priority="847" operator="greaterThan">
      <formula>0.75</formula>
    </cfRule>
    <cfRule type="cellIs" dxfId="10" priority="848" operator="between">
      <formula>0.6</formula>
      <formula>0.75</formula>
    </cfRule>
    <cfRule type="cellIs" dxfId="9" priority="849" operator="lessThanOrEqual">
      <formula>0.6</formula>
    </cfRule>
  </conditionalFormatting>
  <conditionalFormatting sqref="O157 R157:S157">
    <cfRule type="cellIs" dxfId="11" priority="844" operator="greaterThan">
      <formula>0.75</formula>
    </cfRule>
    <cfRule type="cellIs" dxfId="10" priority="845" operator="between">
      <formula>0.6</formula>
      <formula>0.75</formula>
    </cfRule>
    <cfRule type="cellIs" dxfId="9" priority="846" operator="lessThanOrEqual">
      <formula>0.6</formula>
    </cfRule>
  </conditionalFormatting>
  <conditionalFormatting sqref="O160 Q160:S160">
    <cfRule type="cellIs" dxfId="11" priority="835" operator="greaterThan">
      <formula>0.75</formula>
    </cfRule>
    <cfRule type="cellIs" dxfId="10" priority="836" operator="between">
      <formula>0.6</formula>
      <formula>0.75</formula>
    </cfRule>
    <cfRule type="cellIs" dxfId="9" priority="837" operator="lessThanOrEqual">
      <formula>0.6</formula>
    </cfRule>
  </conditionalFormatting>
  <conditionalFormatting sqref="O161 Q161:S161">
    <cfRule type="cellIs" dxfId="11" priority="832" operator="greaterThan">
      <formula>0.75</formula>
    </cfRule>
    <cfRule type="cellIs" dxfId="10" priority="833" operator="between">
      <formula>0.6</formula>
      <formula>0.75</formula>
    </cfRule>
    <cfRule type="cellIs" dxfId="9" priority="834" operator="lessThanOrEqual">
      <formula>0.6</formula>
    </cfRule>
  </conditionalFormatting>
  <conditionalFormatting sqref="O162 Q162:S162 O164">
    <cfRule type="cellIs" dxfId="11" priority="829" operator="greaterThan">
      <formula>0.75</formula>
    </cfRule>
    <cfRule type="cellIs" dxfId="10" priority="830" operator="between">
      <formula>0.6</formula>
      <formula>0.75</formula>
    </cfRule>
    <cfRule type="cellIs" dxfId="9" priority="831" operator="lessThanOrEqual">
      <formula>0.6</formula>
    </cfRule>
  </conditionalFormatting>
  <conditionalFormatting sqref="O163 Q163:S163">
    <cfRule type="cellIs" dxfId="11" priority="826" operator="greaterThan">
      <formula>0.75</formula>
    </cfRule>
    <cfRule type="cellIs" dxfId="10" priority="827" operator="between">
      <formula>0.6</formula>
      <formula>0.75</formula>
    </cfRule>
    <cfRule type="cellIs" dxfId="9" priority="828" operator="lessThanOrEqual">
      <formula>0.6</formula>
    </cfRule>
  </conditionalFormatting>
  <conditionalFormatting sqref="O165 Q165:S165">
    <cfRule type="cellIs" dxfId="11" priority="823" operator="greaterThan">
      <formula>0.75</formula>
    </cfRule>
    <cfRule type="cellIs" dxfId="10" priority="824" operator="between">
      <formula>0.6</formula>
      <formula>0.75</formula>
    </cfRule>
    <cfRule type="cellIs" dxfId="9" priority="825" operator="lessThanOrEqual">
      <formula>0.6</formula>
    </cfRule>
  </conditionalFormatting>
  <conditionalFormatting sqref="O166:O167 Q166:S166">
    <cfRule type="cellIs" dxfId="11" priority="820" operator="greaterThan">
      <formula>0.75</formula>
    </cfRule>
    <cfRule type="cellIs" dxfId="10" priority="821" operator="between">
      <formula>0.6</formula>
      <formula>0.75</formula>
    </cfRule>
    <cfRule type="cellIs" dxfId="9" priority="822" operator="lessThanOrEqual">
      <formula>0.6</formula>
    </cfRule>
  </conditionalFormatting>
  <conditionalFormatting sqref="O168:O178 Q168:S168">
    <cfRule type="cellIs" dxfId="11" priority="817" operator="greaterThan">
      <formula>0.75</formula>
    </cfRule>
    <cfRule type="cellIs" dxfId="10" priority="818" operator="between">
      <formula>0.6</formula>
      <formula>0.75</formula>
    </cfRule>
    <cfRule type="cellIs" dxfId="9" priority="819" operator="lessThanOrEqual">
      <formula>0.6</formula>
    </cfRule>
  </conditionalFormatting>
  <conditionalFormatting sqref="O189 Q189:S189">
    <cfRule type="cellIs" dxfId="11" priority="790" operator="greaterThan">
      <formula>0.75</formula>
    </cfRule>
    <cfRule type="cellIs" dxfId="10" priority="791" operator="between">
      <formula>0.6</formula>
      <formula>0.75</formula>
    </cfRule>
    <cfRule type="cellIs" dxfId="9" priority="792" operator="lessThanOrEqual">
      <formula>0.6</formula>
    </cfRule>
  </conditionalFormatting>
  <conditionalFormatting sqref="O195 Q195:S195">
    <cfRule type="cellIs" dxfId="9" priority="784" operator="lessThanOrEqual">
      <formula>0.6</formula>
    </cfRule>
    <cfRule type="cellIs" dxfId="10" priority="785" operator="between">
      <formula>0.6</formula>
      <formula>0.75</formula>
    </cfRule>
    <cfRule type="cellIs" dxfId="11" priority="786" operator="greaterThan">
      <formula>0.75</formula>
    </cfRule>
  </conditionalFormatting>
  <conditionalFormatting sqref="O196 Q196:S196">
    <cfRule type="cellIs" dxfId="9" priority="781" operator="lessThanOrEqual">
      <formula>0.6</formula>
    </cfRule>
    <cfRule type="cellIs" dxfId="10" priority="782" operator="between">
      <formula>0.6</formula>
      <formula>0.75</formula>
    </cfRule>
    <cfRule type="cellIs" dxfId="11" priority="783" operator="greaterThan">
      <formula>0.75</formula>
    </cfRule>
  </conditionalFormatting>
  <conditionalFormatting sqref="O200:O205 Q200:S200">
    <cfRule type="cellIs" dxfId="9" priority="778" operator="lessThanOrEqual">
      <formula>0.6</formula>
    </cfRule>
    <cfRule type="cellIs" dxfId="10" priority="779" operator="between">
      <formula>0.6</formula>
      <formula>0.75</formula>
    </cfRule>
    <cfRule type="cellIs" dxfId="11" priority="780" operator="greaterThan">
      <formula>0.75</formula>
    </cfRule>
  </conditionalFormatting>
  <conditionalFormatting sqref="O206:O207 Q206:S206">
    <cfRule type="cellIs" dxfId="11" priority="769" operator="greaterThan">
      <formula>0.75</formula>
    </cfRule>
    <cfRule type="cellIs" dxfId="10" priority="770" operator="between">
      <formula>0.6</formula>
      <formula>0.75</formula>
    </cfRule>
    <cfRule type="cellIs" dxfId="9" priority="771" operator="lessThanOrEqual">
      <formula>0.6</formula>
    </cfRule>
  </conditionalFormatting>
  <conditionalFormatting sqref="O208:O209 Q208:S209">
    <cfRule type="cellIs" dxfId="11" priority="766" operator="greaterThan">
      <formula>0.75</formula>
    </cfRule>
    <cfRule type="cellIs" dxfId="10" priority="767" operator="between">
      <formula>0.6</formula>
      <formula>0.75</formula>
    </cfRule>
    <cfRule type="cellIs" dxfId="9" priority="768" operator="lessThanOrEqual">
      <formula>0.6</formula>
    </cfRule>
  </conditionalFormatting>
  <conditionalFormatting sqref="O210 Q210:S210">
    <cfRule type="cellIs" dxfId="11" priority="763" operator="greaterThan">
      <formula>0.75</formula>
    </cfRule>
    <cfRule type="cellIs" dxfId="10" priority="764" operator="between">
      <formula>0.6</formula>
      <formula>0.75</formula>
    </cfRule>
    <cfRule type="cellIs" dxfId="9" priority="765" operator="lessThanOrEqual">
      <formula>0.6</formula>
    </cfRule>
  </conditionalFormatting>
  <conditionalFormatting sqref="O211 Q211:S211">
    <cfRule type="cellIs" dxfId="11" priority="760" operator="greaterThan">
      <formula>0.75</formula>
    </cfRule>
    <cfRule type="cellIs" dxfId="10" priority="761" operator="between">
      <formula>0.6</formula>
      <formula>0.75</formula>
    </cfRule>
    <cfRule type="cellIs" dxfId="9" priority="762" operator="lessThanOrEqual">
      <formula>0.6</formula>
    </cfRule>
  </conditionalFormatting>
  <conditionalFormatting sqref="O212:O235 Q212:S212">
    <cfRule type="cellIs" dxfId="11" priority="757" operator="greaterThan">
      <formula>0.75</formula>
    </cfRule>
    <cfRule type="cellIs" dxfId="10" priority="758" operator="between">
      <formula>0.6</formula>
      <formula>0.75</formula>
    </cfRule>
    <cfRule type="cellIs" dxfId="9" priority="759" operator="lessThanOrEqual">
      <formula>0.6</formula>
    </cfRule>
  </conditionalFormatting>
  <conditionalFormatting sqref="P235 Q235:S236 O236:O239">
    <cfRule type="cellIs" dxfId="11" priority="694" operator="greaterThan">
      <formula>0.75</formula>
    </cfRule>
    <cfRule type="cellIs" dxfId="10" priority="695" operator="between">
      <formula>0.6</formula>
      <formula>0.75</formula>
    </cfRule>
    <cfRule type="cellIs" dxfId="9" priority="696" operator="lessThanOrEqual">
      <formula>0.6</formula>
    </cfRule>
  </conditionalFormatting>
  <conditionalFormatting sqref="O240:O243 Q240:S243">
    <cfRule type="cellIs" dxfId="11" priority="682" operator="greaterThan">
      <formula>0.75</formula>
    </cfRule>
    <cfRule type="cellIs" dxfId="10" priority="683" operator="between">
      <formula>0.6</formula>
      <formula>0.75</formula>
    </cfRule>
    <cfRule type="cellIs" dxfId="9" priority="684" operator="lessThanOrEqual">
      <formula>0.6</formula>
    </cfRule>
  </conditionalFormatting>
  <conditionalFormatting sqref="O244 Q244:S244">
    <cfRule type="cellIs" dxfId="11" priority="679" operator="greaterThan">
      <formula>0.75</formula>
    </cfRule>
    <cfRule type="cellIs" dxfId="10" priority="680" operator="between">
      <formula>0.6</formula>
      <formula>0.75</formula>
    </cfRule>
    <cfRule type="cellIs" dxfId="9" priority="681" operator="lessThanOrEqual">
      <formula>0.6</formula>
    </cfRule>
  </conditionalFormatting>
  <conditionalFormatting sqref="O245 Q245:S245">
    <cfRule type="cellIs" dxfId="11" priority="676" operator="greaterThan">
      <formula>0.75</formula>
    </cfRule>
    <cfRule type="cellIs" dxfId="10" priority="677" operator="between">
      <formula>0.6</formula>
      <formula>0.75</formula>
    </cfRule>
    <cfRule type="cellIs" dxfId="9" priority="678" operator="lessThanOrEqual">
      <formula>0.6</formula>
    </cfRule>
  </conditionalFormatting>
  <conditionalFormatting sqref="O246 Q246:S246">
    <cfRule type="cellIs" dxfId="11" priority="673" operator="greaterThan">
      <formula>0.75</formula>
    </cfRule>
    <cfRule type="cellIs" dxfId="10" priority="674" operator="between">
      <formula>0.6</formula>
      <formula>0.75</formula>
    </cfRule>
    <cfRule type="cellIs" dxfId="9" priority="675" operator="lessThanOrEqual">
      <formula>0.6</formula>
    </cfRule>
  </conditionalFormatting>
  <conditionalFormatting sqref="O247:O259 Q247:S247">
    <cfRule type="cellIs" dxfId="11" priority="670" operator="greaterThan">
      <formula>0.75</formula>
    </cfRule>
    <cfRule type="cellIs" dxfId="10" priority="671" operator="between">
      <formula>0.6</formula>
      <formula>0.75</formula>
    </cfRule>
    <cfRule type="cellIs" dxfId="9" priority="672" operator="lessThanOrEqual">
      <formula>0.6</formula>
    </cfRule>
  </conditionalFormatting>
  <conditionalFormatting sqref="O260 Q260:S260">
    <cfRule type="cellIs" dxfId="11" priority="631" operator="greaterThan">
      <formula>0.75</formula>
    </cfRule>
    <cfRule type="cellIs" dxfId="10" priority="632" operator="between">
      <formula>0.6</formula>
      <formula>0.75</formula>
    </cfRule>
    <cfRule type="cellIs" dxfId="9" priority="633" operator="lessThanOrEqual">
      <formula>0.6</formula>
    </cfRule>
  </conditionalFormatting>
  <conditionalFormatting sqref="O261 Q261:S261">
    <cfRule type="cellIs" dxfId="11" priority="628" operator="greaterThan">
      <formula>0.75</formula>
    </cfRule>
    <cfRule type="cellIs" dxfId="10" priority="629" operator="between">
      <formula>0.6</formula>
      <formula>0.75</formula>
    </cfRule>
    <cfRule type="cellIs" dxfId="9" priority="630" operator="lessThanOrEqual">
      <formula>0.6</formula>
    </cfRule>
  </conditionalFormatting>
  <conditionalFormatting sqref="O262 Q262:S262">
    <cfRule type="cellIs" dxfId="11" priority="625" operator="greaterThan">
      <formula>0.75</formula>
    </cfRule>
    <cfRule type="cellIs" dxfId="10" priority="626" operator="between">
      <formula>0.6</formula>
      <formula>0.75</formula>
    </cfRule>
    <cfRule type="cellIs" dxfId="9" priority="627" operator="lessThanOrEqual">
      <formula>0.6</formula>
    </cfRule>
  </conditionalFormatting>
  <conditionalFormatting sqref="O263 Q263:S263">
    <cfRule type="cellIs" dxfId="11" priority="622" operator="greaterThan">
      <formula>0.75</formula>
    </cfRule>
    <cfRule type="cellIs" dxfId="10" priority="623" operator="between">
      <formula>0.6</formula>
      <formula>0.75</formula>
    </cfRule>
    <cfRule type="cellIs" dxfId="9" priority="624" operator="lessThanOrEqual">
      <formula>0.6</formula>
    </cfRule>
  </conditionalFormatting>
  <conditionalFormatting sqref="O264 Q264:S264">
    <cfRule type="cellIs" dxfId="11" priority="619" operator="greaterThan">
      <formula>0.75</formula>
    </cfRule>
    <cfRule type="cellIs" dxfId="10" priority="620" operator="between">
      <formula>0.6</formula>
      <formula>0.75</formula>
    </cfRule>
    <cfRule type="cellIs" dxfId="9" priority="621" operator="lessThanOrEqual">
      <formula>0.6</formula>
    </cfRule>
  </conditionalFormatting>
  <conditionalFormatting sqref="O265 Q265:S265">
    <cfRule type="cellIs" dxfId="11" priority="616" operator="greaterThan">
      <formula>0.75</formula>
    </cfRule>
    <cfRule type="cellIs" dxfId="10" priority="617" operator="between">
      <formula>0.6</formula>
      <formula>0.75</formula>
    </cfRule>
    <cfRule type="cellIs" dxfId="9" priority="618" operator="lessThanOrEqual">
      <formula>0.6</formula>
    </cfRule>
  </conditionalFormatting>
  <conditionalFormatting sqref="O266 Q266:S266">
    <cfRule type="cellIs" dxfId="11" priority="613" operator="greaterThan">
      <formula>0.75</formula>
    </cfRule>
    <cfRule type="cellIs" dxfId="10" priority="614" operator="between">
      <formula>0.6</formula>
      <formula>0.75</formula>
    </cfRule>
    <cfRule type="cellIs" dxfId="9" priority="615" operator="lessThanOrEqual">
      <formula>0.6</formula>
    </cfRule>
  </conditionalFormatting>
  <conditionalFormatting sqref="O267:O275 Q267:S269">
    <cfRule type="cellIs" dxfId="11" priority="610" operator="greaterThan">
      <formula>0.75</formula>
    </cfRule>
    <cfRule type="cellIs" dxfId="10" priority="611" operator="between">
      <formula>0.6</formula>
      <formula>0.75</formula>
    </cfRule>
    <cfRule type="cellIs" dxfId="9" priority="612" operator="lessThanOrEqual">
      <formula>0.6</formula>
    </cfRule>
  </conditionalFormatting>
  <conditionalFormatting sqref="P273:S275">
    <cfRule type="cellIs" dxfId="11" priority="598" operator="greaterThan">
      <formula>0.75</formula>
    </cfRule>
    <cfRule type="cellIs" dxfId="10" priority="599" operator="between">
      <formula>0.6</formula>
      <formula>0.75</formula>
    </cfRule>
    <cfRule type="cellIs" dxfId="9" priority="600" operator="lessThanOrEqual">
      <formula>0.6</formula>
    </cfRule>
  </conditionalFormatting>
  <conditionalFormatting sqref="O276 Q276:S276">
    <cfRule type="cellIs" dxfId="11" priority="595" operator="greaterThan">
      <formula>0.75</formula>
    </cfRule>
    <cfRule type="cellIs" dxfId="10" priority="596" operator="between">
      <formula>0.6</formula>
      <formula>0.75</formula>
    </cfRule>
    <cfRule type="cellIs" dxfId="9" priority="597" operator="lessThanOrEqual">
      <formula>0.6</formula>
    </cfRule>
  </conditionalFormatting>
  <conditionalFormatting sqref="O277 Q277:S277">
    <cfRule type="cellIs" dxfId="11" priority="592" operator="greaterThan">
      <formula>0.75</formula>
    </cfRule>
    <cfRule type="cellIs" dxfId="10" priority="593" operator="between">
      <formula>0.6</formula>
      <formula>0.75</formula>
    </cfRule>
    <cfRule type="cellIs" dxfId="9" priority="594" operator="lessThanOrEqual">
      <formula>0.6</formula>
    </cfRule>
  </conditionalFormatting>
  <conditionalFormatting sqref="O278:O284 Q278:S284">
    <cfRule type="cellIs" dxfId="11" priority="589" operator="greaterThan">
      <formula>0.75</formula>
    </cfRule>
    <cfRule type="cellIs" dxfId="10" priority="590" operator="between">
      <formula>0.6</formula>
      <formula>0.75</formula>
    </cfRule>
    <cfRule type="cellIs" dxfId="9" priority="591" operator="lessThanOrEqual">
      <formula>0.6</formula>
    </cfRule>
  </conditionalFormatting>
  <conditionalFormatting sqref="O285:O290 Q285:S290">
    <cfRule type="cellIs" dxfId="11" priority="586" operator="greaterThan">
      <formula>0.75</formula>
    </cfRule>
    <cfRule type="cellIs" dxfId="10" priority="587" operator="between">
      <formula>0.6</formula>
      <formula>0.75</formula>
    </cfRule>
    <cfRule type="cellIs" dxfId="9" priority="588" operator="lessThanOrEqual">
      <formula>0.6</formula>
    </cfRule>
  </conditionalFormatting>
  <conditionalFormatting sqref="O291:O292 Q291:S292">
    <cfRule type="cellIs" dxfId="11" priority="583" operator="greaterThan">
      <formula>0.75</formula>
    </cfRule>
    <cfRule type="cellIs" dxfId="10" priority="584" operator="between">
      <formula>0.6</formula>
      <formula>0.75</formula>
    </cfRule>
    <cfRule type="cellIs" dxfId="9" priority="585" operator="lessThanOrEqual">
      <formula>0.6</formula>
    </cfRule>
  </conditionalFormatting>
  <conditionalFormatting sqref="O293 Q293:S293">
    <cfRule type="cellIs" dxfId="11" priority="580" operator="greaterThan">
      <formula>0.75</formula>
    </cfRule>
    <cfRule type="cellIs" dxfId="10" priority="581" operator="between">
      <formula>0.6</formula>
      <formula>0.75</formula>
    </cfRule>
    <cfRule type="cellIs" dxfId="9" priority="582" operator="lessThanOrEqual">
      <formula>0.6</formula>
    </cfRule>
  </conditionalFormatting>
  <conditionalFormatting sqref="O294 Q294:S294">
    <cfRule type="cellIs" dxfId="11" priority="577" operator="greaterThan">
      <formula>0.75</formula>
    </cfRule>
    <cfRule type="cellIs" dxfId="10" priority="578" operator="between">
      <formula>0.6</formula>
      <formula>0.75</formula>
    </cfRule>
    <cfRule type="cellIs" dxfId="9" priority="579" operator="lessThanOrEqual">
      <formula>0.6</formula>
    </cfRule>
  </conditionalFormatting>
  <conditionalFormatting sqref="O295:O298 Q295:S298">
    <cfRule type="cellIs" dxfId="11" priority="574" operator="greaterThan">
      <formula>0.75</formula>
    </cfRule>
    <cfRule type="cellIs" dxfId="10" priority="575" operator="between">
      <formula>0.6</formula>
      <formula>0.75</formula>
    </cfRule>
    <cfRule type="cellIs" dxfId="9" priority="576" operator="lessThanOrEqual">
      <formula>0.6</formula>
    </cfRule>
  </conditionalFormatting>
  <conditionalFormatting sqref="N301 N303">
    <cfRule type="containsText" dxfId="1" priority="556" operator="between" text="Baseball">
      <formula>NOT(ISERROR(SEARCH("Baseball",N301)))</formula>
    </cfRule>
    <cfRule type="containsText" dxfId="2" priority="557" operator="between" text="basketball">
      <formula>NOT(ISERROR(SEARCH("basketball",N301)))</formula>
    </cfRule>
  </conditionalFormatting>
  <conditionalFormatting sqref="P302:S303">
    <cfRule type="cellIs" dxfId="11" priority="550" operator="greaterThan">
      <formula>0.75</formula>
    </cfRule>
    <cfRule type="cellIs" dxfId="10" priority="551" operator="between">
      <formula>0.6</formula>
      <formula>0.75</formula>
    </cfRule>
    <cfRule type="cellIs" dxfId="9" priority="552" operator="lessThanOrEqual">
      <formula>0.6</formula>
    </cfRule>
  </conditionalFormatting>
  <conditionalFormatting sqref="P319:S320">
    <cfRule type="cellIs" dxfId="11" priority="472" operator="greaterThan">
      <formula>0.75</formula>
    </cfRule>
    <cfRule type="cellIs" dxfId="10" priority="473" operator="between">
      <formula>0.6</formula>
      <formula>0.75</formula>
    </cfRule>
    <cfRule type="cellIs" dxfId="9" priority="474" operator="lessThanOrEqual">
      <formula>0.6</formula>
    </cfRule>
  </conditionalFormatting>
  <conditionalFormatting sqref="S328:S329 P329:R329">
    <cfRule type="cellIs" dxfId="11" priority="445" operator="greaterThan">
      <formula>0.75</formula>
    </cfRule>
    <cfRule type="cellIs" dxfId="10" priority="446" operator="between">
      <formula>0.6</formula>
      <formula>0.75</formula>
    </cfRule>
    <cfRule type="cellIs" dxfId="9" priority="447" operator="lessThanOrEqual">
      <formula>0.6</formula>
    </cfRule>
  </conditionalFormatting>
  <conditionalFormatting sqref="P344:S353">
    <cfRule type="cellIs" dxfId="11" priority="409" operator="greaterThan">
      <formula>0.75</formula>
    </cfRule>
    <cfRule type="cellIs" dxfId="10" priority="410" operator="between">
      <formula>0.6</formula>
      <formula>0.75</formula>
    </cfRule>
    <cfRule type="cellIs" dxfId="9" priority="411" operator="lessThanOrEqual">
      <formula>0.6</formula>
    </cfRule>
  </conditionalFormatting>
  <conditionalFormatting sqref="P358:S359">
    <cfRule type="cellIs" dxfId="11" priority="400" operator="greaterThan">
      <formula>0.75</formula>
    </cfRule>
    <cfRule type="cellIs" dxfId="10" priority="401" operator="between">
      <formula>0.6</formula>
      <formula>0.75</formula>
    </cfRule>
    <cfRule type="cellIs" dxfId="9" priority="402" operator="lessThanOrEqual">
      <formula>0.6</formula>
    </cfRule>
  </conditionalFormatting>
  <conditionalFormatting sqref="P360:S384">
    <cfRule type="cellIs" dxfId="11" priority="397" operator="greaterThan">
      <formula>0.75</formula>
    </cfRule>
    <cfRule type="cellIs" dxfId="10" priority="398" operator="between">
      <formula>0.6</formula>
      <formula>0.75</formula>
    </cfRule>
    <cfRule type="cellIs" dxfId="9" priority="399" operator="lessThanOrEqual">
      <formula>0.6</formula>
    </cfRule>
  </conditionalFormatting>
  <conditionalFormatting sqref="P386:P392 Q386:S386">
    <cfRule type="cellIs" dxfId="11" priority="394" operator="greaterThan">
      <formula>0.75</formula>
    </cfRule>
    <cfRule type="cellIs" dxfId="10" priority="395" operator="between">
      <formula>0.6</formula>
      <formula>0.75</formula>
    </cfRule>
    <cfRule type="cellIs" dxfId="9" priority="396" operator="lessThanOrEqual">
      <formula>0.6</formula>
    </cfRule>
  </conditionalFormatting>
  <conditionalFormatting sqref="P411:S412">
    <cfRule type="cellIs" dxfId="9" priority="334" operator="lessThanOrEqual">
      <formula>0.6</formula>
    </cfRule>
    <cfRule type="cellIs" dxfId="10" priority="335" operator="between">
      <formula>0.6</formula>
      <formula>0.75</formula>
    </cfRule>
    <cfRule type="cellIs" dxfId="11" priority="336" operator="greaterThan">
      <formula>0.75</formula>
    </cfRule>
  </conditionalFormatting>
  <conditionalFormatting sqref="P426:S427">
    <cfRule type="cellIs" dxfId="9" priority="295" operator="lessThanOrEqual">
      <formula>0.6</formula>
    </cfRule>
    <cfRule type="cellIs" dxfId="10" priority="296" operator="between">
      <formula>0.6</formula>
      <formula>0.75</formula>
    </cfRule>
    <cfRule type="cellIs" dxfId="11" priority="297" operator="greaterThan">
      <formula>0.75</formula>
    </cfRule>
  </conditionalFormatting>
  <conditionalFormatting sqref="P431:S433">
    <cfRule type="cellIs" dxfId="11" priority="286" operator="greaterThan">
      <formula>0.75</formula>
    </cfRule>
    <cfRule type="cellIs" dxfId="10" priority="287" operator="between">
      <formula>0.6</formula>
      <formula>0.75</formula>
    </cfRule>
    <cfRule type="cellIs" dxfId="9" priority="288" operator="lessThanOrEqual">
      <formula>0.6</formula>
    </cfRule>
  </conditionalFormatting>
  <conditionalFormatting sqref="P434:S434 P436:S436">
    <cfRule type="cellIs" dxfId="11" priority="283" operator="greaterThan">
      <formula>0.75</formula>
    </cfRule>
    <cfRule type="cellIs" dxfId="10" priority="284" operator="between">
      <formula>0.6</formula>
      <formula>0.75</formula>
    </cfRule>
    <cfRule type="cellIs" dxfId="9" priority="285" operator="lessThanOrEqual">
      <formula>0.6</formula>
    </cfRule>
  </conditionalFormatting>
  <conditionalFormatting sqref="P446:S447">
    <cfRule type="cellIs" dxfId="11" priority="253" operator="greaterThan">
      <formula>0.75</formula>
    </cfRule>
    <cfRule type="cellIs" dxfId="10" priority="254" operator="between">
      <formula>0.6</formula>
      <formula>0.75</formula>
    </cfRule>
    <cfRule type="cellIs" dxfId="9" priority="255" operator="lessThanOrEqual">
      <formula>0.6</formula>
    </cfRule>
  </conditionalFormatting>
  <conditionalFormatting sqref="P453:S454">
    <cfRule type="cellIs" dxfId="11" priority="235" operator="greaterThan">
      <formula>0.75</formula>
    </cfRule>
    <cfRule type="cellIs" dxfId="10" priority="236" operator="between">
      <formula>0.6</formula>
      <formula>0.75</formula>
    </cfRule>
    <cfRule type="cellIs" dxfId="9" priority="237" operator="lessThanOrEqual">
      <formula>0.6</formula>
    </cfRule>
  </conditionalFormatting>
  <conditionalFormatting sqref="P459 R459:S459">
    <cfRule type="cellIs" dxfId="11" priority="217" operator="greaterThan">
      <formula>0.75</formula>
    </cfRule>
    <cfRule type="cellIs" dxfId="10" priority="218" operator="between">
      <formula>0.6</formula>
      <formula>0.75</formula>
    </cfRule>
    <cfRule type="cellIs" dxfId="9" priority="219" operator="lessThanOrEqual">
      <formula>0.6</formula>
    </cfRule>
  </conditionalFormatting>
  <conditionalFormatting sqref="P461 R461:S461">
    <cfRule type="cellIs" dxfId="11" priority="208" operator="greaterThan">
      <formula>0.75</formula>
    </cfRule>
    <cfRule type="cellIs" dxfId="10" priority="209" operator="between">
      <formula>0.6</formula>
      <formula>0.75</formula>
    </cfRule>
    <cfRule type="cellIs" dxfId="9" priority="210" operator="lessThanOrEqual">
      <formula>0.6</formula>
    </cfRule>
  </conditionalFormatting>
  <conditionalFormatting sqref="P505 R505:S505">
    <cfRule type="cellIs" dxfId="9" priority="67" operator="lessThanOrEqual">
      <formula>0.6</formula>
    </cfRule>
    <cfRule type="cellIs" dxfId="10" priority="68" operator="between">
      <formula>0.6</formula>
      <formula>0.75</formula>
    </cfRule>
    <cfRule type="cellIs" dxfId="11" priority="69" operator="greaterThan">
      <formula>0.75</formula>
    </cfRule>
  </conditionalFormatting>
  <conditionalFormatting sqref="P507 R507:S507">
    <cfRule type="cellIs" dxfId="9" priority="61" operator="lessThanOrEqual">
      <formula>0.6</formula>
    </cfRule>
    <cfRule type="cellIs" dxfId="10" priority="62" operator="between">
      <formula>0.6</formula>
      <formula>0.75</formula>
    </cfRule>
    <cfRule type="cellIs" dxfId="11" priority="63" operator="greaterThan">
      <formula>0.75</formula>
    </cfRule>
  </conditionalFormatting>
  <conditionalFormatting sqref="P514:S515">
    <cfRule type="cellIs" dxfId="9" priority="43" operator="lessThanOrEqual">
      <formula>0.6</formula>
    </cfRule>
    <cfRule type="cellIs" dxfId="10" priority="44" operator="between">
      <formula>0.6</formula>
      <formula>0.75</formula>
    </cfRule>
    <cfRule type="cellIs" dxfId="11" priority="45" operator="greaterThan">
      <formula>0.75</formula>
    </cfRule>
  </conditionalFormatting>
  <conditionalFormatting sqref="P519 R519:S519">
    <cfRule type="cellIs" dxfId="9" priority="31" operator="lessThanOrEqual">
      <formula>0.6</formula>
    </cfRule>
    <cfRule type="cellIs" dxfId="10" priority="32" operator="between">
      <formula>0.6</formula>
      <formula>0.75</formula>
    </cfRule>
    <cfRule type="cellIs" dxfId="11" priority="33" operator="greaterThan">
      <formula>0.75</formula>
    </cfRule>
  </conditionalFormatting>
  <conditionalFormatting sqref="P522 R522:S522">
    <cfRule type="cellIs" dxfId="9" priority="22" operator="lessThanOrEqual">
      <formula>0.6</formula>
    </cfRule>
    <cfRule type="cellIs" dxfId="10" priority="23" operator="between">
      <formula>0.6</formula>
      <formula>0.75</formula>
    </cfRule>
    <cfRule type="cellIs" dxfId="11" priority="24" operator="greaterThan">
      <formula>0.75</formula>
    </cfRule>
  </conditionalFormatting>
  <conditionalFormatting sqref="P523 R523:S523">
    <cfRule type="cellIs" dxfId="9" priority="19" operator="lessThanOrEqual">
      <formula>0.6</formula>
    </cfRule>
    <cfRule type="cellIs" dxfId="10" priority="20" operator="between">
      <formula>0.6</formula>
      <formula>0.75</formula>
    </cfRule>
    <cfRule type="cellIs" dxfId="11" priority="21" operator="greaterThan">
      <formula>0.75</formula>
    </cfRule>
  </conditionalFormatting>
  <conditionalFormatting sqref="P524 R524:S524">
    <cfRule type="cellIs" dxfId="11" priority="16" operator="greaterThan">
      <formula>0.75</formula>
    </cfRule>
    <cfRule type="cellIs" dxfId="10" priority="17" operator="between">
      <formula>0.6</formula>
      <formula>0.75</formula>
    </cfRule>
    <cfRule type="cellIs" dxfId="9" priority="18" operator="lessThanOrEqual">
      <formula>0.6</formula>
    </cfRule>
  </conditionalFormatting>
  <conditionalFormatting sqref="P526 R526:S526">
    <cfRule type="cellIs" dxfId="11" priority="10" operator="greaterThan">
      <formula>0.75</formula>
    </cfRule>
    <cfRule type="cellIs" dxfId="10" priority="11" operator="between">
      <formula>0.6</formula>
      <formula>0.75</formula>
    </cfRule>
    <cfRule type="cellIs" dxfId="9" priority="12" operator="lessThanOrEqual">
      <formula>0.6</formula>
    </cfRule>
  </conditionalFormatting>
  <conditionalFormatting sqref="P527:P528 R527:S528">
    <cfRule type="cellIs" dxfId="11" priority="7" operator="greaterThan">
      <formula>0.75</formula>
    </cfRule>
    <cfRule type="cellIs" dxfId="10" priority="8" operator="between">
      <formula>0.6</formula>
      <formula>0.75</formula>
    </cfRule>
    <cfRule type="cellIs" dxfId="9" priority="9" operator="lessThanOrEqual">
      <formula>0.6</formula>
    </cfRule>
  </conditionalFormatting>
  <conditionalFormatting sqref="P529 R529:S529">
    <cfRule type="cellIs" dxfId="11" priority="4" operator="greaterThan">
      <formula>0.75</formula>
    </cfRule>
    <cfRule type="cellIs" dxfId="10" priority="5" operator="between">
      <formula>0.6</formula>
      <formula>0.75</formula>
    </cfRule>
    <cfRule type="cellIs" dxfId="9" priority="6" operator="lessThanOrEqual">
      <formula>0.6</formula>
    </cfRule>
  </conditionalFormatting>
  <conditionalFormatting sqref="P530 R530:S530">
    <cfRule type="cellIs" dxfId="11" priority="1" operator="greaterThan">
      <formula>0.75</formula>
    </cfRule>
    <cfRule type="cellIs" dxfId="10" priority="2" operator="between">
      <formula>0.6</formula>
      <formula>0.75</formula>
    </cfRule>
    <cfRule type="cellIs" dxfId="9" priority="3" operator="lessThanOrEqual">
      <formula>0.6</formula>
    </cfRule>
  </conditionalFormatting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FF"/>
    <outlinePr summaryBelow="0" summaryRight="0"/>
    <pageSetUpPr fitToPage="1"/>
  </sheetPr>
  <dimension ref="A1:U748"/>
  <sheetViews>
    <sheetView workbookViewId="0">
      <selection activeCell="A1" sqref="A1"/>
    </sheetView>
  </sheetViews>
  <sheetFormatPr defaultColWidth="12.6285714285714" defaultRowHeight="15.75" customHeight="1"/>
  <cols>
    <col min="2" max="2" width="20.8761904761905" customWidth="1"/>
    <col min="3" max="3" width="18.6285714285714" customWidth="1"/>
  </cols>
  <sheetData>
    <row r="1" customHeight="1" spans="1:21">
      <c r="A1" s="1" t="s">
        <v>4857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4784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customHeight="1" spans="7:8">
      <c r="G2" s="151"/>
      <c r="H2" s="11" t="s">
        <v>4858</v>
      </c>
    </row>
    <row r="3" customHeight="1" spans="1:8">
      <c r="A3" s="3">
        <v>1989</v>
      </c>
      <c r="B3" s="3" t="s">
        <v>1072</v>
      </c>
      <c r="C3" s="3" t="s">
        <v>4859</v>
      </c>
      <c r="E3" s="3">
        <v>8</v>
      </c>
      <c r="F3" s="3">
        <v>1</v>
      </c>
      <c r="G3" s="152"/>
      <c r="H3" s="13"/>
    </row>
    <row r="4" customHeight="1" spans="1:8">
      <c r="A4" s="3">
        <v>1987</v>
      </c>
      <c r="B4" s="3" t="s">
        <v>2236</v>
      </c>
      <c r="C4" s="3" t="s">
        <v>4860</v>
      </c>
      <c r="E4" s="3">
        <v>8</v>
      </c>
      <c r="F4" s="3">
        <v>2</v>
      </c>
      <c r="G4" s="152"/>
      <c r="H4" s="15">
        <f>SUM(F3:F709)</f>
        <v>1451</v>
      </c>
    </row>
    <row r="5" customHeight="1" spans="1:8">
      <c r="A5" s="3">
        <v>1987</v>
      </c>
      <c r="B5" s="3" t="s">
        <v>2236</v>
      </c>
      <c r="C5" s="3" t="s">
        <v>4860</v>
      </c>
      <c r="E5" s="3">
        <v>7</v>
      </c>
      <c r="F5" s="3">
        <v>1</v>
      </c>
      <c r="H5" s="6">
        <f>SUM(F3:F506)</f>
        <v>1451</v>
      </c>
    </row>
    <row r="6" customHeight="1" spans="1:8">
      <c r="A6" s="3">
        <v>1988</v>
      </c>
      <c r="B6" s="3" t="s">
        <v>1072</v>
      </c>
      <c r="C6" s="3" t="s">
        <v>4860</v>
      </c>
      <c r="E6" s="3">
        <v>8</v>
      </c>
      <c r="F6" s="3">
        <v>6</v>
      </c>
      <c r="G6" s="3"/>
      <c r="H6" s="3" t="s">
        <v>4861</v>
      </c>
    </row>
    <row r="7" customHeight="1" spans="1:6">
      <c r="A7" s="3">
        <v>1987</v>
      </c>
      <c r="B7" s="3" t="s">
        <v>1072</v>
      </c>
      <c r="C7" s="3" t="s">
        <v>4860</v>
      </c>
      <c r="E7" s="3">
        <v>8</v>
      </c>
      <c r="F7" s="3">
        <v>1</v>
      </c>
    </row>
    <row r="8" customHeight="1" spans="1:6">
      <c r="A8" s="3">
        <v>1987</v>
      </c>
      <c r="B8" s="3" t="s">
        <v>2236</v>
      </c>
      <c r="C8" s="3" t="s">
        <v>4860</v>
      </c>
      <c r="D8" s="3" t="s">
        <v>2065</v>
      </c>
      <c r="E8" s="3">
        <v>6</v>
      </c>
      <c r="F8" s="3">
        <v>1</v>
      </c>
    </row>
    <row r="9" customHeight="1" spans="1:6">
      <c r="A9" s="3">
        <v>1987</v>
      </c>
      <c r="B9" s="3" t="s">
        <v>1072</v>
      </c>
      <c r="C9" s="3" t="s">
        <v>4860</v>
      </c>
      <c r="E9" s="3">
        <v>8</v>
      </c>
      <c r="F9" s="3">
        <v>4</v>
      </c>
    </row>
    <row r="10" customHeight="1" spans="1:6">
      <c r="A10" s="3">
        <v>1987</v>
      </c>
      <c r="B10" s="3" t="s">
        <v>1072</v>
      </c>
      <c r="C10" s="3" t="s">
        <v>4860</v>
      </c>
      <c r="E10" s="3">
        <v>6</v>
      </c>
      <c r="F10" s="3">
        <v>2</v>
      </c>
    </row>
    <row r="11" customHeight="1" spans="1:6">
      <c r="A11" s="3">
        <v>1987</v>
      </c>
      <c r="B11" s="3" t="s">
        <v>1072</v>
      </c>
      <c r="C11" s="3" t="s">
        <v>4860</v>
      </c>
      <c r="D11" s="3" t="s">
        <v>776</v>
      </c>
      <c r="E11" s="3">
        <v>8</v>
      </c>
      <c r="F11" s="3">
        <v>4</v>
      </c>
    </row>
    <row r="12" customHeight="1" spans="1:6">
      <c r="A12" s="3">
        <v>1987</v>
      </c>
      <c r="B12" s="3" t="s">
        <v>1072</v>
      </c>
      <c r="C12" s="3" t="s">
        <v>4860</v>
      </c>
      <c r="D12" s="3" t="s">
        <v>776</v>
      </c>
      <c r="E12" s="3">
        <v>7</v>
      </c>
      <c r="F12" s="3">
        <v>1</v>
      </c>
    </row>
    <row r="13" customHeight="1" spans="1:6">
      <c r="A13" s="3">
        <v>1987</v>
      </c>
      <c r="B13" s="3" t="s">
        <v>1072</v>
      </c>
      <c r="C13" s="3" t="s">
        <v>4860</v>
      </c>
      <c r="D13" s="3" t="s">
        <v>776</v>
      </c>
      <c r="E13" s="3">
        <v>6</v>
      </c>
      <c r="F13" s="3">
        <v>1</v>
      </c>
    </row>
    <row r="14" customHeight="1" spans="1:6">
      <c r="A14" s="3">
        <v>1987</v>
      </c>
      <c r="B14" s="3" t="s">
        <v>2236</v>
      </c>
      <c r="C14" s="3" t="s">
        <v>4860</v>
      </c>
      <c r="E14" s="3">
        <v>8</v>
      </c>
      <c r="F14" s="3">
        <v>1</v>
      </c>
    </row>
    <row r="15" customHeight="1" spans="1:6">
      <c r="A15" s="3">
        <v>1987</v>
      </c>
      <c r="B15" s="3" t="s">
        <v>2236</v>
      </c>
      <c r="C15" s="3" t="s">
        <v>2369</v>
      </c>
      <c r="D15" s="3" t="s">
        <v>2065</v>
      </c>
      <c r="E15" s="3">
        <v>8</v>
      </c>
      <c r="F15" s="3">
        <v>1</v>
      </c>
    </row>
    <row r="16" customHeight="1" spans="1:6">
      <c r="A16" s="3">
        <v>1978</v>
      </c>
      <c r="B16" s="3" t="s">
        <v>4862</v>
      </c>
      <c r="C16" s="3" t="s">
        <v>1446</v>
      </c>
      <c r="E16" s="3">
        <v>8</v>
      </c>
      <c r="F16" s="3">
        <v>2</v>
      </c>
    </row>
    <row r="17" customHeight="1" spans="1:6">
      <c r="A17" s="3">
        <v>2018</v>
      </c>
      <c r="B17" s="3" t="s">
        <v>131</v>
      </c>
      <c r="C17" s="3" t="s">
        <v>737</v>
      </c>
      <c r="E17" s="3">
        <v>10</v>
      </c>
      <c r="F17" s="3">
        <v>3</v>
      </c>
    </row>
    <row r="18" customHeight="1" spans="1:6">
      <c r="A18" s="3">
        <v>1987</v>
      </c>
      <c r="B18" s="3" t="s">
        <v>131</v>
      </c>
      <c r="C18" s="3" t="s">
        <v>1088</v>
      </c>
      <c r="E18" s="3">
        <v>9</v>
      </c>
      <c r="F18" s="3">
        <v>1</v>
      </c>
    </row>
    <row r="19" customHeight="1" spans="1:6">
      <c r="A19" s="3">
        <v>1987</v>
      </c>
      <c r="B19" s="3" t="s">
        <v>166</v>
      </c>
      <c r="C19" s="3" t="s">
        <v>1088</v>
      </c>
      <c r="E19" s="3">
        <v>9</v>
      </c>
      <c r="F19" s="3">
        <v>1</v>
      </c>
    </row>
    <row r="20" customHeight="1" spans="1:6">
      <c r="A20" s="3">
        <v>1987</v>
      </c>
      <c r="B20" s="3" t="s">
        <v>4863</v>
      </c>
      <c r="C20" s="3" t="s">
        <v>4864</v>
      </c>
      <c r="E20" s="3">
        <v>9</v>
      </c>
      <c r="F20" s="3">
        <v>2</v>
      </c>
    </row>
    <row r="21" customHeight="1" spans="1:6">
      <c r="A21" s="3">
        <v>1987</v>
      </c>
      <c r="B21" s="3" t="s">
        <v>166</v>
      </c>
      <c r="C21" s="3" t="s">
        <v>4864</v>
      </c>
      <c r="E21" s="3">
        <v>9</v>
      </c>
      <c r="F21" s="3">
        <v>1</v>
      </c>
    </row>
    <row r="22" customHeight="1" spans="1:6">
      <c r="A22" s="3">
        <v>1987</v>
      </c>
      <c r="B22" s="3" t="s">
        <v>2829</v>
      </c>
      <c r="C22" s="3" t="s">
        <v>4865</v>
      </c>
      <c r="E22" s="3">
        <v>9</v>
      </c>
      <c r="F22" s="3">
        <v>1</v>
      </c>
    </row>
    <row r="23" customHeight="1" spans="1:6">
      <c r="A23" s="3">
        <v>1987</v>
      </c>
      <c r="B23" s="3" t="s">
        <v>2829</v>
      </c>
      <c r="C23" s="3" t="s">
        <v>4865</v>
      </c>
      <c r="E23" s="3">
        <v>8</v>
      </c>
      <c r="F23" s="3">
        <v>6</v>
      </c>
    </row>
    <row r="24" customHeight="1" spans="1:6">
      <c r="A24" s="3">
        <v>1989</v>
      </c>
      <c r="B24" s="3" t="s">
        <v>4866</v>
      </c>
      <c r="C24" s="3" t="s">
        <v>473</v>
      </c>
      <c r="E24" s="3" t="s">
        <v>152</v>
      </c>
      <c r="F24" s="3">
        <v>1</v>
      </c>
    </row>
    <row r="25" customHeight="1" spans="1:6">
      <c r="A25" s="3">
        <v>1989</v>
      </c>
      <c r="B25" s="3" t="s">
        <v>162</v>
      </c>
      <c r="C25" s="3" t="s">
        <v>473</v>
      </c>
      <c r="F25" s="3">
        <v>56</v>
      </c>
    </row>
    <row r="26" customHeight="1" spans="1:6">
      <c r="A26" s="3">
        <v>1980</v>
      </c>
      <c r="B26" s="3" t="s">
        <v>166</v>
      </c>
      <c r="C26" s="3" t="s">
        <v>4867</v>
      </c>
      <c r="E26" s="3">
        <v>7</v>
      </c>
      <c r="F26" s="3">
        <v>2</v>
      </c>
    </row>
    <row r="27" customHeight="1" spans="1:21">
      <c r="A27" s="59">
        <v>2020</v>
      </c>
      <c r="B27" s="59" t="s">
        <v>4862</v>
      </c>
      <c r="C27" s="59" t="s">
        <v>4868</v>
      </c>
      <c r="D27" s="60"/>
      <c r="E27" s="59">
        <v>9</v>
      </c>
      <c r="F27" s="59">
        <v>7</v>
      </c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</row>
    <row r="28" customHeight="1" spans="1:21">
      <c r="A28" s="59">
        <v>2020</v>
      </c>
      <c r="B28" s="59" t="s">
        <v>861</v>
      </c>
      <c r="C28" s="59" t="s">
        <v>4868</v>
      </c>
      <c r="D28" s="60"/>
      <c r="E28" s="59" t="s">
        <v>281</v>
      </c>
      <c r="F28" s="59">
        <v>3</v>
      </c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</row>
    <row r="29" customHeight="1" spans="1:21">
      <c r="A29" s="59">
        <v>2020</v>
      </c>
      <c r="B29" s="59" t="s">
        <v>1967</v>
      </c>
      <c r="C29" s="59" t="s">
        <v>4868</v>
      </c>
      <c r="D29" s="60"/>
      <c r="E29" s="59">
        <v>10</v>
      </c>
      <c r="F29" s="59">
        <v>1</v>
      </c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</row>
    <row r="30" customHeight="1" spans="1:21">
      <c r="A30" s="59">
        <v>2020</v>
      </c>
      <c r="B30" s="59" t="s">
        <v>1034</v>
      </c>
      <c r="C30" s="59" t="s">
        <v>4868</v>
      </c>
      <c r="D30" s="60"/>
      <c r="E30" s="59">
        <v>10</v>
      </c>
      <c r="F30" s="59">
        <v>1</v>
      </c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</row>
    <row r="31" customHeight="1" spans="1:6">
      <c r="A31" s="3">
        <v>1989</v>
      </c>
      <c r="B31" s="3" t="s">
        <v>4866</v>
      </c>
      <c r="C31" s="3" t="s">
        <v>4869</v>
      </c>
      <c r="E31" s="3">
        <v>9</v>
      </c>
      <c r="F31" s="3">
        <v>2</v>
      </c>
    </row>
    <row r="32" customHeight="1" spans="1:6">
      <c r="A32" s="3">
        <v>1987</v>
      </c>
      <c r="B32" s="3" t="s">
        <v>166</v>
      </c>
      <c r="C32" s="3" t="s">
        <v>4869</v>
      </c>
      <c r="E32" s="3">
        <v>9</v>
      </c>
      <c r="F32" s="3">
        <v>1</v>
      </c>
    </row>
    <row r="33" customHeight="1" spans="1:6">
      <c r="A33" s="3">
        <v>1987</v>
      </c>
      <c r="B33" s="3" t="s">
        <v>166</v>
      </c>
      <c r="C33" s="3" t="s">
        <v>4869</v>
      </c>
      <c r="E33" s="3">
        <v>8</v>
      </c>
      <c r="F33" s="3">
        <v>1</v>
      </c>
    </row>
    <row r="34" customHeight="1" spans="1:6">
      <c r="A34" s="3">
        <v>1988</v>
      </c>
      <c r="B34" s="3" t="s">
        <v>166</v>
      </c>
      <c r="C34" s="3" t="s">
        <v>4869</v>
      </c>
      <c r="E34" s="3">
        <v>9</v>
      </c>
      <c r="F34" s="3">
        <v>1</v>
      </c>
    </row>
    <row r="35" customHeight="1" spans="1:6">
      <c r="A35" s="3">
        <v>1988</v>
      </c>
      <c r="B35" s="3" t="s">
        <v>166</v>
      </c>
      <c r="C35" s="3" t="s">
        <v>4869</v>
      </c>
      <c r="E35" s="3" t="s">
        <v>146</v>
      </c>
      <c r="F35" s="3">
        <v>1</v>
      </c>
    </row>
    <row r="36" customHeight="1" spans="1:6">
      <c r="A36" s="3">
        <v>1988</v>
      </c>
      <c r="B36" s="3" t="s">
        <v>166</v>
      </c>
      <c r="C36" s="3" t="s">
        <v>4869</v>
      </c>
      <c r="D36" s="3" t="s">
        <v>4870</v>
      </c>
      <c r="E36" s="3">
        <v>9</v>
      </c>
      <c r="F36" s="3">
        <v>2</v>
      </c>
    </row>
    <row r="37" customHeight="1" spans="1:6">
      <c r="A37" s="3">
        <v>1988</v>
      </c>
      <c r="B37" s="3" t="s">
        <v>166</v>
      </c>
      <c r="C37" s="3" t="s">
        <v>4869</v>
      </c>
      <c r="D37" s="3" t="s">
        <v>4870</v>
      </c>
      <c r="E37" s="3">
        <v>8</v>
      </c>
      <c r="F37" s="3">
        <v>4</v>
      </c>
    </row>
    <row r="38" customHeight="1" spans="1:6">
      <c r="A38" s="3">
        <v>1987</v>
      </c>
      <c r="B38" s="3" t="s">
        <v>131</v>
      </c>
      <c r="C38" s="3" t="s">
        <v>4869</v>
      </c>
      <c r="E38" s="3">
        <v>9</v>
      </c>
      <c r="F38" s="3">
        <v>20</v>
      </c>
    </row>
    <row r="39" customHeight="1" spans="1:6">
      <c r="A39" s="3">
        <v>1987</v>
      </c>
      <c r="B39" s="3" t="s">
        <v>1532</v>
      </c>
      <c r="C39" s="3" t="s">
        <v>4869</v>
      </c>
      <c r="E39" s="3">
        <v>9</v>
      </c>
      <c r="F39" s="3">
        <v>4</v>
      </c>
    </row>
    <row r="40" customHeight="1" spans="1:6">
      <c r="A40" s="3">
        <v>1987</v>
      </c>
      <c r="B40" s="3" t="s">
        <v>1532</v>
      </c>
      <c r="C40" s="3" t="s">
        <v>4869</v>
      </c>
      <c r="E40" s="3">
        <v>8</v>
      </c>
      <c r="F40" s="3">
        <v>3</v>
      </c>
    </row>
    <row r="41" customHeight="1" spans="1:6">
      <c r="A41" s="3">
        <v>1989</v>
      </c>
      <c r="B41" s="3" t="s">
        <v>183</v>
      </c>
      <c r="C41" s="3" t="s">
        <v>4869</v>
      </c>
      <c r="D41" s="3" t="s">
        <v>2647</v>
      </c>
      <c r="E41" s="3">
        <v>9</v>
      </c>
      <c r="F41" s="3">
        <v>1</v>
      </c>
    </row>
    <row r="42" customHeight="1" spans="1:6">
      <c r="A42" s="3">
        <v>1990</v>
      </c>
      <c r="B42" s="3" t="s">
        <v>4871</v>
      </c>
      <c r="C42" s="3" t="s">
        <v>4869</v>
      </c>
      <c r="E42" s="3">
        <v>9</v>
      </c>
      <c r="F42" s="3">
        <v>28</v>
      </c>
    </row>
    <row r="43" customHeight="1" spans="1:6">
      <c r="A43" s="3">
        <v>1987</v>
      </c>
      <c r="B43" s="3" t="s">
        <v>166</v>
      </c>
      <c r="C43" s="3" t="s">
        <v>4869</v>
      </c>
      <c r="E43" s="3">
        <v>9</v>
      </c>
      <c r="F43" s="3">
        <v>2</v>
      </c>
    </row>
    <row r="44" customHeight="1" spans="1:6">
      <c r="A44" s="3">
        <v>2012</v>
      </c>
      <c r="B44" s="3" t="s">
        <v>4862</v>
      </c>
      <c r="C44" s="3" t="s">
        <v>4872</v>
      </c>
      <c r="E44" s="3">
        <v>10</v>
      </c>
      <c r="F44" s="3">
        <v>1</v>
      </c>
    </row>
    <row r="45" customHeight="1" spans="1:6">
      <c r="A45" s="3">
        <v>1991</v>
      </c>
      <c r="B45" s="3" t="s">
        <v>239</v>
      </c>
      <c r="C45" s="3" t="s">
        <v>949</v>
      </c>
      <c r="E45" s="3">
        <v>8</v>
      </c>
      <c r="F45" s="3">
        <v>2</v>
      </c>
    </row>
    <row r="46" customHeight="1" spans="1:6">
      <c r="A46" s="3">
        <v>1992</v>
      </c>
      <c r="B46" s="3" t="s">
        <v>166</v>
      </c>
      <c r="C46" s="3" t="s">
        <v>949</v>
      </c>
      <c r="E46" s="3">
        <v>7</v>
      </c>
      <c r="F46" s="3">
        <v>1</v>
      </c>
    </row>
    <row r="47" customHeight="1" spans="1:6">
      <c r="A47" s="3">
        <v>1988</v>
      </c>
      <c r="B47" s="3" t="s">
        <v>1967</v>
      </c>
      <c r="C47" s="3" t="s">
        <v>4644</v>
      </c>
      <c r="E47" s="3">
        <v>8</v>
      </c>
      <c r="F47" s="3">
        <v>3</v>
      </c>
    </row>
    <row r="48" customHeight="1" spans="1:6">
      <c r="A48" s="3">
        <v>1990</v>
      </c>
      <c r="B48" s="3" t="s">
        <v>4873</v>
      </c>
      <c r="C48" s="3" t="s">
        <v>4644</v>
      </c>
      <c r="E48" s="3">
        <v>9</v>
      </c>
      <c r="F48" s="3">
        <v>1</v>
      </c>
    </row>
    <row r="49" customHeight="1" spans="1:6">
      <c r="A49" s="3">
        <v>2011</v>
      </c>
      <c r="B49" s="3" t="s">
        <v>3461</v>
      </c>
      <c r="C49" s="3" t="s">
        <v>1341</v>
      </c>
      <c r="E49" s="3">
        <v>9</v>
      </c>
      <c r="F49" s="3">
        <v>1</v>
      </c>
    </row>
    <row r="50" customHeight="1" spans="1:6">
      <c r="A50" s="3">
        <v>1991</v>
      </c>
      <c r="B50" s="3" t="s">
        <v>2118</v>
      </c>
      <c r="C50" s="3" t="s">
        <v>4874</v>
      </c>
      <c r="D50" s="3">
        <v>337</v>
      </c>
      <c r="E50" s="3">
        <v>10</v>
      </c>
      <c r="F50" s="3">
        <v>1</v>
      </c>
    </row>
    <row r="51" customHeight="1" spans="1:6">
      <c r="A51" s="3">
        <v>2015</v>
      </c>
      <c r="B51" s="3" t="s">
        <v>4875</v>
      </c>
      <c r="C51" s="3" t="s">
        <v>4876</v>
      </c>
      <c r="D51" s="3" t="s">
        <v>3711</v>
      </c>
      <c r="E51" s="3">
        <v>9</v>
      </c>
      <c r="F51" s="3">
        <v>1</v>
      </c>
    </row>
    <row r="52" customHeight="1" spans="1:6">
      <c r="A52" s="3">
        <v>1988</v>
      </c>
      <c r="B52" s="3" t="s">
        <v>1072</v>
      </c>
      <c r="C52" s="3" t="s">
        <v>1857</v>
      </c>
      <c r="E52" s="3">
        <v>8</v>
      </c>
      <c r="F52" s="3">
        <v>4</v>
      </c>
    </row>
    <row r="53" customHeight="1" spans="1:6">
      <c r="A53" s="3">
        <v>1988</v>
      </c>
      <c r="B53" s="3" t="s">
        <v>1072</v>
      </c>
      <c r="C53" s="3" t="s">
        <v>1857</v>
      </c>
      <c r="D53" s="3" t="s">
        <v>1920</v>
      </c>
      <c r="E53" s="3">
        <v>8</v>
      </c>
      <c r="F53" s="3">
        <v>3</v>
      </c>
    </row>
    <row r="54" customHeight="1" spans="1:6">
      <c r="A54" s="3">
        <v>1988</v>
      </c>
      <c r="B54" s="3" t="s">
        <v>1072</v>
      </c>
      <c r="C54" s="3" t="s">
        <v>1857</v>
      </c>
      <c r="D54" s="3" t="s">
        <v>1920</v>
      </c>
      <c r="E54" s="3" t="s">
        <v>147</v>
      </c>
      <c r="F54" s="3">
        <v>1</v>
      </c>
    </row>
    <row r="55" customHeight="1" spans="1:6">
      <c r="A55" s="3">
        <v>1987</v>
      </c>
      <c r="B55" s="3" t="s">
        <v>1072</v>
      </c>
      <c r="C55" s="3" t="s">
        <v>1857</v>
      </c>
      <c r="E55" s="3">
        <v>7</v>
      </c>
      <c r="F55" s="3">
        <v>1</v>
      </c>
    </row>
    <row r="56" customHeight="1" spans="1:6">
      <c r="A56" s="3">
        <v>1988</v>
      </c>
      <c r="B56" s="3" t="s">
        <v>2236</v>
      </c>
      <c r="C56" s="3" t="s">
        <v>1857</v>
      </c>
      <c r="D56" s="3" t="s">
        <v>1920</v>
      </c>
      <c r="E56" s="3">
        <v>9</v>
      </c>
      <c r="F56" s="3">
        <v>2</v>
      </c>
    </row>
    <row r="57" customHeight="1" spans="1:6">
      <c r="A57" s="3">
        <v>1987</v>
      </c>
      <c r="B57" s="3" t="s">
        <v>2236</v>
      </c>
      <c r="C57" s="3" t="s">
        <v>1857</v>
      </c>
      <c r="D57" s="3" t="s">
        <v>2065</v>
      </c>
      <c r="E57" s="3">
        <v>8</v>
      </c>
      <c r="F57" s="3">
        <v>6</v>
      </c>
    </row>
    <row r="58" customHeight="1" spans="1:6">
      <c r="A58" s="3">
        <v>1987</v>
      </c>
      <c r="B58" s="3" t="s">
        <v>2236</v>
      </c>
      <c r="C58" s="3" t="s">
        <v>1857</v>
      </c>
      <c r="E58" s="3">
        <v>8</v>
      </c>
      <c r="F58" s="3">
        <v>1</v>
      </c>
    </row>
    <row r="59" customHeight="1" spans="1:6">
      <c r="A59" s="3">
        <v>1987</v>
      </c>
      <c r="B59" s="3" t="s">
        <v>1072</v>
      </c>
      <c r="C59" s="3" t="s">
        <v>1857</v>
      </c>
      <c r="E59" s="3" t="s">
        <v>1912</v>
      </c>
      <c r="F59" s="3">
        <v>1</v>
      </c>
    </row>
    <row r="60" customHeight="1" spans="1:6">
      <c r="A60" s="3">
        <v>1988</v>
      </c>
      <c r="B60" s="3" t="s">
        <v>1072</v>
      </c>
      <c r="C60" s="3" t="s">
        <v>4877</v>
      </c>
      <c r="E60" s="3">
        <v>8</v>
      </c>
      <c r="F60" s="3">
        <v>1</v>
      </c>
    </row>
    <row r="61" customHeight="1" spans="1:6">
      <c r="A61" s="3">
        <v>1990</v>
      </c>
      <c r="B61" s="3" t="s">
        <v>1072</v>
      </c>
      <c r="C61" s="3" t="s">
        <v>4877</v>
      </c>
      <c r="E61" s="3">
        <v>8</v>
      </c>
      <c r="F61" s="3">
        <v>2</v>
      </c>
    </row>
    <row r="62" customHeight="1" spans="1:6">
      <c r="A62" s="3">
        <v>1988</v>
      </c>
      <c r="B62" s="3" t="s">
        <v>1072</v>
      </c>
      <c r="C62" s="3" t="s">
        <v>4878</v>
      </c>
      <c r="E62" s="3">
        <v>7</v>
      </c>
      <c r="F62" s="3">
        <v>1</v>
      </c>
    </row>
    <row r="63" customHeight="1" spans="1:6">
      <c r="A63" s="3">
        <v>1992</v>
      </c>
      <c r="B63" s="3" t="s">
        <v>4879</v>
      </c>
      <c r="C63" s="3" t="s">
        <v>4880</v>
      </c>
      <c r="E63" s="3">
        <v>10</v>
      </c>
      <c r="F63" s="3">
        <v>3</v>
      </c>
    </row>
    <row r="64" customHeight="1" spans="1:6">
      <c r="A64" s="3">
        <v>2011</v>
      </c>
      <c r="B64" s="3" t="s">
        <v>4875</v>
      </c>
      <c r="C64" s="3" t="s">
        <v>1346</v>
      </c>
      <c r="D64" s="3" t="s">
        <v>4881</v>
      </c>
      <c r="E64" s="3">
        <v>9</v>
      </c>
      <c r="F64" s="3">
        <v>1</v>
      </c>
    </row>
    <row r="65" customHeight="1" spans="1:6">
      <c r="A65" s="3">
        <v>2010</v>
      </c>
      <c r="B65" s="3" t="s">
        <v>4882</v>
      </c>
      <c r="C65" s="3" t="s">
        <v>1346</v>
      </c>
      <c r="D65" s="3" t="s">
        <v>4883</v>
      </c>
      <c r="E65" s="3">
        <v>9</v>
      </c>
      <c r="F65" s="3">
        <v>1</v>
      </c>
    </row>
    <row r="66" customHeight="1" spans="1:6">
      <c r="A66" s="3">
        <v>1988</v>
      </c>
      <c r="B66" s="3" t="s">
        <v>2236</v>
      </c>
      <c r="C66" s="3" t="s">
        <v>4884</v>
      </c>
      <c r="E66" s="3">
        <v>8</v>
      </c>
      <c r="F66" s="3">
        <v>1</v>
      </c>
    </row>
    <row r="67" customHeight="1" spans="1:6">
      <c r="A67" s="3">
        <v>1988</v>
      </c>
      <c r="B67" s="3" t="s">
        <v>1072</v>
      </c>
      <c r="C67" s="3" t="s">
        <v>4884</v>
      </c>
      <c r="E67" s="3">
        <v>8</v>
      </c>
      <c r="F67" s="3">
        <v>2</v>
      </c>
    </row>
    <row r="68" customHeight="1" spans="1:6">
      <c r="A68" s="3">
        <v>1987</v>
      </c>
      <c r="B68" s="3" t="s">
        <v>2236</v>
      </c>
      <c r="C68" s="3" t="s">
        <v>2179</v>
      </c>
      <c r="D68" s="3" t="s">
        <v>2065</v>
      </c>
      <c r="E68" s="3">
        <v>8</v>
      </c>
      <c r="F68" s="3">
        <v>1</v>
      </c>
    </row>
    <row r="69" customHeight="1" spans="1:6">
      <c r="A69" s="3">
        <v>1987</v>
      </c>
      <c r="B69" s="3" t="s">
        <v>2236</v>
      </c>
      <c r="C69" s="3" t="s">
        <v>2179</v>
      </c>
      <c r="D69" s="3" t="s">
        <v>2065</v>
      </c>
      <c r="E69" s="3">
        <v>7</v>
      </c>
      <c r="F69" s="3">
        <v>1</v>
      </c>
    </row>
    <row r="70" customHeight="1" spans="1:6">
      <c r="A70" s="3">
        <v>1988</v>
      </c>
      <c r="B70" s="3" t="s">
        <v>1072</v>
      </c>
      <c r="C70" s="3" t="s">
        <v>1875</v>
      </c>
      <c r="E70" s="3">
        <v>8</v>
      </c>
      <c r="F70" s="3">
        <v>3</v>
      </c>
    </row>
    <row r="71" customHeight="1" spans="1:6">
      <c r="A71" s="3">
        <v>1987</v>
      </c>
      <c r="B71" s="3" t="s">
        <v>2236</v>
      </c>
      <c r="C71" s="3" t="s">
        <v>1875</v>
      </c>
      <c r="E71" s="3">
        <v>8</v>
      </c>
      <c r="F71" s="3">
        <v>1</v>
      </c>
    </row>
    <row r="72" customHeight="1" spans="1:6">
      <c r="A72" s="3">
        <v>1988</v>
      </c>
      <c r="B72" s="3" t="s">
        <v>2236</v>
      </c>
      <c r="C72" s="3" t="s">
        <v>1875</v>
      </c>
      <c r="D72" s="3" t="s">
        <v>776</v>
      </c>
      <c r="E72" s="3">
        <v>8</v>
      </c>
      <c r="F72" s="3">
        <v>2</v>
      </c>
    </row>
    <row r="73" customHeight="1" spans="1:6">
      <c r="A73" s="3">
        <v>1987</v>
      </c>
      <c r="B73" s="3" t="s">
        <v>2236</v>
      </c>
      <c r="C73" s="3" t="s">
        <v>1875</v>
      </c>
      <c r="E73" s="3">
        <v>8</v>
      </c>
      <c r="F73" s="3">
        <v>2</v>
      </c>
    </row>
    <row r="74" customHeight="1" spans="1:6">
      <c r="A74" s="3">
        <v>2015</v>
      </c>
      <c r="B74" s="3" t="s">
        <v>4885</v>
      </c>
      <c r="C74" s="3" t="s">
        <v>4603</v>
      </c>
      <c r="E74" s="3">
        <v>9</v>
      </c>
      <c r="F74" s="3">
        <v>17</v>
      </c>
    </row>
    <row r="75" customHeight="1" spans="1:6">
      <c r="A75" s="3">
        <v>1990</v>
      </c>
      <c r="B75" s="3" t="s">
        <v>4886</v>
      </c>
      <c r="C75" s="3" t="s">
        <v>4887</v>
      </c>
      <c r="E75" s="3">
        <v>8</v>
      </c>
      <c r="F75" s="3">
        <v>3</v>
      </c>
    </row>
    <row r="76" customHeight="1" spans="1:6">
      <c r="A76" s="3">
        <v>1990</v>
      </c>
      <c r="B76" s="3" t="s">
        <v>4886</v>
      </c>
      <c r="C76" s="3" t="s">
        <v>4887</v>
      </c>
      <c r="E76" s="3">
        <v>7</v>
      </c>
      <c r="F76" s="3">
        <v>1</v>
      </c>
    </row>
    <row r="77" customHeight="1" spans="1:6">
      <c r="A77" s="3">
        <v>1982</v>
      </c>
      <c r="B77" s="3" t="s">
        <v>166</v>
      </c>
      <c r="C77" s="3" t="s">
        <v>4888</v>
      </c>
      <c r="E77" s="3">
        <v>9</v>
      </c>
      <c r="F77" s="3">
        <v>1</v>
      </c>
    </row>
    <row r="78" customHeight="1" spans="1:6">
      <c r="A78" s="3">
        <v>1982</v>
      </c>
      <c r="B78" s="3" t="s">
        <v>166</v>
      </c>
      <c r="C78" s="3" t="s">
        <v>3398</v>
      </c>
      <c r="E78" s="3">
        <v>8</v>
      </c>
      <c r="F78" s="3">
        <v>4</v>
      </c>
    </row>
    <row r="79" customHeight="1" spans="1:6">
      <c r="A79" s="3">
        <v>1984</v>
      </c>
      <c r="B79" s="3" t="s">
        <v>166</v>
      </c>
      <c r="C79" s="3" t="s">
        <v>189</v>
      </c>
      <c r="D79" s="3" t="s">
        <v>4889</v>
      </c>
      <c r="E79" s="3">
        <v>7</v>
      </c>
      <c r="F79" s="3">
        <v>1</v>
      </c>
    </row>
    <row r="80" customHeight="1" spans="1:6">
      <c r="A80" s="3">
        <v>1988</v>
      </c>
      <c r="B80" s="3" t="s">
        <v>1967</v>
      </c>
      <c r="C80" s="3" t="s">
        <v>189</v>
      </c>
      <c r="E80" s="3">
        <v>10</v>
      </c>
      <c r="F80" s="3">
        <v>4</v>
      </c>
    </row>
    <row r="81" customHeight="1" spans="1:6">
      <c r="A81" s="3">
        <v>1985</v>
      </c>
      <c r="B81" s="3" t="s">
        <v>166</v>
      </c>
      <c r="C81" s="3" t="s">
        <v>189</v>
      </c>
      <c r="E81" s="3">
        <v>8</v>
      </c>
      <c r="F81" s="3">
        <v>2</v>
      </c>
    </row>
    <row r="82" customHeight="1" spans="1:6">
      <c r="A82" s="3">
        <v>1984</v>
      </c>
      <c r="B82" s="3" t="s">
        <v>1967</v>
      </c>
      <c r="C82" s="3" t="s">
        <v>189</v>
      </c>
      <c r="E82" s="3">
        <v>8</v>
      </c>
      <c r="F82" s="3">
        <v>6</v>
      </c>
    </row>
    <row r="83" customHeight="1" spans="1:6">
      <c r="A83" s="3">
        <v>1988</v>
      </c>
      <c r="B83" s="3" t="s">
        <v>166</v>
      </c>
      <c r="C83" s="3" t="s">
        <v>189</v>
      </c>
      <c r="E83" s="3">
        <v>9</v>
      </c>
      <c r="F83" s="3">
        <v>12</v>
      </c>
    </row>
    <row r="84" customHeight="1" spans="1:6">
      <c r="A84" s="3">
        <v>1988</v>
      </c>
      <c r="B84" s="3" t="s">
        <v>166</v>
      </c>
      <c r="C84" s="3" t="s">
        <v>189</v>
      </c>
      <c r="E84" s="3">
        <v>8</v>
      </c>
      <c r="F84" s="3">
        <v>6</v>
      </c>
    </row>
    <row r="85" customHeight="1" spans="1:6">
      <c r="A85" s="3">
        <v>1984</v>
      </c>
      <c r="B85" s="3" t="s">
        <v>1967</v>
      </c>
      <c r="C85" s="3" t="s">
        <v>1372</v>
      </c>
      <c r="E85" s="3">
        <v>9</v>
      </c>
      <c r="F85" s="3">
        <v>1</v>
      </c>
    </row>
    <row r="86" customHeight="1" spans="1:6">
      <c r="A86" s="3">
        <v>1978</v>
      </c>
      <c r="B86" s="3" t="s">
        <v>4862</v>
      </c>
      <c r="C86" s="3" t="s">
        <v>4890</v>
      </c>
      <c r="E86" s="3">
        <v>7</v>
      </c>
      <c r="F86" s="3">
        <v>1</v>
      </c>
    </row>
    <row r="87" customHeight="1" spans="1:6">
      <c r="A87" s="3">
        <v>1987</v>
      </c>
      <c r="B87" s="3" t="s">
        <v>131</v>
      </c>
      <c r="C87" s="3" t="s">
        <v>1492</v>
      </c>
      <c r="E87" s="3">
        <v>10</v>
      </c>
      <c r="F87" s="3">
        <v>5</v>
      </c>
    </row>
    <row r="88" customHeight="1" spans="1:6">
      <c r="A88" s="65">
        <v>1989</v>
      </c>
      <c r="B88" s="45" t="s">
        <v>1988</v>
      </c>
      <c r="C88" s="45" t="s">
        <v>1989</v>
      </c>
      <c r="D88" s="45">
        <v>310</v>
      </c>
      <c r="E88" s="65">
        <v>10</v>
      </c>
      <c r="F88" s="65">
        <v>1</v>
      </c>
    </row>
    <row r="89" customHeight="1" spans="1:6">
      <c r="A89" s="65">
        <v>1989</v>
      </c>
      <c r="B89" s="45" t="s">
        <v>1988</v>
      </c>
      <c r="C89" s="45" t="s">
        <v>1989</v>
      </c>
      <c r="D89" s="45">
        <v>310</v>
      </c>
      <c r="E89" s="65">
        <v>9</v>
      </c>
      <c r="F89" s="65">
        <v>1</v>
      </c>
    </row>
    <row r="90" customHeight="1" spans="1:6">
      <c r="A90" s="3">
        <v>1989</v>
      </c>
      <c r="B90" s="3" t="s">
        <v>1988</v>
      </c>
      <c r="C90" s="45" t="s">
        <v>1989</v>
      </c>
      <c r="D90" s="3">
        <v>138</v>
      </c>
      <c r="E90" s="3">
        <v>9</v>
      </c>
      <c r="F90" s="3">
        <v>2</v>
      </c>
    </row>
    <row r="91" customHeight="1" spans="1:6">
      <c r="A91" s="3">
        <v>1989</v>
      </c>
      <c r="B91" s="3" t="s">
        <v>1988</v>
      </c>
      <c r="C91" s="3" t="s">
        <v>4891</v>
      </c>
      <c r="E91" s="3">
        <v>9</v>
      </c>
      <c r="F91" s="3">
        <v>1</v>
      </c>
    </row>
    <row r="92" customHeight="1" spans="1:6">
      <c r="A92" s="3">
        <v>1990</v>
      </c>
      <c r="B92" s="3" t="s">
        <v>2236</v>
      </c>
      <c r="C92" s="3" t="s">
        <v>4891</v>
      </c>
      <c r="D92" s="3" t="s">
        <v>4892</v>
      </c>
      <c r="E92" s="3">
        <v>8</v>
      </c>
      <c r="F92" s="3">
        <v>1</v>
      </c>
    </row>
    <row r="93" customHeight="1" spans="1:6">
      <c r="A93" s="3">
        <v>1989</v>
      </c>
      <c r="B93" s="3" t="s">
        <v>1988</v>
      </c>
      <c r="C93" s="3" t="s">
        <v>4893</v>
      </c>
      <c r="E93" s="3">
        <v>8</v>
      </c>
      <c r="F93" s="3">
        <v>1</v>
      </c>
    </row>
    <row r="94" customHeight="1" spans="1:6">
      <c r="A94" s="3">
        <v>1989</v>
      </c>
      <c r="B94" s="3" t="s">
        <v>196</v>
      </c>
      <c r="C94" s="3" t="s">
        <v>197</v>
      </c>
      <c r="E94" s="3">
        <v>10</v>
      </c>
      <c r="F94" s="3">
        <v>9</v>
      </c>
    </row>
    <row r="95" customHeight="1" spans="1:6">
      <c r="A95" s="3">
        <v>1989</v>
      </c>
      <c r="B95" s="3" t="s">
        <v>4894</v>
      </c>
      <c r="C95" s="3" t="s">
        <v>4895</v>
      </c>
      <c r="E95" s="3">
        <v>9</v>
      </c>
      <c r="F95" s="3">
        <v>14</v>
      </c>
    </row>
    <row r="96" customHeight="1" spans="1:6">
      <c r="A96" s="3">
        <v>1989</v>
      </c>
      <c r="B96" s="3" t="s">
        <v>166</v>
      </c>
      <c r="C96" s="3" t="s">
        <v>4895</v>
      </c>
      <c r="E96" s="3">
        <v>9</v>
      </c>
      <c r="F96" s="3">
        <v>16</v>
      </c>
    </row>
    <row r="97" customHeight="1" spans="1:6">
      <c r="A97" s="3">
        <v>1989</v>
      </c>
      <c r="B97" s="3" t="s">
        <v>1967</v>
      </c>
      <c r="C97" s="3" t="s">
        <v>4895</v>
      </c>
      <c r="E97" s="3">
        <v>8</v>
      </c>
      <c r="F97" s="3">
        <v>10</v>
      </c>
    </row>
    <row r="98" customHeight="1" spans="1:6">
      <c r="A98" s="3">
        <v>1988</v>
      </c>
      <c r="B98" s="3" t="s">
        <v>1072</v>
      </c>
      <c r="C98" s="3" t="s">
        <v>2227</v>
      </c>
      <c r="E98" s="3">
        <v>9</v>
      </c>
      <c r="F98" s="3">
        <v>4</v>
      </c>
    </row>
    <row r="99" customHeight="1" spans="1:6">
      <c r="A99" s="3">
        <v>1988</v>
      </c>
      <c r="B99" s="3" t="s">
        <v>1072</v>
      </c>
      <c r="C99" s="3" t="s">
        <v>2227</v>
      </c>
      <c r="E99" s="3">
        <v>8</v>
      </c>
      <c r="F99" s="3">
        <v>1</v>
      </c>
    </row>
    <row r="100" customHeight="1" spans="1:6">
      <c r="A100" s="3">
        <v>1988</v>
      </c>
      <c r="B100" s="3" t="s">
        <v>1072</v>
      </c>
      <c r="C100" s="3" t="s">
        <v>2227</v>
      </c>
      <c r="E100" s="3">
        <v>8</v>
      </c>
      <c r="F100" s="3">
        <v>6</v>
      </c>
    </row>
    <row r="101" customHeight="1" spans="1:6">
      <c r="A101" s="3">
        <v>1988</v>
      </c>
      <c r="B101" s="3" t="s">
        <v>1072</v>
      </c>
      <c r="C101" s="3" t="s">
        <v>2227</v>
      </c>
      <c r="E101" s="3">
        <v>7</v>
      </c>
      <c r="F101" s="3">
        <v>2</v>
      </c>
    </row>
    <row r="102" customHeight="1" spans="1:6">
      <c r="A102" s="3">
        <v>1993</v>
      </c>
      <c r="B102" s="3" t="s">
        <v>166</v>
      </c>
      <c r="C102" s="3" t="s">
        <v>4896</v>
      </c>
      <c r="E102" s="3" t="s">
        <v>4897</v>
      </c>
      <c r="F102" s="3">
        <v>1</v>
      </c>
    </row>
    <row r="103" customHeight="1" spans="1:6">
      <c r="A103" s="3">
        <v>1993</v>
      </c>
      <c r="B103" s="3" t="s">
        <v>4862</v>
      </c>
      <c r="C103" s="3" t="s">
        <v>4896</v>
      </c>
      <c r="E103" s="3">
        <v>8.5</v>
      </c>
      <c r="F103" s="3">
        <v>1</v>
      </c>
    </row>
    <row r="104" customHeight="1" spans="1:6">
      <c r="A104" s="3">
        <v>1993</v>
      </c>
      <c r="B104" s="3" t="s">
        <v>4862</v>
      </c>
      <c r="C104" s="3" t="s">
        <v>1113</v>
      </c>
      <c r="E104" s="3">
        <v>9</v>
      </c>
      <c r="F104" s="3">
        <v>13</v>
      </c>
    </row>
    <row r="105" customHeight="1" spans="1:6">
      <c r="A105" s="3">
        <v>1993</v>
      </c>
      <c r="B105" s="3" t="s">
        <v>4862</v>
      </c>
      <c r="C105" s="3" t="s">
        <v>1113</v>
      </c>
      <c r="E105" s="3">
        <v>8</v>
      </c>
      <c r="F105" s="3">
        <v>7</v>
      </c>
    </row>
    <row r="106" customHeight="1" spans="1:6">
      <c r="A106" s="3">
        <v>1994</v>
      </c>
      <c r="B106" s="3" t="s">
        <v>4898</v>
      </c>
      <c r="C106" s="3" t="s">
        <v>1113</v>
      </c>
      <c r="E106" s="3">
        <v>10</v>
      </c>
      <c r="F106" s="3">
        <v>5</v>
      </c>
    </row>
    <row r="107" customHeight="1" spans="1:6">
      <c r="A107" s="3">
        <v>1994</v>
      </c>
      <c r="B107" s="3" t="s">
        <v>4898</v>
      </c>
      <c r="C107" s="3" t="s">
        <v>1113</v>
      </c>
      <c r="E107" s="3">
        <v>9</v>
      </c>
      <c r="F107" s="3">
        <v>11</v>
      </c>
    </row>
    <row r="108" customHeight="1" spans="1:6">
      <c r="A108" s="3">
        <v>1994</v>
      </c>
      <c r="B108" s="3" t="s">
        <v>4898</v>
      </c>
      <c r="C108" s="3" t="s">
        <v>1113</v>
      </c>
      <c r="E108" s="3">
        <v>8</v>
      </c>
      <c r="F108" s="3">
        <v>1</v>
      </c>
    </row>
    <row r="109" customHeight="1" spans="1:6">
      <c r="A109" s="3">
        <v>1989</v>
      </c>
      <c r="B109" s="3" t="s">
        <v>1967</v>
      </c>
      <c r="C109" s="3" t="s">
        <v>4899</v>
      </c>
      <c r="E109" s="3">
        <v>9</v>
      </c>
      <c r="F109" s="3">
        <v>1</v>
      </c>
    </row>
    <row r="110" customHeight="1" spans="1:6">
      <c r="A110" s="3">
        <v>2019</v>
      </c>
      <c r="B110" s="3" t="s">
        <v>398</v>
      </c>
      <c r="C110" s="3" t="s">
        <v>296</v>
      </c>
      <c r="D110" s="3" t="s">
        <v>822</v>
      </c>
      <c r="E110" s="3">
        <v>9</v>
      </c>
      <c r="F110" s="3">
        <v>1</v>
      </c>
    </row>
    <row r="111" customHeight="1" spans="1:6">
      <c r="A111" s="3">
        <v>1988</v>
      </c>
      <c r="B111" s="3" t="s">
        <v>1072</v>
      </c>
      <c r="C111" s="3" t="s">
        <v>1954</v>
      </c>
      <c r="D111" s="3" t="s">
        <v>776</v>
      </c>
      <c r="E111" s="3">
        <v>7</v>
      </c>
      <c r="F111" s="3">
        <v>1</v>
      </c>
    </row>
    <row r="112" customHeight="1" spans="1:6">
      <c r="A112" s="3">
        <v>1987</v>
      </c>
      <c r="B112" s="3" t="s">
        <v>1072</v>
      </c>
      <c r="C112" s="3" t="s">
        <v>1954</v>
      </c>
      <c r="E112" s="3">
        <v>9</v>
      </c>
      <c r="F112" s="3">
        <v>1</v>
      </c>
    </row>
    <row r="113" customHeight="1" spans="1:6">
      <c r="A113" s="3">
        <v>1987</v>
      </c>
      <c r="B113" s="3" t="s">
        <v>2236</v>
      </c>
      <c r="C113" s="3" t="s">
        <v>1954</v>
      </c>
      <c r="D113" s="3" t="s">
        <v>2065</v>
      </c>
      <c r="E113" s="3">
        <v>8</v>
      </c>
      <c r="F113" s="3">
        <v>6</v>
      </c>
    </row>
    <row r="114" customHeight="1" spans="1:6">
      <c r="A114" s="3">
        <v>1987</v>
      </c>
      <c r="B114" s="3" t="s">
        <v>2236</v>
      </c>
      <c r="C114" s="3" t="s">
        <v>1954</v>
      </c>
      <c r="E114" s="3">
        <v>8</v>
      </c>
      <c r="F114" s="3">
        <v>2</v>
      </c>
    </row>
    <row r="115" customHeight="1" spans="1:6">
      <c r="A115" s="3">
        <v>1988</v>
      </c>
      <c r="B115" s="3" t="s">
        <v>1072</v>
      </c>
      <c r="C115" s="3" t="s">
        <v>4900</v>
      </c>
      <c r="E115" s="3">
        <v>8</v>
      </c>
      <c r="F115" s="3">
        <v>3</v>
      </c>
    </row>
    <row r="116" customHeight="1" spans="1:6">
      <c r="A116" s="3">
        <v>1990</v>
      </c>
      <c r="B116" s="3" t="s">
        <v>166</v>
      </c>
      <c r="C116" s="3" t="s">
        <v>4901</v>
      </c>
      <c r="E116" s="3">
        <v>9</v>
      </c>
      <c r="F116" s="3">
        <v>3</v>
      </c>
    </row>
    <row r="117" customHeight="1" spans="1:6">
      <c r="A117" s="3">
        <v>1990</v>
      </c>
      <c r="B117" s="3" t="s">
        <v>2096</v>
      </c>
      <c r="C117" s="3" t="s">
        <v>4902</v>
      </c>
      <c r="E117" s="3">
        <v>10</v>
      </c>
      <c r="F117" s="3">
        <v>1</v>
      </c>
    </row>
    <row r="118" customHeight="1" spans="1:6">
      <c r="A118" s="3">
        <v>1990</v>
      </c>
      <c r="B118" s="3" t="s">
        <v>4871</v>
      </c>
      <c r="C118" s="3" t="s">
        <v>4718</v>
      </c>
      <c r="E118" s="3">
        <v>9</v>
      </c>
      <c r="F118" s="3">
        <v>1</v>
      </c>
    </row>
    <row r="119" customHeight="1" spans="1:6">
      <c r="A119" s="3">
        <v>2008</v>
      </c>
      <c r="B119" s="3" t="s">
        <v>4903</v>
      </c>
      <c r="C119" s="3" t="s">
        <v>4904</v>
      </c>
      <c r="D119" s="3" t="s">
        <v>3711</v>
      </c>
      <c r="E119" s="3">
        <v>8</v>
      </c>
      <c r="F119" s="3">
        <v>1</v>
      </c>
    </row>
    <row r="120" customHeight="1" spans="1:6">
      <c r="A120" s="3">
        <v>2006</v>
      </c>
      <c r="B120" s="3" t="s">
        <v>4875</v>
      </c>
      <c r="C120" s="3" t="s">
        <v>4905</v>
      </c>
      <c r="D120" s="3" t="s">
        <v>4906</v>
      </c>
      <c r="E120" s="3">
        <v>8</v>
      </c>
      <c r="F120" s="3">
        <v>1</v>
      </c>
    </row>
    <row r="121" customHeight="1" spans="1:6">
      <c r="A121" s="3">
        <v>2019</v>
      </c>
      <c r="B121" s="3" t="s">
        <v>1009</v>
      </c>
      <c r="C121" s="3" t="s">
        <v>1042</v>
      </c>
      <c r="E121" s="3">
        <v>9</v>
      </c>
      <c r="F121" s="3">
        <v>1</v>
      </c>
    </row>
    <row r="122" customHeight="1" spans="1:6">
      <c r="A122" s="3">
        <v>2019</v>
      </c>
      <c r="B122" s="3" t="s">
        <v>3461</v>
      </c>
      <c r="C122" s="3" t="s">
        <v>1042</v>
      </c>
      <c r="D122" s="3" t="s">
        <v>1456</v>
      </c>
      <c r="E122" s="3" t="s">
        <v>277</v>
      </c>
      <c r="F122" s="3">
        <v>1</v>
      </c>
    </row>
    <row r="123" customHeight="1" spans="1:6">
      <c r="A123" s="3">
        <v>2019</v>
      </c>
      <c r="B123" s="3" t="s">
        <v>1199</v>
      </c>
      <c r="C123" s="3" t="s">
        <v>1042</v>
      </c>
      <c r="E123" s="3" t="s">
        <v>277</v>
      </c>
      <c r="F123" s="3">
        <v>1</v>
      </c>
    </row>
    <row r="124" customHeight="1" spans="1:6">
      <c r="A124" s="3">
        <v>1982</v>
      </c>
      <c r="B124" s="3" t="s">
        <v>166</v>
      </c>
      <c r="C124" s="3" t="s">
        <v>471</v>
      </c>
      <c r="E124" s="3">
        <v>9</v>
      </c>
      <c r="F124" s="3">
        <v>1</v>
      </c>
    </row>
    <row r="125" customHeight="1" spans="1:6">
      <c r="A125" s="3">
        <v>1982</v>
      </c>
      <c r="B125" s="3" t="s">
        <v>1967</v>
      </c>
      <c r="C125" s="3" t="s">
        <v>471</v>
      </c>
      <c r="E125" s="3">
        <v>9</v>
      </c>
      <c r="F125" s="3">
        <v>1</v>
      </c>
    </row>
    <row r="126" customHeight="1" spans="1:6">
      <c r="A126" s="3">
        <v>1990</v>
      </c>
      <c r="B126" s="3" t="s">
        <v>166</v>
      </c>
      <c r="C126" s="3" t="s">
        <v>4907</v>
      </c>
      <c r="E126" s="3">
        <v>9</v>
      </c>
      <c r="F126" s="3">
        <v>19</v>
      </c>
    </row>
    <row r="127" customHeight="1" spans="1:6">
      <c r="A127" s="3">
        <v>1990</v>
      </c>
      <c r="B127" s="3" t="s">
        <v>166</v>
      </c>
      <c r="C127" s="3" t="s">
        <v>4907</v>
      </c>
      <c r="E127" s="3">
        <v>8</v>
      </c>
      <c r="F127" s="3">
        <v>2</v>
      </c>
    </row>
    <row r="128" customHeight="1" spans="1:6">
      <c r="A128" s="3">
        <v>1990</v>
      </c>
      <c r="B128" s="3" t="s">
        <v>4866</v>
      </c>
      <c r="C128" s="3" t="s">
        <v>4907</v>
      </c>
      <c r="E128" s="3">
        <v>9</v>
      </c>
      <c r="F128" s="3">
        <v>3</v>
      </c>
    </row>
    <row r="129" customHeight="1" spans="1:6">
      <c r="A129" s="3">
        <v>1990</v>
      </c>
      <c r="B129" s="3" t="s">
        <v>4871</v>
      </c>
      <c r="C129" s="3" t="s">
        <v>4907</v>
      </c>
      <c r="E129" s="3">
        <v>10</v>
      </c>
      <c r="F129" s="3">
        <v>1</v>
      </c>
    </row>
    <row r="130" customHeight="1" spans="1:6">
      <c r="A130" s="3">
        <v>1990</v>
      </c>
      <c r="B130" s="3" t="s">
        <v>4871</v>
      </c>
      <c r="C130" s="3" t="s">
        <v>4907</v>
      </c>
      <c r="E130" s="3">
        <v>9</v>
      </c>
      <c r="F130" s="3">
        <v>10</v>
      </c>
    </row>
    <row r="131" customHeight="1" spans="1:6">
      <c r="A131" s="3">
        <v>1990</v>
      </c>
      <c r="B131" s="3" t="s">
        <v>4871</v>
      </c>
      <c r="C131" s="3" t="s">
        <v>4907</v>
      </c>
      <c r="E131" s="3">
        <v>8</v>
      </c>
      <c r="F131" s="3">
        <v>2</v>
      </c>
    </row>
    <row r="132" customHeight="1" spans="1:6">
      <c r="A132" s="3">
        <v>1990</v>
      </c>
      <c r="B132" s="3" t="s">
        <v>4871</v>
      </c>
      <c r="C132" s="3" t="s">
        <v>4907</v>
      </c>
      <c r="E132" s="3">
        <v>7</v>
      </c>
      <c r="F132" s="3">
        <v>1</v>
      </c>
    </row>
    <row r="133" customHeight="1" spans="1:6">
      <c r="A133" s="3">
        <v>1984</v>
      </c>
      <c r="B133" s="3" t="s">
        <v>166</v>
      </c>
      <c r="C133" s="3" t="s">
        <v>3418</v>
      </c>
      <c r="E133" s="3">
        <v>9</v>
      </c>
      <c r="F133" s="3">
        <v>1</v>
      </c>
    </row>
    <row r="134" customHeight="1" spans="1:6">
      <c r="A134" s="3">
        <v>1990</v>
      </c>
      <c r="B134" s="3" t="s">
        <v>1072</v>
      </c>
      <c r="C134" s="3" t="s">
        <v>2097</v>
      </c>
      <c r="E134" s="3">
        <v>9</v>
      </c>
      <c r="F134" s="3">
        <v>1</v>
      </c>
    </row>
    <row r="135" customHeight="1" spans="1:6">
      <c r="A135" s="3">
        <v>1990</v>
      </c>
      <c r="B135" s="3" t="s">
        <v>2118</v>
      </c>
      <c r="C135" s="3" t="s">
        <v>2097</v>
      </c>
      <c r="D135" s="3" t="s">
        <v>4908</v>
      </c>
      <c r="E135" s="66">
        <v>9</v>
      </c>
      <c r="F135" s="66">
        <v>1</v>
      </c>
    </row>
    <row r="136" customHeight="1" spans="1:6">
      <c r="A136" s="3">
        <v>1990</v>
      </c>
      <c r="B136" s="3" t="s">
        <v>4909</v>
      </c>
      <c r="C136" s="3" t="s">
        <v>4910</v>
      </c>
      <c r="E136" s="66">
        <v>9</v>
      </c>
      <c r="F136" s="66">
        <v>3</v>
      </c>
    </row>
    <row r="137" customHeight="1" spans="1:21">
      <c r="A137" s="59">
        <v>2020</v>
      </c>
      <c r="B137" s="59" t="s">
        <v>131</v>
      </c>
      <c r="C137" s="59" t="s">
        <v>1006</v>
      </c>
      <c r="D137" s="59" t="s">
        <v>2647</v>
      </c>
      <c r="E137" s="59" t="s">
        <v>281</v>
      </c>
      <c r="F137" s="59">
        <v>1</v>
      </c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</row>
    <row r="138" customHeight="1" spans="1:21">
      <c r="A138" s="59">
        <v>2020</v>
      </c>
      <c r="B138" s="59" t="s">
        <v>166</v>
      </c>
      <c r="C138" s="59" t="s">
        <v>1006</v>
      </c>
      <c r="D138" s="60"/>
      <c r="E138" s="59" t="s">
        <v>281</v>
      </c>
      <c r="F138" s="59">
        <v>2</v>
      </c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</row>
    <row r="139" customHeight="1" spans="1:21">
      <c r="A139" s="59">
        <v>2020</v>
      </c>
      <c r="B139" s="59" t="s">
        <v>1967</v>
      </c>
      <c r="C139" s="59" t="s">
        <v>1006</v>
      </c>
      <c r="D139" s="60"/>
      <c r="E139" s="59">
        <v>10</v>
      </c>
      <c r="F139" s="59">
        <v>1</v>
      </c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</row>
    <row r="140" customHeight="1" spans="1:6">
      <c r="A140" s="3">
        <v>1985</v>
      </c>
      <c r="B140" s="3" t="s">
        <v>824</v>
      </c>
      <c r="C140" s="3" t="s">
        <v>4911</v>
      </c>
      <c r="E140" s="3">
        <v>9</v>
      </c>
      <c r="F140" s="3">
        <v>1</v>
      </c>
    </row>
    <row r="141" customHeight="1" spans="1:6">
      <c r="A141" s="3">
        <v>1988</v>
      </c>
      <c r="B141" s="3" t="s">
        <v>1072</v>
      </c>
      <c r="C141" s="3" t="s">
        <v>2107</v>
      </c>
      <c r="E141" s="3">
        <v>9</v>
      </c>
      <c r="F141" s="3">
        <v>5</v>
      </c>
    </row>
    <row r="142" customHeight="1" spans="1:6">
      <c r="A142" s="3">
        <v>1988</v>
      </c>
      <c r="B142" s="3" t="s">
        <v>2236</v>
      </c>
      <c r="C142" s="3" t="s">
        <v>4912</v>
      </c>
      <c r="E142" s="3">
        <v>9</v>
      </c>
      <c r="F142" s="3">
        <v>6</v>
      </c>
    </row>
    <row r="143" customHeight="1" spans="1:6">
      <c r="A143" s="3">
        <v>1988</v>
      </c>
      <c r="B143" s="3" t="s">
        <v>2236</v>
      </c>
      <c r="C143" s="3" t="s">
        <v>4912</v>
      </c>
      <c r="E143" s="3">
        <v>8</v>
      </c>
      <c r="F143" s="3">
        <v>8</v>
      </c>
    </row>
    <row r="144" customHeight="1" spans="1:6">
      <c r="A144" s="3">
        <v>1988</v>
      </c>
      <c r="B144" s="3" t="s">
        <v>2236</v>
      </c>
      <c r="C144" s="3" t="s">
        <v>4912</v>
      </c>
      <c r="E144" s="3">
        <v>7</v>
      </c>
      <c r="F144" s="3">
        <v>1</v>
      </c>
    </row>
    <row r="145" customHeight="1" spans="1:6">
      <c r="A145" s="3">
        <v>1988</v>
      </c>
      <c r="B145" s="3" t="s">
        <v>1072</v>
      </c>
      <c r="C145" s="3" t="s">
        <v>4912</v>
      </c>
      <c r="E145" s="3">
        <v>7</v>
      </c>
      <c r="F145" s="3">
        <v>2</v>
      </c>
    </row>
    <row r="146" customHeight="1" spans="1:6">
      <c r="A146" s="3">
        <v>2001</v>
      </c>
      <c r="B146" s="3" t="s">
        <v>4913</v>
      </c>
      <c r="C146" s="3" t="s">
        <v>4914</v>
      </c>
      <c r="E146" s="3" t="s">
        <v>4897</v>
      </c>
      <c r="F146" s="3">
        <v>7</v>
      </c>
    </row>
    <row r="147" customHeight="1" spans="1:6">
      <c r="A147" s="3">
        <v>1987</v>
      </c>
      <c r="B147" s="3" t="s">
        <v>2236</v>
      </c>
      <c r="C147" s="3" t="s">
        <v>2881</v>
      </c>
      <c r="E147" s="3">
        <v>9</v>
      </c>
      <c r="F147" s="3">
        <v>1</v>
      </c>
    </row>
    <row r="148" customHeight="1" spans="1:6">
      <c r="A148" s="3">
        <v>1987</v>
      </c>
      <c r="B148" s="3" t="s">
        <v>2236</v>
      </c>
      <c r="C148" s="3" t="s">
        <v>2881</v>
      </c>
      <c r="E148" s="3">
        <v>8</v>
      </c>
      <c r="F148" s="3">
        <v>1</v>
      </c>
    </row>
    <row r="149" customHeight="1" spans="1:6">
      <c r="A149" s="3">
        <v>1987</v>
      </c>
      <c r="B149" s="3" t="s">
        <v>2236</v>
      </c>
      <c r="C149" s="3" t="s">
        <v>2881</v>
      </c>
      <c r="E149" s="3">
        <v>7</v>
      </c>
      <c r="F149" s="3">
        <v>1</v>
      </c>
    </row>
    <row r="150" customHeight="1" spans="1:6">
      <c r="A150" s="3">
        <v>1988</v>
      </c>
      <c r="B150" s="3" t="s">
        <v>2236</v>
      </c>
      <c r="C150" s="3" t="s">
        <v>4915</v>
      </c>
      <c r="E150" s="3">
        <v>8</v>
      </c>
      <c r="F150" s="3">
        <v>1</v>
      </c>
    </row>
    <row r="151" customHeight="1" spans="1:6">
      <c r="A151" s="3">
        <v>1988</v>
      </c>
      <c r="B151" s="3" t="s">
        <v>2236</v>
      </c>
      <c r="C151" s="3" t="s">
        <v>4915</v>
      </c>
      <c r="D151" s="3" t="s">
        <v>776</v>
      </c>
      <c r="E151" s="3">
        <v>7</v>
      </c>
      <c r="F151" s="3">
        <v>1</v>
      </c>
    </row>
    <row r="152" customHeight="1" spans="1:6">
      <c r="A152" s="3">
        <v>1987</v>
      </c>
      <c r="B152" s="3" t="s">
        <v>2236</v>
      </c>
      <c r="C152" s="3" t="s">
        <v>4916</v>
      </c>
      <c r="E152" s="3">
        <v>7</v>
      </c>
      <c r="F152" s="3">
        <v>1</v>
      </c>
    </row>
    <row r="153" customHeight="1" spans="1:6">
      <c r="A153" s="3">
        <v>1982</v>
      </c>
      <c r="B153" s="3" t="s">
        <v>166</v>
      </c>
      <c r="C153" s="3" t="s">
        <v>172</v>
      </c>
      <c r="E153" s="3">
        <v>8</v>
      </c>
      <c r="F153" s="3">
        <v>2</v>
      </c>
    </row>
    <row r="154" customHeight="1" spans="1:6">
      <c r="A154" s="3">
        <v>1982</v>
      </c>
      <c r="B154" s="3" t="s">
        <v>166</v>
      </c>
      <c r="C154" s="3" t="s">
        <v>172</v>
      </c>
      <c r="E154" s="3">
        <v>9</v>
      </c>
      <c r="F154" s="3">
        <v>1</v>
      </c>
    </row>
    <row r="155" customHeight="1" spans="1:6">
      <c r="A155" s="3">
        <v>1982</v>
      </c>
      <c r="B155" s="3" t="s">
        <v>166</v>
      </c>
      <c r="C155" s="3" t="s">
        <v>3403</v>
      </c>
      <c r="E155" s="3">
        <v>7</v>
      </c>
      <c r="F155" s="3">
        <v>1</v>
      </c>
    </row>
    <row r="156" customHeight="1" spans="1:6">
      <c r="A156" s="3">
        <v>1990</v>
      </c>
      <c r="B156" s="3" t="s">
        <v>4917</v>
      </c>
      <c r="C156" s="3" t="s">
        <v>3789</v>
      </c>
      <c r="E156" s="3" t="s">
        <v>1140</v>
      </c>
      <c r="F156" s="3">
        <v>1</v>
      </c>
    </row>
    <row r="157" customHeight="1" spans="1:6">
      <c r="A157" s="3">
        <v>1990</v>
      </c>
      <c r="B157" s="3" t="s">
        <v>183</v>
      </c>
      <c r="C157" s="3" t="s">
        <v>3789</v>
      </c>
      <c r="E157" s="3">
        <v>10</v>
      </c>
      <c r="F157" s="3">
        <v>7</v>
      </c>
    </row>
    <row r="158" customHeight="1" spans="1:6">
      <c r="A158" s="3">
        <v>1990</v>
      </c>
      <c r="B158" s="3" t="s">
        <v>183</v>
      </c>
      <c r="C158" s="3" t="s">
        <v>4918</v>
      </c>
      <c r="E158" s="3">
        <v>9</v>
      </c>
      <c r="F158" s="3">
        <v>2</v>
      </c>
    </row>
    <row r="159" customHeight="1" spans="1:6">
      <c r="A159" s="3">
        <v>1990</v>
      </c>
      <c r="B159" s="3" t="s">
        <v>4919</v>
      </c>
      <c r="C159" s="3" t="s">
        <v>4918</v>
      </c>
      <c r="E159" s="3">
        <v>9</v>
      </c>
      <c r="F159" s="3">
        <v>1</v>
      </c>
    </row>
    <row r="160" customHeight="1" spans="1:6">
      <c r="A160" s="3">
        <v>2010</v>
      </c>
      <c r="B160" s="3" t="s">
        <v>4882</v>
      </c>
      <c r="C160" s="3" t="s">
        <v>4920</v>
      </c>
      <c r="D160" s="3" t="s">
        <v>4883</v>
      </c>
      <c r="E160" s="3">
        <v>10</v>
      </c>
      <c r="F160" s="3">
        <v>1</v>
      </c>
    </row>
    <row r="161" customHeight="1" spans="1:6">
      <c r="A161" s="3">
        <v>2013</v>
      </c>
      <c r="B161" s="3" t="s">
        <v>4875</v>
      </c>
      <c r="C161" s="3" t="s">
        <v>1118</v>
      </c>
      <c r="D161" s="3" t="s">
        <v>4883</v>
      </c>
      <c r="E161" s="3" t="s">
        <v>4897</v>
      </c>
      <c r="F161" s="3">
        <v>1</v>
      </c>
    </row>
    <row r="162" customHeight="1" spans="1:6">
      <c r="A162" s="3">
        <v>1990</v>
      </c>
      <c r="B162" s="3" t="s">
        <v>4921</v>
      </c>
      <c r="C162" s="3" t="s">
        <v>4595</v>
      </c>
      <c r="E162" s="3">
        <v>8</v>
      </c>
      <c r="F162" s="3">
        <v>1</v>
      </c>
    </row>
    <row r="163" customHeight="1" spans="1:6">
      <c r="A163" s="3">
        <v>1990</v>
      </c>
      <c r="B163" s="3" t="s">
        <v>4688</v>
      </c>
      <c r="C163" s="3" t="s">
        <v>4595</v>
      </c>
      <c r="E163" s="3">
        <v>8</v>
      </c>
      <c r="F163" s="3">
        <v>5</v>
      </c>
    </row>
    <row r="164" customHeight="1" spans="1:6">
      <c r="A164" s="3">
        <v>1990</v>
      </c>
      <c r="B164" s="3" t="s">
        <v>4688</v>
      </c>
      <c r="C164" s="3" t="s">
        <v>4595</v>
      </c>
      <c r="E164" s="3">
        <v>7</v>
      </c>
      <c r="F164" s="3">
        <v>3</v>
      </c>
    </row>
    <row r="165" customHeight="1" spans="1:6">
      <c r="A165" s="3">
        <v>1990</v>
      </c>
      <c r="B165" s="3" t="s">
        <v>183</v>
      </c>
      <c r="C165" s="3" t="s">
        <v>4595</v>
      </c>
      <c r="E165" s="3">
        <v>8</v>
      </c>
      <c r="F165" s="3">
        <v>2</v>
      </c>
    </row>
    <row r="166" customHeight="1" spans="1:6">
      <c r="A166" s="3">
        <v>1990</v>
      </c>
      <c r="B166" s="3" t="s">
        <v>4922</v>
      </c>
      <c r="C166" s="3" t="s">
        <v>4595</v>
      </c>
      <c r="E166" s="3">
        <v>9</v>
      </c>
      <c r="F166" s="3">
        <v>1</v>
      </c>
    </row>
    <row r="167" customHeight="1" spans="1:6">
      <c r="A167" s="3">
        <v>1990</v>
      </c>
      <c r="B167" s="3" t="s">
        <v>4923</v>
      </c>
      <c r="C167" s="3" t="s">
        <v>4924</v>
      </c>
      <c r="E167" s="3">
        <v>9</v>
      </c>
      <c r="F167" s="3">
        <v>1</v>
      </c>
    </row>
    <row r="168" customHeight="1" spans="1:6">
      <c r="A168" s="3">
        <v>1990</v>
      </c>
      <c r="B168" s="3" t="s">
        <v>4871</v>
      </c>
      <c r="C168" s="3" t="s">
        <v>4925</v>
      </c>
      <c r="D168" s="3" t="s">
        <v>4926</v>
      </c>
      <c r="E168" s="3">
        <v>9</v>
      </c>
      <c r="F168" s="3">
        <v>4</v>
      </c>
    </row>
    <row r="169" customHeight="1" spans="1:6">
      <c r="A169" s="3">
        <v>2011</v>
      </c>
      <c r="B169" s="3" t="s">
        <v>4875</v>
      </c>
      <c r="C169" s="3" t="s">
        <v>1232</v>
      </c>
      <c r="D169" s="3" t="s">
        <v>3711</v>
      </c>
      <c r="E169" s="3">
        <v>10</v>
      </c>
      <c r="F169" s="3">
        <v>2</v>
      </c>
    </row>
    <row r="170" customHeight="1" spans="1:6">
      <c r="A170" s="3">
        <v>2009</v>
      </c>
      <c r="B170" s="3" t="s">
        <v>4927</v>
      </c>
      <c r="C170" s="3" t="s">
        <v>1232</v>
      </c>
      <c r="D170" s="3" t="s">
        <v>3711</v>
      </c>
      <c r="E170" s="3" t="s">
        <v>4928</v>
      </c>
      <c r="F170" s="3">
        <v>1</v>
      </c>
    </row>
    <row r="171" customHeight="1" spans="1:6">
      <c r="A171" s="3">
        <v>2011</v>
      </c>
      <c r="B171" s="3" t="s">
        <v>4875</v>
      </c>
      <c r="C171" s="3" t="s">
        <v>1232</v>
      </c>
      <c r="D171" s="3" t="s">
        <v>4883</v>
      </c>
      <c r="E171" s="3">
        <v>10</v>
      </c>
      <c r="F171" s="3">
        <v>1</v>
      </c>
    </row>
    <row r="172" customHeight="1" spans="1:6">
      <c r="A172" s="3">
        <v>1990</v>
      </c>
      <c r="B172" s="3" t="s">
        <v>4929</v>
      </c>
      <c r="C172" s="3" t="s">
        <v>4670</v>
      </c>
      <c r="E172" s="3">
        <v>9</v>
      </c>
      <c r="F172" s="3">
        <v>1</v>
      </c>
    </row>
    <row r="173" customHeight="1" spans="1:6">
      <c r="A173" s="3">
        <v>1990</v>
      </c>
      <c r="B173" s="3" t="s">
        <v>4930</v>
      </c>
      <c r="C173" s="3" t="s">
        <v>4670</v>
      </c>
      <c r="E173" s="3">
        <v>9</v>
      </c>
      <c r="F173" s="3">
        <v>1</v>
      </c>
    </row>
    <row r="174" customHeight="1" spans="1:6">
      <c r="A174" s="3">
        <v>1988</v>
      </c>
      <c r="B174" s="3" t="s">
        <v>166</v>
      </c>
      <c r="C174" s="3" t="s">
        <v>220</v>
      </c>
      <c r="E174" s="3">
        <v>9</v>
      </c>
      <c r="F174" s="3">
        <v>18</v>
      </c>
    </row>
    <row r="175" customHeight="1" spans="1:6">
      <c r="A175" s="3">
        <v>2007</v>
      </c>
      <c r="B175" s="3" t="s">
        <v>4931</v>
      </c>
      <c r="C175" s="3" t="s">
        <v>4932</v>
      </c>
      <c r="E175" s="3">
        <v>9</v>
      </c>
      <c r="F175" s="3">
        <v>6</v>
      </c>
    </row>
    <row r="176" customHeight="1" spans="1:6">
      <c r="A176" s="3">
        <v>2007</v>
      </c>
      <c r="B176" s="3" t="s">
        <v>4862</v>
      </c>
      <c r="C176" s="3" t="s">
        <v>4932</v>
      </c>
      <c r="E176" s="3">
        <v>8</v>
      </c>
      <c r="F176" s="3">
        <v>3</v>
      </c>
    </row>
    <row r="177" customHeight="1" spans="1:6">
      <c r="A177" s="3">
        <v>1978</v>
      </c>
      <c r="B177" s="3" t="s">
        <v>4862</v>
      </c>
      <c r="C177" s="3" t="s">
        <v>3714</v>
      </c>
      <c r="E177" s="3">
        <v>8</v>
      </c>
      <c r="F177" s="3">
        <v>1</v>
      </c>
    </row>
    <row r="178" customHeight="1" spans="1:6">
      <c r="A178" s="3">
        <v>1987</v>
      </c>
      <c r="B178" s="3" t="s">
        <v>166</v>
      </c>
      <c r="C178" s="3" t="s">
        <v>726</v>
      </c>
      <c r="E178" s="3">
        <v>9</v>
      </c>
      <c r="F178" s="3">
        <v>11</v>
      </c>
    </row>
    <row r="179" customHeight="1" spans="1:6">
      <c r="A179" s="3">
        <v>1978</v>
      </c>
      <c r="B179" s="3" t="s">
        <v>4862</v>
      </c>
      <c r="C179" s="3" t="s">
        <v>4933</v>
      </c>
      <c r="E179" s="3">
        <v>8</v>
      </c>
      <c r="F179" s="3">
        <v>1</v>
      </c>
    </row>
    <row r="180" customHeight="1" spans="1:6">
      <c r="A180" s="3">
        <v>1982</v>
      </c>
      <c r="B180" s="3" t="s">
        <v>166</v>
      </c>
      <c r="C180" s="3" t="s">
        <v>4934</v>
      </c>
      <c r="E180" s="3">
        <v>8</v>
      </c>
      <c r="F180" s="3">
        <v>1</v>
      </c>
    </row>
    <row r="181" customHeight="1" spans="1:6">
      <c r="A181" s="3">
        <v>1988</v>
      </c>
      <c r="B181" s="3" t="s">
        <v>2236</v>
      </c>
      <c r="C181" s="3" t="s">
        <v>4935</v>
      </c>
      <c r="E181" s="3">
        <v>8</v>
      </c>
      <c r="F181" s="3">
        <v>1</v>
      </c>
    </row>
    <row r="182" customHeight="1" spans="1:6">
      <c r="A182" s="3">
        <v>1982</v>
      </c>
      <c r="B182" s="3" t="s">
        <v>166</v>
      </c>
      <c r="C182" s="3" t="s">
        <v>4936</v>
      </c>
      <c r="E182" s="3">
        <v>8</v>
      </c>
      <c r="F182" s="3">
        <v>1</v>
      </c>
    </row>
    <row r="183" customHeight="1" spans="1:6">
      <c r="A183" s="3">
        <v>1982</v>
      </c>
      <c r="B183" s="3" t="s">
        <v>4862</v>
      </c>
      <c r="C183" s="3" t="s">
        <v>4936</v>
      </c>
      <c r="D183" s="3" t="s">
        <v>4937</v>
      </c>
      <c r="E183" s="3">
        <v>8</v>
      </c>
      <c r="F183" s="3">
        <v>1</v>
      </c>
    </row>
    <row r="184" customHeight="1" spans="1:6">
      <c r="A184" s="3">
        <v>1984</v>
      </c>
      <c r="B184" s="3" t="s">
        <v>166</v>
      </c>
      <c r="C184" s="3" t="s">
        <v>4936</v>
      </c>
      <c r="E184" s="3">
        <v>8</v>
      </c>
      <c r="F184" s="3">
        <v>1</v>
      </c>
    </row>
    <row r="185" customHeight="1" spans="1:6">
      <c r="A185" s="3">
        <v>1989</v>
      </c>
      <c r="B185" s="3" t="s">
        <v>4929</v>
      </c>
      <c r="C185" s="3" t="s">
        <v>4938</v>
      </c>
      <c r="E185" s="3" t="s">
        <v>4939</v>
      </c>
      <c r="F185" s="3">
        <v>1</v>
      </c>
    </row>
    <row r="186" customHeight="1" spans="1:6">
      <c r="A186" s="3">
        <v>1982</v>
      </c>
      <c r="B186" s="3" t="s">
        <v>166</v>
      </c>
      <c r="C186" s="3" t="s">
        <v>4940</v>
      </c>
      <c r="E186" s="3">
        <v>9</v>
      </c>
      <c r="F186" s="3">
        <v>1</v>
      </c>
    </row>
    <row r="187" customHeight="1" spans="1:6">
      <c r="A187" s="3">
        <v>1988</v>
      </c>
      <c r="B187" s="3" t="s">
        <v>166</v>
      </c>
      <c r="C187" s="3" t="s">
        <v>186</v>
      </c>
      <c r="E187" s="3">
        <v>10</v>
      </c>
      <c r="F187" s="3">
        <v>1</v>
      </c>
    </row>
    <row r="188" customHeight="1" spans="1:6">
      <c r="A188" s="3">
        <v>1987</v>
      </c>
      <c r="B188" s="3" t="s">
        <v>166</v>
      </c>
      <c r="C188" s="3" t="s">
        <v>186</v>
      </c>
      <c r="E188" s="3">
        <v>9</v>
      </c>
      <c r="F188" s="3">
        <v>3</v>
      </c>
    </row>
    <row r="189" customHeight="1" spans="1:6">
      <c r="A189" s="3">
        <v>1988</v>
      </c>
      <c r="B189" s="3" t="s">
        <v>166</v>
      </c>
      <c r="C189" s="3" t="s">
        <v>186</v>
      </c>
      <c r="E189" s="3">
        <v>8</v>
      </c>
      <c r="F189" s="3">
        <v>3</v>
      </c>
    </row>
    <row r="190" customHeight="1" spans="1:6">
      <c r="A190" s="3">
        <v>1987</v>
      </c>
      <c r="B190" s="3" t="s">
        <v>166</v>
      </c>
      <c r="C190" s="3" t="s">
        <v>186</v>
      </c>
      <c r="E190" s="3">
        <v>8</v>
      </c>
      <c r="F190" s="3">
        <v>1</v>
      </c>
    </row>
    <row r="191" customHeight="1" spans="1:6">
      <c r="A191" s="3">
        <v>1984</v>
      </c>
      <c r="B191" s="3" t="s">
        <v>166</v>
      </c>
      <c r="C191" s="3" t="s">
        <v>186</v>
      </c>
      <c r="E191" s="3">
        <v>8</v>
      </c>
      <c r="F191" s="3">
        <v>3</v>
      </c>
    </row>
    <row r="192" customHeight="1" spans="1:6">
      <c r="A192" s="3">
        <v>1988</v>
      </c>
      <c r="B192" s="3" t="s">
        <v>1072</v>
      </c>
      <c r="C192" s="3" t="s">
        <v>1861</v>
      </c>
      <c r="E192" s="3">
        <v>8</v>
      </c>
      <c r="F192" s="3">
        <v>7</v>
      </c>
    </row>
    <row r="193" customHeight="1" spans="1:6">
      <c r="A193" s="3">
        <v>1989</v>
      </c>
      <c r="B193" s="3" t="s">
        <v>2236</v>
      </c>
      <c r="C193" s="3" t="s">
        <v>1861</v>
      </c>
      <c r="E193" s="3">
        <v>9</v>
      </c>
      <c r="F193" s="3">
        <v>1</v>
      </c>
    </row>
    <row r="194" customHeight="1" spans="1:6">
      <c r="A194" s="3">
        <v>1988</v>
      </c>
      <c r="B194" s="3" t="s">
        <v>1072</v>
      </c>
      <c r="C194" s="3" t="s">
        <v>1861</v>
      </c>
      <c r="D194" s="3" t="s">
        <v>1920</v>
      </c>
      <c r="E194" s="3">
        <v>9</v>
      </c>
      <c r="F194" s="3">
        <v>5</v>
      </c>
    </row>
    <row r="195" customHeight="1" spans="1:6">
      <c r="A195" s="3">
        <v>1988</v>
      </c>
      <c r="B195" s="3" t="s">
        <v>1072</v>
      </c>
      <c r="C195" s="3" t="s">
        <v>1861</v>
      </c>
      <c r="D195" s="3" t="s">
        <v>1920</v>
      </c>
      <c r="E195" s="3">
        <v>8</v>
      </c>
      <c r="F195" s="3">
        <v>13</v>
      </c>
    </row>
    <row r="196" customHeight="1" spans="1:6">
      <c r="A196" s="3">
        <v>1988</v>
      </c>
      <c r="B196" s="3" t="s">
        <v>1072</v>
      </c>
      <c r="C196" s="3" t="s">
        <v>1861</v>
      </c>
      <c r="D196" s="3" t="s">
        <v>1920</v>
      </c>
      <c r="E196" s="3" t="s">
        <v>4941</v>
      </c>
      <c r="F196" s="3">
        <v>1</v>
      </c>
    </row>
    <row r="197" customHeight="1" spans="1:6">
      <c r="A197" s="3">
        <v>1988</v>
      </c>
      <c r="B197" s="3" t="s">
        <v>1072</v>
      </c>
      <c r="C197" s="3" t="s">
        <v>1861</v>
      </c>
      <c r="D197" s="3" t="s">
        <v>1920</v>
      </c>
      <c r="E197" s="3">
        <v>7</v>
      </c>
      <c r="F197" s="3">
        <v>1</v>
      </c>
    </row>
    <row r="198" customHeight="1" spans="1:6">
      <c r="A198" s="65">
        <v>1988</v>
      </c>
      <c r="B198" s="45" t="s">
        <v>1072</v>
      </c>
      <c r="C198" s="45" t="s">
        <v>1861</v>
      </c>
      <c r="D198" s="45" t="s">
        <v>1920</v>
      </c>
      <c r="E198" s="65" t="s">
        <v>71</v>
      </c>
      <c r="F198" s="65">
        <v>5</v>
      </c>
    </row>
    <row r="199" customHeight="1" spans="1:6">
      <c r="A199" s="65">
        <v>1988</v>
      </c>
      <c r="B199" s="45" t="s">
        <v>1072</v>
      </c>
      <c r="C199" s="45" t="s">
        <v>1861</v>
      </c>
      <c r="D199" s="45" t="s">
        <v>1920</v>
      </c>
      <c r="E199" s="65" t="s">
        <v>147</v>
      </c>
      <c r="F199" s="65">
        <v>1</v>
      </c>
    </row>
    <row r="200" customHeight="1" spans="1:6">
      <c r="A200" s="3">
        <v>1988</v>
      </c>
      <c r="B200" s="3" t="s">
        <v>1072</v>
      </c>
      <c r="C200" s="3" t="s">
        <v>4942</v>
      </c>
      <c r="E200" s="3">
        <v>8</v>
      </c>
      <c r="F200" s="3">
        <v>1</v>
      </c>
    </row>
    <row r="201" customHeight="1" spans="1:6">
      <c r="A201" s="3">
        <v>1988</v>
      </c>
      <c r="B201" s="3" t="s">
        <v>1072</v>
      </c>
      <c r="C201" s="3" t="s">
        <v>4942</v>
      </c>
      <c r="D201" s="3" t="s">
        <v>4943</v>
      </c>
      <c r="E201" s="3">
        <v>9</v>
      </c>
      <c r="F201" s="3">
        <v>1</v>
      </c>
    </row>
    <row r="202" customHeight="1" spans="1:6">
      <c r="A202" s="3">
        <v>1988</v>
      </c>
      <c r="B202" s="3" t="s">
        <v>2236</v>
      </c>
      <c r="C202" s="3" t="s">
        <v>4944</v>
      </c>
      <c r="E202" s="3">
        <v>8</v>
      </c>
      <c r="F202" s="3">
        <v>3</v>
      </c>
    </row>
    <row r="203" customHeight="1" spans="1:6">
      <c r="A203" s="3">
        <v>1988</v>
      </c>
      <c r="B203" s="3" t="s">
        <v>2236</v>
      </c>
      <c r="C203" s="3" t="s">
        <v>4945</v>
      </c>
      <c r="E203" s="3">
        <v>6</v>
      </c>
      <c r="F203" s="3">
        <v>1</v>
      </c>
    </row>
    <row r="204" customHeight="1" spans="1:21">
      <c r="A204" s="59">
        <v>2018</v>
      </c>
      <c r="B204" s="59" t="s">
        <v>4946</v>
      </c>
      <c r="C204" s="59" t="s">
        <v>4947</v>
      </c>
      <c r="D204" s="60"/>
      <c r="E204" s="59">
        <v>10</v>
      </c>
      <c r="F204" s="59">
        <v>1</v>
      </c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</row>
    <row r="205" customHeight="1" spans="1:21">
      <c r="A205" s="59">
        <v>2018</v>
      </c>
      <c r="B205" s="59" t="s">
        <v>4946</v>
      </c>
      <c r="C205" s="59" t="s">
        <v>4947</v>
      </c>
      <c r="D205" s="60"/>
      <c r="E205" s="59" t="s">
        <v>4948</v>
      </c>
      <c r="F205" s="59">
        <v>1</v>
      </c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</row>
    <row r="206" customHeight="1" spans="1:21">
      <c r="A206" s="59">
        <v>2018</v>
      </c>
      <c r="B206" s="59" t="s">
        <v>4949</v>
      </c>
      <c r="C206" s="59" t="s">
        <v>4947</v>
      </c>
      <c r="D206" s="60"/>
      <c r="E206" s="59" t="s">
        <v>4950</v>
      </c>
      <c r="F206" s="59">
        <v>3</v>
      </c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</row>
    <row r="207" customHeight="1" spans="1:21">
      <c r="A207" s="59">
        <v>2018</v>
      </c>
      <c r="B207" s="59" t="s">
        <v>4949</v>
      </c>
      <c r="C207" s="59" t="s">
        <v>4947</v>
      </c>
      <c r="D207" s="60"/>
      <c r="E207" s="59" t="s">
        <v>4951</v>
      </c>
      <c r="F207" s="59">
        <v>1</v>
      </c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</row>
    <row r="208" customHeight="1" spans="1:21">
      <c r="A208" s="59">
        <v>2018</v>
      </c>
      <c r="B208" s="59" t="s">
        <v>4952</v>
      </c>
      <c r="C208" s="59" t="s">
        <v>4947</v>
      </c>
      <c r="D208" s="59" t="s">
        <v>4953</v>
      </c>
      <c r="E208" s="59" t="s">
        <v>4950</v>
      </c>
      <c r="F208" s="59">
        <v>2</v>
      </c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</row>
    <row r="209" customHeight="1" spans="1:6">
      <c r="A209" s="3">
        <v>1981</v>
      </c>
      <c r="B209" s="3" t="s">
        <v>166</v>
      </c>
      <c r="C209" s="3" t="s">
        <v>2318</v>
      </c>
      <c r="E209" s="3">
        <v>8</v>
      </c>
      <c r="F209" s="3">
        <v>2</v>
      </c>
    </row>
    <row r="210" customHeight="1" spans="1:6">
      <c r="A210" s="3">
        <v>1987</v>
      </c>
      <c r="B210" s="3" t="s">
        <v>1072</v>
      </c>
      <c r="C210" s="3" t="s">
        <v>2318</v>
      </c>
      <c r="E210" s="3">
        <v>9</v>
      </c>
      <c r="F210" s="3">
        <v>1</v>
      </c>
    </row>
    <row r="211" customHeight="1" spans="1:6">
      <c r="A211" s="3">
        <v>1987</v>
      </c>
      <c r="B211" s="3" t="s">
        <v>2236</v>
      </c>
      <c r="C211" s="3" t="s">
        <v>2318</v>
      </c>
      <c r="E211" s="3">
        <v>8</v>
      </c>
      <c r="F211" s="3">
        <v>3</v>
      </c>
    </row>
    <row r="212" customHeight="1" spans="1:6">
      <c r="A212" s="3">
        <v>1987</v>
      </c>
      <c r="B212" s="3" t="s">
        <v>2236</v>
      </c>
      <c r="C212" s="3" t="s">
        <v>2318</v>
      </c>
      <c r="E212" s="3">
        <v>7</v>
      </c>
      <c r="F212" s="3">
        <v>1</v>
      </c>
    </row>
    <row r="213" customHeight="1" spans="1:6">
      <c r="A213" s="3">
        <v>1990</v>
      </c>
      <c r="B213" s="3" t="s">
        <v>4886</v>
      </c>
      <c r="C213" s="3" t="s">
        <v>4954</v>
      </c>
      <c r="E213" s="3">
        <v>8</v>
      </c>
      <c r="F213" s="3">
        <v>1</v>
      </c>
    </row>
    <row r="214" customHeight="1" spans="1:6">
      <c r="A214" s="3">
        <v>1988</v>
      </c>
      <c r="B214" s="3" t="s">
        <v>1072</v>
      </c>
      <c r="C214" s="3" t="s">
        <v>4955</v>
      </c>
      <c r="E214" s="3">
        <v>8</v>
      </c>
      <c r="F214" s="3">
        <v>1</v>
      </c>
    </row>
    <row r="215" customHeight="1" spans="1:6">
      <c r="A215" s="3">
        <v>1987</v>
      </c>
      <c r="B215" s="3" t="s">
        <v>1072</v>
      </c>
      <c r="C215" s="3" t="s">
        <v>4956</v>
      </c>
      <c r="E215" s="3">
        <v>8</v>
      </c>
      <c r="F215" s="3">
        <v>8</v>
      </c>
    </row>
    <row r="216" customHeight="1" spans="1:6">
      <c r="A216" s="3">
        <v>1981</v>
      </c>
      <c r="B216" s="3" t="s">
        <v>166</v>
      </c>
      <c r="C216" s="3" t="s">
        <v>4956</v>
      </c>
      <c r="E216" s="3">
        <v>8</v>
      </c>
      <c r="F216" s="3">
        <v>1</v>
      </c>
    </row>
    <row r="217" customHeight="1" spans="1:6">
      <c r="A217" s="3">
        <v>1987</v>
      </c>
      <c r="B217" s="3" t="s">
        <v>1072</v>
      </c>
      <c r="C217" s="3" t="s">
        <v>4956</v>
      </c>
      <c r="D217" s="3" t="s">
        <v>776</v>
      </c>
      <c r="E217" s="3">
        <v>8</v>
      </c>
      <c r="F217" s="3">
        <v>1</v>
      </c>
    </row>
    <row r="218" customHeight="1" spans="1:6">
      <c r="A218" s="3">
        <v>1987</v>
      </c>
      <c r="B218" s="3" t="s">
        <v>1072</v>
      </c>
      <c r="C218" s="3" t="s">
        <v>4956</v>
      </c>
      <c r="D218" s="3" t="s">
        <v>776</v>
      </c>
      <c r="E218" s="3">
        <v>8</v>
      </c>
      <c r="F218" s="3">
        <v>2</v>
      </c>
    </row>
    <row r="219" customHeight="1" spans="1:6">
      <c r="A219" s="3">
        <v>1987</v>
      </c>
      <c r="B219" s="3" t="s">
        <v>1072</v>
      </c>
      <c r="C219" s="3" t="s">
        <v>4956</v>
      </c>
      <c r="D219" s="3" t="s">
        <v>776</v>
      </c>
      <c r="E219" s="3">
        <v>7</v>
      </c>
      <c r="F219" s="3">
        <v>1</v>
      </c>
    </row>
    <row r="220" customHeight="1" spans="1:6">
      <c r="A220" s="3">
        <v>1987</v>
      </c>
      <c r="B220" s="3" t="s">
        <v>1072</v>
      </c>
      <c r="C220" s="3" t="s">
        <v>4956</v>
      </c>
      <c r="E220" s="3">
        <v>7</v>
      </c>
      <c r="F220" s="3">
        <v>2</v>
      </c>
    </row>
    <row r="221" customHeight="1" spans="1:6">
      <c r="A221" s="3">
        <v>1987</v>
      </c>
      <c r="B221" s="3" t="s">
        <v>1072</v>
      </c>
      <c r="C221" s="3" t="s">
        <v>4957</v>
      </c>
      <c r="E221" s="3">
        <v>7</v>
      </c>
      <c r="F221" s="3">
        <v>1</v>
      </c>
    </row>
    <row r="222" customHeight="1" spans="1:6">
      <c r="A222" s="3">
        <v>1987</v>
      </c>
      <c r="B222" s="3" t="s">
        <v>2236</v>
      </c>
      <c r="C222" s="3" t="s">
        <v>2900</v>
      </c>
      <c r="E222" s="3">
        <v>8</v>
      </c>
      <c r="F222" s="3">
        <v>2</v>
      </c>
    </row>
    <row r="223" customHeight="1" spans="1:6">
      <c r="A223" s="3">
        <v>1987</v>
      </c>
      <c r="B223" s="3" t="s">
        <v>2236</v>
      </c>
      <c r="C223" s="3" t="s">
        <v>4958</v>
      </c>
      <c r="E223" s="3">
        <v>8</v>
      </c>
      <c r="F223" s="3">
        <v>1</v>
      </c>
    </row>
    <row r="224" customHeight="1" spans="1:6">
      <c r="A224" s="3">
        <v>1988</v>
      </c>
      <c r="B224" s="3" t="s">
        <v>1072</v>
      </c>
      <c r="C224" s="3" t="s">
        <v>4958</v>
      </c>
      <c r="E224" s="3">
        <v>8</v>
      </c>
      <c r="F224" s="3">
        <v>4</v>
      </c>
    </row>
    <row r="225" customHeight="1" spans="1:6">
      <c r="A225" s="3">
        <v>1988</v>
      </c>
      <c r="B225" s="3" t="s">
        <v>1072</v>
      </c>
      <c r="C225" s="3" t="s">
        <v>4958</v>
      </c>
      <c r="D225" s="3" t="s">
        <v>776</v>
      </c>
      <c r="E225" s="3">
        <v>7.5</v>
      </c>
      <c r="F225" s="3">
        <v>1</v>
      </c>
    </row>
    <row r="226" customHeight="1" spans="1:6">
      <c r="A226" s="3">
        <v>1981</v>
      </c>
      <c r="B226" s="3" t="s">
        <v>166</v>
      </c>
      <c r="C226" s="3" t="s">
        <v>177</v>
      </c>
      <c r="E226" s="3">
        <v>8</v>
      </c>
      <c r="F226" s="3">
        <v>2</v>
      </c>
    </row>
    <row r="227" customHeight="1" spans="1:6">
      <c r="A227" s="3">
        <v>1982</v>
      </c>
      <c r="B227" s="3" t="s">
        <v>166</v>
      </c>
      <c r="C227" s="3" t="s">
        <v>177</v>
      </c>
      <c r="E227" s="3">
        <v>9</v>
      </c>
      <c r="F227" s="3">
        <v>1</v>
      </c>
    </row>
    <row r="228" customHeight="1" spans="1:6">
      <c r="A228" s="3">
        <v>1993</v>
      </c>
      <c r="B228" s="3" t="s">
        <v>4959</v>
      </c>
      <c r="C228" s="3" t="s">
        <v>4960</v>
      </c>
      <c r="E228" s="3">
        <v>9</v>
      </c>
      <c r="F228" s="3">
        <v>1</v>
      </c>
    </row>
    <row r="229" customHeight="1" spans="1:6">
      <c r="A229" s="3">
        <v>1993</v>
      </c>
      <c r="B229" s="3" t="s">
        <v>4959</v>
      </c>
      <c r="C229" s="3" t="s">
        <v>4960</v>
      </c>
      <c r="E229" s="3">
        <v>8</v>
      </c>
      <c r="F229" s="3">
        <v>1</v>
      </c>
    </row>
    <row r="230" customHeight="1" spans="1:6">
      <c r="A230" s="3">
        <v>1989</v>
      </c>
      <c r="B230" s="3" t="s">
        <v>183</v>
      </c>
      <c r="C230" s="3" t="s">
        <v>4960</v>
      </c>
      <c r="E230" s="3">
        <v>9</v>
      </c>
      <c r="F230" s="3">
        <v>3</v>
      </c>
    </row>
    <row r="231" customHeight="1" spans="1:6">
      <c r="A231" s="3">
        <v>1989</v>
      </c>
      <c r="B231" s="3" t="s">
        <v>131</v>
      </c>
      <c r="C231" s="3" t="s">
        <v>4960</v>
      </c>
      <c r="E231" s="3">
        <v>9</v>
      </c>
      <c r="F231" s="3">
        <v>1</v>
      </c>
    </row>
    <row r="232" customHeight="1" spans="1:6">
      <c r="A232" s="3">
        <v>1989</v>
      </c>
      <c r="B232" s="3" t="s">
        <v>2829</v>
      </c>
      <c r="C232" s="3" t="s">
        <v>4960</v>
      </c>
      <c r="E232" s="3">
        <v>9</v>
      </c>
      <c r="F232" s="3">
        <v>3</v>
      </c>
    </row>
    <row r="233" customHeight="1" spans="1:6">
      <c r="A233" s="3">
        <v>1989</v>
      </c>
      <c r="B233" s="3" t="s">
        <v>2829</v>
      </c>
      <c r="C233" s="3" t="s">
        <v>4960</v>
      </c>
      <c r="E233" s="3">
        <v>8</v>
      </c>
      <c r="F233" s="3">
        <v>1</v>
      </c>
    </row>
    <row r="234" customHeight="1" spans="1:6">
      <c r="A234" s="3">
        <v>1989</v>
      </c>
      <c r="B234" s="3" t="s">
        <v>4862</v>
      </c>
      <c r="C234" s="3" t="s">
        <v>4960</v>
      </c>
      <c r="E234" s="3">
        <v>9</v>
      </c>
      <c r="F234" s="3">
        <v>1</v>
      </c>
    </row>
    <row r="235" customHeight="1" spans="1:6">
      <c r="A235" s="3">
        <v>1989</v>
      </c>
      <c r="B235" s="3" t="s">
        <v>1072</v>
      </c>
      <c r="C235" s="3" t="s">
        <v>4960</v>
      </c>
      <c r="E235" s="3">
        <v>9</v>
      </c>
      <c r="F235" s="3">
        <v>53</v>
      </c>
    </row>
    <row r="236" customHeight="1" spans="1:6">
      <c r="A236" s="3">
        <v>2007</v>
      </c>
      <c r="B236" s="3" t="s">
        <v>166</v>
      </c>
      <c r="C236" s="3" t="s">
        <v>1787</v>
      </c>
      <c r="D236" s="3" t="s">
        <v>2498</v>
      </c>
      <c r="E236" s="3">
        <v>9</v>
      </c>
      <c r="F236" s="3">
        <v>1</v>
      </c>
    </row>
    <row r="237" customHeight="1" spans="1:6">
      <c r="A237" s="3">
        <v>2007</v>
      </c>
      <c r="B237" s="3" t="s">
        <v>166</v>
      </c>
      <c r="C237" s="3" t="s">
        <v>1787</v>
      </c>
      <c r="D237" s="3" t="s">
        <v>2498</v>
      </c>
      <c r="E237" s="3">
        <v>8.5</v>
      </c>
      <c r="F237" s="3">
        <v>3</v>
      </c>
    </row>
    <row r="238" customHeight="1" spans="1:6">
      <c r="A238" s="3">
        <v>2007</v>
      </c>
      <c r="B238" s="3" t="s">
        <v>166</v>
      </c>
      <c r="C238" s="3" t="s">
        <v>1787</v>
      </c>
      <c r="D238" s="3" t="s">
        <v>2498</v>
      </c>
      <c r="E238" s="3">
        <v>8</v>
      </c>
      <c r="F238" s="3">
        <v>3</v>
      </c>
    </row>
    <row r="239" customHeight="1" spans="1:6">
      <c r="A239" s="3">
        <v>2007</v>
      </c>
      <c r="B239" s="3" t="s">
        <v>166</v>
      </c>
      <c r="C239" s="3" t="s">
        <v>1787</v>
      </c>
      <c r="D239" s="3" t="s">
        <v>2498</v>
      </c>
      <c r="E239" s="3">
        <v>7</v>
      </c>
      <c r="F239" s="3">
        <v>1</v>
      </c>
    </row>
    <row r="240" customHeight="1" spans="1:6">
      <c r="A240" s="3">
        <v>2007</v>
      </c>
      <c r="B240" s="3" t="s">
        <v>166</v>
      </c>
      <c r="C240" s="3" t="s">
        <v>1787</v>
      </c>
      <c r="D240" s="3" t="s">
        <v>1788</v>
      </c>
      <c r="E240" s="3" t="s">
        <v>147</v>
      </c>
      <c r="F240" s="3">
        <v>1</v>
      </c>
    </row>
    <row r="241" customHeight="1" spans="1:6">
      <c r="A241" s="3">
        <v>2007</v>
      </c>
      <c r="B241" s="3" t="s">
        <v>1967</v>
      </c>
      <c r="C241" s="3" t="s">
        <v>1787</v>
      </c>
      <c r="D241" s="3" t="s">
        <v>2390</v>
      </c>
      <c r="E241" s="3">
        <v>9</v>
      </c>
      <c r="F241" s="3">
        <v>1</v>
      </c>
    </row>
    <row r="242" customHeight="1" spans="1:6">
      <c r="A242" s="3">
        <v>2007</v>
      </c>
      <c r="B242" s="3" t="s">
        <v>166</v>
      </c>
      <c r="C242" s="3" t="s">
        <v>1787</v>
      </c>
      <c r="D242" s="3" t="s">
        <v>1788</v>
      </c>
      <c r="E242" s="3">
        <v>8.5</v>
      </c>
      <c r="F242" s="3">
        <v>1</v>
      </c>
    </row>
    <row r="243" customHeight="1" spans="1:6">
      <c r="A243" s="3">
        <v>1981</v>
      </c>
      <c r="B243" s="3" t="s">
        <v>4862</v>
      </c>
      <c r="C243" s="3" t="s">
        <v>4961</v>
      </c>
      <c r="E243" s="3">
        <v>6</v>
      </c>
      <c r="F243" s="3">
        <v>1</v>
      </c>
    </row>
    <row r="244" customHeight="1" spans="1:6">
      <c r="A244" s="3">
        <v>1988</v>
      </c>
      <c r="B244" s="3" t="s">
        <v>1072</v>
      </c>
      <c r="C244" s="3" t="s">
        <v>1945</v>
      </c>
      <c r="D244" s="3" t="s">
        <v>776</v>
      </c>
      <c r="E244" s="3">
        <v>7</v>
      </c>
      <c r="F244" s="3">
        <v>1</v>
      </c>
    </row>
    <row r="245" customHeight="1" spans="1:6">
      <c r="A245" s="3">
        <v>1981</v>
      </c>
      <c r="B245" s="3" t="s">
        <v>166</v>
      </c>
      <c r="C245" s="3" t="s">
        <v>1945</v>
      </c>
      <c r="D245" s="3" t="s">
        <v>1946</v>
      </c>
      <c r="E245" s="3">
        <v>8</v>
      </c>
      <c r="F245" s="3">
        <v>15</v>
      </c>
    </row>
    <row r="246" customHeight="1" spans="1:21">
      <c r="A246" s="65">
        <v>1981</v>
      </c>
      <c r="B246" s="45" t="s">
        <v>166</v>
      </c>
      <c r="C246" s="45" t="s">
        <v>1945</v>
      </c>
      <c r="D246" s="45" t="s">
        <v>1946</v>
      </c>
      <c r="E246" s="65">
        <v>7</v>
      </c>
      <c r="F246" s="65">
        <v>1</v>
      </c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</row>
    <row r="247" customHeight="1" spans="1:6">
      <c r="A247" s="3">
        <v>1988</v>
      </c>
      <c r="B247" s="3" t="s">
        <v>2236</v>
      </c>
      <c r="C247" s="3" t="s">
        <v>1945</v>
      </c>
      <c r="D247" s="3" t="s">
        <v>776</v>
      </c>
      <c r="E247" s="3">
        <v>8</v>
      </c>
      <c r="F247" s="3">
        <v>1</v>
      </c>
    </row>
    <row r="248" customHeight="1" spans="1:6">
      <c r="A248" s="3">
        <v>1996</v>
      </c>
      <c r="B248" s="3" t="s">
        <v>2024</v>
      </c>
      <c r="C248" s="3" t="s">
        <v>2422</v>
      </c>
      <c r="E248" s="3">
        <v>8</v>
      </c>
      <c r="F248" s="3">
        <v>1</v>
      </c>
    </row>
    <row r="249" customHeight="1" spans="1:6">
      <c r="A249" s="3">
        <v>1999</v>
      </c>
      <c r="B249" s="3" t="s">
        <v>239</v>
      </c>
      <c r="C249" s="3" t="s">
        <v>4962</v>
      </c>
      <c r="E249" s="3">
        <v>8</v>
      </c>
      <c r="F249" s="3">
        <v>2</v>
      </c>
    </row>
    <row r="250" customHeight="1" spans="1:6">
      <c r="A250" s="3">
        <v>1999</v>
      </c>
      <c r="B250" s="3" t="s">
        <v>239</v>
      </c>
      <c r="C250" s="3" t="s">
        <v>4962</v>
      </c>
      <c r="E250" s="3">
        <v>7</v>
      </c>
      <c r="F250" s="3">
        <v>5</v>
      </c>
    </row>
    <row r="251" customHeight="1" spans="1:6">
      <c r="A251" s="3">
        <v>2019</v>
      </c>
      <c r="B251" s="3" t="s">
        <v>131</v>
      </c>
      <c r="C251" s="3" t="s">
        <v>406</v>
      </c>
      <c r="E251" s="3" t="s">
        <v>277</v>
      </c>
      <c r="F251" s="3">
        <v>10</v>
      </c>
    </row>
    <row r="252" customHeight="1" spans="1:6">
      <c r="A252" s="3">
        <v>1981</v>
      </c>
      <c r="B252" s="3" t="s">
        <v>4862</v>
      </c>
      <c r="C252" s="3" t="s">
        <v>4963</v>
      </c>
      <c r="D252" s="3" t="s">
        <v>4964</v>
      </c>
      <c r="E252" s="3">
        <v>6</v>
      </c>
      <c r="F252" s="3">
        <v>12</v>
      </c>
    </row>
    <row r="253" customHeight="1" spans="1:6">
      <c r="A253" s="3">
        <v>1981</v>
      </c>
      <c r="B253" s="3" t="s">
        <v>4862</v>
      </c>
      <c r="C253" s="3" t="s">
        <v>4963</v>
      </c>
      <c r="D253" s="3" t="s">
        <v>4964</v>
      </c>
      <c r="E253" s="3">
        <v>7</v>
      </c>
      <c r="F253" s="3">
        <v>1</v>
      </c>
    </row>
    <row r="254" customHeight="1" spans="1:6">
      <c r="A254" s="3">
        <v>1988</v>
      </c>
      <c r="B254" s="3" t="s">
        <v>1072</v>
      </c>
      <c r="C254" s="3" t="s">
        <v>1926</v>
      </c>
      <c r="D254" s="3" t="s">
        <v>776</v>
      </c>
      <c r="E254" s="3">
        <v>7</v>
      </c>
      <c r="F254" s="3">
        <v>1</v>
      </c>
    </row>
    <row r="255" customHeight="1" spans="1:6">
      <c r="A255" s="3">
        <v>1988</v>
      </c>
      <c r="B255" s="3" t="s">
        <v>1072</v>
      </c>
      <c r="C255" s="3" t="s">
        <v>1926</v>
      </c>
      <c r="E255" s="3">
        <v>8</v>
      </c>
      <c r="F255" s="3">
        <v>2</v>
      </c>
    </row>
    <row r="256" customHeight="1" spans="1:6">
      <c r="A256" s="3">
        <v>1988</v>
      </c>
      <c r="B256" s="3" t="s">
        <v>1072</v>
      </c>
      <c r="C256" s="3" t="s">
        <v>1926</v>
      </c>
      <c r="D256" s="3" t="s">
        <v>1920</v>
      </c>
      <c r="E256" s="3">
        <v>8</v>
      </c>
      <c r="F256" s="3">
        <v>2</v>
      </c>
    </row>
    <row r="257" customHeight="1" spans="1:6">
      <c r="A257" s="3">
        <v>1988</v>
      </c>
      <c r="B257" s="3" t="s">
        <v>1072</v>
      </c>
      <c r="C257" s="3" t="s">
        <v>1926</v>
      </c>
      <c r="E257" s="3">
        <v>9</v>
      </c>
      <c r="F257" s="3">
        <v>1</v>
      </c>
    </row>
    <row r="258" customHeight="1" spans="1:6">
      <c r="A258" s="3">
        <v>1981</v>
      </c>
      <c r="B258" s="3" t="s">
        <v>1967</v>
      </c>
      <c r="C258" s="3" t="s">
        <v>1926</v>
      </c>
      <c r="D258" s="3" t="s">
        <v>1946</v>
      </c>
      <c r="E258" s="3">
        <v>7</v>
      </c>
      <c r="F258" s="3">
        <v>10</v>
      </c>
    </row>
    <row r="259" customHeight="1" spans="1:6">
      <c r="A259" s="3">
        <v>1981</v>
      </c>
      <c r="B259" s="3" t="s">
        <v>1967</v>
      </c>
      <c r="C259" s="3" t="s">
        <v>1926</v>
      </c>
      <c r="D259" s="3" t="s">
        <v>1946</v>
      </c>
      <c r="E259" s="3">
        <v>8</v>
      </c>
      <c r="F259" s="3">
        <v>6</v>
      </c>
    </row>
    <row r="260" customHeight="1" spans="1:6">
      <c r="A260" s="3">
        <v>1989</v>
      </c>
      <c r="B260" s="3" t="s">
        <v>1072</v>
      </c>
      <c r="C260" s="3" t="s">
        <v>1926</v>
      </c>
      <c r="E260" s="3">
        <v>9</v>
      </c>
      <c r="F260" s="3">
        <v>3</v>
      </c>
    </row>
    <row r="261" customHeight="1" spans="1:6">
      <c r="A261" s="3">
        <v>1990</v>
      </c>
      <c r="B261" s="3" t="s">
        <v>1072</v>
      </c>
      <c r="C261" s="3" t="s">
        <v>1926</v>
      </c>
      <c r="D261" s="3" t="s">
        <v>2065</v>
      </c>
      <c r="E261" s="3">
        <v>9</v>
      </c>
      <c r="F261" s="3">
        <v>1</v>
      </c>
    </row>
    <row r="262" customHeight="1" spans="1:6">
      <c r="A262" s="3">
        <v>1988</v>
      </c>
      <c r="B262" s="3" t="s">
        <v>1072</v>
      </c>
      <c r="C262" s="3" t="s">
        <v>1926</v>
      </c>
      <c r="D262" s="3" t="s">
        <v>1920</v>
      </c>
      <c r="E262" s="3">
        <v>8</v>
      </c>
      <c r="F262" s="3">
        <v>1</v>
      </c>
    </row>
    <row r="263" customHeight="1" spans="1:6">
      <c r="A263" s="3">
        <v>1988</v>
      </c>
      <c r="B263" s="3" t="s">
        <v>2236</v>
      </c>
      <c r="C263" s="3" t="s">
        <v>1926</v>
      </c>
      <c r="D263" s="3" t="s">
        <v>776</v>
      </c>
      <c r="E263" s="3">
        <v>8</v>
      </c>
      <c r="F263" s="3">
        <v>1</v>
      </c>
    </row>
    <row r="264" customHeight="1" spans="1:6">
      <c r="A264" s="3">
        <v>1987</v>
      </c>
      <c r="B264" s="3" t="s">
        <v>1072</v>
      </c>
      <c r="C264" s="3" t="s">
        <v>1926</v>
      </c>
      <c r="D264" s="3" t="s">
        <v>776</v>
      </c>
      <c r="E264" s="3">
        <v>8.5</v>
      </c>
      <c r="F264" s="3">
        <v>1</v>
      </c>
    </row>
    <row r="265" customHeight="1" spans="1:6">
      <c r="A265" s="3">
        <v>1987</v>
      </c>
      <c r="B265" s="3" t="s">
        <v>1072</v>
      </c>
      <c r="C265" s="3" t="s">
        <v>1926</v>
      </c>
      <c r="D265" s="3" t="s">
        <v>776</v>
      </c>
      <c r="E265" s="3">
        <v>8</v>
      </c>
      <c r="F265" s="3">
        <v>3</v>
      </c>
    </row>
    <row r="266" customHeight="1" spans="1:6">
      <c r="A266" s="3">
        <v>1987</v>
      </c>
      <c r="B266" s="3" t="s">
        <v>1072</v>
      </c>
      <c r="C266" s="3" t="s">
        <v>1926</v>
      </c>
      <c r="D266" s="3" t="s">
        <v>776</v>
      </c>
      <c r="E266" s="3">
        <v>6</v>
      </c>
      <c r="F266" s="3">
        <v>2</v>
      </c>
    </row>
    <row r="267" customHeight="1" spans="1:6">
      <c r="A267" s="3">
        <v>1990</v>
      </c>
      <c r="B267" s="3" t="s">
        <v>1072</v>
      </c>
      <c r="C267" s="3" t="s">
        <v>1926</v>
      </c>
      <c r="D267" s="3" t="s">
        <v>2065</v>
      </c>
      <c r="E267" s="3">
        <v>8</v>
      </c>
      <c r="F267" s="3">
        <v>2</v>
      </c>
    </row>
    <row r="268" customHeight="1" spans="1:6">
      <c r="A268" s="3">
        <v>1989</v>
      </c>
      <c r="B268" s="3" t="s">
        <v>1072</v>
      </c>
      <c r="C268" s="3" t="s">
        <v>1926</v>
      </c>
      <c r="E268" s="3">
        <v>9</v>
      </c>
      <c r="F268" s="3">
        <v>3</v>
      </c>
    </row>
    <row r="269" customHeight="1" spans="1:6">
      <c r="A269" s="3">
        <v>1989</v>
      </c>
      <c r="B269" s="3" t="s">
        <v>1072</v>
      </c>
      <c r="C269" s="3" t="s">
        <v>4965</v>
      </c>
      <c r="E269" s="3">
        <v>9</v>
      </c>
      <c r="F269" s="3">
        <v>5</v>
      </c>
    </row>
    <row r="270" customHeight="1" spans="1:6">
      <c r="A270" s="3">
        <v>1989</v>
      </c>
      <c r="B270" s="3" t="s">
        <v>1072</v>
      </c>
      <c r="C270" s="3" t="s">
        <v>4965</v>
      </c>
      <c r="E270" s="3">
        <v>8</v>
      </c>
      <c r="F270" s="3">
        <v>4</v>
      </c>
    </row>
    <row r="271" customHeight="1" spans="1:6">
      <c r="A271" s="3">
        <v>1981</v>
      </c>
      <c r="B271" s="3" t="s">
        <v>166</v>
      </c>
      <c r="C271" s="3" t="s">
        <v>4966</v>
      </c>
      <c r="D271" s="3" t="s">
        <v>1946</v>
      </c>
      <c r="E271" s="3">
        <v>7</v>
      </c>
      <c r="F271" s="3">
        <v>12</v>
      </c>
    </row>
    <row r="272" customHeight="1" spans="1:6">
      <c r="A272" s="3">
        <v>1981</v>
      </c>
      <c r="B272" s="3" t="s">
        <v>166</v>
      </c>
      <c r="C272" s="3" t="s">
        <v>4967</v>
      </c>
      <c r="E272" s="3">
        <v>7</v>
      </c>
      <c r="F272" s="3">
        <v>2</v>
      </c>
    </row>
    <row r="273" customHeight="1" spans="1:6">
      <c r="A273" s="3">
        <v>1982</v>
      </c>
      <c r="B273" s="3" t="s">
        <v>166</v>
      </c>
      <c r="C273" s="3" t="s">
        <v>697</v>
      </c>
      <c r="D273" s="3" t="s">
        <v>776</v>
      </c>
      <c r="E273" s="3">
        <v>8</v>
      </c>
      <c r="F273" s="3">
        <v>1</v>
      </c>
    </row>
    <row r="274" customHeight="1" spans="1:6">
      <c r="A274" s="3">
        <v>1984</v>
      </c>
      <c r="B274" s="3" t="s">
        <v>166</v>
      </c>
      <c r="C274" s="3" t="s">
        <v>697</v>
      </c>
      <c r="E274" s="3">
        <v>9</v>
      </c>
      <c r="F274" s="3">
        <v>1</v>
      </c>
    </row>
    <row r="275" customHeight="1" spans="1:6">
      <c r="A275" s="3">
        <v>1989</v>
      </c>
      <c r="B275" s="3" t="s">
        <v>4862</v>
      </c>
      <c r="C275" s="3" t="s">
        <v>4968</v>
      </c>
      <c r="E275" s="3">
        <v>8</v>
      </c>
      <c r="F275" s="3">
        <v>1</v>
      </c>
    </row>
    <row r="276" customHeight="1" spans="1:6">
      <c r="A276" s="3">
        <v>1988</v>
      </c>
      <c r="B276" s="3" t="s">
        <v>1072</v>
      </c>
      <c r="C276" s="3" t="s">
        <v>1986</v>
      </c>
      <c r="E276" s="3">
        <v>8</v>
      </c>
      <c r="F276" s="3">
        <v>3</v>
      </c>
    </row>
    <row r="277" customHeight="1" spans="1:6">
      <c r="A277" s="3">
        <v>1988</v>
      </c>
      <c r="B277" s="3" t="s">
        <v>1072</v>
      </c>
      <c r="C277" s="3" t="s">
        <v>1986</v>
      </c>
      <c r="D277" s="3" t="s">
        <v>1920</v>
      </c>
      <c r="E277" s="3">
        <v>8</v>
      </c>
      <c r="F277" s="3">
        <v>1</v>
      </c>
    </row>
    <row r="278" customHeight="1" spans="1:6">
      <c r="A278" s="3">
        <v>1981</v>
      </c>
      <c r="B278" s="3" t="s">
        <v>1967</v>
      </c>
      <c r="C278" s="3" t="s">
        <v>1986</v>
      </c>
      <c r="E278" s="3">
        <v>8</v>
      </c>
      <c r="F278" s="3">
        <v>1</v>
      </c>
    </row>
    <row r="279" customHeight="1" spans="1:6">
      <c r="A279" s="3">
        <v>1981</v>
      </c>
      <c r="B279" s="3" t="s">
        <v>1967</v>
      </c>
      <c r="C279" s="3" t="s">
        <v>1986</v>
      </c>
      <c r="E279" s="3">
        <v>6</v>
      </c>
      <c r="F279" s="3">
        <v>4</v>
      </c>
    </row>
    <row r="280" customHeight="1" spans="1:6">
      <c r="A280" s="3">
        <v>1981</v>
      </c>
      <c r="B280" s="3" t="s">
        <v>1967</v>
      </c>
      <c r="C280" s="3" t="s">
        <v>1986</v>
      </c>
      <c r="E280" s="3">
        <v>7</v>
      </c>
      <c r="F280" s="3">
        <v>2</v>
      </c>
    </row>
    <row r="281" customHeight="1" spans="1:6">
      <c r="A281" s="3">
        <v>1988</v>
      </c>
      <c r="B281" s="3" t="s">
        <v>1072</v>
      </c>
      <c r="C281" s="3" t="s">
        <v>1986</v>
      </c>
      <c r="E281" s="3">
        <v>9</v>
      </c>
      <c r="F281" s="3">
        <v>1</v>
      </c>
    </row>
    <row r="282" customHeight="1" spans="1:6">
      <c r="A282" s="3">
        <v>1991</v>
      </c>
      <c r="B282" s="3" t="s">
        <v>1794</v>
      </c>
      <c r="C282" s="3" t="s">
        <v>1986</v>
      </c>
      <c r="D282" s="3" t="s">
        <v>4969</v>
      </c>
      <c r="E282" s="3">
        <v>9</v>
      </c>
      <c r="F282" s="3">
        <v>1</v>
      </c>
    </row>
    <row r="283" customHeight="1" spans="1:6">
      <c r="A283" s="3">
        <v>1988</v>
      </c>
      <c r="B283" s="3" t="s">
        <v>2236</v>
      </c>
      <c r="C283" s="3" t="s">
        <v>1986</v>
      </c>
      <c r="D283" s="3" t="s">
        <v>1920</v>
      </c>
      <c r="E283" s="3">
        <v>9</v>
      </c>
      <c r="F283" s="3">
        <v>1</v>
      </c>
    </row>
    <row r="284" customHeight="1" spans="1:6">
      <c r="A284" s="3">
        <v>1988</v>
      </c>
      <c r="B284" s="3" t="s">
        <v>2236</v>
      </c>
      <c r="C284" s="3" t="s">
        <v>1986</v>
      </c>
      <c r="D284" s="3" t="s">
        <v>776</v>
      </c>
      <c r="E284" s="3">
        <v>8</v>
      </c>
      <c r="F284" s="3">
        <v>1</v>
      </c>
    </row>
    <row r="285" customHeight="1" spans="1:6">
      <c r="A285" s="3">
        <v>1987</v>
      </c>
      <c r="B285" s="3" t="s">
        <v>1072</v>
      </c>
      <c r="C285" s="3" t="s">
        <v>1986</v>
      </c>
      <c r="D285" s="3" t="s">
        <v>776</v>
      </c>
      <c r="E285" s="3">
        <v>8</v>
      </c>
      <c r="F285" s="3">
        <v>1</v>
      </c>
    </row>
    <row r="286" customHeight="1" spans="1:6">
      <c r="A286" s="3">
        <v>1987</v>
      </c>
      <c r="B286" s="3" t="s">
        <v>2236</v>
      </c>
      <c r="C286" s="3" t="s">
        <v>1986</v>
      </c>
      <c r="E286" s="3">
        <v>8</v>
      </c>
      <c r="F286" s="3">
        <v>1</v>
      </c>
    </row>
    <row r="287" customHeight="1" spans="1:6">
      <c r="A287" s="3">
        <v>1988</v>
      </c>
      <c r="B287" s="3" t="s">
        <v>1072</v>
      </c>
      <c r="C287" s="3" t="s">
        <v>4970</v>
      </c>
      <c r="E287" s="3">
        <v>8</v>
      </c>
      <c r="F287" s="3">
        <v>1</v>
      </c>
    </row>
    <row r="288" customHeight="1" spans="1:6">
      <c r="A288" s="3">
        <v>1988</v>
      </c>
      <c r="B288" s="3" t="s">
        <v>1072</v>
      </c>
      <c r="C288" s="3" t="s">
        <v>4971</v>
      </c>
      <c r="E288" s="3">
        <v>8</v>
      </c>
      <c r="F288" s="3">
        <v>1</v>
      </c>
    </row>
    <row r="289" customHeight="1" spans="1:6">
      <c r="A289" s="3">
        <v>1990</v>
      </c>
      <c r="B289" s="3" t="s">
        <v>2236</v>
      </c>
      <c r="C289" s="3" t="s">
        <v>4972</v>
      </c>
      <c r="E289" s="3">
        <v>8</v>
      </c>
      <c r="F289" s="3">
        <v>1</v>
      </c>
    </row>
    <row r="290" customHeight="1" spans="1:6">
      <c r="A290" s="3">
        <v>1987</v>
      </c>
      <c r="B290" s="3" t="s">
        <v>2236</v>
      </c>
      <c r="C290" s="3" t="s">
        <v>2125</v>
      </c>
      <c r="D290" s="3" t="s">
        <v>2065</v>
      </c>
      <c r="E290" s="3">
        <v>9</v>
      </c>
      <c r="F290" s="3">
        <v>1</v>
      </c>
    </row>
    <row r="291" customHeight="1" spans="1:6">
      <c r="A291" s="3">
        <v>1987</v>
      </c>
      <c r="B291" s="3" t="s">
        <v>2236</v>
      </c>
      <c r="C291" s="3" t="s">
        <v>2125</v>
      </c>
      <c r="D291" s="3" t="s">
        <v>2065</v>
      </c>
      <c r="E291" s="3">
        <v>7</v>
      </c>
      <c r="F291" s="3">
        <v>1</v>
      </c>
    </row>
    <row r="292" customHeight="1" spans="1:6">
      <c r="A292" s="3">
        <v>1988</v>
      </c>
      <c r="B292" s="3" t="s">
        <v>1072</v>
      </c>
      <c r="C292" s="3" t="s">
        <v>4973</v>
      </c>
      <c r="E292" s="3">
        <v>8</v>
      </c>
      <c r="F292" s="3">
        <v>1</v>
      </c>
    </row>
    <row r="293" customHeight="1" spans="1:6">
      <c r="A293" s="3">
        <v>1988</v>
      </c>
      <c r="B293" s="3" t="s">
        <v>1072</v>
      </c>
      <c r="C293" s="3" t="s">
        <v>4974</v>
      </c>
      <c r="E293" s="3">
        <v>8</v>
      </c>
      <c r="F293" s="3">
        <v>4</v>
      </c>
    </row>
    <row r="294" customHeight="1" spans="1:6">
      <c r="A294" s="3">
        <v>1990</v>
      </c>
      <c r="B294" s="3" t="s">
        <v>4919</v>
      </c>
      <c r="C294" s="3" t="s">
        <v>4975</v>
      </c>
      <c r="E294" s="3">
        <v>9</v>
      </c>
      <c r="F294" s="3">
        <v>1</v>
      </c>
    </row>
    <row r="295" customHeight="1" spans="1:6">
      <c r="A295" s="3">
        <v>1990</v>
      </c>
      <c r="B295" s="3" t="s">
        <v>4873</v>
      </c>
      <c r="C295" s="3" t="s">
        <v>4676</v>
      </c>
      <c r="E295" s="3">
        <v>9</v>
      </c>
      <c r="F295" s="3">
        <v>1</v>
      </c>
    </row>
    <row r="296" customHeight="1" spans="1:6">
      <c r="A296" s="3">
        <v>2012</v>
      </c>
      <c r="B296" s="3" t="s">
        <v>4862</v>
      </c>
      <c r="C296" s="3" t="s">
        <v>4976</v>
      </c>
      <c r="E296" s="3">
        <v>10</v>
      </c>
      <c r="F296" s="3">
        <v>1</v>
      </c>
    </row>
    <row r="297" customHeight="1" spans="1:6">
      <c r="A297" s="3">
        <v>2012</v>
      </c>
      <c r="B297" s="3" t="s">
        <v>4977</v>
      </c>
      <c r="C297" s="3" t="s">
        <v>1122</v>
      </c>
      <c r="D297" s="3" t="s">
        <v>3711</v>
      </c>
      <c r="E297" s="3" t="s">
        <v>4978</v>
      </c>
      <c r="F297" s="3">
        <v>1</v>
      </c>
    </row>
    <row r="298" customHeight="1" spans="1:6">
      <c r="A298" s="3">
        <v>2011</v>
      </c>
      <c r="B298" s="3" t="s">
        <v>4875</v>
      </c>
      <c r="C298" s="3" t="s">
        <v>1122</v>
      </c>
      <c r="D298" s="3" t="s">
        <v>3711</v>
      </c>
      <c r="E298" s="3">
        <v>9</v>
      </c>
      <c r="F298" s="3">
        <v>1</v>
      </c>
    </row>
    <row r="299" customHeight="1" spans="1:6">
      <c r="A299" s="3">
        <v>2012</v>
      </c>
      <c r="B299" s="3" t="s">
        <v>4979</v>
      </c>
      <c r="C299" s="3" t="s">
        <v>1122</v>
      </c>
      <c r="D299" s="3" t="s">
        <v>4883</v>
      </c>
      <c r="E299" s="3">
        <v>10</v>
      </c>
      <c r="F299" s="3">
        <v>1</v>
      </c>
    </row>
    <row r="300" customHeight="1" spans="1:6">
      <c r="A300" s="3">
        <v>2011</v>
      </c>
      <c r="B300" s="3" t="s">
        <v>4875</v>
      </c>
      <c r="C300" s="3" t="s">
        <v>1122</v>
      </c>
      <c r="D300" s="3" t="s">
        <v>4980</v>
      </c>
      <c r="E300" s="3">
        <v>9</v>
      </c>
      <c r="F300" s="3">
        <v>1</v>
      </c>
    </row>
    <row r="301" customHeight="1" spans="1:6">
      <c r="A301" s="3">
        <v>2012</v>
      </c>
      <c r="B301" s="3" t="s">
        <v>4979</v>
      </c>
      <c r="C301" s="3" t="s">
        <v>1122</v>
      </c>
      <c r="D301" s="3" t="s">
        <v>4883</v>
      </c>
      <c r="E301" s="3">
        <v>10</v>
      </c>
      <c r="F301" s="3">
        <v>1</v>
      </c>
    </row>
    <row r="302" customHeight="1" spans="1:6">
      <c r="A302" s="3">
        <v>1988</v>
      </c>
      <c r="B302" s="3" t="s">
        <v>4981</v>
      </c>
      <c r="C302" s="3" t="s">
        <v>1245</v>
      </c>
      <c r="D302" s="3" t="s">
        <v>2571</v>
      </c>
      <c r="E302" s="3">
        <v>10</v>
      </c>
      <c r="F302" s="3">
        <v>1</v>
      </c>
    </row>
    <row r="303" customHeight="1" spans="1:6">
      <c r="A303" s="3">
        <v>1988</v>
      </c>
      <c r="B303" s="3" t="s">
        <v>2236</v>
      </c>
      <c r="C303" s="3" t="s">
        <v>1245</v>
      </c>
      <c r="E303" s="3">
        <v>7</v>
      </c>
      <c r="F303" s="3">
        <v>1</v>
      </c>
    </row>
    <row r="304" customHeight="1" spans="1:6">
      <c r="A304" s="3">
        <v>1989</v>
      </c>
      <c r="B304" s="3" t="s">
        <v>1072</v>
      </c>
      <c r="C304" s="3" t="s">
        <v>1245</v>
      </c>
      <c r="E304" s="3">
        <v>9</v>
      </c>
      <c r="F304" s="3">
        <v>2</v>
      </c>
    </row>
    <row r="305" customHeight="1" spans="1:6">
      <c r="A305" s="3">
        <v>1988</v>
      </c>
      <c r="B305" s="3" t="s">
        <v>1072</v>
      </c>
      <c r="C305" s="3" t="s">
        <v>1245</v>
      </c>
      <c r="D305" s="3" t="s">
        <v>1920</v>
      </c>
      <c r="E305" s="3">
        <v>9</v>
      </c>
      <c r="F305" s="3">
        <v>2</v>
      </c>
    </row>
    <row r="306" customHeight="1" spans="1:6">
      <c r="A306" s="3">
        <v>1989</v>
      </c>
      <c r="B306" s="3" t="s">
        <v>1072</v>
      </c>
      <c r="C306" s="3" t="s">
        <v>1245</v>
      </c>
      <c r="E306" s="3">
        <v>8.5</v>
      </c>
      <c r="F306" s="3">
        <v>1</v>
      </c>
    </row>
    <row r="307" customHeight="1" spans="1:6">
      <c r="A307" s="3">
        <v>1988</v>
      </c>
      <c r="B307" s="3" t="s">
        <v>1072</v>
      </c>
      <c r="C307" s="3" t="s">
        <v>1245</v>
      </c>
      <c r="E307" s="3">
        <v>8</v>
      </c>
      <c r="F307" s="3">
        <v>1</v>
      </c>
    </row>
    <row r="308" customHeight="1" spans="1:6">
      <c r="A308" s="3">
        <v>1989</v>
      </c>
      <c r="B308" s="3" t="s">
        <v>1072</v>
      </c>
      <c r="C308" s="3" t="s">
        <v>1245</v>
      </c>
      <c r="E308" s="3">
        <v>8</v>
      </c>
      <c r="F308" s="3">
        <v>1</v>
      </c>
    </row>
    <row r="309" customHeight="1" spans="1:6">
      <c r="A309" s="3">
        <v>1987</v>
      </c>
      <c r="B309" s="3" t="s">
        <v>1072</v>
      </c>
      <c r="C309" s="3" t="s">
        <v>1245</v>
      </c>
      <c r="D309" s="3" t="s">
        <v>776</v>
      </c>
      <c r="E309" s="3">
        <v>6</v>
      </c>
      <c r="F309" s="3">
        <v>1</v>
      </c>
    </row>
    <row r="310" customHeight="1" spans="1:6">
      <c r="A310" s="3">
        <v>1994</v>
      </c>
      <c r="B310" s="3" t="s">
        <v>1095</v>
      </c>
      <c r="C310" s="3" t="s">
        <v>1245</v>
      </c>
      <c r="E310" s="3">
        <v>9</v>
      </c>
      <c r="F310" s="3">
        <v>21</v>
      </c>
    </row>
    <row r="311" customHeight="1" spans="1:6">
      <c r="A311" s="3">
        <v>1994</v>
      </c>
      <c r="B311" s="3" t="s">
        <v>1095</v>
      </c>
      <c r="C311" s="3" t="s">
        <v>1245</v>
      </c>
      <c r="E311" s="3">
        <v>8.5</v>
      </c>
      <c r="F311" s="3">
        <v>1</v>
      </c>
    </row>
    <row r="312" customHeight="1" spans="1:6">
      <c r="A312" s="3">
        <v>1994</v>
      </c>
      <c r="B312" s="3" t="s">
        <v>1095</v>
      </c>
      <c r="C312" s="3" t="s">
        <v>1245</v>
      </c>
      <c r="E312" s="3">
        <v>8</v>
      </c>
      <c r="F312" s="3">
        <v>2</v>
      </c>
    </row>
    <row r="313" customHeight="1" spans="1:6">
      <c r="A313" s="3">
        <v>1987</v>
      </c>
      <c r="B313" s="3" t="s">
        <v>1072</v>
      </c>
      <c r="C313" s="3" t="s">
        <v>1245</v>
      </c>
      <c r="D313" s="3"/>
      <c r="E313" s="3">
        <v>8</v>
      </c>
      <c r="F313" s="3">
        <v>1</v>
      </c>
    </row>
    <row r="314" customHeight="1" spans="1:6">
      <c r="A314" s="3">
        <v>1987</v>
      </c>
      <c r="B314" s="3" t="s">
        <v>1072</v>
      </c>
      <c r="C314" s="3" t="s">
        <v>1245</v>
      </c>
      <c r="D314" s="3"/>
      <c r="E314" s="3">
        <v>8</v>
      </c>
      <c r="F314" s="3">
        <v>1</v>
      </c>
    </row>
    <row r="315" customHeight="1" spans="1:6">
      <c r="A315" s="3">
        <v>1989</v>
      </c>
      <c r="B315" s="3" t="s">
        <v>1072</v>
      </c>
      <c r="C315" s="3" t="s">
        <v>1245</v>
      </c>
      <c r="D315" s="3" t="s">
        <v>2065</v>
      </c>
      <c r="E315" s="3" t="s">
        <v>146</v>
      </c>
      <c r="F315" s="3">
        <v>4</v>
      </c>
    </row>
    <row r="316" customHeight="1" spans="1:6">
      <c r="A316" s="3">
        <v>1989</v>
      </c>
      <c r="B316" s="3" t="s">
        <v>1072</v>
      </c>
      <c r="C316" s="3" t="s">
        <v>1245</v>
      </c>
      <c r="D316" s="3" t="s">
        <v>2065</v>
      </c>
      <c r="E316" s="3">
        <v>8.5</v>
      </c>
      <c r="F316" s="3">
        <v>1</v>
      </c>
    </row>
    <row r="317" customHeight="1" spans="1:6">
      <c r="A317" s="3">
        <v>1989</v>
      </c>
      <c r="B317" s="3" t="s">
        <v>1072</v>
      </c>
      <c r="C317" s="3" t="s">
        <v>1245</v>
      </c>
      <c r="D317" s="3" t="s">
        <v>2065</v>
      </c>
      <c r="E317" s="3">
        <v>8</v>
      </c>
      <c r="F317" s="3">
        <v>2</v>
      </c>
    </row>
    <row r="318" customHeight="1" spans="1:6">
      <c r="A318" s="3">
        <v>1990</v>
      </c>
      <c r="B318" s="3" t="s">
        <v>1072</v>
      </c>
      <c r="C318" s="3" t="s">
        <v>1245</v>
      </c>
      <c r="D318" s="3" t="s">
        <v>2065</v>
      </c>
      <c r="E318" s="3" t="s">
        <v>146</v>
      </c>
      <c r="F318" s="3">
        <v>1</v>
      </c>
    </row>
    <row r="319" customHeight="1" spans="1:6">
      <c r="A319" s="3">
        <v>1990</v>
      </c>
      <c r="B319" s="3" t="s">
        <v>1072</v>
      </c>
      <c r="C319" s="3" t="s">
        <v>1245</v>
      </c>
      <c r="D319" s="3" t="s">
        <v>2065</v>
      </c>
      <c r="E319" s="3">
        <v>8</v>
      </c>
      <c r="F319" s="3">
        <v>3</v>
      </c>
    </row>
    <row r="320" customHeight="1" spans="1:6">
      <c r="A320" s="3">
        <v>1990</v>
      </c>
      <c r="B320" s="3" t="s">
        <v>1072</v>
      </c>
      <c r="C320" s="3" t="s">
        <v>1245</v>
      </c>
      <c r="D320" s="3" t="s">
        <v>2065</v>
      </c>
      <c r="E320" s="3">
        <v>9</v>
      </c>
      <c r="F320" s="3">
        <v>1</v>
      </c>
    </row>
    <row r="321" customHeight="1" spans="1:6">
      <c r="A321" s="3">
        <v>1990</v>
      </c>
      <c r="B321" s="3" t="s">
        <v>1072</v>
      </c>
      <c r="C321" s="3" t="s">
        <v>1245</v>
      </c>
      <c r="D321" s="3" t="s">
        <v>2065</v>
      </c>
      <c r="E321" s="3">
        <v>8.5</v>
      </c>
      <c r="F321" s="3">
        <v>1</v>
      </c>
    </row>
    <row r="322" customHeight="1" spans="1:6">
      <c r="A322" s="3">
        <v>1990</v>
      </c>
      <c r="B322" s="3" t="s">
        <v>1072</v>
      </c>
      <c r="C322" s="3" t="s">
        <v>1245</v>
      </c>
      <c r="D322" s="3" t="s">
        <v>2065</v>
      </c>
      <c r="E322" s="3">
        <v>7</v>
      </c>
      <c r="F322" s="3">
        <v>1</v>
      </c>
    </row>
    <row r="323" customHeight="1" spans="1:6">
      <c r="A323" s="3">
        <v>1990</v>
      </c>
      <c r="B323" s="3" t="s">
        <v>1072</v>
      </c>
      <c r="C323" s="3" t="s">
        <v>1245</v>
      </c>
      <c r="E323" s="3">
        <v>9</v>
      </c>
      <c r="F323" s="3">
        <v>8</v>
      </c>
    </row>
    <row r="324" customHeight="1" spans="1:6">
      <c r="A324" s="3">
        <v>1990</v>
      </c>
      <c r="B324" s="3" t="s">
        <v>1072</v>
      </c>
      <c r="C324" s="3" t="s">
        <v>1245</v>
      </c>
      <c r="E324" s="3">
        <v>8</v>
      </c>
      <c r="F324" s="3">
        <v>1</v>
      </c>
    </row>
    <row r="325" customHeight="1" spans="1:6">
      <c r="A325" s="3">
        <v>1990</v>
      </c>
      <c r="B325" s="3" t="s">
        <v>4982</v>
      </c>
      <c r="C325" s="3" t="s">
        <v>1245</v>
      </c>
      <c r="E325" s="3" t="s">
        <v>277</v>
      </c>
      <c r="F325" s="3">
        <v>1</v>
      </c>
    </row>
    <row r="326" customHeight="1" spans="1:6">
      <c r="A326" s="3">
        <v>1988</v>
      </c>
      <c r="B326" s="3" t="s">
        <v>1072</v>
      </c>
      <c r="C326" s="3" t="s">
        <v>1245</v>
      </c>
      <c r="D326" s="3" t="s">
        <v>1920</v>
      </c>
      <c r="E326" s="3">
        <v>7</v>
      </c>
      <c r="F326" s="3">
        <v>9</v>
      </c>
    </row>
    <row r="327" customHeight="1" spans="1:6">
      <c r="A327" s="3">
        <v>1988</v>
      </c>
      <c r="B327" s="3" t="s">
        <v>1072</v>
      </c>
      <c r="C327" s="3" t="s">
        <v>1245</v>
      </c>
      <c r="D327" s="3" t="s">
        <v>1920</v>
      </c>
      <c r="E327" s="3" t="s">
        <v>1912</v>
      </c>
      <c r="F327" s="3">
        <v>1</v>
      </c>
    </row>
    <row r="328" customHeight="1" spans="1:6">
      <c r="A328" s="3">
        <v>1990</v>
      </c>
      <c r="B328" s="3" t="s">
        <v>2236</v>
      </c>
      <c r="C328" s="3" t="s">
        <v>1245</v>
      </c>
      <c r="D328" s="3" t="s">
        <v>2065</v>
      </c>
      <c r="E328" s="3" t="s">
        <v>147</v>
      </c>
      <c r="F328" s="3">
        <v>10</v>
      </c>
    </row>
    <row r="329" customHeight="1" spans="1:6">
      <c r="A329" s="3">
        <v>1990</v>
      </c>
      <c r="B329" s="3" t="s">
        <v>2236</v>
      </c>
      <c r="C329" s="3" t="s">
        <v>1245</v>
      </c>
      <c r="D329" s="3" t="s">
        <v>2065</v>
      </c>
      <c r="E329" s="3">
        <v>7</v>
      </c>
      <c r="F329" s="3">
        <v>1</v>
      </c>
    </row>
    <row r="330" customHeight="1" spans="1:6">
      <c r="A330" s="3">
        <v>1990</v>
      </c>
      <c r="B330" s="3" t="s">
        <v>2118</v>
      </c>
      <c r="C330" s="3" t="s">
        <v>1245</v>
      </c>
      <c r="E330" s="3">
        <v>9</v>
      </c>
      <c r="F330" s="3">
        <v>2</v>
      </c>
    </row>
    <row r="331" customHeight="1" spans="1:6">
      <c r="A331" s="3">
        <v>1990</v>
      </c>
      <c r="B331" s="3" t="s">
        <v>1072</v>
      </c>
      <c r="C331" s="3" t="s">
        <v>1245</v>
      </c>
      <c r="E331" s="3">
        <v>7</v>
      </c>
      <c r="F331" s="3">
        <v>1</v>
      </c>
    </row>
    <row r="332" customHeight="1" spans="1:6">
      <c r="A332" s="65">
        <v>1989</v>
      </c>
      <c r="B332" s="45" t="s">
        <v>1988</v>
      </c>
      <c r="C332" s="45" t="s">
        <v>1245</v>
      </c>
      <c r="D332" s="45" t="s">
        <v>2640</v>
      </c>
      <c r="E332" s="65">
        <v>10</v>
      </c>
      <c r="F332" s="65">
        <v>2</v>
      </c>
    </row>
    <row r="333" customHeight="1" spans="1:6">
      <c r="A333" s="65">
        <v>1989</v>
      </c>
      <c r="B333" s="45" t="s">
        <v>1988</v>
      </c>
      <c r="C333" s="45" t="s">
        <v>1245</v>
      </c>
      <c r="D333" s="45" t="s">
        <v>2640</v>
      </c>
      <c r="E333" s="65">
        <v>9</v>
      </c>
      <c r="F333" s="65">
        <v>8</v>
      </c>
    </row>
    <row r="334" customHeight="1" spans="1:6">
      <c r="A334" s="3">
        <v>1991</v>
      </c>
      <c r="B334" s="3" t="s">
        <v>2118</v>
      </c>
      <c r="C334" s="3" t="s">
        <v>1245</v>
      </c>
      <c r="E334" s="3">
        <v>10</v>
      </c>
      <c r="F334" s="3">
        <v>1</v>
      </c>
    </row>
    <row r="335" customHeight="1" spans="1:6">
      <c r="A335" s="3">
        <v>1991</v>
      </c>
      <c r="B335" s="3" t="s">
        <v>1794</v>
      </c>
      <c r="C335" s="3" t="s">
        <v>1245</v>
      </c>
      <c r="E335" s="3">
        <v>9</v>
      </c>
      <c r="F335" s="3">
        <v>2</v>
      </c>
    </row>
    <row r="336" customHeight="1" spans="1:6">
      <c r="A336" s="3">
        <v>1988</v>
      </c>
      <c r="B336" s="3" t="s">
        <v>1072</v>
      </c>
      <c r="C336" s="3" t="s">
        <v>2639</v>
      </c>
      <c r="E336" s="3">
        <v>6</v>
      </c>
      <c r="F336" s="3">
        <v>1</v>
      </c>
    </row>
    <row r="337" customHeight="1" spans="1:6">
      <c r="A337" s="3">
        <v>1988</v>
      </c>
      <c r="B337" s="3" t="s">
        <v>1072</v>
      </c>
      <c r="C337" s="3" t="s">
        <v>1245</v>
      </c>
      <c r="E337" s="3">
        <v>9</v>
      </c>
      <c r="F337" s="3">
        <v>2</v>
      </c>
    </row>
    <row r="338" customHeight="1" spans="1:6">
      <c r="A338" s="3">
        <v>1991</v>
      </c>
      <c r="B338" s="3" t="s">
        <v>2236</v>
      </c>
      <c r="C338" s="3" t="s">
        <v>2639</v>
      </c>
      <c r="E338" s="3">
        <v>8</v>
      </c>
      <c r="F338" s="3">
        <v>1</v>
      </c>
    </row>
    <row r="339" customHeight="1" spans="1:6">
      <c r="A339" s="3">
        <v>1991</v>
      </c>
      <c r="B339" s="3" t="s">
        <v>2236</v>
      </c>
      <c r="C339" s="3" t="s">
        <v>2639</v>
      </c>
      <c r="E339" s="3">
        <v>7</v>
      </c>
      <c r="F339" s="3">
        <v>1</v>
      </c>
    </row>
    <row r="340" customHeight="1" spans="1:6">
      <c r="A340" s="3">
        <v>1988</v>
      </c>
      <c r="B340" s="3" t="s">
        <v>2236</v>
      </c>
      <c r="C340" s="3" t="s">
        <v>2639</v>
      </c>
      <c r="D340" s="3" t="s">
        <v>776</v>
      </c>
      <c r="E340" s="3">
        <v>7</v>
      </c>
      <c r="F340" s="3">
        <v>1</v>
      </c>
    </row>
    <row r="341" customHeight="1" spans="1:6">
      <c r="A341" s="3">
        <v>1991</v>
      </c>
      <c r="B341" s="3" t="s">
        <v>1794</v>
      </c>
      <c r="C341" s="3" t="s">
        <v>2639</v>
      </c>
      <c r="D341" s="3" t="s">
        <v>1920</v>
      </c>
      <c r="E341" s="3">
        <v>9</v>
      </c>
      <c r="F341" s="3">
        <v>1</v>
      </c>
    </row>
    <row r="342" customHeight="1" spans="1:6">
      <c r="A342" s="3">
        <v>1988</v>
      </c>
      <c r="B342" s="3" t="s">
        <v>1072</v>
      </c>
      <c r="C342" s="3" t="s">
        <v>2639</v>
      </c>
      <c r="D342" s="3" t="s">
        <v>2065</v>
      </c>
      <c r="E342" s="3">
        <v>5</v>
      </c>
      <c r="F342" s="3">
        <v>2</v>
      </c>
    </row>
    <row r="343" customHeight="1" spans="1:6">
      <c r="A343" s="3">
        <v>1992</v>
      </c>
      <c r="B343" s="3" t="s">
        <v>166</v>
      </c>
      <c r="C343" s="3" t="s">
        <v>2639</v>
      </c>
      <c r="E343" s="3">
        <v>9</v>
      </c>
      <c r="F343" s="3">
        <v>1</v>
      </c>
    </row>
    <row r="344" customHeight="1" spans="1:6">
      <c r="A344" s="3">
        <v>1988</v>
      </c>
      <c r="B344" s="3" t="s">
        <v>1072</v>
      </c>
      <c r="C344" s="3" t="s">
        <v>2639</v>
      </c>
      <c r="D344" s="3" t="s">
        <v>1920</v>
      </c>
      <c r="E344" s="3">
        <v>8</v>
      </c>
      <c r="F344" s="3">
        <v>2</v>
      </c>
    </row>
    <row r="345" customHeight="1" spans="1:6">
      <c r="A345" s="3">
        <v>1988</v>
      </c>
      <c r="B345" s="3" t="s">
        <v>1072</v>
      </c>
      <c r="C345" s="3" t="s">
        <v>2639</v>
      </c>
      <c r="D345" s="3" t="s">
        <v>1920</v>
      </c>
      <c r="E345" s="3">
        <v>7</v>
      </c>
      <c r="F345" s="3">
        <v>1</v>
      </c>
    </row>
    <row r="346" customHeight="1" spans="1:6">
      <c r="A346" s="3">
        <v>1989</v>
      </c>
      <c r="B346" s="3" t="s">
        <v>1988</v>
      </c>
      <c r="C346" s="3" t="s">
        <v>4983</v>
      </c>
      <c r="E346" s="3">
        <v>8</v>
      </c>
      <c r="F346" s="3">
        <v>3</v>
      </c>
    </row>
    <row r="347" customHeight="1" spans="1:6">
      <c r="A347" s="3">
        <v>1989</v>
      </c>
      <c r="B347" s="3" t="s">
        <v>2517</v>
      </c>
      <c r="C347" s="3" t="s">
        <v>4984</v>
      </c>
      <c r="E347" s="3">
        <v>9</v>
      </c>
      <c r="F347" s="3">
        <v>3</v>
      </c>
    </row>
    <row r="348" customHeight="1" spans="1:6">
      <c r="A348" s="3">
        <v>1991</v>
      </c>
      <c r="B348" s="3" t="s">
        <v>4985</v>
      </c>
      <c r="C348" s="3" t="s">
        <v>4984</v>
      </c>
      <c r="E348" s="3">
        <v>8</v>
      </c>
      <c r="F348" s="3">
        <v>1</v>
      </c>
    </row>
    <row r="349" customHeight="1" spans="1:6">
      <c r="A349" s="3">
        <v>1989</v>
      </c>
      <c r="B349" s="3" t="s">
        <v>1072</v>
      </c>
      <c r="C349" s="3" t="s">
        <v>4986</v>
      </c>
      <c r="E349" s="3">
        <v>7</v>
      </c>
      <c r="F349" s="3">
        <v>1</v>
      </c>
    </row>
    <row r="350" customHeight="1" spans="1:6">
      <c r="A350" s="3">
        <v>1990</v>
      </c>
      <c r="B350" s="3" t="s">
        <v>4929</v>
      </c>
      <c r="C350" s="3" t="s">
        <v>4987</v>
      </c>
      <c r="D350" s="3" t="s">
        <v>4988</v>
      </c>
      <c r="E350" s="3">
        <v>8</v>
      </c>
      <c r="F350" s="3">
        <v>1</v>
      </c>
    </row>
    <row r="351" customHeight="1" spans="1:6">
      <c r="A351" s="3">
        <v>1990</v>
      </c>
      <c r="B351" s="3" t="s">
        <v>4989</v>
      </c>
      <c r="C351" s="3" t="s">
        <v>4987</v>
      </c>
      <c r="E351" s="3" t="s">
        <v>548</v>
      </c>
      <c r="F351" s="3">
        <v>1</v>
      </c>
    </row>
    <row r="352" customHeight="1" spans="1:6">
      <c r="A352" s="3">
        <v>1989</v>
      </c>
      <c r="B352" s="3" t="s">
        <v>2236</v>
      </c>
      <c r="C352" s="3" t="s">
        <v>2016</v>
      </c>
      <c r="E352" s="3">
        <v>9</v>
      </c>
      <c r="F352" s="3">
        <v>4</v>
      </c>
    </row>
    <row r="353" customHeight="1" spans="1:6">
      <c r="A353" s="3">
        <v>1989</v>
      </c>
      <c r="B353" s="3" t="s">
        <v>2236</v>
      </c>
      <c r="C353" s="3" t="s">
        <v>2016</v>
      </c>
      <c r="E353" s="3">
        <v>8</v>
      </c>
      <c r="F353" s="3">
        <v>1</v>
      </c>
    </row>
    <row r="354" customHeight="1" spans="1:6">
      <c r="A354" s="3">
        <v>1978</v>
      </c>
      <c r="B354" s="3" t="s">
        <v>166</v>
      </c>
      <c r="C354" s="3" t="s">
        <v>4990</v>
      </c>
      <c r="E354" s="3">
        <v>7</v>
      </c>
      <c r="F354" s="3">
        <v>1</v>
      </c>
    </row>
    <row r="355" customHeight="1" spans="1:6">
      <c r="A355" s="3">
        <v>2010</v>
      </c>
      <c r="B355" s="3" t="s">
        <v>4991</v>
      </c>
      <c r="C355" s="3" t="s">
        <v>4992</v>
      </c>
      <c r="D355" s="3" t="s">
        <v>4993</v>
      </c>
      <c r="E355" s="3">
        <v>10</v>
      </c>
      <c r="F355" s="3">
        <v>1</v>
      </c>
    </row>
    <row r="356" customHeight="1" spans="1:6">
      <c r="A356" s="3">
        <v>2011</v>
      </c>
      <c r="B356" s="3" t="s">
        <v>4623</v>
      </c>
      <c r="C356" s="3" t="s">
        <v>4624</v>
      </c>
      <c r="E356" s="3">
        <v>10</v>
      </c>
      <c r="F356" s="3">
        <v>4</v>
      </c>
    </row>
    <row r="357" customHeight="1" spans="1:6">
      <c r="A357" s="3">
        <v>1987</v>
      </c>
      <c r="B357" s="3" t="s">
        <v>166</v>
      </c>
      <c r="C357" s="3" t="s">
        <v>4994</v>
      </c>
      <c r="E357" s="3">
        <v>8</v>
      </c>
      <c r="F357" s="3">
        <v>1</v>
      </c>
    </row>
    <row r="358" customHeight="1" spans="1:6">
      <c r="A358" s="3">
        <v>1979</v>
      </c>
      <c r="B358" s="3" t="s">
        <v>4862</v>
      </c>
      <c r="C358" s="3" t="s">
        <v>4995</v>
      </c>
      <c r="E358" s="3">
        <v>7</v>
      </c>
      <c r="F358" s="3">
        <v>1</v>
      </c>
    </row>
    <row r="359" customHeight="1" spans="1:6">
      <c r="A359" s="3">
        <v>1984</v>
      </c>
      <c r="B359" s="3" t="s">
        <v>4862</v>
      </c>
      <c r="C359" s="3" t="s">
        <v>4996</v>
      </c>
      <c r="E359" s="3">
        <v>8</v>
      </c>
      <c r="F359" s="3">
        <v>1</v>
      </c>
    </row>
    <row r="360" customHeight="1" spans="1:6">
      <c r="A360" s="3">
        <v>1984</v>
      </c>
      <c r="B360" s="3" t="s">
        <v>4862</v>
      </c>
      <c r="C360" s="3" t="s">
        <v>4996</v>
      </c>
      <c r="E360" s="3">
        <v>7</v>
      </c>
      <c r="F360" s="3">
        <v>3</v>
      </c>
    </row>
    <row r="361" customHeight="1" spans="1:6">
      <c r="A361" s="3">
        <v>1988</v>
      </c>
      <c r="B361" s="3" t="s">
        <v>2236</v>
      </c>
      <c r="C361" s="3" t="s">
        <v>4997</v>
      </c>
      <c r="E361" s="3">
        <v>7</v>
      </c>
      <c r="F361" s="3">
        <v>1</v>
      </c>
    </row>
    <row r="362" customHeight="1" spans="1:6">
      <c r="A362" s="3">
        <v>1989</v>
      </c>
      <c r="B362" s="3" t="s">
        <v>1072</v>
      </c>
      <c r="C362" s="3" t="s">
        <v>4997</v>
      </c>
      <c r="E362" s="3">
        <v>8</v>
      </c>
      <c r="F362" s="3">
        <v>1</v>
      </c>
    </row>
    <row r="363" customHeight="1" spans="1:6">
      <c r="A363" s="3">
        <v>1988</v>
      </c>
      <c r="B363" s="3" t="s">
        <v>1072</v>
      </c>
      <c r="C363" s="3" t="s">
        <v>4997</v>
      </c>
      <c r="E363" s="3">
        <v>8</v>
      </c>
      <c r="F363" s="3">
        <v>2</v>
      </c>
    </row>
    <row r="364" customHeight="1" spans="1:6">
      <c r="A364" s="3">
        <v>1988</v>
      </c>
      <c r="B364" s="3" t="s">
        <v>2236</v>
      </c>
      <c r="C364" s="3" t="s">
        <v>4997</v>
      </c>
      <c r="D364" s="3" t="s">
        <v>1920</v>
      </c>
      <c r="E364" s="3">
        <v>8</v>
      </c>
      <c r="F364" s="3">
        <v>1</v>
      </c>
    </row>
    <row r="365" customHeight="1" spans="1:6">
      <c r="A365" s="3">
        <v>1987</v>
      </c>
      <c r="B365" s="3" t="s">
        <v>1072</v>
      </c>
      <c r="C365" s="3" t="s">
        <v>4997</v>
      </c>
      <c r="E365" s="3">
        <v>8</v>
      </c>
      <c r="F365" s="3">
        <v>1</v>
      </c>
    </row>
    <row r="366" customHeight="1" spans="1:6">
      <c r="A366" s="3">
        <v>1988</v>
      </c>
      <c r="B366" s="3" t="s">
        <v>1072</v>
      </c>
      <c r="C366" s="3" t="s">
        <v>4997</v>
      </c>
      <c r="E366" s="3">
        <v>9</v>
      </c>
      <c r="F366" s="3">
        <v>1</v>
      </c>
    </row>
    <row r="367" customHeight="1" spans="1:6">
      <c r="A367" s="3">
        <v>1988</v>
      </c>
      <c r="B367" s="3" t="s">
        <v>2236</v>
      </c>
      <c r="C367" s="3" t="s">
        <v>4997</v>
      </c>
      <c r="D367" s="3" t="s">
        <v>1920</v>
      </c>
      <c r="E367" s="3">
        <v>9</v>
      </c>
      <c r="F367" s="3">
        <v>1</v>
      </c>
    </row>
    <row r="368" customHeight="1" spans="1:6">
      <c r="A368" s="3">
        <v>1987</v>
      </c>
      <c r="B368" s="3" t="s">
        <v>2236</v>
      </c>
      <c r="C368" s="3" t="s">
        <v>4997</v>
      </c>
      <c r="E368" s="3">
        <v>8</v>
      </c>
      <c r="F368" s="3">
        <v>1</v>
      </c>
    </row>
    <row r="369" customHeight="1" spans="1:6">
      <c r="A369" s="3">
        <v>1987</v>
      </c>
      <c r="B369" s="3" t="s">
        <v>2236</v>
      </c>
      <c r="C369" s="3" t="s">
        <v>4997</v>
      </c>
      <c r="E369" s="3">
        <v>8</v>
      </c>
      <c r="F369" s="3">
        <v>1</v>
      </c>
    </row>
    <row r="370" customHeight="1" spans="1:6">
      <c r="A370" s="3">
        <v>2017</v>
      </c>
      <c r="B370" s="3" t="s">
        <v>4998</v>
      </c>
      <c r="C370" s="3" t="s">
        <v>110</v>
      </c>
      <c r="E370" s="3">
        <v>9</v>
      </c>
      <c r="F370" s="3">
        <v>1</v>
      </c>
    </row>
    <row r="371" customHeight="1" spans="1:6">
      <c r="A371" s="3">
        <v>1990</v>
      </c>
      <c r="B371" s="3" t="s">
        <v>4999</v>
      </c>
      <c r="C371" s="3" t="s">
        <v>4699</v>
      </c>
      <c r="E371" s="3" t="s">
        <v>4939</v>
      </c>
      <c r="F371" s="3">
        <v>1</v>
      </c>
    </row>
    <row r="372" customHeight="1" spans="1:6">
      <c r="A372" s="3">
        <v>1990</v>
      </c>
      <c r="B372" s="3" t="s">
        <v>4999</v>
      </c>
      <c r="C372" s="3" t="s">
        <v>4699</v>
      </c>
      <c r="E372" s="3">
        <v>7</v>
      </c>
      <c r="F372" s="3">
        <v>1</v>
      </c>
    </row>
    <row r="373" customHeight="1" spans="1:6">
      <c r="A373" s="3">
        <v>1990</v>
      </c>
      <c r="B373" s="3" t="s">
        <v>5000</v>
      </c>
      <c r="C373" s="3" t="s">
        <v>4699</v>
      </c>
      <c r="E373" s="3">
        <v>8</v>
      </c>
      <c r="F373" s="3">
        <v>1</v>
      </c>
    </row>
    <row r="374" customHeight="1" spans="1:6">
      <c r="A374" s="3">
        <v>1982</v>
      </c>
      <c r="B374" s="3" t="s">
        <v>4862</v>
      </c>
      <c r="C374" s="3" t="s">
        <v>5001</v>
      </c>
      <c r="E374" s="3">
        <v>8</v>
      </c>
      <c r="F374" s="3">
        <v>1</v>
      </c>
    </row>
    <row r="375" customHeight="1" spans="1:6">
      <c r="A375" s="3">
        <v>1982</v>
      </c>
      <c r="B375" s="3" t="s">
        <v>4862</v>
      </c>
      <c r="C375" s="3" t="s">
        <v>5001</v>
      </c>
      <c r="D375" s="3" t="s">
        <v>4937</v>
      </c>
      <c r="E375" s="3">
        <v>8</v>
      </c>
      <c r="F375" s="3">
        <v>2</v>
      </c>
    </row>
    <row r="376" customHeight="1" spans="1:6">
      <c r="A376" s="3">
        <v>2019</v>
      </c>
      <c r="B376" s="3" t="s">
        <v>5002</v>
      </c>
      <c r="C376" s="3" t="s">
        <v>5003</v>
      </c>
      <c r="E376" s="3">
        <v>8</v>
      </c>
      <c r="F376" s="3">
        <v>8</v>
      </c>
    </row>
    <row r="377" customHeight="1" spans="1:6">
      <c r="A377" s="3">
        <v>2019</v>
      </c>
      <c r="B377" s="3" t="s">
        <v>5002</v>
      </c>
      <c r="C377" s="3" t="s">
        <v>5003</v>
      </c>
      <c r="D377" s="3" t="s">
        <v>5004</v>
      </c>
      <c r="E377" s="3">
        <v>8</v>
      </c>
      <c r="F377" s="3">
        <v>1</v>
      </c>
    </row>
    <row r="378" customHeight="1" spans="1:6">
      <c r="A378" s="3">
        <v>2019</v>
      </c>
      <c r="B378" s="3" t="s">
        <v>4979</v>
      </c>
      <c r="C378" s="3" t="s">
        <v>5003</v>
      </c>
      <c r="E378" s="3">
        <v>9</v>
      </c>
      <c r="F378" s="3">
        <v>1</v>
      </c>
    </row>
    <row r="379" customHeight="1" spans="1:6">
      <c r="A379" s="3">
        <v>1982</v>
      </c>
      <c r="B379" s="3" t="s">
        <v>4862</v>
      </c>
      <c r="C379" s="3" t="s">
        <v>5005</v>
      </c>
      <c r="E379" s="3">
        <v>9</v>
      </c>
      <c r="F379" s="3">
        <v>1</v>
      </c>
    </row>
    <row r="380" customHeight="1" spans="1:6">
      <c r="A380" s="3">
        <v>1980</v>
      </c>
      <c r="B380" s="3" t="s">
        <v>166</v>
      </c>
      <c r="C380" s="3" t="s">
        <v>5005</v>
      </c>
      <c r="E380" s="3">
        <v>8</v>
      </c>
      <c r="F380" s="3">
        <v>2</v>
      </c>
    </row>
    <row r="381" customHeight="1" spans="1:21">
      <c r="A381" s="59">
        <v>2020</v>
      </c>
      <c r="B381" s="59" t="s">
        <v>4875</v>
      </c>
      <c r="C381" s="59" t="s">
        <v>5006</v>
      </c>
      <c r="D381" s="60"/>
      <c r="E381" s="59">
        <v>9</v>
      </c>
      <c r="F381" s="59">
        <v>1</v>
      </c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</row>
    <row r="382" customHeight="1" spans="1:21">
      <c r="A382" s="59">
        <v>2020</v>
      </c>
      <c r="B382" s="59" t="s">
        <v>861</v>
      </c>
      <c r="C382" s="59" t="s">
        <v>1023</v>
      </c>
      <c r="D382" s="59" t="s">
        <v>1456</v>
      </c>
      <c r="E382" s="59" t="s">
        <v>277</v>
      </c>
      <c r="F382" s="59">
        <v>1</v>
      </c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</row>
    <row r="383" customHeight="1" spans="1:21">
      <c r="A383" s="59">
        <v>2020</v>
      </c>
      <c r="B383" s="59" t="s">
        <v>3461</v>
      </c>
      <c r="C383" s="59" t="s">
        <v>1023</v>
      </c>
      <c r="D383" s="60"/>
      <c r="E383" s="59">
        <v>10</v>
      </c>
      <c r="F383" s="59">
        <v>1</v>
      </c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</row>
    <row r="384" customHeight="1" spans="1:21">
      <c r="A384" s="59">
        <v>2020</v>
      </c>
      <c r="B384" s="59" t="s">
        <v>1034</v>
      </c>
      <c r="C384" s="59" t="s">
        <v>1023</v>
      </c>
      <c r="D384" s="59" t="s">
        <v>1228</v>
      </c>
      <c r="E384" s="59">
        <v>10</v>
      </c>
      <c r="F384" s="59">
        <v>1</v>
      </c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</row>
    <row r="385" customHeight="1" spans="1:21">
      <c r="A385" s="59">
        <v>2020</v>
      </c>
      <c r="B385" s="59" t="s">
        <v>5007</v>
      </c>
      <c r="C385" s="59" t="s">
        <v>1023</v>
      </c>
      <c r="D385" s="60"/>
      <c r="E385" s="59">
        <v>9</v>
      </c>
      <c r="F385" s="59">
        <v>1</v>
      </c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</row>
    <row r="386" customHeight="1" spans="1:21">
      <c r="A386" s="59">
        <v>2020</v>
      </c>
      <c r="B386" s="59" t="s">
        <v>1099</v>
      </c>
      <c r="C386" s="59" t="s">
        <v>1023</v>
      </c>
      <c r="D386" s="60"/>
      <c r="E386" s="59">
        <v>9</v>
      </c>
      <c r="F386" s="59">
        <v>1</v>
      </c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</row>
    <row r="387" customHeight="1" spans="1:21">
      <c r="A387" s="59">
        <v>2020</v>
      </c>
      <c r="B387" s="59" t="s">
        <v>861</v>
      </c>
      <c r="C387" s="59" t="s">
        <v>1023</v>
      </c>
      <c r="D387" s="59" t="s">
        <v>1456</v>
      </c>
      <c r="E387" s="59">
        <v>9</v>
      </c>
      <c r="F387" s="59">
        <v>1</v>
      </c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</row>
    <row r="388" customHeight="1" spans="1:6">
      <c r="A388" s="3">
        <v>1989</v>
      </c>
      <c r="B388" s="3" t="s">
        <v>4862</v>
      </c>
      <c r="C388" s="3" t="s">
        <v>5008</v>
      </c>
      <c r="E388" s="3">
        <v>9</v>
      </c>
      <c r="F388" s="3">
        <v>1</v>
      </c>
    </row>
    <row r="389" customHeight="1" spans="1:6">
      <c r="A389" s="3">
        <v>1996</v>
      </c>
      <c r="B389" s="3" t="s">
        <v>5009</v>
      </c>
      <c r="C389" s="3" t="s">
        <v>2991</v>
      </c>
      <c r="E389" s="3">
        <v>9</v>
      </c>
      <c r="F389" s="3">
        <v>2</v>
      </c>
    </row>
    <row r="390" customHeight="1" spans="1:6">
      <c r="A390" s="3">
        <v>1987</v>
      </c>
      <c r="B390" s="3" t="s">
        <v>162</v>
      </c>
      <c r="C390" s="3" t="s">
        <v>1657</v>
      </c>
      <c r="D390" s="3" t="s">
        <v>1658</v>
      </c>
      <c r="E390" s="3">
        <v>10</v>
      </c>
      <c r="F390" s="3">
        <v>1</v>
      </c>
    </row>
    <row r="391" customHeight="1" spans="1:6">
      <c r="A391" s="3">
        <v>1988</v>
      </c>
      <c r="B391" s="3" t="s">
        <v>1072</v>
      </c>
      <c r="C391" s="3" t="s">
        <v>2361</v>
      </c>
      <c r="E391" s="3">
        <v>8</v>
      </c>
      <c r="F391" s="3">
        <v>1</v>
      </c>
    </row>
    <row r="392" customHeight="1" spans="1:6">
      <c r="A392" s="3">
        <v>1988</v>
      </c>
      <c r="B392" s="3" t="s">
        <v>1072</v>
      </c>
      <c r="C392" s="3" t="s">
        <v>2361</v>
      </c>
      <c r="E392" s="3">
        <v>9</v>
      </c>
      <c r="F392" s="3">
        <v>3</v>
      </c>
    </row>
    <row r="393" customHeight="1" spans="1:6">
      <c r="A393" s="3">
        <v>1981</v>
      </c>
      <c r="B393" s="3" t="s">
        <v>166</v>
      </c>
      <c r="C393" s="3" t="s">
        <v>2862</v>
      </c>
      <c r="D393" s="3" t="s">
        <v>1946</v>
      </c>
      <c r="E393" s="3">
        <v>8</v>
      </c>
      <c r="F393" s="3">
        <v>1</v>
      </c>
    </row>
    <row r="394" customHeight="1" spans="1:6">
      <c r="A394" s="3">
        <v>1984</v>
      </c>
      <c r="B394" s="3" t="s">
        <v>166</v>
      </c>
      <c r="C394" s="3" t="s">
        <v>5010</v>
      </c>
      <c r="E394" s="3">
        <v>7</v>
      </c>
      <c r="F394" s="3">
        <v>1</v>
      </c>
    </row>
    <row r="395" customHeight="1" spans="1:6">
      <c r="A395" s="3">
        <v>1975</v>
      </c>
      <c r="B395" s="3" t="s">
        <v>1661</v>
      </c>
      <c r="C395" s="3" t="s">
        <v>1662</v>
      </c>
      <c r="E395" s="3">
        <v>10</v>
      </c>
      <c r="F395" s="3">
        <v>4</v>
      </c>
    </row>
    <row r="396" customHeight="1" spans="1:6">
      <c r="A396" s="3">
        <v>1976</v>
      </c>
      <c r="B396" s="3" t="s">
        <v>166</v>
      </c>
      <c r="C396" s="3" t="s">
        <v>1662</v>
      </c>
      <c r="E396" s="3">
        <v>9</v>
      </c>
      <c r="F396" s="3">
        <v>9</v>
      </c>
    </row>
    <row r="397" customHeight="1" spans="1:6">
      <c r="A397" s="3">
        <v>1978</v>
      </c>
      <c r="B397" s="3" t="s">
        <v>4862</v>
      </c>
      <c r="C397" s="3" t="s">
        <v>3706</v>
      </c>
      <c r="E397" s="3">
        <v>8</v>
      </c>
      <c r="F397" s="3">
        <v>1</v>
      </c>
    </row>
    <row r="398" customHeight="1" spans="1:6">
      <c r="A398" s="3">
        <v>2018</v>
      </c>
      <c r="B398" s="3" t="s">
        <v>284</v>
      </c>
      <c r="C398" s="3" t="s">
        <v>1630</v>
      </c>
      <c r="E398" s="3">
        <v>10</v>
      </c>
      <c r="F398" s="3">
        <v>1</v>
      </c>
    </row>
    <row r="399" customHeight="1" spans="1:6">
      <c r="A399" s="3">
        <v>2018</v>
      </c>
      <c r="B399" s="3" t="s">
        <v>284</v>
      </c>
      <c r="C399" s="3" t="s">
        <v>1630</v>
      </c>
      <c r="E399" s="3">
        <v>9</v>
      </c>
      <c r="F399" s="3">
        <v>7</v>
      </c>
    </row>
    <row r="400" customHeight="1" spans="1:6">
      <c r="A400" s="3">
        <v>2012</v>
      </c>
      <c r="B400" s="3" t="s">
        <v>5011</v>
      </c>
      <c r="C400" s="3" t="s">
        <v>5012</v>
      </c>
      <c r="E400" s="3">
        <v>5</v>
      </c>
      <c r="F400" s="3">
        <v>1</v>
      </c>
    </row>
    <row r="401" customHeight="1" spans="1:6">
      <c r="A401" s="3">
        <v>1988</v>
      </c>
      <c r="B401" s="3" t="s">
        <v>1072</v>
      </c>
      <c r="C401" s="3" t="s">
        <v>5013</v>
      </c>
      <c r="E401" s="3">
        <v>7</v>
      </c>
      <c r="F401" s="3">
        <v>3</v>
      </c>
    </row>
    <row r="402" customHeight="1" spans="1:6">
      <c r="A402" s="3">
        <v>1989</v>
      </c>
      <c r="B402" s="3" t="s">
        <v>1072</v>
      </c>
      <c r="C402" s="3" t="s">
        <v>5013</v>
      </c>
      <c r="E402" s="3">
        <v>8</v>
      </c>
      <c r="F402" s="3">
        <v>2</v>
      </c>
    </row>
    <row r="403" customHeight="1" spans="1:6">
      <c r="A403" s="3">
        <v>1989</v>
      </c>
      <c r="B403" s="3" t="s">
        <v>1072</v>
      </c>
      <c r="C403" s="3" t="s">
        <v>5013</v>
      </c>
      <c r="E403" s="3">
        <v>7</v>
      </c>
      <c r="F403" s="3">
        <v>1</v>
      </c>
    </row>
    <row r="404" customHeight="1" spans="1:6">
      <c r="A404" s="3">
        <v>1989</v>
      </c>
      <c r="B404" s="3" t="s">
        <v>1072</v>
      </c>
      <c r="C404" s="3" t="s">
        <v>5013</v>
      </c>
      <c r="E404" s="3">
        <v>9</v>
      </c>
      <c r="F404" s="3">
        <v>1</v>
      </c>
    </row>
    <row r="405" customHeight="1" spans="1:6">
      <c r="A405" s="3">
        <v>1988</v>
      </c>
      <c r="B405" s="3" t="s">
        <v>1072</v>
      </c>
      <c r="C405" s="3" t="s">
        <v>5013</v>
      </c>
      <c r="E405" s="3">
        <v>9</v>
      </c>
      <c r="F405" s="3">
        <v>3</v>
      </c>
    </row>
    <row r="406" customHeight="1" spans="1:6">
      <c r="A406" s="3">
        <v>1988</v>
      </c>
      <c r="B406" s="3" t="s">
        <v>1072</v>
      </c>
      <c r="C406" s="3" t="s">
        <v>5013</v>
      </c>
      <c r="E406" s="3">
        <v>8</v>
      </c>
      <c r="F406" s="3">
        <v>1</v>
      </c>
    </row>
    <row r="407" customHeight="1" spans="1:6">
      <c r="A407" s="3">
        <v>1988</v>
      </c>
      <c r="B407" s="3" t="s">
        <v>1072</v>
      </c>
      <c r="C407" s="3" t="s">
        <v>5013</v>
      </c>
      <c r="E407" s="3">
        <v>7.5</v>
      </c>
      <c r="F407" s="3">
        <v>1</v>
      </c>
    </row>
    <row r="408" customHeight="1" spans="1:6">
      <c r="A408" s="3">
        <v>1988</v>
      </c>
      <c r="B408" s="3" t="s">
        <v>1072</v>
      </c>
      <c r="C408" s="3" t="s">
        <v>5013</v>
      </c>
      <c r="E408" s="3" t="s">
        <v>184</v>
      </c>
      <c r="F408" s="3">
        <v>2</v>
      </c>
    </row>
    <row r="409" customHeight="1" spans="1:6">
      <c r="A409" s="3">
        <v>1989</v>
      </c>
      <c r="B409" s="3" t="s">
        <v>2236</v>
      </c>
      <c r="C409" s="3" t="s">
        <v>5013</v>
      </c>
      <c r="E409" s="3">
        <v>8</v>
      </c>
      <c r="F409" s="3">
        <v>1</v>
      </c>
    </row>
    <row r="410" customHeight="1" spans="1:6">
      <c r="A410" s="3">
        <v>1992</v>
      </c>
      <c r="B410" s="3" t="s">
        <v>5014</v>
      </c>
      <c r="C410" s="3" t="s">
        <v>2526</v>
      </c>
      <c r="E410" s="3">
        <v>9</v>
      </c>
      <c r="F410" s="3">
        <v>8</v>
      </c>
    </row>
    <row r="411" customHeight="1" spans="1:6">
      <c r="A411" s="3">
        <v>1992</v>
      </c>
      <c r="B411" s="3" t="s">
        <v>5014</v>
      </c>
      <c r="C411" s="3" t="s">
        <v>2526</v>
      </c>
      <c r="E411" s="3">
        <v>8</v>
      </c>
      <c r="F411" s="3">
        <v>3</v>
      </c>
    </row>
    <row r="412" customHeight="1" spans="1:6">
      <c r="A412" s="3">
        <v>1992</v>
      </c>
      <c r="B412" s="3" t="s">
        <v>166</v>
      </c>
      <c r="C412" s="3" t="s">
        <v>2526</v>
      </c>
      <c r="E412" s="3">
        <v>9</v>
      </c>
      <c r="F412" s="3">
        <v>30</v>
      </c>
    </row>
    <row r="413" customHeight="1" spans="1:6">
      <c r="A413" s="63">
        <v>1992</v>
      </c>
      <c r="B413" s="63" t="s">
        <v>166</v>
      </c>
      <c r="C413" s="63" t="s">
        <v>2526</v>
      </c>
      <c r="D413" s="62"/>
      <c r="E413" s="63">
        <v>8</v>
      </c>
      <c r="F413" s="63">
        <v>13</v>
      </c>
    </row>
    <row r="414" customHeight="1" spans="1:6">
      <c r="A414" s="3">
        <v>1992</v>
      </c>
      <c r="B414" s="3" t="s">
        <v>5015</v>
      </c>
      <c r="C414" s="3" t="s">
        <v>2526</v>
      </c>
      <c r="E414" s="3">
        <v>9</v>
      </c>
      <c r="F414" s="3">
        <v>1</v>
      </c>
    </row>
    <row r="415" customHeight="1" spans="1:6">
      <c r="A415" s="3">
        <v>1992</v>
      </c>
      <c r="B415" s="3" t="s">
        <v>1794</v>
      </c>
      <c r="C415" s="3" t="s">
        <v>2526</v>
      </c>
      <c r="D415" s="3" t="s">
        <v>1901</v>
      </c>
      <c r="E415" s="3">
        <v>9</v>
      </c>
      <c r="F415" s="3">
        <v>1</v>
      </c>
    </row>
    <row r="416" customHeight="1" spans="1:6">
      <c r="A416" s="3">
        <v>1992</v>
      </c>
      <c r="B416" s="3" t="s">
        <v>2431</v>
      </c>
      <c r="C416" s="3" t="s">
        <v>2526</v>
      </c>
      <c r="E416" s="3" t="s">
        <v>281</v>
      </c>
      <c r="F416" s="3">
        <v>1</v>
      </c>
    </row>
    <row r="417" customHeight="1" spans="1:6">
      <c r="A417" s="3">
        <v>1992</v>
      </c>
      <c r="B417" s="3" t="s">
        <v>2024</v>
      </c>
      <c r="C417" s="3" t="s">
        <v>2526</v>
      </c>
      <c r="E417" s="3">
        <v>10</v>
      </c>
      <c r="F417" s="3">
        <v>4</v>
      </c>
    </row>
    <row r="418" customHeight="1" spans="1:6">
      <c r="A418" s="3">
        <v>1992</v>
      </c>
      <c r="B418" s="3" t="s">
        <v>1099</v>
      </c>
      <c r="C418" s="3" t="s">
        <v>2526</v>
      </c>
      <c r="E418" s="3">
        <v>9</v>
      </c>
      <c r="F418" s="3">
        <v>3</v>
      </c>
    </row>
    <row r="419" customHeight="1" spans="1:6">
      <c r="A419" s="3">
        <v>1992</v>
      </c>
      <c r="B419" s="3" t="s">
        <v>1099</v>
      </c>
      <c r="C419" s="3" t="s">
        <v>2526</v>
      </c>
      <c r="E419" s="3">
        <v>8</v>
      </c>
      <c r="F419" s="3">
        <v>1</v>
      </c>
    </row>
    <row r="420" customHeight="1" spans="1:6">
      <c r="A420" s="3">
        <v>1992</v>
      </c>
      <c r="B420" s="3" t="s">
        <v>1794</v>
      </c>
      <c r="C420" s="3" t="s">
        <v>2526</v>
      </c>
      <c r="D420" s="3" t="s">
        <v>1901</v>
      </c>
      <c r="E420" s="3">
        <v>8</v>
      </c>
      <c r="F420" s="3">
        <v>1</v>
      </c>
    </row>
    <row r="421" customHeight="1" spans="1:6">
      <c r="A421" s="3">
        <v>1992</v>
      </c>
      <c r="B421" s="3" t="s">
        <v>166</v>
      </c>
      <c r="C421" s="3" t="s">
        <v>2526</v>
      </c>
      <c r="E421" s="3">
        <v>7</v>
      </c>
      <c r="F421" s="3">
        <v>1</v>
      </c>
    </row>
    <row r="422" customHeight="1" spans="1:6">
      <c r="A422" s="3">
        <v>1992</v>
      </c>
      <c r="B422" s="3" t="s">
        <v>166</v>
      </c>
      <c r="C422" s="3" t="s">
        <v>2526</v>
      </c>
      <c r="E422" s="3">
        <v>6</v>
      </c>
      <c r="F422" s="3">
        <v>2</v>
      </c>
    </row>
    <row r="423" customHeight="1" spans="1:6">
      <c r="A423" s="3">
        <v>1992</v>
      </c>
      <c r="B423" s="3" t="s">
        <v>2517</v>
      </c>
      <c r="C423" s="3" t="s">
        <v>2526</v>
      </c>
      <c r="E423" s="3">
        <v>8</v>
      </c>
      <c r="F423" s="3">
        <v>1</v>
      </c>
    </row>
    <row r="424" customHeight="1" spans="1:6">
      <c r="A424" s="3">
        <v>1992</v>
      </c>
      <c r="B424" s="3" t="s">
        <v>166</v>
      </c>
      <c r="C424" s="3" t="s">
        <v>5016</v>
      </c>
      <c r="E424" s="3">
        <v>9</v>
      </c>
      <c r="F424" s="3">
        <v>3</v>
      </c>
    </row>
    <row r="425" customHeight="1" spans="1:6">
      <c r="A425" s="3">
        <v>1989</v>
      </c>
      <c r="B425" s="3" t="s">
        <v>4866</v>
      </c>
      <c r="C425" s="3" t="s">
        <v>5017</v>
      </c>
      <c r="E425" s="3">
        <v>9</v>
      </c>
      <c r="F425" s="3">
        <v>13</v>
      </c>
    </row>
    <row r="426" customHeight="1" spans="1:6">
      <c r="A426" s="3">
        <v>1978</v>
      </c>
      <c r="B426" s="3" t="s">
        <v>4862</v>
      </c>
      <c r="C426" s="3" t="s">
        <v>3704</v>
      </c>
      <c r="E426" s="3">
        <v>7</v>
      </c>
      <c r="F426" s="3">
        <v>1</v>
      </c>
    </row>
    <row r="427" customHeight="1" spans="1:6">
      <c r="A427" s="3">
        <v>1984</v>
      </c>
      <c r="B427" s="3" t="s">
        <v>1967</v>
      </c>
      <c r="C427" s="3" t="s">
        <v>4642</v>
      </c>
      <c r="E427" s="3">
        <v>8</v>
      </c>
      <c r="F427" s="3">
        <v>1</v>
      </c>
    </row>
    <row r="428" customHeight="1" spans="1:6">
      <c r="A428" s="3">
        <v>1990</v>
      </c>
      <c r="B428" s="3" t="s">
        <v>4922</v>
      </c>
      <c r="C428" s="3" t="s">
        <v>5018</v>
      </c>
      <c r="E428" s="3">
        <v>8</v>
      </c>
      <c r="F428" s="3">
        <v>1</v>
      </c>
    </row>
    <row r="429" customHeight="1" spans="1:6">
      <c r="A429" s="3">
        <v>2008</v>
      </c>
      <c r="B429" s="3" t="s">
        <v>5019</v>
      </c>
      <c r="C429" s="3" t="s">
        <v>4631</v>
      </c>
      <c r="E429" s="3">
        <v>10</v>
      </c>
      <c r="F429" s="3">
        <v>9</v>
      </c>
    </row>
    <row r="430" customHeight="1" spans="1:6">
      <c r="A430" s="3">
        <v>2008</v>
      </c>
      <c r="B430" s="3" t="s">
        <v>1794</v>
      </c>
      <c r="C430" s="3" t="s">
        <v>4631</v>
      </c>
      <c r="E430" s="3">
        <v>9</v>
      </c>
      <c r="F430" s="3">
        <v>3</v>
      </c>
    </row>
    <row r="431" customHeight="1" spans="1:6">
      <c r="A431" s="3">
        <v>1995</v>
      </c>
      <c r="B431" s="3" t="s">
        <v>5020</v>
      </c>
      <c r="C431" s="3" t="s">
        <v>5021</v>
      </c>
      <c r="E431" s="3">
        <v>9</v>
      </c>
      <c r="F431" s="3">
        <v>2</v>
      </c>
    </row>
    <row r="432" customHeight="1" spans="1:6">
      <c r="A432" s="3">
        <v>1982</v>
      </c>
      <c r="B432" s="3" t="s">
        <v>4862</v>
      </c>
      <c r="C432" s="3" t="s">
        <v>5022</v>
      </c>
      <c r="E432" s="3">
        <v>7</v>
      </c>
      <c r="F432" s="3">
        <v>2</v>
      </c>
    </row>
    <row r="433" customHeight="1" spans="1:6">
      <c r="A433" s="3">
        <v>1978</v>
      </c>
      <c r="B433" s="3" t="s">
        <v>4862</v>
      </c>
      <c r="C433" s="3" t="s">
        <v>1589</v>
      </c>
      <c r="E433" s="3">
        <v>8</v>
      </c>
      <c r="F433" s="3">
        <v>1</v>
      </c>
    </row>
    <row r="434" customHeight="1" spans="1:6">
      <c r="A434" s="3">
        <v>1990</v>
      </c>
      <c r="B434" s="3" t="s">
        <v>4922</v>
      </c>
      <c r="C434" s="3" t="s">
        <v>4672</v>
      </c>
      <c r="E434" s="3">
        <v>9</v>
      </c>
      <c r="F434" s="3">
        <v>1</v>
      </c>
    </row>
    <row r="435" customHeight="1" spans="1:6">
      <c r="A435" s="3">
        <v>2001</v>
      </c>
      <c r="B435" s="3" t="s">
        <v>1794</v>
      </c>
      <c r="C435" s="3" t="s">
        <v>5023</v>
      </c>
      <c r="D435" s="3" t="s">
        <v>5024</v>
      </c>
      <c r="E435" s="3">
        <v>9</v>
      </c>
      <c r="F435" s="3">
        <v>1</v>
      </c>
    </row>
    <row r="436" customHeight="1" spans="1:6">
      <c r="A436" s="3">
        <v>2001</v>
      </c>
      <c r="B436" s="3" t="s">
        <v>1794</v>
      </c>
      <c r="C436" s="3" t="s">
        <v>5023</v>
      </c>
      <c r="D436" s="3" t="s">
        <v>4686</v>
      </c>
      <c r="E436" s="3">
        <v>6</v>
      </c>
      <c r="F436" s="3">
        <v>1</v>
      </c>
    </row>
    <row r="437" customHeight="1" spans="1:6">
      <c r="A437" s="65">
        <v>2001</v>
      </c>
      <c r="B437" s="45" t="s">
        <v>1794</v>
      </c>
      <c r="C437" s="45" t="s">
        <v>5023</v>
      </c>
      <c r="D437" s="45"/>
      <c r="E437" s="45">
        <v>8.5</v>
      </c>
      <c r="F437" s="65">
        <v>1</v>
      </c>
    </row>
    <row r="438" customHeight="1" spans="1:6">
      <c r="A438" s="3">
        <v>2001</v>
      </c>
      <c r="B438" s="3" t="s">
        <v>1794</v>
      </c>
      <c r="C438" s="3" t="s">
        <v>5023</v>
      </c>
      <c r="E438" s="3">
        <v>8</v>
      </c>
      <c r="F438" s="3">
        <v>2</v>
      </c>
    </row>
    <row r="439" customHeight="1" spans="1:6">
      <c r="A439" s="3">
        <v>2001</v>
      </c>
      <c r="B439" s="3" t="s">
        <v>1794</v>
      </c>
      <c r="C439" s="3" t="s">
        <v>5023</v>
      </c>
      <c r="E439" s="3">
        <v>7</v>
      </c>
      <c r="F439" s="3">
        <v>1</v>
      </c>
    </row>
    <row r="440" customHeight="1" spans="1:6">
      <c r="A440" s="65">
        <v>2001</v>
      </c>
      <c r="B440" s="45" t="s">
        <v>1794</v>
      </c>
      <c r="C440" s="45" t="s">
        <v>5023</v>
      </c>
      <c r="D440" s="45"/>
      <c r="E440" s="45" t="s">
        <v>4948</v>
      </c>
      <c r="F440" s="65">
        <v>1</v>
      </c>
    </row>
    <row r="441" customHeight="1" spans="1:6">
      <c r="A441" s="3">
        <v>2001</v>
      </c>
      <c r="B441" s="3" t="s">
        <v>1794</v>
      </c>
      <c r="C441" s="3" t="s">
        <v>5023</v>
      </c>
      <c r="E441" s="3" t="s">
        <v>5025</v>
      </c>
      <c r="F441" s="3">
        <v>1</v>
      </c>
    </row>
    <row r="442" customHeight="1" spans="1:6">
      <c r="A442" s="3">
        <v>1988</v>
      </c>
      <c r="B442" s="3" t="s">
        <v>1072</v>
      </c>
      <c r="C442" s="3" t="s">
        <v>5026</v>
      </c>
      <c r="E442" s="3">
        <v>9</v>
      </c>
      <c r="F442" s="3">
        <v>1</v>
      </c>
    </row>
    <row r="443" customHeight="1" spans="1:6">
      <c r="A443" s="3">
        <v>2001</v>
      </c>
      <c r="B443" s="3" t="s">
        <v>166</v>
      </c>
      <c r="C443" s="3" t="s">
        <v>3671</v>
      </c>
      <c r="E443" s="3">
        <v>8</v>
      </c>
      <c r="F443" s="3">
        <v>1</v>
      </c>
    </row>
    <row r="444" customHeight="1" spans="1:6">
      <c r="A444" s="3">
        <v>1978</v>
      </c>
      <c r="B444" s="3" t="s">
        <v>4862</v>
      </c>
      <c r="C444" s="3" t="s">
        <v>1236</v>
      </c>
      <c r="E444" s="3">
        <v>8</v>
      </c>
      <c r="F444" s="3">
        <v>2</v>
      </c>
    </row>
    <row r="445" customHeight="1" spans="1:6">
      <c r="A445" s="3">
        <v>1982</v>
      </c>
      <c r="B445" s="3" t="s">
        <v>166</v>
      </c>
      <c r="C445" s="3" t="s">
        <v>5027</v>
      </c>
      <c r="E445" s="3">
        <v>9</v>
      </c>
      <c r="F445" s="3">
        <v>1</v>
      </c>
    </row>
    <row r="446" customHeight="1" spans="1:6">
      <c r="A446" s="3">
        <v>1989</v>
      </c>
      <c r="B446" s="3" t="s">
        <v>166</v>
      </c>
      <c r="C446" s="3" t="s">
        <v>5028</v>
      </c>
      <c r="E446" s="3">
        <v>9</v>
      </c>
      <c r="F446" s="3">
        <v>27</v>
      </c>
    </row>
    <row r="447" customHeight="1" spans="1:6">
      <c r="A447" s="3">
        <v>1989</v>
      </c>
      <c r="B447" s="3" t="s">
        <v>183</v>
      </c>
      <c r="C447" s="3" t="s">
        <v>163</v>
      </c>
      <c r="E447" s="3">
        <v>9</v>
      </c>
      <c r="F447" s="3">
        <v>1</v>
      </c>
    </row>
    <row r="448" customHeight="1" spans="1:6">
      <c r="A448" s="3">
        <v>1989</v>
      </c>
      <c r="B448" s="3" t="s">
        <v>183</v>
      </c>
      <c r="C448" s="3" t="s">
        <v>163</v>
      </c>
      <c r="E448" s="3" t="s">
        <v>152</v>
      </c>
      <c r="F448" s="3">
        <v>1</v>
      </c>
    </row>
    <row r="449" customHeight="1" spans="1:6">
      <c r="A449" s="3">
        <v>1989</v>
      </c>
      <c r="B449" s="3" t="s">
        <v>183</v>
      </c>
      <c r="C449" s="3" t="s">
        <v>163</v>
      </c>
      <c r="E449" s="3" t="s">
        <v>184</v>
      </c>
      <c r="F449" s="3">
        <v>1</v>
      </c>
    </row>
    <row r="450" customHeight="1" spans="1:6">
      <c r="A450" s="3">
        <v>1989</v>
      </c>
      <c r="B450" s="3" t="s">
        <v>162</v>
      </c>
      <c r="C450" s="3" t="s">
        <v>163</v>
      </c>
      <c r="E450" s="3">
        <v>9</v>
      </c>
      <c r="F450" s="3">
        <v>1</v>
      </c>
    </row>
    <row r="451" customHeight="1" spans="1:6">
      <c r="A451" s="3">
        <v>1989</v>
      </c>
      <c r="B451" s="3" t="s">
        <v>4894</v>
      </c>
      <c r="C451" s="3" t="s">
        <v>5029</v>
      </c>
      <c r="E451" s="3">
        <v>9</v>
      </c>
      <c r="F451" s="3">
        <v>7</v>
      </c>
    </row>
    <row r="452" customHeight="1" spans="1:6">
      <c r="A452" s="3">
        <v>1998</v>
      </c>
      <c r="B452" s="3" t="s">
        <v>166</v>
      </c>
      <c r="C452" s="3" t="s">
        <v>5030</v>
      </c>
      <c r="E452" s="3">
        <v>9</v>
      </c>
      <c r="F452" s="3">
        <v>2</v>
      </c>
    </row>
    <row r="453" customHeight="1" spans="1:6">
      <c r="A453" s="3">
        <v>2019</v>
      </c>
      <c r="B453" s="3" t="s">
        <v>1769</v>
      </c>
      <c r="C453" s="3" t="s">
        <v>5031</v>
      </c>
      <c r="E453" s="3">
        <v>10</v>
      </c>
      <c r="F453" s="3">
        <v>1</v>
      </c>
    </row>
    <row r="454" customHeight="1" spans="1:6">
      <c r="A454" s="3">
        <v>1984</v>
      </c>
      <c r="B454" s="3" t="s">
        <v>166</v>
      </c>
      <c r="C454" s="3" t="s">
        <v>176</v>
      </c>
      <c r="E454" s="3">
        <v>7</v>
      </c>
      <c r="F454" s="3">
        <v>1</v>
      </c>
    </row>
    <row r="455" customHeight="1" spans="1:6">
      <c r="A455" s="3">
        <v>2020</v>
      </c>
      <c r="B455" s="3" t="s">
        <v>3461</v>
      </c>
      <c r="C455" s="3" t="s">
        <v>1013</v>
      </c>
      <c r="D455" s="3" t="s">
        <v>1456</v>
      </c>
      <c r="E455" s="3">
        <v>9</v>
      </c>
      <c r="F455" s="3">
        <v>1</v>
      </c>
    </row>
    <row r="456" customHeight="1" spans="1:6">
      <c r="A456" s="3">
        <v>2019</v>
      </c>
      <c r="B456" s="3" t="s">
        <v>5032</v>
      </c>
      <c r="C456" s="3" t="s">
        <v>1013</v>
      </c>
      <c r="E456" s="3">
        <v>10</v>
      </c>
      <c r="F456" s="3">
        <v>7</v>
      </c>
    </row>
    <row r="457" customHeight="1" spans="1:6">
      <c r="A457" s="3">
        <v>2019</v>
      </c>
      <c r="B457" s="3" t="s">
        <v>1769</v>
      </c>
      <c r="C457" s="3" t="s">
        <v>1013</v>
      </c>
      <c r="E457" s="3">
        <v>10</v>
      </c>
      <c r="F457" s="3">
        <v>3</v>
      </c>
    </row>
    <row r="458" customHeight="1" spans="1:6">
      <c r="A458" s="3">
        <v>2019</v>
      </c>
      <c r="B458" s="3" t="s">
        <v>5033</v>
      </c>
      <c r="C458" s="3" t="s">
        <v>1013</v>
      </c>
      <c r="E458" s="3">
        <v>9</v>
      </c>
      <c r="F458" s="3">
        <v>1</v>
      </c>
    </row>
    <row r="459" customHeight="1" spans="1:6">
      <c r="A459" s="3">
        <v>1984</v>
      </c>
      <c r="B459" s="3" t="s">
        <v>166</v>
      </c>
      <c r="C459" s="3" t="s">
        <v>5034</v>
      </c>
      <c r="E459" s="3">
        <v>8</v>
      </c>
      <c r="F459" s="3">
        <v>1</v>
      </c>
    </row>
    <row r="460" customHeight="1" spans="1:6">
      <c r="A460" s="3">
        <v>1984</v>
      </c>
      <c r="B460" s="3" t="s">
        <v>166</v>
      </c>
      <c r="C460" s="3" t="s">
        <v>5034</v>
      </c>
      <c r="E460" s="3">
        <v>8</v>
      </c>
      <c r="F460" s="3">
        <v>4</v>
      </c>
    </row>
    <row r="461" customHeight="1" spans="1:6">
      <c r="A461" s="3">
        <v>1984</v>
      </c>
      <c r="B461" s="3" t="s">
        <v>166</v>
      </c>
      <c r="C461" s="3" t="s">
        <v>5034</v>
      </c>
      <c r="E461" s="3">
        <v>6</v>
      </c>
      <c r="F461" s="3">
        <v>2</v>
      </c>
    </row>
    <row r="462" customHeight="1" spans="1:6">
      <c r="A462" s="3">
        <v>1984</v>
      </c>
      <c r="B462" s="3" t="s">
        <v>166</v>
      </c>
      <c r="C462" s="3" t="s">
        <v>5034</v>
      </c>
      <c r="E462" s="3">
        <v>7</v>
      </c>
      <c r="F462" s="3">
        <v>2</v>
      </c>
    </row>
    <row r="463" customHeight="1" spans="1:6">
      <c r="A463" s="3">
        <v>1984</v>
      </c>
      <c r="B463" s="3" t="s">
        <v>166</v>
      </c>
      <c r="C463" s="3" t="s">
        <v>5034</v>
      </c>
      <c r="E463" s="3">
        <v>9</v>
      </c>
      <c r="F463" s="3">
        <v>1</v>
      </c>
    </row>
    <row r="464" customHeight="1" spans="1:6">
      <c r="A464" s="3">
        <v>1984</v>
      </c>
      <c r="B464" s="3" t="s">
        <v>166</v>
      </c>
      <c r="C464" s="3" t="s">
        <v>5034</v>
      </c>
      <c r="E464" s="3">
        <v>8</v>
      </c>
      <c r="F464" s="3">
        <v>1</v>
      </c>
    </row>
    <row r="465" customHeight="1" spans="1:6">
      <c r="A465" s="3">
        <v>1972</v>
      </c>
      <c r="B465" s="3" t="s">
        <v>166</v>
      </c>
      <c r="C465" s="3" t="s">
        <v>5035</v>
      </c>
      <c r="E465" s="3">
        <v>8</v>
      </c>
      <c r="F465" s="3">
        <v>1</v>
      </c>
    </row>
    <row r="466" customHeight="1" spans="1:6">
      <c r="A466" s="3">
        <v>2012</v>
      </c>
      <c r="B466" s="3" t="s">
        <v>4862</v>
      </c>
      <c r="C466" s="3" t="s">
        <v>5036</v>
      </c>
      <c r="E466" s="3">
        <v>10</v>
      </c>
      <c r="F466" s="3">
        <v>1</v>
      </c>
    </row>
    <row r="467" customHeight="1" spans="1:6">
      <c r="A467" s="3">
        <v>2020</v>
      </c>
      <c r="B467" s="3" t="s">
        <v>1967</v>
      </c>
      <c r="C467" s="3" t="s">
        <v>1167</v>
      </c>
      <c r="E467" s="3">
        <v>10</v>
      </c>
      <c r="F467" s="3">
        <v>1</v>
      </c>
    </row>
    <row r="468" customHeight="1" spans="1:6">
      <c r="A468" s="3">
        <v>2020</v>
      </c>
      <c r="B468" s="3" t="s">
        <v>5037</v>
      </c>
      <c r="C468" s="3" t="s">
        <v>1167</v>
      </c>
      <c r="E468" s="3" t="s">
        <v>4951</v>
      </c>
      <c r="F468" s="3">
        <v>1</v>
      </c>
    </row>
    <row r="469" customHeight="1" spans="1:21">
      <c r="A469" s="3">
        <v>2020</v>
      </c>
      <c r="B469" s="3" t="s">
        <v>5033</v>
      </c>
      <c r="C469" s="3" t="s">
        <v>1167</v>
      </c>
      <c r="E469" s="3" t="s">
        <v>281</v>
      </c>
      <c r="F469" s="3">
        <v>1</v>
      </c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</row>
    <row r="470" customHeight="1" spans="1:21">
      <c r="A470" s="3">
        <v>2012</v>
      </c>
      <c r="B470" s="3" t="s">
        <v>4862</v>
      </c>
      <c r="C470" s="3" t="s">
        <v>5038</v>
      </c>
      <c r="E470" s="3">
        <v>10</v>
      </c>
      <c r="F470" s="3">
        <v>1</v>
      </c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</row>
    <row r="471" customHeight="1" spans="1:21">
      <c r="A471" s="59">
        <v>2019</v>
      </c>
      <c r="B471" s="59" t="s">
        <v>4863</v>
      </c>
      <c r="C471" s="59" t="s">
        <v>2251</v>
      </c>
      <c r="D471" s="60"/>
      <c r="E471" s="59" t="s">
        <v>5039</v>
      </c>
      <c r="F471" s="59">
        <v>1</v>
      </c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</row>
    <row r="472" customHeight="1" spans="1:21">
      <c r="A472" s="59">
        <v>2019</v>
      </c>
      <c r="B472" s="59" t="s">
        <v>68</v>
      </c>
      <c r="C472" s="59" t="s">
        <v>2251</v>
      </c>
      <c r="D472" s="60"/>
      <c r="E472" s="59">
        <v>10</v>
      </c>
      <c r="F472" s="59">
        <v>3</v>
      </c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</row>
    <row r="473" customHeight="1" spans="1:21">
      <c r="A473" s="59">
        <v>2019</v>
      </c>
      <c r="B473" s="59" t="s">
        <v>68</v>
      </c>
      <c r="C473" s="59" t="s">
        <v>2251</v>
      </c>
      <c r="D473" s="60"/>
      <c r="E473" s="59">
        <v>9</v>
      </c>
      <c r="F473" s="59">
        <v>1</v>
      </c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</row>
    <row r="474" customHeight="1" spans="1:21">
      <c r="A474" s="59">
        <v>2019</v>
      </c>
      <c r="B474" s="59" t="s">
        <v>68</v>
      </c>
      <c r="C474" s="59" t="s">
        <v>2251</v>
      </c>
      <c r="D474" s="60"/>
      <c r="E474" s="59" t="s">
        <v>156</v>
      </c>
      <c r="F474" s="59">
        <v>2</v>
      </c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</row>
    <row r="475" customHeight="1" spans="1:21">
      <c r="A475" s="59">
        <v>2019</v>
      </c>
      <c r="B475" s="59" t="s">
        <v>68</v>
      </c>
      <c r="C475" s="59" t="s">
        <v>2251</v>
      </c>
      <c r="D475" s="60"/>
      <c r="E475" s="59" t="s">
        <v>5040</v>
      </c>
      <c r="F475" s="59">
        <v>1</v>
      </c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</row>
    <row r="476" customHeight="1" spans="1:21">
      <c r="A476" s="59">
        <v>2019</v>
      </c>
      <c r="B476" s="59" t="s">
        <v>68</v>
      </c>
      <c r="C476" s="59" t="s">
        <v>2251</v>
      </c>
      <c r="D476" s="59" t="s">
        <v>1843</v>
      </c>
      <c r="E476" s="59">
        <v>10</v>
      </c>
      <c r="F476" s="59">
        <v>5</v>
      </c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</row>
    <row r="477" customHeight="1" spans="1:21">
      <c r="A477" s="59">
        <v>2019</v>
      </c>
      <c r="B477" s="59" t="s">
        <v>68</v>
      </c>
      <c r="C477" s="59" t="s">
        <v>2251</v>
      </c>
      <c r="D477" s="59" t="s">
        <v>1843</v>
      </c>
      <c r="E477" s="59" t="s">
        <v>281</v>
      </c>
      <c r="F477" s="59">
        <v>2</v>
      </c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</row>
    <row r="478" customHeight="1" spans="1:21">
      <c r="A478" s="59">
        <v>2019</v>
      </c>
      <c r="B478" s="59" t="s">
        <v>68</v>
      </c>
      <c r="C478" s="59" t="s">
        <v>2251</v>
      </c>
      <c r="D478" s="59" t="s">
        <v>70</v>
      </c>
      <c r="E478" s="59">
        <v>9</v>
      </c>
      <c r="F478" s="59">
        <v>1</v>
      </c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</row>
    <row r="479" customHeight="1" spans="1:21">
      <c r="A479" s="59">
        <v>2019</v>
      </c>
      <c r="B479" s="59" t="s">
        <v>68</v>
      </c>
      <c r="C479" s="59" t="s">
        <v>2251</v>
      </c>
      <c r="D479" s="59" t="s">
        <v>5041</v>
      </c>
      <c r="E479" s="59">
        <v>10</v>
      </c>
      <c r="F479" s="59">
        <v>1</v>
      </c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</row>
    <row r="480" customHeight="1" spans="1:21">
      <c r="A480" s="59">
        <v>2019</v>
      </c>
      <c r="B480" s="59" t="s">
        <v>68</v>
      </c>
      <c r="C480" s="59" t="s">
        <v>2251</v>
      </c>
      <c r="D480" s="59" t="s">
        <v>5041</v>
      </c>
      <c r="E480" s="59" t="s">
        <v>548</v>
      </c>
      <c r="F480" s="59">
        <v>1</v>
      </c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</row>
    <row r="481" customHeight="1" spans="1:21">
      <c r="A481" s="59">
        <v>2019</v>
      </c>
      <c r="B481" s="59" t="s">
        <v>68</v>
      </c>
      <c r="C481" s="59" t="s">
        <v>2251</v>
      </c>
      <c r="D481" s="59" t="s">
        <v>5042</v>
      </c>
      <c r="E481" s="59" t="s">
        <v>548</v>
      </c>
      <c r="F481" s="59">
        <v>1</v>
      </c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</row>
    <row r="482" customHeight="1" spans="1:21">
      <c r="A482" s="59">
        <v>2019</v>
      </c>
      <c r="B482" s="59" t="s">
        <v>68</v>
      </c>
      <c r="C482" s="59" t="s">
        <v>2251</v>
      </c>
      <c r="D482" s="59" t="s">
        <v>5043</v>
      </c>
      <c r="E482" s="59">
        <v>9</v>
      </c>
      <c r="F482" s="59">
        <v>1</v>
      </c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</row>
    <row r="483" customHeight="1" spans="1:21">
      <c r="A483" s="59">
        <v>2019</v>
      </c>
      <c r="B483" s="59" t="s">
        <v>68</v>
      </c>
      <c r="C483" s="59" t="s">
        <v>2251</v>
      </c>
      <c r="D483" s="59" t="s">
        <v>5044</v>
      </c>
      <c r="E483" s="59">
        <v>10</v>
      </c>
      <c r="F483" s="59">
        <v>1</v>
      </c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</row>
    <row r="484" customHeight="1" spans="1:21">
      <c r="A484" s="59">
        <v>2019</v>
      </c>
      <c r="B484" s="59" t="s">
        <v>68</v>
      </c>
      <c r="C484" s="59" t="s">
        <v>2251</v>
      </c>
      <c r="D484" s="59" t="s">
        <v>5045</v>
      </c>
      <c r="E484" s="59">
        <v>10</v>
      </c>
      <c r="F484" s="59">
        <v>1</v>
      </c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</row>
    <row r="485" customHeight="1" spans="1:21">
      <c r="A485" s="59">
        <v>2019</v>
      </c>
      <c r="B485" s="59" t="s">
        <v>68</v>
      </c>
      <c r="C485" s="59" t="s">
        <v>2251</v>
      </c>
      <c r="D485" s="59" t="s">
        <v>2062</v>
      </c>
      <c r="E485" s="59">
        <v>9</v>
      </c>
      <c r="F485" s="59">
        <v>1</v>
      </c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</row>
    <row r="486" customHeight="1" spans="1:21">
      <c r="A486" s="59">
        <v>2019</v>
      </c>
      <c r="B486" s="59" t="s">
        <v>131</v>
      </c>
      <c r="C486" s="59" t="s">
        <v>2251</v>
      </c>
      <c r="D486" s="59" t="s">
        <v>5046</v>
      </c>
      <c r="E486" s="59" t="s">
        <v>5047</v>
      </c>
      <c r="F486" s="59">
        <v>1</v>
      </c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</row>
    <row r="487" customHeight="1" spans="1:21">
      <c r="A487" s="59">
        <v>2019</v>
      </c>
      <c r="B487" s="59" t="s">
        <v>131</v>
      </c>
      <c r="C487" s="59" t="s">
        <v>2251</v>
      </c>
      <c r="D487" s="60"/>
      <c r="E487" s="59" t="s">
        <v>5047</v>
      </c>
      <c r="F487" s="59">
        <v>1</v>
      </c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</row>
    <row r="488" customHeight="1" spans="1:21">
      <c r="A488" s="59">
        <v>2019</v>
      </c>
      <c r="B488" s="59" t="s">
        <v>398</v>
      </c>
      <c r="C488" s="59" t="s">
        <v>2251</v>
      </c>
      <c r="D488" s="60"/>
      <c r="E488" s="59">
        <v>9</v>
      </c>
      <c r="F488" s="59">
        <v>10</v>
      </c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</row>
    <row r="489" customHeight="1" spans="1:6">
      <c r="A489" s="3">
        <v>1991</v>
      </c>
      <c r="B489" s="3" t="s">
        <v>183</v>
      </c>
      <c r="C489" s="3" t="s">
        <v>1076</v>
      </c>
      <c r="E489" s="3">
        <v>9</v>
      </c>
      <c r="F489" s="3">
        <v>9</v>
      </c>
    </row>
    <row r="490" customHeight="1" spans="1:6">
      <c r="A490" s="3">
        <v>1991</v>
      </c>
      <c r="B490" s="3" t="s">
        <v>183</v>
      </c>
      <c r="C490" s="3" t="s">
        <v>1076</v>
      </c>
      <c r="E490" s="3">
        <v>8</v>
      </c>
      <c r="F490" s="3">
        <v>10</v>
      </c>
    </row>
    <row r="491" customHeight="1" spans="1:6">
      <c r="A491" s="3">
        <v>1991</v>
      </c>
      <c r="B491" s="3" t="s">
        <v>1794</v>
      </c>
      <c r="C491" s="3" t="s">
        <v>1076</v>
      </c>
      <c r="E491" s="3">
        <v>9</v>
      </c>
      <c r="F491" s="3">
        <v>3</v>
      </c>
    </row>
    <row r="492" customHeight="1" spans="1:6">
      <c r="A492" s="3">
        <v>1991</v>
      </c>
      <c r="B492" s="3" t="s">
        <v>1794</v>
      </c>
      <c r="C492" s="3" t="s">
        <v>1076</v>
      </c>
      <c r="E492" s="3">
        <v>8</v>
      </c>
      <c r="F492" s="3">
        <v>6</v>
      </c>
    </row>
    <row r="493" customHeight="1" spans="1:6">
      <c r="A493" s="3">
        <v>1991</v>
      </c>
      <c r="B493" s="3" t="s">
        <v>1794</v>
      </c>
      <c r="C493" s="3" t="s">
        <v>1076</v>
      </c>
      <c r="E493" s="3">
        <v>7</v>
      </c>
      <c r="F493" s="3">
        <v>2</v>
      </c>
    </row>
    <row r="494" customHeight="1" spans="1:6">
      <c r="A494" s="3">
        <v>1992</v>
      </c>
      <c r="B494" s="3" t="s">
        <v>5048</v>
      </c>
      <c r="C494" s="3" t="s">
        <v>1076</v>
      </c>
      <c r="D494" s="68"/>
      <c r="E494" s="3">
        <v>9</v>
      </c>
      <c r="F494" s="3">
        <v>1</v>
      </c>
    </row>
    <row r="495" customHeight="1" spans="1:6">
      <c r="A495" s="3">
        <v>1992</v>
      </c>
      <c r="B495" s="3" t="s">
        <v>1102</v>
      </c>
      <c r="C495" s="3" t="s">
        <v>1076</v>
      </c>
      <c r="E495" s="3">
        <v>9</v>
      </c>
      <c r="F495" s="3">
        <v>9</v>
      </c>
    </row>
    <row r="496" customHeight="1" spans="1:6">
      <c r="A496" s="3">
        <v>1993</v>
      </c>
      <c r="B496" s="3" t="s">
        <v>5009</v>
      </c>
      <c r="C496" s="3" t="s">
        <v>1076</v>
      </c>
      <c r="D496" s="3" t="s">
        <v>1195</v>
      </c>
      <c r="E496" s="3">
        <v>8</v>
      </c>
      <c r="F496" s="3">
        <v>1</v>
      </c>
    </row>
    <row r="497" customHeight="1" spans="1:6">
      <c r="A497" s="3">
        <v>1991</v>
      </c>
      <c r="B497" s="3" t="s">
        <v>166</v>
      </c>
      <c r="C497" s="3" t="s">
        <v>1076</v>
      </c>
      <c r="E497" s="3">
        <v>9</v>
      </c>
      <c r="F497" s="3">
        <v>1</v>
      </c>
    </row>
    <row r="498" customHeight="1" spans="1:6">
      <c r="A498" s="3">
        <v>2020</v>
      </c>
      <c r="B498" s="3" t="s">
        <v>68</v>
      </c>
      <c r="C498" s="3" t="s">
        <v>83</v>
      </c>
      <c r="D498" s="3" t="s">
        <v>39</v>
      </c>
      <c r="E498" s="3">
        <v>8</v>
      </c>
      <c r="F498" s="3">
        <v>1</v>
      </c>
    </row>
    <row r="499" customHeight="1" spans="1:6">
      <c r="A499" s="3">
        <v>2007</v>
      </c>
      <c r="B499" s="3" t="s">
        <v>3003</v>
      </c>
      <c r="C499" s="3" t="s">
        <v>1787</v>
      </c>
      <c r="E499" s="3">
        <v>9</v>
      </c>
      <c r="F499" s="3">
        <v>1</v>
      </c>
    </row>
    <row r="500" customHeight="1" spans="1:6">
      <c r="A500" s="3">
        <v>1993</v>
      </c>
      <c r="B500" s="3" t="s">
        <v>1277</v>
      </c>
      <c r="C500" s="3" t="s">
        <v>2526</v>
      </c>
      <c r="E500" s="3">
        <v>9</v>
      </c>
      <c r="F500" s="3">
        <v>1</v>
      </c>
    </row>
    <row r="501" customHeight="1" spans="1:6">
      <c r="A501" s="3">
        <v>1990</v>
      </c>
      <c r="B501" s="3" t="s">
        <v>1967</v>
      </c>
      <c r="C501" s="3" t="s">
        <v>1061</v>
      </c>
      <c r="E501" s="3">
        <v>8</v>
      </c>
      <c r="F501" s="3">
        <v>1</v>
      </c>
    </row>
    <row r="502" customHeight="1" spans="1:6">
      <c r="A502" s="3">
        <v>1990</v>
      </c>
      <c r="B502" s="3" t="s">
        <v>1967</v>
      </c>
      <c r="C502" s="3" t="s">
        <v>1061</v>
      </c>
      <c r="E502" s="3">
        <v>7.5</v>
      </c>
      <c r="F502" s="3">
        <v>1</v>
      </c>
    </row>
    <row r="503" customHeight="1" spans="1:6">
      <c r="A503" s="3">
        <v>1991</v>
      </c>
      <c r="B503" s="3" t="s">
        <v>5049</v>
      </c>
      <c r="C503" s="3" t="s">
        <v>3727</v>
      </c>
      <c r="E503" s="3" t="s">
        <v>146</v>
      </c>
      <c r="F503" s="3">
        <v>25</v>
      </c>
    </row>
    <row r="504" customHeight="1" spans="1:6">
      <c r="A504" s="3">
        <v>2020</v>
      </c>
      <c r="B504" s="3" t="s">
        <v>861</v>
      </c>
      <c r="C504" s="3" t="s">
        <v>1023</v>
      </c>
      <c r="D504" s="3" t="s">
        <v>1456</v>
      </c>
      <c r="E504" s="3">
        <v>9</v>
      </c>
      <c r="F504" s="3">
        <v>1</v>
      </c>
    </row>
    <row r="505" customHeight="1" spans="1:6">
      <c r="A505" s="3">
        <v>2001</v>
      </c>
      <c r="B505" s="3" t="s">
        <v>4688</v>
      </c>
      <c r="C505" s="3" t="s">
        <v>5023</v>
      </c>
      <c r="D505" s="3">
        <v>124</v>
      </c>
      <c r="E505" s="3">
        <v>10</v>
      </c>
      <c r="F505" s="3">
        <v>3</v>
      </c>
    </row>
    <row r="506" customHeight="1" spans="1:6">
      <c r="A506" s="3">
        <v>2001</v>
      </c>
      <c r="B506" s="3" t="s">
        <v>1729</v>
      </c>
      <c r="C506" s="3" t="s">
        <v>5023</v>
      </c>
      <c r="D506" s="3" t="s">
        <v>4724</v>
      </c>
      <c r="E506" s="3">
        <v>8</v>
      </c>
      <c r="F506" s="3">
        <v>1</v>
      </c>
    </row>
    <row r="507" customHeight="1" spans="1:3">
      <c r="A507" s="69"/>
      <c r="B507" s="69"/>
      <c r="C507" s="69"/>
    </row>
    <row r="508" customHeight="1" spans="1:3">
      <c r="A508" s="69"/>
      <c r="B508" s="69"/>
      <c r="C508" s="69"/>
    </row>
    <row r="509" customHeight="1" spans="1:3">
      <c r="A509" s="69"/>
      <c r="B509" s="69"/>
      <c r="C509" s="69"/>
    </row>
    <row r="510" customHeight="1" spans="1:3">
      <c r="A510" s="69"/>
      <c r="B510" s="69"/>
      <c r="C510" s="69"/>
    </row>
    <row r="511" customHeight="1" spans="1:3">
      <c r="A511" s="69"/>
      <c r="B511" s="69"/>
      <c r="C511" s="69"/>
    </row>
    <row r="512" customHeight="1" spans="1:3">
      <c r="A512" s="69"/>
      <c r="B512" s="69"/>
      <c r="C512" s="69"/>
    </row>
    <row r="513" customHeight="1" spans="1:3">
      <c r="A513" s="69"/>
      <c r="B513" s="69"/>
      <c r="C513" s="69"/>
    </row>
    <row r="514" customHeight="1" spans="1:3">
      <c r="A514" s="69"/>
      <c r="B514" s="69"/>
      <c r="C514" s="69"/>
    </row>
    <row r="515" customHeight="1" spans="1:3">
      <c r="A515" s="69"/>
      <c r="B515" s="69"/>
      <c r="C515" s="69"/>
    </row>
    <row r="516" customHeight="1" spans="1:3">
      <c r="A516" s="69"/>
      <c r="B516" s="69"/>
      <c r="C516" s="69"/>
    </row>
    <row r="517" customHeight="1" spans="1:3">
      <c r="A517" s="69"/>
      <c r="B517" s="69"/>
      <c r="C517" s="69"/>
    </row>
    <row r="518" customHeight="1" spans="1:3">
      <c r="A518" s="69"/>
      <c r="B518" s="69"/>
      <c r="C518" s="69"/>
    </row>
    <row r="519" customHeight="1" spans="1:3">
      <c r="A519" s="69"/>
      <c r="B519" s="69"/>
      <c r="C519" s="69"/>
    </row>
    <row r="520" customHeight="1" spans="1:3">
      <c r="A520" s="69"/>
      <c r="B520" s="69"/>
      <c r="C520" s="69"/>
    </row>
    <row r="521" customHeight="1" spans="1:3">
      <c r="A521" s="69"/>
      <c r="B521" s="69"/>
      <c r="C521" s="69"/>
    </row>
    <row r="522" customHeight="1" spans="1:3">
      <c r="A522" s="69"/>
      <c r="B522" s="69"/>
      <c r="C522" s="69"/>
    </row>
    <row r="523" customHeight="1" spans="1:3">
      <c r="A523" s="69"/>
      <c r="B523" s="69"/>
      <c r="C523" s="69"/>
    </row>
    <row r="524" customHeight="1" spans="1:3">
      <c r="A524" s="69"/>
      <c r="B524" s="69"/>
      <c r="C524" s="69"/>
    </row>
    <row r="525" customHeight="1" spans="1:3">
      <c r="A525" s="69"/>
      <c r="B525" s="69"/>
      <c r="C525" s="69"/>
    </row>
    <row r="526" customHeight="1" spans="1:3">
      <c r="A526" s="69"/>
      <c r="B526" s="69"/>
      <c r="C526" s="69"/>
    </row>
    <row r="527" customHeight="1" spans="1:3">
      <c r="A527" s="69"/>
      <c r="B527" s="69"/>
      <c r="C527" s="69"/>
    </row>
    <row r="528" customHeight="1" spans="1:3">
      <c r="A528" s="69"/>
      <c r="B528" s="69"/>
      <c r="C528" s="69"/>
    </row>
    <row r="529" customHeight="1" spans="1:3">
      <c r="A529" s="69"/>
      <c r="B529" s="69"/>
      <c r="C529" s="69"/>
    </row>
    <row r="530" customHeight="1" spans="1:3">
      <c r="A530" s="69"/>
      <c r="B530" s="69"/>
      <c r="C530" s="69"/>
    </row>
    <row r="531" customHeight="1" spans="1:3">
      <c r="A531" s="69"/>
      <c r="B531" s="69"/>
      <c r="C531" s="69"/>
    </row>
    <row r="532" customHeight="1" spans="1:3">
      <c r="A532" s="69"/>
      <c r="B532" s="69"/>
      <c r="C532" s="69"/>
    </row>
    <row r="533" customHeight="1" spans="1:3">
      <c r="A533" s="69"/>
      <c r="B533" s="69"/>
      <c r="C533" s="69"/>
    </row>
    <row r="534" customHeight="1" spans="1:3">
      <c r="A534" s="69"/>
      <c r="B534" s="69"/>
      <c r="C534" s="69"/>
    </row>
    <row r="535" customHeight="1" spans="1:3">
      <c r="A535" s="69"/>
      <c r="B535" s="69"/>
      <c r="C535" s="69"/>
    </row>
    <row r="536" customHeight="1" spans="1:3">
      <c r="A536" s="69"/>
      <c r="B536" s="69"/>
      <c r="C536" s="69"/>
    </row>
    <row r="537" customHeight="1" spans="1:3">
      <c r="A537" s="69"/>
      <c r="B537" s="69"/>
      <c r="C537" s="69"/>
    </row>
    <row r="538" customHeight="1" spans="1:3">
      <c r="A538" s="69"/>
      <c r="B538" s="69"/>
      <c r="C538" s="69"/>
    </row>
    <row r="539" customHeight="1" spans="1:3">
      <c r="A539" s="69"/>
      <c r="B539" s="69"/>
      <c r="C539" s="69"/>
    </row>
    <row r="540" customHeight="1" spans="1:3">
      <c r="A540" s="69"/>
      <c r="B540" s="69"/>
      <c r="C540" s="69"/>
    </row>
    <row r="541" customHeight="1" spans="1:3">
      <c r="A541" s="69"/>
      <c r="B541" s="69"/>
      <c r="C541" s="69"/>
    </row>
    <row r="542" customHeight="1" spans="1:3">
      <c r="A542" s="69"/>
      <c r="B542" s="69"/>
      <c r="C542" s="69"/>
    </row>
    <row r="543" customHeight="1" spans="1:3">
      <c r="A543" s="69"/>
      <c r="B543" s="69"/>
      <c r="C543" s="69"/>
    </row>
    <row r="544" customHeight="1" spans="1:3">
      <c r="A544" s="69"/>
      <c r="B544" s="69"/>
      <c r="C544" s="69"/>
    </row>
    <row r="545" customHeight="1" spans="1:3">
      <c r="A545" s="69"/>
      <c r="B545" s="69"/>
      <c r="C545" s="69"/>
    </row>
    <row r="546" customHeight="1" spans="1:3">
      <c r="A546" s="69"/>
      <c r="B546" s="69"/>
      <c r="C546" s="69"/>
    </row>
    <row r="547" customHeight="1" spans="1:3">
      <c r="A547" s="69"/>
      <c r="B547" s="69"/>
      <c r="C547" s="69"/>
    </row>
    <row r="548" customHeight="1" spans="1:3">
      <c r="A548" s="69"/>
      <c r="B548" s="69"/>
      <c r="C548" s="69"/>
    </row>
    <row r="549" customHeight="1" spans="1:3">
      <c r="A549" s="69"/>
      <c r="B549" s="69"/>
      <c r="C549" s="69"/>
    </row>
    <row r="550" customHeight="1" spans="1:3">
      <c r="A550" s="69"/>
      <c r="B550" s="69"/>
      <c r="C550" s="69"/>
    </row>
    <row r="551" customHeight="1" spans="1:3">
      <c r="A551" s="69"/>
      <c r="B551" s="69"/>
      <c r="C551" s="69"/>
    </row>
    <row r="552" customHeight="1" spans="1:3">
      <c r="A552" s="69"/>
      <c r="B552" s="69"/>
      <c r="C552" s="69"/>
    </row>
    <row r="553" customHeight="1" spans="1:3">
      <c r="A553" s="69"/>
      <c r="B553" s="69"/>
      <c r="C553" s="69"/>
    </row>
    <row r="554" customHeight="1" spans="1:3">
      <c r="A554" s="69"/>
      <c r="B554" s="69"/>
      <c r="C554" s="69"/>
    </row>
    <row r="555" customHeight="1" spans="1:3">
      <c r="A555" s="69"/>
      <c r="B555" s="69"/>
      <c r="C555" s="69"/>
    </row>
    <row r="556" customHeight="1" spans="1:3">
      <c r="A556" s="69"/>
      <c r="B556" s="69"/>
      <c r="C556" s="69"/>
    </row>
    <row r="557" customHeight="1" spans="1:3">
      <c r="A557" s="69"/>
      <c r="B557" s="69"/>
      <c r="C557" s="69"/>
    </row>
    <row r="558" customHeight="1" spans="1:3">
      <c r="A558" s="69"/>
      <c r="B558" s="69"/>
      <c r="C558" s="69"/>
    </row>
    <row r="559" customHeight="1" spans="1:3">
      <c r="A559" s="69"/>
      <c r="B559" s="69"/>
      <c r="C559" s="69"/>
    </row>
    <row r="560" customHeight="1" spans="1:3">
      <c r="A560" s="69"/>
      <c r="B560" s="69"/>
      <c r="C560" s="69"/>
    </row>
    <row r="561" customHeight="1" spans="1:3">
      <c r="A561" s="69"/>
      <c r="B561" s="69"/>
      <c r="C561" s="69"/>
    </row>
    <row r="562" customHeight="1" spans="1:3">
      <c r="A562" s="69"/>
      <c r="B562" s="69"/>
      <c r="C562" s="69"/>
    </row>
    <row r="563" customHeight="1" spans="1:3">
      <c r="A563" s="69"/>
      <c r="B563" s="69"/>
      <c r="C563" s="69"/>
    </row>
    <row r="564" customHeight="1" spans="1:3">
      <c r="A564" s="69"/>
      <c r="B564" s="69"/>
      <c r="C564" s="69"/>
    </row>
    <row r="565" customHeight="1" spans="1:3">
      <c r="A565" s="69"/>
      <c r="B565" s="69"/>
      <c r="C565" s="69"/>
    </row>
    <row r="566" customHeight="1" spans="1:3">
      <c r="A566" s="69"/>
      <c r="B566" s="69"/>
      <c r="C566" s="69"/>
    </row>
    <row r="567" customHeight="1" spans="1:3">
      <c r="A567" s="69"/>
      <c r="B567" s="69"/>
      <c r="C567" s="69"/>
    </row>
    <row r="568" customHeight="1" spans="1:3">
      <c r="A568" s="69"/>
      <c r="B568" s="69"/>
      <c r="C568" s="69"/>
    </row>
    <row r="569" customHeight="1" spans="1:3">
      <c r="A569" s="69"/>
      <c r="B569" s="69"/>
      <c r="C569" s="69"/>
    </row>
    <row r="570" customHeight="1" spans="1:3">
      <c r="A570" s="69"/>
      <c r="B570" s="69"/>
      <c r="C570" s="69"/>
    </row>
    <row r="571" customHeight="1" spans="1:3">
      <c r="A571" s="69"/>
      <c r="B571" s="69"/>
      <c r="C571" s="69"/>
    </row>
    <row r="572" customHeight="1" spans="1:3">
      <c r="A572" s="69"/>
      <c r="B572" s="69"/>
      <c r="C572" s="69"/>
    </row>
    <row r="573" customHeight="1" spans="1:3">
      <c r="A573" s="69"/>
      <c r="B573" s="69"/>
      <c r="C573" s="69"/>
    </row>
    <row r="574" customHeight="1" spans="1:3">
      <c r="A574" s="69"/>
      <c r="B574" s="69"/>
      <c r="C574" s="69"/>
    </row>
    <row r="575" customHeight="1" spans="1:3">
      <c r="A575" s="69"/>
      <c r="B575" s="69"/>
      <c r="C575" s="69"/>
    </row>
    <row r="576" customHeight="1" spans="1:3">
      <c r="A576" s="69"/>
      <c r="B576" s="69"/>
      <c r="C576" s="69"/>
    </row>
    <row r="577" customHeight="1" spans="1:3">
      <c r="A577" s="69"/>
      <c r="B577" s="69"/>
      <c r="C577" s="69"/>
    </row>
    <row r="578" customHeight="1" spans="1:3">
      <c r="A578" s="69"/>
      <c r="B578" s="69"/>
      <c r="C578" s="69"/>
    </row>
    <row r="579" customHeight="1" spans="1:3">
      <c r="A579" s="69"/>
      <c r="B579" s="69"/>
      <c r="C579" s="69"/>
    </row>
    <row r="580" customHeight="1" spans="1:3">
      <c r="A580" s="69"/>
      <c r="B580" s="69"/>
      <c r="C580" s="69"/>
    </row>
    <row r="581" customHeight="1" spans="1:3">
      <c r="A581" s="69"/>
      <c r="B581" s="69"/>
      <c r="C581" s="69"/>
    </row>
    <row r="582" customHeight="1" spans="1:3">
      <c r="A582" s="69"/>
      <c r="B582" s="69"/>
      <c r="C582" s="69"/>
    </row>
    <row r="583" customHeight="1" spans="1:3">
      <c r="A583" s="69"/>
      <c r="B583" s="69"/>
      <c r="C583" s="69"/>
    </row>
    <row r="584" customHeight="1" spans="1:3">
      <c r="A584" s="69"/>
      <c r="B584" s="69"/>
      <c r="C584" s="69"/>
    </row>
    <row r="585" customHeight="1" spans="1:3">
      <c r="A585" s="69"/>
      <c r="B585" s="69"/>
      <c r="C585" s="69"/>
    </row>
    <row r="586" customHeight="1" spans="1:3">
      <c r="A586" s="69"/>
      <c r="B586" s="69"/>
      <c r="C586" s="69"/>
    </row>
    <row r="587" customHeight="1" spans="1:3">
      <c r="A587" s="69"/>
      <c r="B587" s="69"/>
      <c r="C587" s="69"/>
    </row>
    <row r="588" customHeight="1" spans="1:3">
      <c r="A588" s="69"/>
      <c r="B588" s="69"/>
      <c r="C588" s="69"/>
    </row>
    <row r="589" customHeight="1" spans="1:3">
      <c r="A589" s="69"/>
      <c r="B589" s="69"/>
      <c r="C589" s="69"/>
    </row>
    <row r="590" customHeight="1" spans="1:3">
      <c r="A590" s="69"/>
      <c r="B590" s="69"/>
      <c r="C590" s="69"/>
    </row>
    <row r="591" customHeight="1" spans="1:3">
      <c r="A591" s="69"/>
      <c r="B591" s="69"/>
      <c r="C591" s="69"/>
    </row>
    <row r="592" customHeight="1" spans="1:3">
      <c r="A592" s="69"/>
      <c r="B592" s="69"/>
      <c r="C592" s="69"/>
    </row>
    <row r="593" customHeight="1" spans="1:3">
      <c r="A593" s="69"/>
      <c r="B593" s="69"/>
      <c r="C593" s="69"/>
    </row>
    <row r="594" customHeight="1" spans="1:3">
      <c r="A594" s="69"/>
      <c r="B594" s="69"/>
      <c r="C594" s="69"/>
    </row>
    <row r="595" customHeight="1" spans="1:3">
      <c r="A595" s="69"/>
      <c r="B595" s="69"/>
      <c r="C595" s="69"/>
    </row>
    <row r="596" customHeight="1" spans="1:3">
      <c r="A596" s="69"/>
      <c r="B596" s="69"/>
      <c r="C596" s="69"/>
    </row>
    <row r="597" customHeight="1" spans="1:3">
      <c r="A597" s="69"/>
      <c r="B597" s="69"/>
      <c r="C597" s="69"/>
    </row>
    <row r="598" customHeight="1" spans="1:3">
      <c r="A598" s="69"/>
      <c r="B598" s="69"/>
      <c r="C598" s="69"/>
    </row>
    <row r="599" customHeight="1" spans="1:3">
      <c r="A599" s="69"/>
      <c r="B599" s="69"/>
      <c r="C599" s="69"/>
    </row>
    <row r="600" customHeight="1" spans="1:3">
      <c r="A600" s="69"/>
      <c r="B600" s="69"/>
      <c r="C600" s="69"/>
    </row>
    <row r="601" customHeight="1" spans="1:3">
      <c r="A601" s="69"/>
      <c r="B601" s="69"/>
      <c r="C601" s="69"/>
    </row>
    <row r="602" customHeight="1" spans="1:3">
      <c r="A602" s="69"/>
      <c r="B602" s="69"/>
      <c r="C602" s="69"/>
    </row>
    <row r="603" customHeight="1" spans="1:3">
      <c r="A603" s="69"/>
      <c r="B603" s="69"/>
      <c r="C603" s="69"/>
    </row>
    <row r="604" customHeight="1" spans="1:3">
      <c r="A604" s="69"/>
      <c r="B604" s="69"/>
      <c r="C604" s="69"/>
    </row>
    <row r="605" customHeight="1" spans="1:3">
      <c r="A605" s="69"/>
      <c r="B605" s="69"/>
      <c r="C605" s="69"/>
    </row>
    <row r="606" customHeight="1" spans="1:3">
      <c r="A606" s="69"/>
      <c r="B606" s="69"/>
      <c r="C606" s="69"/>
    </row>
    <row r="607" customHeight="1" spans="1:3">
      <c r="A607" s="69"/>
      <c r="B607" s="69"/>
      <c r="C607" s="69"/>
    </row>
    <row r="608" customHeight="1" spans="1:3">
      <c r="A608" s="69"/>
      <c r="B608" s="69"/>
      <c r="C608" s="69"/>
    </row>
    <row r="609" customHeight="1" spans="1:3">
      <c r="A609" s="69"/>
      <c r="B609" s="69"/>
      <c r="C609" s="69"/>
    </row>
    <row r="610" customHeight="1" spans="1:3">
      <c r="A610" s="69"/>
      <c r="B610" s="69"/>
      <c r="C610" s="69"/>
    </row>
    <row r="611" customHeight="1" spans="1:3">
      <c r="A611" s="69"/>
      <c r="B611" s="69"/>
      <c r="C611" s="69"/>
    </row>
    <row r="612" customHeight="1" spans="1:3">
      <c r="A612" s="69"/>
      <c r="B612" s="69"/>
      <c r="C612" s="69"/>
    </row>
    <row r="613" customHeight="1" spans="1:3">
      <c r="A613" s="69"/>
      <c r="B613" s="69"/>
      <c r="C613" s="69"/>
    </row>
    <row r="614" customHeight="1" spans="1:3">
      <c r="A614" s="69"/>
      <c r="B614" s="69"/>
      <c r="C614" s="69"/>
    </row>
    <row r="615" customHeight="1" spans="1:3">
      <c r="A615" s="69"/>
      <c r="B615" s="69"/>
      <c r="C615" s="69"/>
    </row>
    <row r="616" customHeight="1" spans="1:3">
      <c r="A616" s="69"/>
      <c r="B616" s="69"/>
      <c r="C616" s="69"/>
    </row>
    <row r="617" customHeight="1" spans="1:3">
      <c r="A617" s="69"/>
      <c r="B617" s="69"/>
      <c r="C617" s="69"/>
    </row>
    <row r="618" customHeight="1" spans="1:3">
      <c r="A618" s="69"/>
      <c r="B618" s="69"/>
      <c r="C618" s="69"/>
    </row>
    <row r="619" customHeight="1" spans="1:3">
      <c r="A619" s="69"/>
      <c r="B619" s="69"/>
      <c r="C619" s="69"/>
    </row>
    <row r="620" customHeight="1" spans="1:3">
      <c r="A620" s="69"/>
      <c r="B620" s="69"/>
      <c r="C620" s="69"/>
    </row>
    <row r="621" customHeight="1" spans="1:3">
      <c r="A621" s="69"/>
      <c r="B621" s="69"/>
      <c r="C621" s="69"/>
    </row>
    <row r="622" customHeight="1" spans="1:3">
      <c r="A622" s="69"/>
      <c r="B622" s="69"/>
      <c r="C622" s="69"/>
    </row>
    <row r="623" customHeight="1" spans="1:3">
      <c r="A623" s="69"/>
      <c r="B623" s="69"/>
      <c r="C623" s="69"/>
    </row>
    <row r="624" customHeight="1" spans="1:3">
      <c r="A624" s="69"/>
      <c r="B624" s="69"/>
      <c r="C624" s="69"/>
    </row>
    <row r="625" customHeight="1" spans="1:3">
      <c r="A625" s="69"/>
      <c r="B625" s="69"/>
      <c r="C625" s="69"/>
    </row>
    <row r="626" customHeight="1" spans="1:3">
      <c r="A626" s="69"/>
      <c r="B626" s="69"/>
      <c r="C626" s="69"/>
    </row>
    <row r="627" customHeight="1" spans="1:3">
      <c r="A627" s="69"/>
      <c r="B627" s="69"/>
      <c r="C627" s="69"/>
    </row>
    <row r="628" customHeight="1" spans="1:3">
      <c r="A628" s="69"/>
      <c r="B628" s="69"/>
      <c r="C628" s="69"/>
    </row>
    <row r="629" customHeight="1" spans="1:3">
      <c r="A629" s="69"/>
      <c r="B629" s="69"/>
      <c r="C629" s="69"/>
    </row>
    <row r="630" customHeight="1" spans="1:3">
      <c r="A630" s="69"/>
      <c r="B630" s="69"/>
      <c r="C630" s="69"/>
    </row>
    <row r="631" customHeight="1" spans="1:3">
      <c r="A631" s="69"/>
      <c r="B631" s="69"/>
      <c r="C631" s="69"/>
    </row>
    <row r="632" customHeight="1" spans="1:3">
      <c r="A632" s="69"/>
      <c r="B632" s="69"/>
      <c r="C632" s="69"/>
    </row>
    <row r="633" customHeight="1" spans="1:3">
      <c r="A633" s="69"/>
      <c r="B633" s="69"/>
      <c r="C633" s="69"/>
    </row>
    <row r="634" customHeight="1" spans="1:3">
      <c r="A634" s="69"/>
      <c r="B634" s="69"/>
      <c r="C634" s="69"/>
    </row>
    <row r="635" customHeight="1" spans="1:3">
      <c r="A635" s="69"/>
      <c r="B635" s="69"/>
      <c r="C635" s="69"/>
    </row>
    <row r="636" customHeight="1" spans="1:3">
      <c r="A636" s="69"/>
      <c r="B636" s="69"/>
      <c r="C636" s="69"/>
    </row>
    <row r="637" customHeight="1" spans="1:3">
      <c r="A637" s="69"/>
      <c r="B637" s="69"/>
      <c r="C637" s="69"/>
    </row>
    <row r="638" customHeight="1" spans="1:3">
      <c r="A638" s="69"/>
      <c r="B638" s="69"/>
      <c r="C638" s="69"/>
    </row>
    <row r="639" customHeight="1" spans="1:3">
      <c r="A639" s="69"/>
      <c r="B639" s="69"/>
      <c r="C639" s="69"/>
    </row>
    <row r="640" customHeight="1" spans="1:3">
      <c r="A640" s="69"/>
      <c r="B640" s="69"/>
      <c r="C640" s="69"/>
    </row>
    <row r="641" customHeight="1" spans="1:3">
      <c r="A641" s="69"/>
      <c r="B641" s="69"/>
      <c r="C641" s="69"/>
    </row>
    <row r="642" customHeight="1" spans="1:3">
      <c r="A642" s="69"/>
      <c r="B642" s="69"/>
      <c r="C642" s="69"/>
    </row>
    <row r="643" customHeight="1" spans="1:3">
      <c r="A643" s="69"/>
      <c r="B643" s="69"/>
      <c r="C643" s="69"/>
    </row>
    <row r="644" customHeight="1" spans="1:3">
      <c r="A644" s="69"/>
      <c r="B644" s="69"/>
      <c r="C644" s="69"/>
    </row>
    <row r="645" customHeight="1" spans="1:3">
      <c r="A645" s="69"/>
      <c r="B645" s="69"/>
      <c r="C645" s="69"/>
    </row>
    <row r="646" customHeight="1" spans="1:3">
      <c r="A646" s="69"/>
      <c r="B646" s="69"/>
      <c r="C646" s="69"/>
    </row>
    <row r="647" customHeight="1" spans="1:3">
      <c r="A647" s="69"/>
      <c r="B647" s="69"/>
      <c r="C647" s="69"/>
    </row>
    <row r="648" customHeight="1" spans="1:3">
      <c r="A648" s="69"/>
      <c r="B648" s="69"/>
      <c r="C648" s="69"/>
    </row>
    <row r="649" customHeight="1" spans="1:3">
      <c r="A649" s="69"/>
      <c r="B649" s="69"/>
      <c r="C649" s="69"/>
    </row>
    <row r="650" customHeight="1" spans="1:3">
      <c r="A650" s="69"/>
      <c r="B650" s="69"/>
      <c r="C650" s="69"/>
    </row>
    <row r="651" customHeight="1" spans="1:3">
      <c r="A651" s="69"/>
      <c r="B651" s="69"/>
      <c r="C651" s="69"/>
    </row>
    <row r="652" customHeight="1" spans="1:3">
      <c r="A652" s="69"/>
      <c r="B652" s="69"/>
      <c r="C652" s="69"/>
    </row>
    <row r="653" customHeight="1" spans="1:3">
      <c r="A653" s="69"/>
      <c r="B653" s="69"/>
      <c r="C653" s="69"/>
    </row>
    <row r="654" customHeight="1" spans="1:3">
      <c r="A654" s="69"/>
      <c r="B654" s="69"/>
      <c r="C654" s="69"/>
    </row>
    <row r="655" customHeight="1" spans="1:3">
      <c r="A655" s="69"/>
      <c r="B655" s="69"/>
      <c r="C655" s="69"/>
    </row>
    <row r="656" customHeight="1" spans="1:3">
      <c r="A656" s="69"/>
      <c r="B656" s="69"/>
      <c r="C656" s="69"/>
    </row>
    <row r="657" customHeight="1" spans="1:3">
      <c r="A657" s="69"/>
      <c r="B657" s="69"/>
      <c r="C657" s="69"/>
    </row>
    <row r="658" customHeight="1" spans="1:3">
      <c r="A658" s="69"/>
      <c r="B658" s="69"/>
      <c r="C658" s="69"/>
    </row>
    <row r="659" customHeight="1" spans="1:3">
      <c r="A659" s="69"/>
      <c r="B659" s="69"/>
      <c r="C659" s="69"/>
    </row>
    <row r="660" customHeight="1" spans="1:3">
      <c r="A660" s="69"/>
      <c r="B660" s="69"/>
      <c r="C660" s="69"/>
    </row>
    <row r="661" customHeight="1" spans="1:3">
      <c r="A661" s="69"/>
      <c r="B661" s="69"/>
      <c r="C661" s="69"/>
    </row>
    <row r="662" customHeight="1" spans="1:3">
      <c r="A662" s="69"/>
      <c r="B662" s="69"/>
      <c r="C662" s="69"/>
    </row>
    <row r="663" customHeight="1" spans="1:3">
      <c r="A663" s="69"/>
      <c r="B663" s="69"/>
      <c r="C663" s="69"/>
    </row>
    <row r="664" customHeight="1" spans="1:3">
      <c r="A664" s="69"/>
      <c r="B664" s="69"/>
      <c r="C664" s="69"/>
    </row>
    <row r="665" customHeight="1" spans="1:3">
      <c r="A665" s="69"/>
      <c r="B665" s="69"/>
      <c r="C665" s="69"/>
    </row>
    <row r="666" customHeight="1" spans="1:3">
      <c r="A666" s="69"/>
      <c r="B666" s="69"/>
      <c r="C666" s="69"/>
    </row>
    <row r="667" customHeight="1" spans="1:3">
      <c r="A667" s="69"/>
      <c r="B667" s="69"/>
      <c r="C667" s="69"/>
    </row>
    <row r="668" customHeight="1" spans="1:3">
      <c r="A668" s="69"/>
      <c r="B668" s="69"/>
      <c r="C668" s="69"/>
    </row>
    <row r="669" customHeight="1" spans="1:3">
      <c r="A669" s="69"/>
      <c r="B669" s="69"/>
      <c r="C669" s="69"/>
    </row>
    <row r="670" customHeight="1" spans="1:3">
      <c r="A670" s="69"/>
      <c r="B670" s="69"/>
      <c r="C670" s="69"/>
    </row>
    <row r="671" customHeight="1" spans="1:3">
      <c r="A671" s="69"/>
      <c r="B671" s="69"/>
      <c r="C671" s="69"/>
    </row>
    <row r="672" customHeight="1" spans="1:3">
      <c r="A672" s="69"/>
      <c r="B672" s="69"/>
      <c r="C672" s="69"/>
    </row>
    <row r="673" customHeight="1" spans="1:3">
      <c r="A673" s="69"/>
      <c r="B673" s="69"/>
      <c r="C673" s="69"/>
    </row>
    <row r="674" customHeight="1" spans="1:3">
      <c r="A674" s="69"/>
      <c r="B674" s="69"/>
      <c r="C674" s="69"/>
    </row>
    <row r="675" customHeight="1" spans="1:3">
      <c r="A675" s="69"/>
      <c r="B675" s="69"/>
      <c r="C675" s="69"/>
    </row>
    <row r="676" customHeight="1" spans="1:3">
      <c r="A676" s="69"/>
      <c r="B676" s="69"/>
      <c r="C676" s="69"/>
    </row>
    <row r="677" customHeight="1" spans="1:3">
      <c r="A677" s="69"/>
      <c r="B677" s="69"/>
      <c r="C677" s="69"/>
    </row>
    <row r="678" customHeight="1" spans="1:3">
      <c r="A678" s="69"/>
      <c r="B678" s="69"/>
      <c r="C678" s="69"/>
    </row>
    <row r="679" customHeight="1" spans="1:3">
      <c r="A679" s="69"/>
      <c r="B679" s="69"/>
      <c r="C679" s="69"/>
    </row>
    <row r="680" customHeight="1" spans="1:3">
      <c r="A680" s="69"/>
      <c r="B680" s="69"/>
      <c r="C680" s="69"/>
    </row>
    <row r="681" customHeight="1" spans="1:3">
      <c r="A681" s="69"/>
      <c r="B681" s="69"/>
      <c r="C681" s="69"/>
    </row>
    <row r="682" customHeight="1" spans="1:3">
      <c r="A682" s="69"/>
      <c r="B682" s="69"/>
      <c r="C682" s="69"/>
    </row>
    <row r="683" customHeight="1" spans="1:3">
      <c r="A683" s="69"/>
      <c r="B683" s="69"/>
      <c r="C683" s="69"/>
    </row>
    <row r="684" customHeight="1" spans="1:3">
      <c r="A684" s="69"/>
      <c r="B684" s="69"/>
      <c r="C684" s="69"/>
    </row>
    <row r="685" customHeight="1" spans="1:3">
      <c r="A685" s="69"/>
      <c r="B685" s="69"/>
      <c r="C685" s="69"/>
    </row>
    <row r="686" customHeight="1" spans="1:3">
      <c r="A686" s="69"/>
      <c r="B686" s="69"/>
      <c r="C686" s="69"/>
    </row>
    <row r="687" customHeight="1" spans="1:3">
      <c r="A687" s="69"/>
      <c r="B687" s="69"/>
      <c r="C687" s="69"/>
    </row>
    <row r="688" customHeight="1" spans="1:3">
      <c r="A688" s="69"/>
      <c r="B688" s="69"/>
      <c r="C688" s="69"/>
    </row>
    <row r="689" customHeight="1" spans="1:3">
      <c r="A689" s="69"/>
      <c r="B689" s="69"/>
      <c r="C689" s="69"/>
    </row>
    <row r="690" customHeight="1" spans="1:3">
      <c r="A690" s="69"/>
      <c r="B690" s="69"/>
      <c r="C690" s="69"/>
    </row>
    <row r="691" customHeight="1" spans="1:3">
      <c r="A691" s="69"/>
      <c r="B691" s="69"/>
      <c r="C691" s="69"/>
    </row>
    <row r="692" customHeight="1" spans="1:3">
      <c r="A692" s="69"/>
      <c r="B692" s="69"/>
      <c r="C692" s="69"/>
    </row>
    <row r="693" customHeight="1" spans="1:3">
      <c r="A693" s="69"/>
      <c r="B693" s="69"/>
      <c r="C693" s="69"/>
    </row>
    <row r="694" customHeight="1" spans="1:3">
      <c r="A694" s="69"/>
      <c r="B694" s="69"/>
      <c r="C694" s="69"/>
    </row>
    <row r="695" customHeight="1" spans="1:3">
      <c r="A695" s="69"/>
      <c r="B695" s="69"/>
      <c r="C695" s="69"/>
    </row>
    <row r="696" customHeight="1" spans="1:3">
      <c r="A696" s="69"/>
      <c r="B696" s="69"/>
      <c r="C696" s="69"/>
    </row>
    <row r="697" customHeight="1" spans="1:3">
      <c r="A697" s="69"/>
      <c r="B697" s="69"/>
      <c r="C697" s="69"/>
    </row>
    <row r="698" customHeight="1" spans="1:3">
      <c r="A698" s="69"/>
      <c r="B698" s="69"/>
      <c r="C698" s="69"/>
    </row>
    <row r="699" customHeight="1" spans="1:3">
      <c r="A699" s="69"/>
      <c r="B699" s="69"/>
      <c r="C699" s="69"/>
    </row>
    <row r="700" customHeight="1" spans="1:3">
      <c r="A700" s="69"/>
      <c r="B700" s="69"/>
      <c r="C700" s="69"/>
    </row>
    <row r="701" customHeight="1" spans="1:3">
      <c r="A701" s="69"/>
      <c r="B701" s="69"/>
      <c r="C701" s="69"/>
    </row>
    <row r="702" customHeight="1" spans="1:3">
      <c r="A702" s="69"/>
      <c r="B702" s="69"/>
      <c r="C702" s="69"/>
    </row>
    <row r="703" customHeight="1" spans="1:3">
      <c r="A703" s="69"/>
      <c r="B703" s="69"/>
      <c r="C703" s="69"/>
    </row>
    <row r="704" customHeight="1" spans="1:3">
      <c r="A704" s="69"/>
      <c r="B704" s="69"/>
      <c r="C704" s="69"/>
    </row>
    <row r="705" customHeight="1" spans="1:3">
      <c r="A705" s="69"/>
      <c r="B705" s="69"/>
      <c r="C705" s="69"/>
    </row>
    <row r="706" customHeight="1" spans="1:3">
      <c r="A706" s="69"/>
      <c r="B706" s="69"/>
      <c r="C706" s="69"/>
    </row>
    <row r="707" customHeight="1" spans="1:3">
      <c r="A707" s="69"/>
      <c r="B707" s="69"/>
      <c r="C707" s="69"/>
    </row>
    <row r="708" customHeight="1" spans="1:3">
      <c r="A708" s="69"/>
      <c r="B708" s="69"/>
      <c r="C708" s="69"/>
    </row>
    <row r="709" customHeight="1" spans="1:3">
      <c r="A709" s="69"/>
      <c r="B709" s="69"/>
      <c r="C709" s="69"/>
    </row>
    <row r="710" customHeight="1" spans="1:3">
      <c r="A710" s="69"/>
      <c r="B710" s="69"/>
      <c r="C710" s="69"/>
    </row>
    <row r="711" customHeight="1" spans="1:3">
      <c r="A711" s="69"/>
      <c r="B711" s="69"/>
      <c r="C711" s="69"/>
    </row>
    <row r="712" customHeight="1" spans="1:3">
      <c r="A712" s="69"/>
      <c r="B712" s="69"/>
      <c r="C712" s="69"/>
    </row>
    <row r="713" customHeight="1" spans="1:3">
      <c r="A713" s="69"/>
      <c r="B713" s="69"/>
      <c r="C713" s="69"/>
    </row>
    <row r="714" customHeight="1" spans="1:3">
      <c r="A714" s="69"/>
      <c r="B714" s="69"/>
      <c r="C714" s="69"/>
    </row>
    <row r="715" customHeight="1" spans="1:3">
      <c r="A715" s="69"/>
      <c r="B715" s="69"/>
      <c r="C715" s="69"/>
    </row>
    <row r="716" customHeight="1" spans="1:3">
      <c r="A716" s="69"/>
      <c r="B716" s="69"/>
      <c r="C716" s="69"/>
    </row>
    <row r="717" customHeight="1" spans="1:3">
      <c r="A717" s="69"/>
      <c r="B717" s="69"/>
      <c r="C717" s="69"/>
    </row>
    <row r="718" customHeight="1" spans="1:3">
      <c r="A718" s="69"/>
      <c r="B718" s="69"/>
      <c r="C718" s="69"/>
    </row>
    <row r="719" customHeight="1" spans="1:3">
      <c r="A719" s="69"/>
      <c r="B719" s="69"/>
      <c r="C719" s="69"/>
    </row>
    <row r="720" customHeight="1" spans="1:3">
      <c r="A720" s="69"/>
      <c r="B720" s="69"/>
      <c r="C720" s="69"/>
    </row>
    <row r="721" customHeight="1" spans="1:3">
      <c r="A721" s="69"/>
      <c r="B721" s="69"/>
      <c r="C721" s="69"/>
    </row>
    <row r="722" customHeight="1" spans="1:3">
      <c r="A722" s="69"/>
      <c r="B722" s="69"/>
      <c r="C722" s="69"/>
    </row>
    <row r="723" customHeight="1" spans="1:3">
      <c r="A723" s="69"/>
      <c r="B723" s="69"/>
      <c r="C723" s="69"/>
    </row>
    <row r="724" customHeight="1" spans="1:3">
      <c r="A724" s="69"/>
      <c r="B724" s="69"/>
      <c r="C724" s="69"/>
    </row>
    <row r="725" customHeight="1" spans="1:3">
      <c r="A725" s="69"/>
      <c r="B725" s="69"/>
      <c r="C725" s="69"/>
    </row>
    <row r="726" customHeight="1" spans="1:3">
      <c r="A726" s="69"/>
      <c r="B726" s="69"/>
      <c r="C726" s="69"/>
    </row>
    <row r="727" customHeight="1" spans="1:3">
      <c r="A727" s="69"/>
      <c r="B727" s="69"/>
      <c r="C727" s="69"/>
    </row>
    <row r="728" customHeight="1" spans="1:3">
      <c r="A728" s="69"/>
      <c r="B728" s="69"/>
      <c r="C728" s="69"/>
    </row>
    <row r="729" customHeight="1" spans="1:3">
      <c r="A729" s="69"/>
      <c r="B729" s="69"/>
      <c r="C729" s="69"/>
    </row>
    <row r="730" customHeight="1" spans="1:3">
      <c r="A730" s="69"/>
      <c r="B730" s="69"/>
      <c r="C730" s="69"/>
    </row>
    <row r="731" customHeight="1" spans="1:3">
      <c r="A731" s="69"/>
      <c r="B731" s="69"/>
      <c r="C731" s="69"/>
    </row>
    <row r="732" customHeight="1" spans="1:3">
      <c r="A732" s="69"/>
      <c r="B732" s="69"/>
      <c r="C732" s="69"/>
    </row>
    <row r="733" customHeight="1" spans="1:3">
      <c r="A733" s="69"/>
      <c r="B733" s="69"/>
      <c r="C733" s="69"/>
    </row>
    <row r="734" customHeight="1" spans="1:3">
      <c r="A734" s="69"/>
      <c r="B734" s="69"/>
      <c r="C734" s="69"/>
    </row>
    <row r="735" customHeight="1" spans="1:3">
      <c r="A735" s="69"/>
      <c r="B735" s="69"/>
      <c r="C735" s="69"/>
    </row>
    <row r="736" customHeight="1" spans="1:3">
      <c r="A736" s="69"/>
      <c r="B736" s="69"/>
      <c r="C736" s="69"/>
    </row>
    <row r="737" customHeight="1" spans="1:3">
      <c r="A737" s="69"/>
      <c r="B737" s="69"/>
      <c r="C737" s="69"/>
    </row>
    <row r="738" customHeight="1" spans="1:3">
      <c r="A738" s="69"/>
      <c r="B738" s="69"/>
      <c r="C738" s="69"/>
    </row>
    <row r="739" customHeight="1" spans="1:3">
      <c r="A739" s="69"/>
      <c r="B739" s="69"/>
      <c r="C739" s="69"/>
    </row>
    <row r="740" customHeight="1" spans="1:3">
      <c r="A740" s="69"/>
      <c r="B740" s="69"/>
      <c r="C740" s="69"/>
    </row>
    <row r="741" customHeight="1" spans="1:3">
      <c r="A741" s="69"/>
      <c r="B741" s="69"/>
      <c r="C741" s="69"/>
    </row>
    <row r="742" customHeight="1" spans="1:3">
      <c r="A742" s="69"/>
      <c r="B742" s="69"/>
      <c r="C742" s="69"/>
    </row>
    <row r="743" customHeight="1" spans="1:3">
      <c r="A743" s="69"/>
      <c r="B743" s="69"/>
      <c r="C743" s="69"/>
    </row>
    <row r="744" customHeight="1" spans="1:3">
      <c r="A744" s="69"/>
      <c r="B744" s="69"/>
      <c r="C744" s="69"/>
    </row>
    <row r="745" customHeight="1" spans="1:3">
      <c r="A745" s="69"/>
      <c r="B745" s="69"/>
      <c r="C745" s="69"/>
    </row>
    <row r="746" customHeight="1" spans="1:3">
      <c r="A746" s="69"/>
      <c r="B746" s="69"/>
      <c r="C746" s="69"/>
    </row>
    <row r="747" customHeight="1" spans="1:3">
      <c r="A747" s="69"/>
      <c r="B747" s="69"/>
      <c r="C747" s="69"/>
    </row>
    <row r="748" customHeight="1" spans="1:3">
      <c r="A748" s="69"/>
      <c r="B748" s="69"/>
      <c r="C748" s="69"/>
    </row>
  </sheetData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K9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11">
      <c r="A1" s="1" t="s">
        <v>1</v>
      </c>
      <c r="B1" s="1" t="s">
        <v>2</v>
      </c>
      <c r="C1" s="2" t="s">
        <v>3</v>
      </c>
      <c r="D1" s="1" t="s">
        <v>5</v>
      </c>
      <c r="E1" s="1" t="s">
        <v>6</v>
      </c>
      <c r="F1" s="1" t="s">
        <v>4784</v>
      </c>
      <c r="G1" s="1" t="s">
        <v>5050</v>
      </c>
      <c r="H1" s="1"/>
      <c r="I1" s="1" t="s">
        <v>5051</v>
      </c>
      <c r="J1" s="1" t="s">
        <v>5052</v>
      </c>
      <c r="K1" s="1" t="s">
        <v>4746</v>
      </c>
    </row>
    <row r="4" customHeight="1" spans="1:7">
      <c r="A4" s="3">
        <v>2020</v>
      </c>
      <c r="B4" s="3" t="s">
        <v>5053</v>
      </c>
      <c r="C4" s="3" t="s">
        <v>5054</v>
      </c>
      <c r="D4" s="3" t="s">
        <v>5055</v>
      </c>
      <c r="E4" s="3" t="s">
        <v>5056</v>
      </c>
      <c r="F4" s="3">
        <v>1</v>
      </c>
      <c r="G4" s="3" t="s">
        <v>3769</v>
      </c>
    </row>
    <row r="5" customHeight="1" spans="1:7">
      <c r="A5" s="3">
        <v>2017</v>
      </c>
      <c r="B5" s="3" t="s">
        <v>5057</v>
      </c>
      <c r="C5" s="3" t="s">
        <v>5058</v>
      </c>
      <c r="D5" s="3" t="s">
        <v>5059</v>
      </c>
      <c r="E5" s="3" t="s">
        <v>5056</v>
      </c>
      <c r="F5" s="3">
        <v>1</v>
      </c>
      <c r="G5" s="3" t="s">
        <v>4765</v>
      </c>
    </row>
    <row r="6" customHeight="1" spans="1:7">
      <c r="A6" s="3">
        <v>2020</v>
      </c>
      <c r="B6" s="3" t="s">
        <v>5060</v>
      </c>
      <c r="C6" s="3" t="s">
        <v>5061</v>
      </c>
      <c r="D6" s="3" t="s">
        <v>5062</v>
      </c>
      <c r="E6" s="3" t="s">
        <v>5056</v>
      </c>
      <c r="F6" s="3">
        <v>1</v>
      </c>
      <c r="G6" s="3" t="s">
        <v>3769</v>
      </c>
    </row>
    <row r="7" customHeight="1" spans="1:7">
      <c r="A7" s="3">
        <v>2020</v>
      </c>
      <c r="B7" s="3" t="s">
        <v>5053</v>
      </c>
      <c r="C7" s="3" t="s">
        <v>263</v>
      </c>
      <c r="D7" s="3" t="s">
        <v>5063</v>
      </c>
      <c r="E7" s="3" t="s">
        <v>5056</v>
      </c>
      <c r="F7" s="3">
        <v>1</v>
      </c>
      <c r="G7" s="3" t="s">
        <v>3769</v>
      </c>
    </row>
    <row r="8" customHeight="1" spans="1:6">
      <c r="A8" s="3">
        <v>1987</v>
      </c>
      <c r="B8" s="3" t="s">
        <v>5064</v>
      </c>
      <c r="C8" s="3" t="s">
        <v>5065</v>
      </c>
      <c r="D8" s="3" t="s">
        <v>5066</v>
      </c>
      <c r="E8" s="3" t="s">
        <v>5067</v>
      </c>
      <c r="F8" s="3">
        <v>1</v>
      </c>
    </row>
    <row r="9" customHeight="1" spans="1:6">
      <c r="A9" s="3">
        <v>1992</v>
      </c>
      <c r="B9" s="3" t="s">
        <v>2024</v>
      </c>
      <c r="C9" s="3" t="s">
        <v>1818</v>
      </c>
      <c r="E9" s="3" t="s">
        <v>5067</v>
      </c>
      <c r="F9" s="3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H73"/>
  <sheetViews>
    <sheetView workbookViewId="0">
      <selection activeCell="A1" sqref="A1"/>
    </sheetView>
  </sheetViews>
  <sheetFormatPr defaultColWidth="12.6285714285714" defaultRowHeight="15.75" customHeight="1" outlineLevelCol="7"/>
  <cols>
    <col min="3" max="3" width="44" customWidth="1"/>
    <col min="4" max="4" width="28.8761904761905" customWidth="1"/>
    <col min="7" max="7" width="16.3809523809524" customWidth="1"/>
  </cols>
  <sheetData>
    <row r="1" customHeight="1" spans="1:8">
      <c r="A1" s="3" t="s">
        <v>5068</v>
      </c>
      <c r="B1" s="3" t="s">
        <v>5069</v>
      </c>
      <c r="C1" s="3" t="s">
        <v>5070</v>
      </c>
      <c r="D1" s="3" t="s">
        <v>5071</v>
      </c>
      <c r="E1" s="3" t="s">
        <v>5072</v>
      </c>
      <c r="F1" s="3" t="s">
        <v>5073</v>
      </c>
      <c r="G1" s="3" t="s">
        <v>5074</v>
      </c>
      <c r="H1" s="3" t="s">
        <v>5075</v>
      </c>
    </row>
    <row r="2" customHeight="1" spans="1:6">
      <c r="A2" s="3"/>
      <c r="B2" s="148"/>
      <c r="C2" s="3"/>
      <c r="E2" s="3"/>
      <c r="F2" s="3"/>
    </row>
    <row r="3" customHeight="1" spans="1:7">
      <c r="A3" s="3" t="s">
        <v>5076</v>
      </c>
      <c r="B3" s="148">
        <v>44572</v>
      </c>
      <c r="C3" s="3" t="s">
        <v>5077</v>
      </c>
      <c r="D3" s="3">
        <v>288917506565</v>
      </c>
      <c r="E3" s="3">
        <v>3500</v>
      </c>
      <c r="F3" s="3" t="s">
        <v>5078</v>
      </c>
      <c r="G3" s="3" t="s">
        <v>5079</v>
      </c>
    </row>
    <row r="5" customHeight="1" spans="1:7">
      <c r="A5" s="3" t="s">
        <v>5080</v>
      </c>
      <c r="B5" s="148">
        <v>44574</v>
      </c>
      <c r="C5" s="3" t="s">
        <v>5081</v>
      </c>
      <c r="D5" s="3" t="s">
        <v>5082</v>
      </c>
      <c r="E5" s="3">
        <v>1020</v>
      </c>
      <c r="F5" s="3" t="s">
        <v>5078</v>
      </c>
      <c r="G5" s="3" t="s">
        <v>5083</v>
      </c>
    </row>
    <row r="6" customHeight="1" spans="3:3">
      <c r="C6" s="3" t="s">
        <v>123</v>
      </c>
    </row>
    <row r="8" customHeight="1" spans="1:7">
      <c r="A8" s="69" t="s">
        <v>5084</v>
      </c>
      <c r="B8" s="149"/>
      <c r="C8" s="69" t="s">
        <v>5085</v>
      </c>
      <c r="D8" s="69" t="s">
        <v>5086</v>
      </c>
      <c r="E8" s="69">
        <v>50</v>
      </c>
      <c r="F8" s="69" t="s">
        <v>5087</v>
      </c>
      <c r="G8" s="69" t="s">
        <v>5083</v>
      </c>
    </row>
    <row r="10" customHeight="1" spans="1:7">
      <c r="A10" s="3" t="s">
        <v>5088</v>
      </c>
      <c r="B10" s="148">
        <v>44578</v>
      </c>
      <c r="C10" s="3" t="s">
        <v>5089</v>
      </c>
      <c r="D10" s="3" t="s">
        <v>5090</v>
      </c>
      <c r="E10" s="3">
        <v>1500</v>
      </c>
      <c r="F10" s="3" t="s">
        <v>5078</v>
      </c>
      <c r="G10" s="3" t="s">
        <v>5091</v>
      </c>
    </row>
    <row r="11" customHeight="1" spans="3:4">
      <c r="C11" s="3" t="s">
        <v>5092</v>
      </c>
      <c r="D11" s="150" t="s">
        <v>5093</v>
      </c>
    </row>
    <row r="12" customHeight="1" spans="5:7">
      <c r="E12" s="3">
        <v>800</v>
      </c>
      <c r="F12" s="3" t="s">
        <v>5094</v>
      </c>
      <c r="G12" s="3" t="s">
        <v>5095</v>
      </c>
    </row>
    <row r="14" customHeight="1" spans="1:7">
      <c r="A14" s="3" t="s">
        <v>5096</v>
      </c>
      <c r="B14" s="148">
        <v>44580</v>
      </c>
      <c r="C14" s="3" t="s">
        <v>5097</v>
      </c>
      <c r="D14" s="3" t="s">
        <v>5098</v>
      </c>
      <c r="E14" s="3">
        <v>700</v>
      </c>
      <c r="F14" s="3" t="s">
        <v>5078</v>
      </c>
      <c r="G14" s="3" t="s">
        <v>5099</v>
      </c>
    </row>
    <row r="17" customHeight="1" spans="1:7">
      <c r="A17" s="3" t="s">
        <v>5100</v>
      </c>
      <c r="B17" s="148">
        <v>44580</v>
      </c>
      <c r="C17" s="3" t="s">
        <v>5101</v>
      </c>
      <c r="D17" s="3" t="s">
        <v>5102</v>
      </c>
      <c r="E17" s="3">
        <v>1850</v>
      </c>
      <c r="F17" s="3" t="s">
        <v>5078</v>
      </c>
      <c r="G17" s="3" t="s">
        <v>5099</v>
      </c>
    </row>
    <row r="18" customHeight="1" spans="5:7">
      <c r="E18" s="3" t="s">
        <v>5103</v>
      </c>
      <c r="F18" s="3">
        <v>30.77</v>
      </c>
      <c r="G18" s="3" t="s">
        <v>5104</v>
      </c>
    </row>
    <row r="20" customHeight="1" spans="1:7">
      <c r="A20" s="3" t="s">
        <v>5105</v>
      </c>
      <c r="B20" s="148">
        <v>44587</v>
      </c>
      <c r="C20" s="3" t="s">
        <v>5106</v>
      </c>
      <c r="D20" s="3" t="s">
        <v>5107</v>
      </c>
      <c r="E20" s="3">
        <v>4200</v>
      </c>
      <c r="F20" s="3" t="s">
        <v>5078</v>
      </c>
      <c r="G20" s="3" t="s">
        <v>5108</v>
      </c>
    </row>
    <row r="23" customHeight="1" spans="1:7">
      <c r="A23" s="3" t="s">
        <v>5109</v>
      </c>
      <c r="B23" s="148">
        <v>44590</v>
      </c>
      <c r="C23" s="3" t="s">
        <v>5110</v>
      </c>
      <c r="D23" s="3" t="s">
        <v>5111</v>
      </c>
      <c r="E23" s="3">
        <v>2000</v>
      </c>
      <c r="F23" s="3" t="s">
        <v>5078</v>
      </c>
      <c r="G23" s="3" t="s">
        <v>5112</v>
      </c>
    </row>
    <row r="26" customHeight="1" spans="1:7">
      <c r="A26" s="3" t="s">
        <v>5113</v>
      </c>
      <c r="B26" s="148">
        <v>44592</v>
      </c>
      <c r="C26" s="3" t="s">
        <v>5114</v>
      </c>
      <c r="D26" s="3" t="s">
        <v>5115</v>
      </c>
      <c r="E26" s="3">
        <v>325</v>
      </c>
      <c r="F26" s="3" t="s">
        <v>5094</v>
      </c>
      <c r="G26" s="3" t="s">
        <v>5099</v>
      </c>
    </row>
    <row r="29" customHeight="1" spans="1:7">
      <c r="A29" s="3" t="s">
        <v>5116</v>
      </c>
      <c r="B29" s="148">
        <v>44593</v>
      </c>
      <c r="C29" s="3" t="s">
        <v>5117</v>
      </c>
      <c r="D29" s="3" t="s">
        <v>5118</v>
      </c>
      <c r="E29" s="3">
        <v>800</v>
      </c>
      <c r="F29" s="3" t="s">
        <v>5094</v>
      </c>
      <c r="G29" s="3" t="s">
        <v>5099</v>
      </c>
    </row>
    <row r="31" customHeight="1" spans="1:7">
      <c r="A31" s="3" t="s">
        <v>5119</v>
      </c>
      <c r="B31" s="148">
        <v>44593</v>
      </c>
      <c r="C31" s="3" t="s">
        <v>5120</v>
      </c>
      <c r="D31" s="3" t="s">
        <v>5121</v>
      </c>
      <c r="E31" s="3">
        <v>325</v>
      </c>
      <c r="F31" s="3" t="s">
        <v>5078</v>
      </c>
      <c r="G31" s="3" t="s">
        <v>5099</v>
      </c>
    </row>
    <row r="33" customHeight="1" spans="1:7">
      <c r="A33" s="3" t="s">
        <v>5122</v>
      </c>
      <c r="B33" s="148">
        <v>44593</v>
      </c>
      <c r="C33" s="3" t="s">
        <v>5123</v>
      </c>
      <c r="D33" s="3" t="s">
        <v>5124</v>
      </c>
      <c r="E33" s="3">
        <v>280</v>
      </c>
      <c r="F33" s="3" t="s">
        <v>5125</v>
      </c>
      <c r="G33" s="3" t="s">
        <v>5126</v>
      </c>
    </row>
    <row r="34" customHeight="1" spans="5:7">
      <c r="E34" s="3">
        <v>180</v>
      </c>
      <c r="F34" s="3" t="s">
        <v>5125</v>
      </c>
      <c r="G34" s="3" t="s">
        <v>5099</v>
      </c>
    </row>
    <row r="35" customHeight="1" spans="1:7">
      <c r="A35" s="3"/>
      <c r="B35" s="148"/>
      <c r="C35" s="3"/>
      <c r="E35" s="3"/>
      <c r="F35" s="3"/>
      <c r="G35" s="3"/>
    </row>
    <row r="36" customHeight="1" spans="1:7">
      <c r="A36" s="3" t="s">
        <v>5127</v>
      </c>
      <c r="B36" s="148">
        <v>44593</v>
      </c>
      <c r="C36" s="3" t="s">
        <v>5128</v>
      </c>
      <c r="E36" s="3">
        <v>20</v>
      </c>
      <c r="F36" s="3" t="s">
        <v>5078</v>
      </c>
      <c r="G36" s="3" t="s">
        <v>5126</v>
      </c>
    </row>
    <row r="38" customHeight="1" spans="1:7">
      <c r="A38" s="3" t="s">
        <v>5129</v>
      </c>
      <c r="B38" s="148">
        <v>44593</v>
      </c>
      <c r="C38" s="3" t="s">
        <v>5130</v>
      </c>
      <c r="E38" s="3">
        <v>1550</v>
      </c>
      <c r="F38" s="3" t="s">
        <v>5131</v>
      </c>
      <c r="G38" s="3" t="s">
        <v>5099</v>
      </c>
    </row>
    <row r="39" customHeight="1" spans="6:6">
      <c r="F39" s="3" t="s">
        <v>5131</v>
      </c>
    </row>
    <row r="41" customHeight="1" spans="1:7">
      <c r="A41" s="3" t="s">
        <v>5132</v>
      </c>
      <c r="B41" s="148">
        <v>44596</v>
      </c>
      <c r="C41" s="3" t="s">
        <v>5133</v>
      </c>
      <c r="D41" s="150" t="s">
        <v>5134</v>
      </c>
      <c r="E41" s="3">
        <v>750</v>
      </c>
      <c r="F41" s="3" t="s">
        <v>5078</v>
      </c>
      <c r="G41" s="3" t="s">
        <v>5099</v>
      </c>
    </row>
    <row r="44" customHeight="1" spans="1:7">
      <c r="A44" s="3" t="s">
        <v>5135</v>
      </c>
      <c r="B44" s="148">
        <v>44600</v>
      </c>
      <c r="C44" s="3" t="s">
        <v>5136</v>
      </c>
      <c r="E44" s="3">
        <v>104</v>
      </c>
      <c r="F44" s="3" t="s">
        <v>5078</v>
      </c>
      <c r="G44" s="3" t="s">
        <v>937</v>
      </c>
    </row>
    <row r="45" customHeight="1" spans="3:7">
      <c r="C45" s="3" t="s">
        <v>5137</v>
      </c>
      <c r="E45" s="3">
        <v>132</v>
      </c>
      <c r="F45" s="3" t="s">
        <v>5138</v>
      </c>
      <c r="G45" s="3" t="s">
        <v>937</v>
      </c>
    </row>
    <row r="46" customHeight="1" spans="3:7">
      <c r="C46" s="3" t="s">
        <v>5139</v>
      </c>
      <c r="E46" s="3">
        <v>111</v>
      </c>
      <c r="F46" s="3" t="s">
        <v>5078</v>
      </c>
      <c r="G46" s="3" t="s">
        <v>937</v>
      </c>
    </row>
    <row r="47" customHeight="1" spans="3:7">
      <c r="C47" s="3" t="s">
        <v>5140</v>
      </c>
      <c r="E47" s="3">
        <v>197</v>
      </c>
      <c r="F47" s="3" t="s">
        <v>5078</v>
      </c>
      <c r="G47" s="3" t="s">
        <v>937</v>
      </c>
    </row>
    <row r="48" customHeight="1" spans="3:7">
      <c r="C48" s="3" t="s">
        <v>5141</v>
      </c>
      <c r="E48" s="3">
        <v>75</v>
      </c>
      <c r="F48" s="3" t="s">
        <v>5078</v>
      </c>
      <c r="G48" s="3" t="s">
        <v>937</v>
      </c>
    </row>
    <row r="49" customHeight="1" spans="3:7">
      <c r="C49" s="3" t="s">
        <v>5142</v>
      </c>
      <c r="E49" s="3">
        <v>15</v>
      </c>
      <c r="F49" s="3" t="s">
        <v>5078</v>
      </c>
      <c r="G49" s="3" t="s">
        <v>5143</v>
      </c>
    </row>
    <row r="50" customHeight="1" spans="3:7">
      <c r="C50" s="3" t="s">
        <v>5141</v>
      </c>
      <c r="E50" s="3">
        <v>80</v>
      </c>
      <c r="F50" s="3" t="s">
        <v>5078</v>
      </c>
      <c r="G50" s="3" t="s">
        <v>5143</v>
      </c>
    </row>
    <row r="51" customHeight="1" spans="3:7">
      <c r="C51" s="3" t="s">
        <v>5144</v>
      </c>
      <c r="E51" s="3">
        <v>37</v>
      </c>
      <c r="F51" s="3" t="s">
        <v>5078</v>
      </c>
      <c r="G51" s="3" t="s">
        <v>992</v>
      </c>
    </row>
    <row r="52" customHeight="1" spans="3:7">
      <c r="C52" s="3" t="s">
        <v>5145</v>
      </c>
      <c r="E52" s="3">
        <v>125</v>
      </c>
      <c r="F52" s="3" t="s">
        <v>5078</v>
      </c>
      <c r="G52" s="3" t="s">
        <v>5143</v>
      </c>
    </row>
    <row r="53" customHeight="1" spans="3:7">
      <c r="C53" s="3" t="s">
        <v>5141</v>
      </c>
      <c r="E53" s="3">
        <v>85</v>
      </c>
      <c r="F53" s="3" t="s">
        <v>5078</v>
      </c>
      <c r="G53" s="3" t="s">
        <v>5143</v>
      </c>
    </row>
    <row r="56" customHeight="1" spans="1:7">
      <c r="A56" s="3" t="s">
        <v>5146</v>
      </c>
      <c r="B56" s="148">
        <v>44601</v>
      </c>
      <c r="C56" s="3" t="s">
        <v>5147</v>
      </c>
      <c r="E56" s="3">
        <v>750</v>
      </c>
      <c r="F56" s="3" t="s">
        <v>5078</v>
      </c>
      <c r="G56" s="3" t="s">
        <v>5112</v>
      </c>
    </row>
    <row r="59" customHeight="1" spans="1:7">
      <c r="A59" s="3" t="s">
        <v>5148</v>
      </c>
      <c r="B59" s="3" t="s">
        <v>5149</v>
      </c>
      <c r="E59" s="3">
        <v>5200</v>
      </c>
      <c r="F59" s="3" t="s">
        <v>5087</v>
      </c>
      <c r="G59" s="3" t="s">
        <v>5150</v>
      </c>
    </row>
    <row r="62" customHeight="1" spans="1:7">
      <c r="A62" s="3" t="s">
        <v>5127</v>
      </c>
      <c r="B62" s="148">
        <v>44602</v>
      </c>
      <c r="C62" s="3" t="s">
        <v>5151</v>
      </c>
      <c r="E62" s="3">
        <v>71</v>
      </c>
      <c r="F62" s="3" t="s">
        <v>5138</v>
      </c>
      <c r="G62" s="3" t="s">
        <v>5099</v>
      </c>
    </row>
    <row r="64" customHeight="1" spans="1:7">
      <c r="A64" s="3" t="s">
        <v>5127</v>
      </c>
      <c r="B64" s="148">
        <v>44602</v>
      </c>
      <c r="C64" s="3" t="s">
        <v>5152</v>
      </c>
      <c r="E64" s="3">
        <v>200</v>
      </c>
      <c r="F64" s="3" t="s">
        <v>5078</v>
      </c>
      <c r="G64" s="3" t="s">
        <v>5099</v>
      </c>
    </row>
    <row r="67" customHeight="1" spans="1:7">
      <c r="A67" s="3" t="s">
        <v>5127</v>
      </c>
      <c r="C67" s="3" t="s">
        <v>5153</v>
      </c>
      <c r="E67" s="3">
        <v>225</v>
      </c>
      <c r="F67" s="3" t="s">
        <v>5138</v>
      </c>
      <c r="G67" s="3" t="s">
        <v>5099</v>
      </c>
    </row>
    <row r="70" customHeight="1" spans="1:7">
      <c r="A70" s="3" t="s">
        <v>5127</v>
      </c>
      <c r="C70" s="3" t="s">
        <v>5154</v>
      </c>
      <c r="E70" s="3">
        <v>280</v>
      </c>
      <c r="F70" s="3" t="s">
        <v>5078</v>
      </c>
      <c r="G70" s="3" t="s">
        <v>937</v>
      </c>
    </row>
    <row r="71" customHeight="1" spans="3:7">
      <c r="C71" s="3" t="s">
        <v>5155</v>
      </c>
      <c r="E71" s="3">
        <v>215</v>
      </c>
      <c r="F71" s="3" t="s">
        <v>5078</v>
      </c>
      <c r="G71" s="3" t="s">
        <v>937</v>
      </c>
    </row>
    <row r="73" customHeight="1" spans="1:7">
      <c r="A73" s="3" t="s">
        <v>5156</v>
      </c>
      <c r="B73" s="148">
        <v>44603</v>
      </c>
      <c r="C73" s="3" t="s">
        <v>5157</v>
      </c>
      <c r="E73" s="3">
        <v>210</v>
      </c>
      <c r="F73" s="3" t="s">
        <v>5078</v>
      </c>
      <c r="G73" s="3" t="s">
        <v>5158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900FF"/>
    <outlinePr summaryBelow="0" summaryRight="0"/>
  </sheetPr>
  <dimension ref="A1:AG154"/>
  <sheetViews>
    <sheetView workbookViewId="0">
      <selection activeCell="A1" sqref="A1"/>
    </sheetView>
  </sheetViews>
  <sheetFormatPr defaultColWidth="12.6285714285714" defaultRowHeight="15.75" customHeight="1"/>
  <cols>
    <col min="2" max="2" width="13.8761904761905" customWidth="1"/>
    <col min="3" max="3" width="17.8761904761905" customWidth="1"/>
    <col min="4" max="4" width="17.5047619047619" customWidth="1"/>
    <col min="8" max="8" width="18.247619047619" customWidth="1"/>
  </cols>
  <sheetData>
    <row r="1" customHeight="1" spans="1:3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4784</v>
      </c>
      <c r="G1" s="1" t="s">
        <v>5050</v>
      </c>
      <c r="H1" s="1" t="s">
        <v>5051</v>
      </c>
      <c r="I1" s="26"/>
      <c r="J1" s="1" t="s">
        <v>4746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customHeight="1" spans="1:15">
      <c r="A2" s="59">
        <v>2020</v>
      </c>
      <c r="B2" s="59" t="s">
        <v>72</v>
      </c>
      <c r="C2" s="59" t="s">
        <v>2202</v>
      </c>
      <c r="D2" s="59" t="s">
        <v>2608</v>
      </c>
      <c r="E2" s="59">
        <v>10</v>
      </c>
      <c r="F2" s="3">
        <v>1</v>
      </c>
      <c r="G2" s="3" t="s">
        <v>4834</v>
      </c>
      <c r="H2" s="92">
        <v>1300</v>
      </c>
      <c r="I2" s="64"/>
      <c r="J2" s="64">
        <f t="shared" ref="J2:J48" si="0">PRODUCT(H2*F2)</f>
        <v>1300</v>
      </c>
      <c r="M2" s="11" t="s">
        <v>1772</v>
      </c>
      <c r="N2" s="22" t="s">
        <v>1773</v>
      </c>
      <c r="O2" s="98"/>
    </row>
    <row r="3" customHeight="1" spans="1:33">
      <c r="A3" s="132">
        <v>2020</v>
      </c>
      <c r="B3" s="132" t="s">
        <v>72</v>
      </c>
      <c r="C3" s="132" t="s">
        <v>2202</v>
      </c>
      <c r="D3" s="132" t="s">
        <v>2626</v>
      </c>
      <c r="E3" s="132" t="s">
        <v>14</v>
      </c>
      <c r="F3" s="132">
        <v>1</v>
      </c>
      <c r="G3" s="132" t="s">
        <v>4834</v>
      </c>
      <c r="H3" s="133">
        <v>600</v>
      </c>
      <c r="I3" s="137"/>
      <c r="J3" s="137">
        <f t="shared" si="0"/>
        <v>600</v>
      </c>
      <c r="K3" s="136"/>
      <c r="L3" s="136"/>
      <c r="M3" s="13"/>
      <c r="N3" s="23"/>
      <c r="O3" s="138"/>
      <c r="P3" s="62"/>
      <c r="Q3" s="62"/>
      <c r="R3" s="62"/>
      <c r="S3" s="62"/>
      <c r="T3" s="62"/>
      <c r="U3" s="62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</row>
    <row r="4" customHeight="1" spans="1:33">
      <c r="A4" s="132">
        <v>2020</v>
      </c>
      <c r="B4" s="132" t="s">
        <v>72</v>
      </c>
      <c r="C4" s="132" t="s">
        <v>2202</v>
      </c>
      <c r="D4" s="132" t="s">
        <v>86</v>
      </c>
      <c r="E4" s="132" t="s">
        <v>14</v>
      </c>
      <c r="F4" s="132">
        <v>1</v>
      </c>
      <c r="G4" s="132" t="s">
        <v>4834</v>
      </c>
      <c r="H4" s="133">
        <v>600</v>
      </c>
      <c r="I4" s="137"/>
      <c r="J4" s="137">
        <f t="shared" si="0"/>
        <v>600</v>
      </c>
      <c r="K4" s="136"/>
      <c r="L4" s="136"/>
      <c r="M4" s="15">
        <f t="shared" ref="M4:N4" si="1">I144</f>
        <v>0</v>
      </c>
      <c r="N4" s="25">
        <f t="shared" si="1"/>
        <v>0</v>
      </c>
      <c r="O4" s="57"/>
      <c r="P4" s="62"/>
      <c r="Q4" s="62"/>
      <c r="R4" s="62"/>
      <c r="S4" s="62"/>
      <c r="T4" s="62"/>
      <c r="U4" s="62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</row>
    <row r="5" customHeight="1" spans="1:33">
      <c r="A5" s="132">
        <v>2018</v>
      </c>
      <c r="B5" s="132" t="s">
        <v>72</v>
      </c>
      <c r="C5" s="132" t="s">
        <v>1969</v>
      </c>
      <c r="D5" s="132" t="s">
        <v>273</v>
      </c>
      <c r="E5" s="132" t="s">
        <v>14</v>
      </c>
      <c r="F5" s="132">
        <v>1</v>
      </c>
      <c r="G5" s="132" t="s">
        <v>4834</v>
      </c>
      <c r="H5" s="133">
        <v>100</v>
      </c>
      <c r="I5" s="137"/>
      <c r="J5" s="137">
        <f t="shared" si="0"/>
        <v>100</v>
      </c>
      <c r="K5" s="136"/>
      <c r="L5" s="136"/>
      <c r="M5" s="62"/>
      <c r="N5" s="62"/>
      <c r="O5" s="62"/>
      <c r="P5" s="62"/>
      <c r="Q5" s="62"/>
      <c r="R5" s="62"/>
      <c r="S5" s="62"/>
      <c r="T5" s="62"/>
      <c r="U5" s="62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</row>
    <row r="6" customHeight="1" spans="1:10">
      <c r="A6" s="66">
        <v>2020</v>
      </c>
      <c r="B6" s="66" t="s">
        <v>72</v>
      </c>
      <c r="C6" s="66" t="s">
        <v>42</v>
      </c>
      <c r="D6" s="66" t="s">
        <v>5159</v>
      </c>
      <c r="E6" s="66" t="s">
        <v>5160</v>
      </c>
      <c r="F6" s="3">
        <v>1</v>
      </c>
      <c r="G6" s="3" t="s">
        <v>3769</v>
      </c>
      <c r="H6" s="92">
        <v>400</v>
      </c>
      <c r="I6" s="64"/>
      <c r="J6" s="64">
        <f t="shared" si="0"/>
        <v>400</v>
      </c>
    </row>
    <row r="7" customHeight="1" spans="1:10">
      <c r="A7" s="66">
        <v>2020</v>
      </c>
      <c r="B7" s="66" t="s">
        <v>398</v>
      </c>
      <c r="C7" s="66" t="s">
        <v>42</v>
      </c>
      <c r="D7" s="66" t="s">
        <v>5161</v>
      </c>
      <c r="E7" s="66" t="s">
        <v>5160</v>
      </c>
      <c r="F7" s="3">
        <v>1</v>
      </c>
      <c r="G7" s="3" t="s">
        <v>3769</v>
      </c>
      <c r="H7" s="92">
        <v>300</v>
      </c>
      <c r="I7" s="64"/>
      <c r="J7" s="64">
        <f t="shared" si="0"/>
        <v>300</v>
      </c>
    </row>
    <row r="8" customHeight="1" spans="1:10">
      <c r="A8" s="59">
        <v>2018</v>
      </c>
      <c r="B8" s="59" t="s">
        <v>72</v>
      </c>
      <c r="C8" s="59" t="s">
        <v>291</v>
      </c>
      <c r="D8" s="59" t="s">
        <v>5056</v>
      </c>
      <c r="E8" s="59" t="s">
        <v>27</v>
      </c>
      <c r="F8" s="63">
        <v>1</v>
      </c>
      <c r="G8" s="3" t="s">
        <v>3769</v>
      </c>
      <c r="H8" s="92">
        <v>35</v>
      </c>
      <c r="I8" s="64"/>
      <c r="J8" s="64">
        <f t="shared" si="0"/>
        <v>35</v>
      </c>
    </row>
    <row r="9" customHeight="1" spans="1:10">
      <c r="A9" s="59">
        <v>2018</v>
      </c>
      <c r="B9" s="59" t="s">
        <v>72</v>
      </c>
      <c r="C9" s="59" t="s">
        <v>291</v>
      </c>
      <c r="D9" s="59" t="s">
        <v>5056</v>
      </c>
      <c r="E9" s="59" t="s">
        <v>14</v>
      </c>
      <c r="F9" s="63">
        <v>4</v>
      </c>
      <c r="G9" s="3" t="s">
        <v>3769</v>
      </c>
      <c r="H9" s="92">
        <v>100</v>
      </c>
      <c r="I9" s="64"/>
      <c r="J9" s="64">
        <f t="shared" si="0"/>
        <v>400</v>
      </c>
    </row>
    <row r="10" customHeight="1" spans="1:10">
      <c r="A10" s="59">
        <v>2018</v>
      </c>
      <c r="B10" s="59" t="s">
        <v>398</v>
      </c>
      <c r="C10" s="59" t="s">
        <v>291</v>
      </c>
      <c r="D10" s="59" t="s">
        <v>5056</v>
      </c>
      <c r="E10" s="59" t="s">
        <v>14</v>
      </c>
      <c r="F10" s="3">
        <v>1</v>
      </c>
      <c r="G10" s="3" t="s">
        <v>3769</v>
      </c>
      <c r="H10" s="92">
        <v>75</v>
      </c>
      <c r="I10" s="64"/>
      <c r="J10" s="64">
        <f t="shared" si="0"/>
        <v>75</v>
      </c>
    </row>
    <row r="11" customHeight="1" spans="1:10">
      <c r="A11" s="66">
        <v>2017</v>
      </c>
      <c r="B11" s="66" t="s">
        <v>72</v>
      </c>
      <c r="C11" s="66" t="s">
        <v>123</v>
      </c>
      <c r="D11" s="66" t="s">
        <v>273</v>
      </c>
      <c r="E11" s="66" t="s">
        <v>27</v>
      </c>
      <c r="F11" s="3">
        <v>1</v>
      </c>
      <c r="G11" s="3" t="s">
        <v>3769</v>
      </c>
      <c r="H11" s="92">
        <v>20</v>
      </c>
      <c r="I11" s="64"/>
      <c r="J11" s="64">
        <f t="shared" si="0"/>
        <v>20</v>
      </c>
    </row>
    <row r="12" customHeight="1" spans="1:10">
      <c r="A12" s="66">
        <v>2017</v>
      </c>
      <c r="B12" s="66" t="s">
        <v>72</v>
      </c>
      <c r="C12" s="66" t="s">
        <v>123</v>
      </c>
      <c r="D12" s="66" t="s">
        <v>273</v>
      </c>
      <c r="E12" s="66" t="s">
        <v>40</v>
      </c>
      <c r="F12" s="3">
        <v>1</v>
      </c>
      <c r="G12" s="3" t="s">
        <v>3769</v>
      </c>
      <c r="H12" s="92">
        <v>40</v>
      </c>
      <c r="I12" s="64"/>
      <c r="J12" s="64">
        <f t="shared" si="0"/>
        <v>40</v>
      </c>
    </row>
    <row r="13" customHeight="1" spans="1:10">
      <c r="A13" s="66">
        <v>2017</v>
      </c>
      <c r="B13" s="66" t="s">
        <v>72</v>
      </c>
      <c r="C13" s="66" t="s">
        <v>123</v>
      </c>
      <c r="D13" s="66" t="s">
        <v>1829</v>
      </c>
      <c r="E13" s="66" t="s">
        <v>14</v>
      </c>
      <c r="F13" s="3">
        <v>7</v>
      </c>
      <c r="G13" s="3" t="s">
        <v>3769</v>
      </c>
      <c r="H13" s="92">
        <v>20</v>
      </c>
      <c r="I13" s="64"/>
      <c r="J13" s="64">
        <f t="shared" si="0"/>
        <v>140</v>
      </c>
    </row>
    <row r="14" customHeight="1" spans="1:10">
      <c r="A14" s="66">
        <v>2017</v>
      </c>
      <c r="B14" s="66" t="s">
        <v>72</v>
      </c>
      <c r="C14" s="66" t="s">
        <v>123</v>
      </c>
      <c r="D14" s="66" t="s">
        <v>1829</v>
      </c>
      <c r="E14" s="66" t="s">
        <v>27</v>
      </c>
      <c r="F14" s="3">
        <v>8</v>
      </c>
      <c r="G14" s="3" t="s">
        <v>3769</v>
      </c>
      <c r="H14" s="92">
        <v>12</v>
      </c>
      <c r="I14" s="64"/>
      <c r="J14" s="64">
        <f t="shared" si="0"/>
        <v>96</v>
      </c>
    </row>
    <row r="15" customHeight="1" spans="1:10">
      <c r="A15" s="66">
        <v>2017</v>
      </c>
      <c r="B15" s="66" t="s">
        <v>72</v>
      </c>
      <c r="C15" s="66" t="s">
        <v>123</v>
      </c>
      <c r="D15" s="66" t="s">
        <v>1829</v>
      </c>
      <c r="E15" s="66" t="s">
        <v>170</v>
      </c>
      <c r="F15" s="3">
        <v>2</v>
      </c>
      <c r="G15" s="3" t="s">
        <v>3769</v>
      </c>
      <c r="H15" s="92">
        <v>10</v>
      </c>
      <c r="I15" s="64"/>
      <c r="J15" s="64">
        <f t="shared" si="0"/>
        <v>20</v>
      </c>
    </row>
    <row r="16" customHeight="1" spans="1:10">
      <c r="A16" s="3">
        <v>2017</v>
      </c>
      <c r="B16" s="3" t="s">
        <v>131</v>
      </c>
      <c r="C16" s="3" t="s">
        <v>547</v>
      </c>
      <c r="D16" s="3" t="s">
        <v>5056</v>
      </c>
      <c r="E16" s="3" t="s">
        <v>27</v>
      </c>
      <c r="F16" s="3">
        <v>2</v>
      </c>
      <c r="G16" s="3" t="s">
        <v>3769</v>
      </c>
      <c r="H16" s="92">
        <v>20</v>
      </c>
      <c r="I16" s="64"/>
      <c r="J16" s="64">
        <f t="shared" si="0"/>
        <v>40</v>
      </c>
    </row>
    <row r="17" customHeight="1" spans="1:33">
      <c r="A17" s="132">
        <v>2020</v>
      </c>
      <c r="B17" s="132" t="s">
        <v>131</v>
      </c>
      <c r="C17" s="132" t="s">
        <v>434</v>
      </c>
      <c r="D17" s="132" t="s">
        <v>435</v>
      </c>
      <c r="E17" s="132" t="s">
        <v>40</v>
      </c>
      <c r="F17" s="132">
        <v>1</v>
      </c>
      <c r="G17" s="132" t="s">
        <v>3769</v>
      </c>
      <c r="H17" s="133">
        <v>10</v>
      </c>
      <c r="I17" s="137"/>
      <c r="J17" s="137">
        <f t="shared" si="0"/>
        <v>10</v>
      </c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</row>
    <row r="18" customHeight="1" spans="1:10">
      <c r="A18" s="3">
        <v>2017</v>
      </c>
      <c r="B18" s="3" t="s">
        <v>398</v>
      </c>
      <c r="C18" s="3" t="s">
        <v>372</v>
      </c>
      <c r="D18" s="3" t="s">
        <v>5056</v>
      </c>
      <c r="E18" s="3" t="s">
        <v>14</v>
      </c>
      <c r="F18" s="3">
        <v>5</v>
      </c>
      <c r="G18" s="3" t="s">
        <v>3769</v>
      </c>
      <c r="H18" s="92">
        <v>30</v>
      </c>
      <c r="I18" s="64"/>
      <c r="J18" s="64">
        <f t="shared" si="0"/>
        <v>150</v>
      </c>
    </row>
    <row r="19" customHeight="1" spans="1:10">
      <c r="A19" s="3">
        <v>2017</v>
      </c>
      <c r="B19" s="3" t="s">
        <v>398</v>
      </c>
      <c r="C19" s="3" t="s">
        <v>372</v>
      </c>
      <c r="D19" s="3" t="s">
        <v>5056</v>
      </c>
      <c r="E19" s="3" t="s">
        <v>27</v>
      </c>
      <c r="F19" s="3">
        <v>3</v>
      </c>
      <c r="G19" s="3" t="s">
        <v>3769</v>
      </c>
      <c r="H19" s="92">
        <v>25</v>
      </c>
      <c r="I19" s="64"/>
      <c r="J19" s="64">
        <f t="shared" si="0"/>
        <v>75</v>
      </c>
    </row>
    <row r="20" customHeight="1" spans="1:10">
      <c r="A20" s="59">
        <v>2020</v>
      </c>
      <c r="B20" s="59" t="s">
        <v>1016</v>
      </c>
      <c r="C20" s="59" t="s">
        <v>1023</v>
      </c>
      <c r="D20" s="59" t="s">
        <v>5056</v>
      </c>
      <c r="E20" s="59">
        <v>5</v>
      </c>
      <c r="F20" s="3">
        <v>1</v>
      </c>
      <c r="G20" s="3" t="s">
        <v>4769</v>
      </c>
      <c r="H20" s="92">
        <v>5</v>
      </c>
      <c r="I20" s="64"/>
      <c r="J20" s="64">
        <f t="shared" si="0"/>
        <v>5</v>
      </c>
    </row>
    <row r="21" customHeight="1" spans="1:10">
      <c r="A21" s="59">
        <v>2020</v>
      </c>
      <c r="B21" s="59" t="s">
        <v>1016</v>
      </c>
      <c r="C21" s="59" t="s">
        <v>1023</v>
      </c>
      <c r="D21" s="59" t="s">
        <v>5056</v>
      </c>
      <c r="E21" s="59">
        <v>10</v>
      </c>
      <c r="F21" s="3">
        <v>3</v>
      </c>
      <c r="G21" s="3" t="s">
        <v>4769</v>
      </c>
      <c r="H21" s="92">
        <v>20</v>
      </c>
      <c r="I21" s="64"/>
      <c r="J21" s="64">
        <f t="shared" si="0"/>
        <v>60</v>
      </c>
    </row>
    <row r="22" customHeight="1" spans="1:10">
      <c r="A22" s="59">
        <v>2020</v>
      </c>
      <c r="B22" s="59" t="s">
        <v>861</v>
      </c>
      <c r="C22" s="59" t="s">
        <v>1023</v>
      </c>
      <c r="D22" s="59" t="s">
        <v>5056</v>
      </c>
      <c r="E22" s="59">
        <v>10</v>
      </c>
      <c r="F22" s="3">
        <v>2</v>
      </c>
      <c r="G22" s="3" t="s">
        <v>4769</v>
      </c>
      <c r="H22" s="92">
        <v>50</v>
      </c>
      <c r="I22" s="64"/>
      <c r="J22" s="64">
        <f t="shared" si="0"/>
        <v>100</v>
      </c>
    </row>
    <row r="23" customHeight="1" spans="1:10">
      <c r="A23" s="59">
        <v>2020</v>
      </c>
      <c r="B23" s="59" t="s">
        <v>970</v>
      </c>
      <c r="C23" s="59" t="s">
        <v>1023</v>
      </c>
      <c r="D23" s="59" t="s">
        <v>5056</v>
      </c>
      <c r="E23" s="59">
        <v>10</v>
      </c>
      <c r="F23" s="3">
        <v>3</v>
      </c>
      <c r="G23" s="3" t="s">
        <v>4769</v>
      </c>
      <c r="H23" s="92">
        <v>30</v>
      </c>
      <c r="I23" s="64"/>
      <c r="J23" s="64">
        <f t="shared" si="0"/>
        <v>90</v>
      </c>
    </row>
    <row r="24" customHeight="1" spans="1:10">
      <c r="A24" s="59">
        <v>2019</v>
      </c>
      <c r="B24" s="59" t="s">
        <v>131</v>
      </c>
      <c r="C24" s="59" t="s">
        <v>406</v>
      </c>
      <c r="D24" s="59" t="s">
        <v>145</v>
      </c>
      <c r="E24" s="59">
        <v>10</v>
      </c>
      <c r="F24" s="3">
        <v>1</v>
      </c>
      <c r="G24" s="3" t="s">
        <v>3769</v>
      </c>
      <c r="H24" s="92">
        <v>100</v>
      </c>
      <c r="I24" s="64"/>
      <c r="J24" s="64">
        <f t="shared" si="0"/>
        <v>100</v>
      </c>
    </row>
    <row r="25" customHeight="1" spans="1:10">
      <c r="A25" s="59">
        <v>2019</v>
      </c>
      <c r="B25" s="59" t="s">
        <v>131</v>
      </c>
      <c r="C25" s="59" t="s">
        <v>406</v>
      </c>
      <c r="D25" s="59" t="s">
        <v>5056</v>
      </c>
      <c r="E25" s="59">
        <v>10</v>
      </c>
      <c r="F25" s="3">
        <v>3</v>
      </c>
      <c r="G25" s="3" t="s">
        <v>3769</v>
      </c>
      <c r="H25" s="92">
        <v>100</v>
      </c>
      <c r="I25" s="64"/>
      <c r="J25" s="64">
        <f t="shared" si="0"/>
        <v>300</v>
      </c>
    </row>
    <row r="26" customHeight="1" spans="1:10">
      <c r="A26" s="59">
        <v>2019</v>
      </c>
      <c r="B26" s="59" t="s">
        <v>131</v>
      </c>
      <c r="C26" s="59" t="s">
        <v>406</v>
      </c>
      <c r="D26" s="59" t="s">
        <v>5056</v>
      </c>
      <c r="E26" s="59">
        <v>9</v>
      </c>
      <c r="F26" s="3">
        <v>1</v>
      </c>
      <c r="G26" s="3" t="s">
        <v>3769</v>
      </c>
      <c r="H26" s="92">
        <v>70</v>
      </c>
      <c r="I26" s="64"/>
      <c r="J26" s="64">
        <f t="shared" si="0"/>
        <v>70</v>
      </c>
    </row>
    <row r="27" customHeight="1" spans="1:10">
      <c r="A27" s="59">
        <v>2019</v>
      </c>
      <c r="B27" s="59" t="s">
        <v>72</v>
      </c>
      <c r="C27" s="59" t="s">
        <v>296</v>
      </c>
      <c r="D27" s="59" t="s">
        <v>5056</v>
      </c>
      <c r="E27" s="59">
        <v>9</v>
      </c>
      <c r="F27" s="3">
        <v>3</v>
      </c>
      <c r="G27" s="3" t="s">
        <v>3769</v>
      </c>
      <c r="H27" s="92">
        <v>30</v>
      </c>
      <c r="I27" s="64"/>
      <c r="J27" s="64">
        <f t="shared" si="0"/>
        <v>90</v>
      </c>
    </row>
    <row r="28" customHeight="1" spans="1:10">
      <c r="A28" s="3">
        <v>2019</v>
      </c>
      <c r="B28" s="3" t="s">
        <v>72</v>
      </c>
      <c r="C28" s="3" t="s">
        <v>296</v>
      </c>
      <c r="D28" s="3" t="s">
        <v>5056</v>
      </c>
      <c r="E28" s="3">
        <v>7</v>
      </c>
      <c r="F28" s="3">
        <v>1</v>
      </c>
      <c r="G28" s="3" t="s">
        <v>3769</v>
      </c>
      <c r="H28" s="92">
        <v>10</v>
      </c>
      <c r="I28" s="64"/>
      <c r="J28" s="64">
        <f t="shared" si="0"/>
        <v>10</v>
      </c>
    </row>
    <row r="29" customHeight="1" spans="1:10">
      <c r="A29" s="3">
        <v>2019</v>
      </c>
      <c r="B29" s="3" t="s">
        <v>398</v>
      </c>
      <c r="C29" s="3" t="s">
        <v>296</v>
      </c>
      <c r="D29" s="3" t="s">
        <v>5056</v>
      </c>
      <c r="E29" s="3">
        <v>9</v>
      </c>
      <c r="F29" s="3">
        <v>1</v>
      </c>
      <c r="G29" s="3" t="s">
        <v>3769</v>
      </c>
      <c r="H29" s="92">
        <v>40</v>
      </c>
      <c r="I29" s="64"/>
      <c r="J29" s="64">
        <f t="shared" si="0"/>
        <v>40</v>
      </c>
    </row>
    <row r="30" customHeight="1" spans="1:10">
      <c r="A30" s="3">
        <v>2019</v>
      </c>
      <c r="B30" s="3" t="s">
        <v>131</v>
      </c>
      <c r="C30" s="3" t="s">
        <v>296</v>
      </c>
      <c r="D30" s="3" t="s">
        <v>5056</v>
      </c>
      <c r="E30" s="3">
        <v>10</v>
      </c>
      <c r="F30" s="3">
        <v>2</v>
      </c>
      <c r="G30" s="3" t="s">
        <v>3769</v>
      </c>
      <c r="H30" s="92">
        <v>50</v>
      </c>
      <c r="I30" s="64"/>
      <c r="J30" s="64">
        <f t="shared" si="0"/>
        <v>100</v>
      </c>
    </row>
    <row r="31" customHeight="1" spans="1:10">
      <c r="A31" s="66">
        <v>2020</v>
      </c>
      <c r="B31" s="66" t="s">
        <v>131</v>
      </c>
      <c r="C31" s="66" t="s">
        <v>42</v>
      </c>
      <c r="D31" s="66" t="s">
        <v>5162</v>
      </c>
      <c r="E31" s="66">
        <v>8</v>
      </c>
      <c r="F31" s="3">
        <v>1</v>
      </c>
      <c r="G31" s="3" t="s">
        <v>3769</v>
      </c>
      <c r="H31" s="92">
        <v>200</v>
      </c>
      <c r="I31" s="64"/>
      <c r="J31" s="64">
        <f t="shared" si="0"/>
        <v>200</v>
      </c>
    </row>
    <row r="32" customHeight="1" spans="1:10">
      <c r="A32" s="66">
        <v>2020</v>
      </c>
      <c r="B32" s="66" t="s">
        <v>131</v>
      </c>
      <c r="C32" s="66" t="s">
        <v>42</v>
      </c>
      <c r="D32" s="66" t="s">
        <v>5163</v>
      </c>
      <c r="E32" s="66">
        <v>9</v>
      </c>
      <c r="F32" s="3">
        <v>1</v>
      </c>
      <c r="G32" s="3" t="s">
        <v>3769</v>
      </c>
      <c r="H32" s="92">
        <v>100</v>
      </c>
      <c r="I32" s="64"/>
      <c r="J32" s="64">
        <f t="shared" si="0"/>
        <v>100</v>
      </c>
    </row>
    <row r="33" customHeight="1" spans="1:10">
      <c r="A33" s="59">
        <v>2020</v>
      </c>
      <c r="B33" s="59" t="s">
        <v>131</v>
      </c>
      <c r="C33" s="59" t="s">
        <v>42</v>
      </c>
      <c r="D33" s="59" t="s">
        <v>5056</v>
      </c>
      <c r="E33" s="59">
        <v>9</v>
      </c>
      <c r="F33" s="3">
        <v>1</v>
      </c>
      <c r="G33" s="3" t="s">
        <v>3769</v>
      </c>
      <c r="H33" s="92">
        <v>20</v>
      </c>
      <c r="I33" s="64"/>
      <c r="J33" s="64">
        <f t="shared" si="0"/>
        <v>20</v>
      </c>
    </row>
    <row r="34" customHeight="1" spans="1:10">
      <c r="A34" s="66">
        <v>2020</v>
      </c>
      <c r="B34" s="66" t="s">
        <v>131</v>
      </c>
      <c r="C34" s="66" t="s">
        <v>42</v>
      </c>
      <c r="D34" s="66" t="s">
        <v>145</v>
      </c>
      <c r="E34" s="66">
        <v>9</v>
      </c>
      <c r="F34" s="3">
        <v>1</v>
      </c>
      <c r="G34" s="3" t="s">
        <v>3769</v>
      </c>
      <c r="H34" s="92">
        <v>30</v>
      </c>
      <c r="I34" s="64"/>
      <c r="J34" s="64">
        <f t="shared" si="0"/>
        <v>30</v>
      </c>
    </row>
    <row r="35" customHeight="1" spans="1:10">
      <c r="A35" s="66">
        <v>2020</v>
      </c>
      <c r="B35" s="66" t="s">
        <v>131</v>
      </c>
      <c r="C35" s="66" t="s">
        <v>42</v>
      </c>
      <c r="D35" s="66" t="s">
        <v>5164</v>
      </c>
      <c r="E35" s="66">
        <v>9</v>
      </c>
      <c r="F35" s="3">
        <v>1</v>
      </c>
      <c r="G35" s="3" t="s">
        <v>3769</v>
      </c>
      <c r="H35" s="92">
        <v>100</v>
      </c>
      <c r="I35" s="64"/>
      <c r="J35" s="64">
        <f t="shared" si="0"/>
        <v>100</v>
      </c>
    </row>
    <row r="36" customHeight="1" spans="1:10">
      <c r="A36" s="66">
        <v>2020</v>
      </c>
      <c r="B36" s="66" t="s">
        <v>131</v>
      </c>
      <c r="C36" s="66" t="s">
        <v>42</v>
      </c>
      <c r="D36" s="66" t="s">
        <v>5164</v>
      </c>
      <c r="E36" s="66">
        <v>10</v>
      </c>
      <c r="F36" s="3">
        <v>1</v>
      </c>
      <c r="G36" s="3" t="s">
        <v>3769</v>
      </c>
      <c r="H36" s="92">
        <v>100</v>
      </c>
      <c r="I36" s="64"/>
      <c r="J36" s="64">
        <f t="shared" si="0"/>
        <v>100</v>
      </c>
    </row>
    <row r="37" customHeight="1" spans="1:10">
      <c r="A37" s="3">
        <v>2017</v>
      </c>
      <c r="B37" s="3" t="s">
        <v>5165</v>
      </c>
      <c r="C37" s="3" t="s">
        <v>123</v>
      </c>
      <c r="D37" s="3" t="s">
        <v>1136</v>
      </c>
      <c r="E37" s="3">
        <v>8</v>
      </c>
      <c r="F37" s="3">
        <v>2</v>
      </c>
      <c r="G37" s="3" t="s">
        <v>3769</v>
      </c>
      <c r="H37" s="92">
        <v>50</v>
      </c>
      <c r="I37" s="64"/>
      <c r="J37" s="64">
        <f t="shared" si="0"/>
        <v>100</v>
      </c>
    </row>
    <row r="38" customHeight="1" spans="1:10">
      <c r="A38" s="3">
        <v>2017</v>
      </c>
      <c r="B38" s="3" t="s">
        <v>5165</v>
      </c>
      <c r="C38" s="3" t="s">
        <v>5166</v>
      </c>
      <c r="D38" s="3" t="s">
        <v>1136</v>
      </c>
      <c r="E38" s="3">
        <v>8</v>
      </c>
      <c r="F38" s="3">
        <v>1</v>
      </c>
      <c r="G38" s="3" t="s">
        <v>3769</v>
      </c>
      <c r="H38" s="92">
        <v>40</v>
      </c>
      <c r="I38" s="64"/>
      <c r="J38" s="64">
        <f t="shared" si="0"/>
        <v>40</v>
      </c>
    </row>
    <row r="39" customHeight="1" spans="1:10">
      <c r="A39" s="3">
        <v>2020</v>
      </c>
      <c r="B39" s="3" t="s">
        <v>150</v>
      </c>
      <c r="C39" s="3" t="s">
        <v>142</v>
      </c>
      <c r="D39" s="3" t="s">
        <v>5167</v>
      </c>
      <c r="E39" s="3">
        <v>9</v>
      </c>
      <c r="F39" s="3">
        <v>1</v>
      </c>
      <c r="G39" s="3" t="s">
        <v>3769</v>
      </c>
      <c r="H39" s="3">
        <v>10</v>
      </c>
      <c r="J39" s="64">
        <f t="shared" si="0"/>
        <v>10</v>
      </c>
    </row>
    <row r="40" customHeight="1" spans="1:10">
      <c r="A40" s="66">
        <v>2020</v>
      </c>
      <c r="B40" s="66" t="s">
        <v>131</v>
      </c>
      <c r="C40" s="66" t="s">
        <v>142</v>
      </c>
      <c r="D40" s="66" t="s">
        <v>5056</v>
      </c>
      <c r="E40" s="66">
        <v>10</v>
      </c>
      <c r="F40" s="3">
        <v>6</v>
      </c>
      <c r="G40" s="3" t="s">
        <v>3769</v>
      </c>
      <c r="H40" s="3">
        <v>35</v>
      </c>
      <c r="J40" s="64">
        <f t="shared" si="0"/>
        <v>210</v>
      </c>
    </row>
    <row r="41" customHeight="1" spans="1:10">
      <c r="A41" s="66">
        <v>2020</v>
      </c>
      <c r="B41" s="66" t="s">
        <v>131</v>
      </c>
      <c r="C41" s="66" t="s">
        <v>142</v>
      </c>
      <c r="D41" s="66" t="s">
        <v>5056</v>
      </c>
      <c r="E41" s="66">
        <v>9</v>
      </c>
      <c r="F41" s="3">
        <v>10</v>
      </c>
      <c r="G41" s="3" t="s">
        <v>3769</v>
      </c>
      <c r="H41" s="3">
        <v>20</v>
      </c>
      <c r="J41" s="64">
        <f t="shared" si="0"/>
        <v>200</v>
      </c>
    </row>
    <row r="42" customHeight="1" spans="1:10">
      <c r="A42" s="66">
        <v>2020</v>
      </c>
      <c r="B42" s="66" t="s">
        <v>131</v>
      </c>
      <c r="C42" s="66" t="s">
        <v>142</v>
      </c>
      <c r="D42" s="66" t="s">
        <v>5056</v>
      </c>
      <c r="E42" s="66">
        <v>8</v>
      </c>
      <c r="F42" s="3">
        <v>1</v>
      </c>
      <c r="G42" s="3" t="s">
        <v>3769</v>
      </c>
      <c r="H42" s="3">
        <v>10</v>
      </c>
      <c r="J42" s="64">
        <f t="shared" si="0"/>
        <v>10</v>
      </c>
    </row>
    <row r="43" customHeight="1" spans="1:10">
      <c r="A43" s="66">
        <v>2020</v>
      </c>
      <c r="B43" s="66" t="s">
        <v>131</v>
      </c>
      <c r="C43" s="66" t="s">
        <v>142</v>
      </c>
      <c r="D43" s="66" t="s">
        <v>145</v>
      </c>
      <c r="E43" s="66">
        <v>9</v>
      </c>
      <c r="F43" s="3">
        <v>1</v>
      </c>
      <c r="G43" s="3" t="s">
        <v>3769</v>
      </c>
      <c r="H43" s="3">
        <v>20</v>
      </c>
      <c r="J43" s="64">
        <f t="shared" si="0"/>
        <v>20</v>
      </c>
    </row>
    <row r="44" customHeight="1" spans="1:33">
      <c r="A44" s="132">
        <v>2020</v>
      </c>
      <c r="B44" s="132" t="s">
        <v>68</v>
      </c>
      <c r="C44" s="132" t="s">
        <v>142</v>
      </c>
      <c r="D44" s="132" t="s">
        <v>5056</v>
      </c>
      <c r="E44" s="132">
        <v>8</v>
      </c>
      <c r="F44" s="132">
        <v>1</v>
      </c>
      <c r="G44" s="132" t="s">
        <v>3769</v>
      </c>
      <c r="H44" s="132">
        <v>10</v>
      </c>
      <c r="I44" s="136"/>
      <c r="J44" s="137">
        <f t="shared" si="0"/>
        <v>10</v>
      </c>
      <c r="K44" s="136"/>
      <c r="L44" s="136"/>
      <c r="M44" s="136"/>
      <c r="N44" s="132" t="s">
        <v>5168</v>
      </c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</row>
    <row r="45" customHeight="1" spans="1:14">
      <c r="A45" s="134">
        <v>2020</v>
      </c>
      <c r="B45" s="134" t="s">
        <v>131</v>
      </c>
      <c r="C45" s="134" t="s">
        <v>83</v>
      </c>
      <c r="D45" s="134">
        <v>301</v>
      </c>
      <c r="E45" s="134" t="s">
        <v>40</v>
      </c>
      <c r="F45" s="134">
        <v>11</v>
      </c>
      <c r="G45" s="3" t="s">
        <v>3769</v>
      </c>
      <c r="H45" s="3">
        <v>150</v>
      </c>
      <c r="J45" s="64">
        <f t="shared" si="0"/>
        <v>1650</v>
      </c>
      <c r="L45" s="3">
        <v>300</v>
      </c>
      <c r="M45" s="6">
        <f t="shared" ref="M45:M46" si="2">0.85*L45</f>
        <v>255</v>
      </c>
      <c r="N45" s="6">
        <f t="shared" ref="N45:N46" si="3">M45*F45</f>
        <v>2805</v>
      </c>
    </row>
    <row r="46" customHeight="1" spans="1:33">
      <c r="A46" s="132">
        <v>2020</v>
      </c>
      <c r="B46" s="132" t="s">
        <v>131</v>
      </c>
      <c r="C46" s="132" t="s">
        <v>83</v>
      </c>
      <c r="D46" s="132">
        <v>301</v>
      </c>
      <c r="E46" s="132" t="s">
        <v>14</v>
      </c>
      <c r="F46" s="132">
        <v>4</v>
      </c>
      <c r="G46" s="132" t="s">
        <v>3769</v>
      </c>
      <c r="H46" s="132">
        <v>40</v>
      </c>
      <c r="I46" s="136"/>
      <c r="J46" s="137">
        <f t="shared" si="0"/>
        <v>160</v>
      </c>
      <c r="K46" s="136"/>
      <c r="L46" s="132">
        <v>100</v>
      </c>
      <c r="M46" s="136">
        <f t="shared" si="2"/>
        <v>85</v>
      </c>
      <c r="N46" s="136">
        <f t="shared" si="3"/>
        <v>340</v>
      </c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</row>
    <row r="47" customHeight="1" spans="1:19">
      <c r="A47" s="135">
        <v>2020</v>
      </c>
      <c r="B47" s="135" t="s">
        <v>131</v>
      </c>
      <c r="C47" s="135" t="s">
        <v>83</v>
      </c>
      <c r="D47" s="135" t="s">
        <v>5169</v>
      </c>
      <c r="E47" s="135" t="s">
        <v>27</v>
      </c>
      <c r="F47" s="3">
        <v>1</v>
      </c>
      <c r="G47" s="3" t="s">
        <v>3769</v>
      </c>
      <c r="H47" s="3">
        <v>50</v>
      </c>
      <c r="J47" s="64">
        <f t="shared" si="0"/>
        <v>50</v>
      </c>
      <c r="R47" s="6">
        <f>P45+O50</f>
        <v>0</v>
      </c>
      <c r="S47" s="3" t="s">
        <v>5170</v>
      </c>
    </row>
    <row r="48" customHeight="1" spans="1:33">
      <c r="A48" s="132">
        <v>2020</v>
      </c>
      <c r="B48" s="132" t="s">
        <v>131</v>
      </c>
      <c r="C48" s="132" t="s">
        <v>83</v>
      </c>
      <c r="D48" s="132" t="s">
        <v>5171</v>
      </c>
      <c r="E48" s="132" t="s">
        <v>14</v>
      </c>
      <c r="F48" s="132">
        <v>1</v>
      </c>
      <c r="G48" s="132" t="s">
        <v>3769</v>
      </c>
      <c r="H48" s="132">
        <v>70</v>
      </c>
      <c r="I48" s="136"/>
      <c r="J48" s="137">
        <f t="shared" si="0"/>
        <v>70</v>
      </c>
      <c r="K48" s="136"/>
      <c r="L48" s="132">
        <v>150</v>
      </c>
      <c r="M48" s="136">
        <f t="shared" ref="M48:M50" si="4">0.85*L48</f>
        <v>127.5</v>
      </c>
      <c r="N48" s="136">
        <f t="shared" ref="N48:N50" si="5">M48*F48</f>
        <v>127.5</v>
      </c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</row>
    <row r="49" customHeight="1" spans="1:33">
      <c r="A49" s="132">
        <v>2020</v>
      </c>
      <c r="B49" s="132" t="s">
        <v>68</v>
      </c>
      <c r="C49" s="132" t="s">
        <v>83</v>
      </c>
      <c r="D49" s="132" t="s">
        <v>944</v>
      </c>
      <c r="E49" s="132" t="s">
        <v>14</v>
      </c>
      <c r="F49" s="132">
        <v>2</v>
      </c>
      <c r="G49" s="132" t="s">
        <v>4846</v>
      </c>
      <c r="H49" s="136"/>
      <c r="I49" s="136"/>
      <c r="J49" s="136"/>
      <c r="K49" s="136"/>
      <c r="L49" s="132">
        <v>200</v>
      </c>
      <c r="M49" s="136">
        <f t="shared" si="4"/>
        <v>170</v>
      </c>
      <c r="N49" s="136">
        <f t="shared" si="5"/>
        <v>340</v>
      </c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</row>
    <row r="50" customHeight="1" spans="1:33">
      <c r="A50" s="132">
        <v>2020</v>
      </c>
      <c r="B50" s="132" t="s">
        <v>131</v>
      </c>
      <c r="C50" s="132" t="s">
        <v>83</v>
      </c>
      <c r="D50" s="132" t="s">
        <v>145</v>
      </c>
      <c r="E50" s="132" t="s">
        <v>40</v>
      </c>
      <c r="F50" s="132">
        <v>1</v>
      </c>
      <c r="G50" s="132" t="s">
        <v>3769</v>
      </c>
      <c r="H50" s="132">
        <v>160</v>
      </c>
      <c r="I50" s="136"/>
      <c r="J50" s="137">
        <f t="shared" ref="J50:J69" si="6">PRODUCT(H50*F50)</f>
        <v>160</v>
      </c>
      <c r="K50" s="136"/>
      <c r="L50" s="132">
        <v>350</v>
      </c>
      <c r="M50" s="136">
        <f t="shared" si="4"/>
        <v>297.5</v>
      </c>
      <c r="N50" s="136">
        <f t="shared" si="5"/>
        <v>297.5</v>
      </c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</row>
    <row r="51" customHeight="1" spans="1:33">
      <c r="A51" s="132">
        <v>2020</v>
      </c>
      <c r="B51" s="132" t="s">
        <v>131</v>
      </c>
      <c r="C51" s="132" t="s">
        <v>313</v>
      </c>
      <c r="D51" s="132" t="s">
        <v>145</v>
      </c>
      <c r="E51" s="132">
        <v>10</v>
      </c>
      <c r="F51" s="132">
        <v>1</v>
      </c>
      <c r="G51" s="132" t="s">
        <v>3769</v>
      </c>
      <c r="H51" s="132">
        <v>35</v>
      </c>
      <c r="I51" s="136"/>
      <c r="J51" s="137">
        <f t="shared" si="6"/>
        <v>35</v>
      </c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</row>
    <row r="52" customHeight="1" spans="1:33">
      <c r="A52" s="132">
        <v>2020</v>
      </c>
      <c r="B52" s="132" t="s">
        <v>131</v>
      </c>
      <c r="C52" s="132" t="s">
        <v>313</v>
      </c>
      <c r="D52" s="132" t="s">
        <v>5172</v>
      </c>
      <c r="E52" s="132">
        <v>8</v>
      </c>
      <c r="F52" s="132">
        <v>1</v>
      </c>
      <c r="G52" s="132" t="s">
        <v>3769</v>
      </c>
      <c r="H52" s="132">
        <v>50</v>
      </c>
      <c r="I52" s="136"/>
      <c r="J52" s="137">
        <f t="shared" si="6"/>
        <v>50</v>
      </c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</row>
    <row r="53" customHeight="1" spans="1:33">
      <c r="A53" s="132">
        <v>2020</v>
      </c>
      <c r="B53" s="132" t="s">
        <v>131</v>
      </c>
      <c r="C53" s="132" t="s">
        <v>5173</v>
      </c>
      <c r="D53" s="132" t="s">
        <v>775</v>
      </c>
      <c r="E53" s="132">
        <v>8</v>
      </c>
      <c r="F53" s="132">
        <v>1</v>
      </c>
      <c r="G53" s="132" t="s">
        <v>3769</v>
      </c>
      <c r="H53" s="132">
        <v>60</v>
      </c>
      <c r="I53" s="136"/>
      <c r="J53" s="137">
        <f t="shared" si="6"/>
        <v>60</v>
      </c>
      <c r="K53" s="136"/>
      <c r="L53" s="136"/>
      <c r="M53" s="136"/>
      <c r="N53" s="136"/>
      <c r="O53" s="136"/>
      <c r="P53" s="139">
        <v>44563</v>
      </c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</row>
    <row r="54" customHeight="1" spans="1:16">
      <c r="A54" s="3">
        <v>2013</v>
      </c>
      <c r="B54" s="3" t="s">
        <v>284</v>
      </c>
      <c r="C54" s="3" t="s">
        <v>285</v>
      </c>
      <c r="D54" s="3" t="s">
        <v>5056</v>
      </c>
      <c r="E54" s="3">
        <v>10</v>
      </c>
      <c r="F54" s="3">
        <v>3</v>
      </c>
      <c r="G54" s="3" t="s">
        <v>3769</v>
      </c>
      <c r="H54" s="3">
        <v>50</v>
      </c>
      <c r="J54" s="64">
        <f t="shared" si="6"/>
        <v>150</v>
      </c>
      <c r="N54" s="6">
        <f>SUM(N45:N51)</f>
        <v>3910</v>
      </c>
      <c r="P54" s="6">
        <f>N54*0.5</f>
        <v>1955</v>
      </c>
    </row>
    <row r="55" customHeight="1" spans="1:10">
      <c r="A55" s="3">
        <v>2013</v>
      </c>
      <c r="B55" s="3" t="s">
        <v>284</v>
      </c>
      <c r="C55" s="3" t="s">
        <v>285</v>
      </c>
      <c r="D55" s="3" t="s">
        <v>5056</v>
      </c>
      <c r="E55" s="3">
        <v>9</v>
      </c>
      <c r="F55" s="3">
        <v>7</v>
      </c>
      <c r="G55" s="3" t="s">
        <v>3769</v>
      </c>
      <c r="H55" s="3">
        <v>20</v>
      </c>
      <c r="J55" s="64">
        <f t="shared" si="6"/>
        <v>140</v>
      </c>
    </row>
    <row r="56" customHeight="1" spans="1:10">
      <c r="A56" s="3">
        <v>2013</v>
      </c>
      <c r="B56" s="3" t="s">
        <v>284</v>
      </c>
      <c r="C56" s="3" t="s">
        <v>285</v>
      </c>
      <c r="D56" s="3" t="s">
        <v>5056</v>
      </c>
      <c r="E56" s="3">
        <v>8</v>
      </c>
      <c r="F56" s="3">
        <v>7</v>
      </c>
      <c r="G56" s="3" t="s">
        <v>3769</v>
      </c>
      <c r="H56" s="3">
        <v>10</v>
      </c>
      <c r="J56" s="64">
        <f t="shared" si="6"/>
        <v>70</v>
      </c>
    </row>
    <row r="57" customHeight="1" spans="1:10">
      <c r="A57" s="3">
        <v>2013</v>
      </c>
      <c r="B57" s="3" t="s">
        <v>284</v>
      </c>
      <c r="C57" s="3" t="s">
        <v>285</v>
      </c>
      <c r="D57" s="3" t="s">
        <v>5056</v>
      </c>
      <c r="E57" s="3">
        <v>7</v>
      </c>
      <c r="F57" s="3">
        <v>1</v>
      </c>
      <c r="G57" s="3" t="s">
        <v>3769</v>
      </c>
      <c r="H57" s="3">
        <v>5</v>
      </c>
      <c r="J57" s="64">
        <f t="shared" si="6"/>
        <v>5</v>
      </c>
    </row>
    <row r="58" customHeight="1" spans="1:10">
      <c r="A58" s="3">
        <v>2013</v>
      </c>
      <c r="B58" s="3" t="s">
        <v>284</v>
      </c>
      <c r="C58" s="3" t="s">
        <v>285</v>
      </c>
      <c r="D58" s="3" t="s">
        <v>5056</v>
      </c>
      <c r="E58" s="3">
        <v>6</v>
      </c>
      <c r="F58" s="3">
        <v>2</v>
      </c>
      <c r="G58" s="3" t="s">
        <v>3769</v>
      </c>
      <c r="H58" s="3">
        <v>2</v>
      </c>
      <c r="J58" s="64">
        <f t="shared" si="6"/>
        <v>4</v>
      </c>
    </row>
    <row r="59" customHeight="1" spans="1:33">
      <c r="A59" s="132">
        <v>2019</v>
      </c>
      <c r="B59" s="132" t="s">
        <v>398</v>
      </c>
      <c r="C59" s="132" t="s">
        <v>658</v>
      </c>
      <c r="D59" s="132" t="s">
        <v>5174</v>
      </c>
      <c r="E59" s="132">
        <v>9</v>
      </c>
      <c r="F59" s="132">
        <v>1</v>
      </c>
      <c r="G59" s="132" t="s">
        <v>4834</v>
      </c>
      <c r="H59" s="132">
        <v>60</v>
      </c>
      <c r="I59" s="136"/>
      <c r="J59" s="137">
        <f t="shared" si="6"/>
        <v>60</v>
      </c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</row>
    <row r="60" customHeight="1" spans="1:33">
      <c r="A60" s="132">
        <v>2019</v>
      </c>
      <c r="B60" s="132" t="s">
        <v>398</v>
      </c>
      <c r="C60" s="132" t="s">
        <v>658</v>
      </c>
      <c r="D60" s="132" t="s">
        <v>5174</v>
      </c>
      <c r="E60" s="132">
        <v>10</v>
      </c>
      <c r="F60" s="132">
        <v>5</v>
      </c>
      <c r="G60" s="132" t="s">
        <v>4834</v>
      </c>
      <c r="H60" s="132">
        <v>35</v>
      </c>
      <c r="I60" s="136"/>
      <c r="J60" s="137">
        <f t="shared" si="6"/>
        <v>175</v>
      </c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  <c r="AD60" s="136"/>
      <c r="AE60" s="136"/>
      <c r="AF60" s="136"/>
      <c r="AG60" s="136"/>
    </row>
    <row r="61" customHeight="1" spans="1:33">
      <c r="A61" s="132">
        <v>2019</v>
      </c>
      <c r="B61" s="132" t="s">
        <v>398</v>
      </c>
      <c r="C61" s="132" t="s">
        <v>658</v>
      </c>
      <c r="D61" s="132" t="s">
        <v>5056</v>
      </c>
      <c r="E61" s="132">
        <v>10</v>
      </c>
      <c r="F61" s="132">
        <v>2</v>
      </c>
      <c r="G61" s="132" t="s">
        <v>4834</v>
      </c>
      <c r="H61" s="132">
        <v>20</v>
      </c>
      <c r="I61" s="136"/>
      <c r="J61" s="137">
        <f t="shared" si="6"/>
        <v>40</v>
      </c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  <c r="AE61" s="136"/>
      <c r="AF61" s="136"/>
      <c r="AG61" s="136"/>
    </row>
    <row r="62" customHeight="1" spans="1:33">
      <c r="A62" s="132">
        <v>2019</v>
      </c>
      <c r="B62" s="132" t="s">
        <v>398</v>
      </c>
      <c r="C62" s="132" t="s">
        <v>658</v>
      </c>
      <c r="D62" s="132" t="s">
        <v>5056</v>
      </c>
      <c r="E62" s="132">
        <v>9</v>
      </c>
      <c r="F62" s="132">
        <v>2</v>
      </c>
      <c r="G62" s="132" t="s">
        <v>4834</v>
      </c>
      <c r="H62" s="132">
        <v>10</v>
      </c>
      <c r="I62" s="136"/>
      <c r="J62" s="137">
        <f t="shared" si="6"/>
        <v>20</v>
      </c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</row>
    <row r="63" customHeight="1" spans="1:33">
      <c r="A63" s="132">
        <v>2020</v>
      </c>
      <c r="B63" s="132" t="s">
        <v>131</v>
      </c>
      <c r="C63" s="132" t="s">
        <v>3205</v>
      </c>
      <c r="D63" s="132" t="s">
        <v>5175</v>
      </c>
      <c r="E63" s="132">
        <v>9</v>
      </c>
      <c r="F63" s="132">
        <v>1</v>
      </c>
      <c r="G63" s="132" t="s">
        <v>5176</v>
      </c>
      <c r="H63" s="132">
        <v>10</v>
      </c>
      <c r="I63" s="136"/>
      <c r="J63" s="137">
        <f t="shared" si="6"/>
        <v>10</v>
      </c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</row>
    <row r="64" customHeight="1" spans="1:10">
      <c r="A64" s="3">
        <v>2018</v>
      </c>
      <c r="B64" s="3" t="s">
        <v>918</v>
      </c>
      <c r="C64" s="3" t="s">
        <v>110</v>
      </c>
      <c r="D64" s="3" t="s">
        <v>5056</v>
      </c>
      <c r="E64" s="3">
        <v>10</v>
      </c>
      <c r="F64" s="3">
        <v>1</v>
      </c>
      <c r="G64" s="3" t="s">
        <v>5176</v>
      </c>
      <c r="H64" s="3">
        <v>50</v>
      </c>
      <c r="J64" s="64">
        <f t="shared" si="6"/>
        <v>50</v>
      </c>
    </row>
    <row r="65" customHeight="1" spans="1:10">
      <c r="A65" s="3">
        <v>2018</v>
      </c>
      <c r="B65" s="3" t="s">
        <v>918</v>
      </c>
      <c r="C65" s="3" t="s">
        <v>110</v>
      </c>
      <c r="D65" s="3" t="s">
        <v>5056</v>
      </c>
      <c r="E65" s="3">
        <v>9</v>
      </c>
      <c r="F65" s="3">
        <v>1</v>
      </c>
      <c r="G65" s="3" t="s">
        <v>5176</v>
      </c>
      <c r="H65" s="3">
        <v>30</v>
      </c>
      <c r="J65" s="64">
        <f t="shared" si="6"/>
        <v>30</v>
      </c>
    </row>
    <row r="66" customHeight="1" spans="1:10">
      <c r="A66" s="3">
        <v>2019</v>
      </c>
      <c r="B66" s="3" t="s">
        <v>153</v>
      </c>
      <c r="C66" s="3" t="s">
        <v>110</v>
      </c>
      <c r="D66" s="3" t="s">
        <v>5056</v>
      </c>
      <c r="E66" s="3">
        <v>10</v>
      </c>
      <c r="F66" s="3">
        <v>1</v>
      </c>
      <c r="G66" s="3" t="s">
        <v>5176</v>
      </c>
      <c r="H66" s="3">
        <v>30</v>
      </c>
      <c r="J66" s="64">
        <f t="shared" si="6"/>
        <v>30</v>
      </c>
    </row>
    <row r="67" customHeight="1" spans="1:10">
      <c r="A67" s="3">
        <v>2019</v>
      </c>
      <c r="B67" s="3" t="s">
        <v>3172</v>
      </c>
      <c r="C67" s="3" t="s">
        <v>110</v>
      </c>
      <c r="D67" s="3" t="s">
        <v>5177</v>
      </c>
      <c r="E67" s="3">
        <v>9</v>
      </c>
      <c r="F67" s="3">
        <v>1</v>
      </c>
      <c r="G67" s="3" t="s">
        <v>5176</v>
      </c>
      <c r="H67" s="3">
        <v>40</v>
      </c>
      <c r="J67" s="64">
        <f t="shared" si="6"/>
        <v>40</v>
      </c>
    </row>
    <row r="68" customHeight="1" spans="1:10">
      <c r="A68" s="3">
        <v>2011</v>
      </c>
      <c r="B68" s="3" t="s">
        <v>166</v>
      </c>
      <c r="C68" s="3" t="s">
        <v>3272</v>
      </c>
      <c r="D68" s="3" t="s">
        <v>5056</v>
      </c>
      <c r="E68" s="3">
        <v>9</v>
      </c>
      <c r="F68" s="3">
        <v>7</v>
      </c>
      <c r="G68" s="3" t="s">
        <v>5176</v>
      </c>
      <c r="H68" s="3">
        <v>20</v>
      </c>
      <c r="J68" s="64">
        <f t="shared" si="6"/>
        <v>140</v>
      </c>
    </row>
    <row r="69" customHeight="1" spans="1:10">
      <c r="A69" s="3">
        <v>2017</v>
      </c>
      <c r="B69" s="3" t="s">
        <v>398</v>
      </c>
      <c r="C69" s="3" t="s">
        <v>945</v>
      </c>
      <c r="D69" s="3" t="s">
        <v>5178</v>
      </c>
      <c r="E69" s="3">
        <v>9</v>
      </c>
      <c r="F69" s="3">
        <v>2</v>
      </c>
      <c r="G69" s="3" t="s">
        <v>5176</v>
      </c>
      <c r="H69" s="3">
        <v>20</v>
      </c>
      <c r="J69" s="64">
        <f t="shared" si="6"/>
        <v>40</v>
      </c>
    </row>
    <row r="70" customHeight="1" spans="1:33">
      <c r="A70" s="132">
        <v>2019</v>
      </c>
      <c r="B70" s="132" t="s">
        <v>150</v>
      </c>
      <c r="C70" s="132" t="s">
        <v>658</v>
      </c>
      <c r="D70" s="132" t="s">
        <v>1978</v>
      </c>
      <c r="E70" s="132">
        <v>277</v>
      </c>
      <c r="F70" s="132"/>
      <c r="G70" s="132"/>
      <c r="H70" s="132"/>
      <c r="I70" s="136"/>
      <c r="J70" s="137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  <c r="AD70" s="136"/>
      <c r="AE70" s="136"/>
      <c r="AF70" s="136"/>
      <c r="AG70" s="136"/>
    </row>
    <row r="71" customHeight="1" spans="1:33">
      <c r="A71" s="132">
        <v>2019</v>
      </c>
      <c r="B71" s="132" t="s">
        <v>303</v>
      </c>
      <c r="C71" s="132" t="s">
        <v>1841</v>
      </c>
      <c r="D71" s="132" t="s">
        <v>5056</v>
      </c>
      <c r="E71" s="132">
        <v>9</v>
      </c>
      <c r="F71" s="132">
        <v>3</v>
      </c>
      <c r="G71" s="132" t="s">
        <v>4834</v>
      </c>
      <c r="H71" s="132">
        <v>20</v>
      </c>
      <c r="I71" s="136"/>
      <c r="J71" s="137">
        <f t="shared" ref="J71:J75" si="7">PRODUCT(H71*F71)</f>
        <v>60</v>
      </c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  <c r="AE71" s="136"/>
      <c r="AF71" s="136"/>
      <c r="AG71" s="136"/>
    </row>
    <row r="72" customHeight="1" spans="1:33">
      <c r="A72" s="132">
        <v>2019</v>
      </c>
      <c r="B72" s="132" t="s">
        <v>303</v>
      </c>
      <c r="C72" s="132" t="s">
        <v>1841</v>
      </c>
      <c r="D72" s="132" t="s">
        <v>5056</v>
      </c>
      <c r="E72" s="132">
        <v>10</v>
      </c>
      <c r="F72" s="132">
        <v>1</v>
      </c>
      <c r="G72" s="132" t="s">
        <v>4834</v>
      </c>
      <c r="H72" s="132">
        <v>70</v>
      </c>
      <c r="I72" s="136"/>
      <c r="J72" s="137">
        <f t="shared" si="7"/>
        <v>70</v>
      </c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  <c r="AE72" s="136"/>
      <c r="AF72" s="136"/>
      <c r="AG72" s="136"/>
    </row>
    <row r="73" customHeight="1" spans="1:33">
      <c r="A73" s="132">
        <v>2019</v>
      </c>
      <c r="B73" s="132" t="s">
        <v>5179</v>
      </c>
      <c r="C73" s="132" t="s">
        <v>1841</v>
      </c>
      <c r="D73" s="132" t="s">
        <v>5056</v>
      </c>
      <c r="E73" s="132">
        <v>9</v>
      </c>
      <c r="F73" s="132">
        <v>2</v>
      </c>
      <c r="G73" s="132" t="s">
        <v>4834</v>
      </c>
      <c r="H73" s="132">
        <v>20</v>
      </c>
      <c r="I73" s="136"/>
      <c r="J73" s="137">
        <f t="shared" si="7"/>
        <v>40</v>
      </c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136"/>
    </row>
    <row r="74" customHeight="1" spans="1:33">
      <c r="A74" s="132">
        <v>2019</v>
      </c>
      <c r="B74" s="132" t="s">
        <v>5179</v>
      </c>
      <c r="C74" s="132" t="s">
        <v>1841</v>
      </c>
      <c r="D74" s="132" t="s">
        <v>5056</v>
      </c>
      <c r="E74" s="132">
        <v>7</v>
      </c>
      <c r="F74" s="132">
        <v>1</v>
      </c>
      <c r="G74" s="132" t="s">
        <v>4834</v>
      </c>
      <c r="H74" s="132">
        <v>5</v>
      </c>
      <c r="I74" s="136"/>
      <c r="J74" s="137">
        <f t="shared" si="7"/>
        <v>5</v>
      </c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  <c r="AE74" s="136"/>
      <c r="AF74" s="136"/>
      <c r="AG74" s="136"/>
    </row>
    <row r="75" customHeight="1" spans="1:33">
      <c r="A75" s="132">
        <v>2019</v>
      </c>
      <c r="B75" s="132" t="s">
        <v>150</v>
      </c>
      <c r="C75" s="132" t="s">
        <v>1841</v>
      </c>
      <c r="D75" s="132" t="s">
        <v>137</v>
      </c>
      <c r="E75" s="132">
        <v>8</v>
      </c>
      <c r="F75" s="132">
        <v>1</v>
      </c>
      <c r="G75" s="132" t="s">
        <v>4834</v>
      </c>
      <c r="H75" s="132">
        <v>10</v>
      </c>
      <c r="I75" s="136"/>
      <c r="J75" s="137">
        <f t="shared" si="7"/>
        <v>10</v>
      </c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  <c r="AE75" s="136"/>
      <c r="AF75" s="136"/>
      <c r="AG75" s="136"/>
    </row>
    <row r="76" customHeight="1" spans="1:33">
      <c r="A76" s="132">
        <v>2019</v>
      </c>
      <c r="B76" s="132" t="s">
        <v>150</v>
      </c>
      <c r="C76" s="132" t="s">
        <v>1841</v>
      </c>
      <c r="D76" s="132"/>
      <c r="E76" s="132">
        <v>10</v>
      </c>
      <c r="F76" s="132"/>
      <c r="G76" s="132"/>
      <c r="H76" s="132"/>
      <c r="I76" s="136"/>
      <c r="J76" s="137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  <c r="AE76" s="136"/>
      <c r="AF76" s="136"/>
      <c r="AG76" s="136"/>
    </row>
    <row r="77" customHeight="1" spans="1:33">
      <c r="A77" s="132">
        <v>2019</v>
      </c>
      <c r="B77" s="132" t="s">
        <v>2512</v>
      </c>
      <c r="C77" s="132" t="s">
        <v>1841</v>
      </c>
      <c r="D77" s="132" t="s">
        <v>2171</v>
      </c>
      <c r="E77" s="132">
        <v>10</v>
      </c>
      <c r="F77" s="132"/>
      <c r="G77" s="132"/>
      <c r="H77" s="132"/>
      <c r="I77" s="136"/>
      <c r="J77" s="137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</row>
    <row r="78" customHeight="1" spans="1:33">
      <c r="A78" s="132">
        <v>2019</v>
      </c>
      <c r="B78" s="132" t="s">
        <v>150</v>
      </c>
      <c r="C78" s="132" t="s">
        <v>1841</v>
      </c>
      <c r="D78" s="132" t="s">
        <v>5056</v>
      </c>
      <c r="E78" s="132">
        <v>9</v>
      </c>
      <c r="F78" s="132">
        <v>1</v>
      </c>
      <c r="G78" s="132" t="s">
        <v>4834</v>
      </c>
      <c r="H78" s="132">
        <v>10</v>
      </c>
      <c r="I78" s="136"/>
      <c r="J78" s="137">
        <f t="shared" ref="J78:J89" si="8">PRODUCT(H78*F78)</f>
        <v>10</v>
      </c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  <c r="AE78" s="136"/>
      <c r="AF78" s="136"/>
      <c r="AG78" s="136"/>
    </row>
    <row r="79" customHeight="1" spans="1:10">
      <c r="A79" s="59">
        <v>2020</v>
      </c>
      <c r="B79" s="59" t="s">
        <v>1016</v>
      </c>
      <c r="C79" s="59" t="s">
        <v>1003</v>
      </c>
      <c r="D79" s="59" t="s">
        <v>5056</v>
      </c>
      <c r="E79" s="59">
        <v>9</v>
      </c>
      <c r="F79" s="3">
        <v>13</v>
      </c>
      <c r="G79" s="3" t="s">
        <v>4769</v>
      </c>
      <c r="H79" s="3">
        <v>10</v>
      </c>
      <c r="J79" s="64">
        <f t="shared" si="8"/>
        <v>130</v>
      </c>
    </row>
    <row r="80" customHeight="1" spans="1:10">
      <c r="A80" s="59">
        <v>2020</v>
      </c>
      <c r="B80" s="59" t="s">
        <v>1016</v>
      </c>
      <c r="C80" s="59" t="s">
        <v>1003</v>
      </c>
      <c r="D80" s="59" t="s">
        <v>5056</v>
      </c>
      <c r="E80" s="59">
        <v>10</v>
      </c>
      <c r="F80" s="3">
        <v>16</v>
      </c>
      <c r="G80" s="3" t="s">
        <v>4769</v>
      </c>
      <c r="H80" s="3">
        <v>25</v>
      </c>
      <c r="J80" s="64">
        <f t="shared" si="8"/>
        <v>400</v>
      </c>
    </row>
    <row r="81" customHeight="1" spans="1:10">
      <c r="A81" s="59">
        <v>2020</v>
      </c>
      <c r="B81" s="59" t="s">
        <v>1016</v>
      </c>
      <c r="C81" s="59" t="s">
        <v>1003</v>
      </c>
      <c r="D81" s="59" t="s">
        <v>5056</v>
      </c>
      <c r="E81" s="59">
        <v>7</v>
      </c>
      <c r="F81" s="3">
        <v>1</v>
      </c>
      <c r="G81" s="3" t="s">
        <v>4769</v>
      </c>
      <c r="H81" s="3">
        <v>5</v>
      </c>
      <c r="J81" s="64">
        <f t="shared" si="8"/>
        <v>5</v>
      </c>
    </row>
    <row r="82" customHeight="1" spans="1:10">
      <c r="A82" s="59">
        <v>2020</v>
      </c>
      <c r="B82" s="59" t="s">
        <v>1016</v>
      </c>
      <c r="C82" s="59" t="s">
        <v>1003</v>
      </c>
      <c r="D82" s="59" t="s">
        <v>5056</v>
      </c>
      <c r="E82" s="59">
        <v>5</v>
      </c>
      <c r="F82" s="3">
        <v>1</v>
      </c>
      <c r="G82" s="3" t="s">
        <v>4769</v>
      </c>
      <c r="H82" s="3">
        <v>2</v>
      </c>
      <c r="J82" s="64">
        <f t="shared" si="8"/>
        <v>2</v>
      </c>
    </row>
    <row r="83" customHeight="1" spans="1:10">
      <c r="A83" s="132">
        <v>2020</v>
      </c>
      <c r="B83" s="132" t="s">
        <v>398</v>
      </c>
      <c r="C83" s="132" t="s">
        <v>1003</v>
      </c>
      <c r="D83" s="132" t="s">
        <v>5056</v>
      </c>
      <c r="E83" s="132">
        <v>10</v>
      </c>
      <c r="F83" s="3">
        <v>1</v>
      </c>
      <c r="G83" s="3" t="s">
        <v>4769</v>
      </c>
      <c r="H83" s="3">
        <v>26</v>
      </c>
      <c r="J83" s="64">
        <f t="shared" si="8"/>
        <v>26</v>
      </c>
    </row>
    <row r="84" customHeight="1" spans="1:10">
      <c r="A84" s="59">
        <v>2020</v>
      </c>
      <c r="B84" s="59" t="s">
        <v>1016</v>
      </c>
      <c r="C84" s="59" t="s">
        <v>5180</v>
      </c>
      <c r="D84" s="59" t="s">
        <v>5056</v>
      </c>
      <c r="E84" s="59">
        <v>9</v>
      </c>
      <c r="F84" s="3">
        <v>3</v>
      </c>
      <c r="G84" s="3" t="s">
        <v>4769</v>
      </c>
      <c r="H84" s="3">
        <v>10</v>
      </c>
      <c r="J84" s="64">
        <f t="shared" si="8"/>
        <v>30</v>
      </c>
    </row>
    <row r="85" customHeight="1" spans="1:10">
      <c r="A85" s="59">
        <v>2020</v>
      </c>
      <c r="B85" s="59" t="s">
        <v>1016</v>
      </c>
      <c r="C85" s="59" t="s">
        <v>5180</v>
      </c>
      <c r="D85" s="59" t="s">
        <v>5056</v>
      </c>
      <c r="E85" s="59">
        <v>10</v>
      </c>
      <c r="F85" s="3">
        <v>6</v>
      </c>
      <c r="G85" s="3" t="s">
        <v>4769</v>
      </c>
      <c r="H85" s="3">
        <v>30</v>
      </c>
      <c r="J85" s="64">
        <f t="shared" si="8"/>
        <v>180</v>
      </c>
    </row>
    <row r="86" customHeight="1" spans="1:33">
      <c r="A86" s="132">
        <v>2020</v>
      </c>
      <c r="B86" s="132" t="s">
        <v>970</v>
      </c>
      <c r="C86" s="132" t="s">
        <v>1645</v>
      </c>
      <c r="D86" s="132" t="s">
        <v>1647</v>
      </c>
      <c r="E86" s="132">
        <v>10</v>
      </c>
      <c r="F86" s="132">
        <v>1</v>
      </c>
      <c r="G86" s="132" t="s">
        <v>4769</v>
      </c>
      <c r="H86" s="132">
        <v>100</v>
      </c>
      <c r="I86" s="136"/>
      <c r="J86" s="137">
        <f t="shared" si="8"/>
        <v>100</v>
      </c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</row>
    <row r="87" customHeight="1" spans="1:10">
      <c r="A87" s="66">
        <v>2018</v>
      </c>
      <c r="B87" s="66" t="s">
        <v>1156</v>
      </c>
      <c r="C87" s="66" t="s">
        <v>1643</v>
      </c>
      <c r="D87" s="66" t="s">
        <v>5181</v>
      </c>
      <c r="E87" s="66">
        <v>10</v>
      </c>
      <c r="F87" s="3">
        <v>1</v>
      </c>
      <c r="G87" s="3" t="s">
        <v>4769</v>
      </c>
      <c r="H87" s="3">
        <v>120</v>
      </c>
      <c r="J87" s="64">
        <f t="shared" si="8"/>
        <v>120</v>
      </c>
    </row>
    <row r="88" customHeight="1" spans="1:10">
      <c r="A88" s="66">
        <v>2020</v>
      </c>
      <c r="B88" s="66" t="s">
        <v>970</v>
      </c>
      <c r="C88" s="66" t="s">
        <v>5180</v>
      </c>
      <c r="D88" s="66" t="s">
        <v>1170</v>
      </c>
      <c r="E88" s="66">
        <v>9</v>
      </c>
      <c r="F88" s="3">
        <v>1</v>
      </c>
      <c r="G88" s="3" t="s">
        <v>4769</v>
      </c>
      <c r="H88" s="3">
        <v>15</v>
      </c>
      <c r="J88" s="64">
        <f t="shared" si="8"/>
        <v>15</v>
      </c>
    </row>
    <row r="89" customHeight="1" spans="1:10">
      <c r="A89" s="66">
        <v>2020</v>
      </c>
      <c r="B89" s="66" t="s">
        <v>970</v>
      </c>
      <c r="C89" s="66" t="s">
        <v>5180</v>
      </c>
      <c r="D89" s="66" t="s">
        <v>1170</v>
      </c>
      <c r="E89" s="66">
        <v>10</v>
      </c>
      <c r="F89" s="3">
        <v>1</v>
      </c>
      <c r="G89" s="3" t="s">
        <v>4769</v>
      </c>
      <c r="H89" s="3">
        <v>25</v>
      </c>
      <c r="J89" s="64">
        <f t="shared" si="8"/>
        <v>25</v>
      </c>
    </row>
    <row r="90" customHeight="1" spans="1:7">
      <c r="A90" s="3">
        <v>2020</v>
      </c>
      <c r="B90" s="3" t="s">
        <v>861</v>
      </c>
      <c r="C90" s="3" t="s">
        <v>3532</v>
      </c>
      <c r="D90" s="3" t="s">
        <v>1456</v>
      </c>
      <c r="E90" s="3">
        <v>9</v>
      </c>
      <c r="F90" s="3">
        <v>1</v>
      </c>
      <c r="G90" s="3" t="s">
        <v>4769</v>
      </c>
    </row>
    <row r="91" customHeight="1" spans="1:10">
      <c r="A91" s="59">
        <v>2019</v>
      </c>
      <c r="B91" s="59" t="s">
        <v>72</v>
      </c>
      <c r="C91" s="59" t="s">
        <v>1778</v>
      </c>
      <c r="D91" s="59" t="s">
        <v>2080</v>
      </c>
      <c r="E91" s="59">
        <v>10</v>
      </c>
      <c r="F91" s="3">
        <v>2</v>
      </c>
      <c r="G91" s="3" t="s">
        <v>4834</v>
      </c>
      <c r="H91" s="3">
        <v>50</v>
      </c>
      <c r="J91" s="64">
        <f t="shared" ref="J91:J94" si="9">PRODUCT(H91*F91)</f>
        <v>100</v>
      </c>
    </row>
    <row r="92" customHeight="1" spans="1:33">
      <c r="A92" s="132">
        <v>2018</v>
      </c>
      <c r="B92" s="132" t="s">
        <v>398</v>
      </c>
      <c r="C92" s="132" t="s">
        <v>2061</v>
      </c>
      <c r="D92" s="132" t="s">
        <v>5182</v>
      </c>
      <c r="E92" s="132">
        <v>9</v>
      </c>
      <c r="F92" s="132">
        <v>1</v>
      </c>
      <c r="G92" s="132" t="s">
        <v>4834</v>
      </c>
      <c r="H92" s="132">
        <v>20</v>
      </c>
      <c r="I92" s="136"/>
      <c r="J92" s="137">
        <f t="shared" si="9"/>
        <v>20</v>
      </c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  <c r="AA92" s="136"/>
      <c r="AB92" s="136"/>
      <c r="AC92" s="136"/>
      <c r="AD92" s="136"/>
      <c r="AE92" s="136"/>
      <c r="AF92" s="136"/>
      <c r="AG92" s="136"/>
    </row>
    <row r="93" customHeight="1" spans="1:33">
      <c r="A93" s="132">
        <v>2019</v>
      </c>
      <c r="B93" s="132" t="s">
        <v>68</v>
      </c>
      <c r="C93" s="132" t="s">
        <v>658</v>
      </c>
      <c r="D93" s="132" t="s">
        <v>70</v>
      </c>
      <c r="E93" s="132">
        <v>10</v>
      </c>
      <c r="F93" s="132">
        <v>1</v>
      </c>
      <c r="G93" s="132" t="s">
        <v>4834</v>
      </c>
      <c r="H93" s="132">
        <v>40</v>
      </c>
      <c r="I93" s="136"/>
      <c r="J93" s="137">
        <f t="shared" si="9"/>
        <v>40</v>
      </c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Z93" s="136"/>
      <c r="AA93" s="136"/>
      <c r="AB93" s="136"/>
      <c r="AC93" s="136"/>
      <c r="AD93" s="136"/>
      <c r="AE93" s="136"/>
      <c r="AF93" s="136"/>
      <c r="AG93" s="136"/>
    </row>
    <row r="94" customHeight="1" spans="1:10">
      <c r="A94" s="3">
        <v>2019</v>
      </c>
      <c r="B94" s="3" t="s">
        <v>150</v>
      </c>
      <c r="C94" s="3" t="s">
        <v>1778</v>
      </c>
      <c r="D94" s="3" t="s">
        <v>137</v>
      </c>
      <c r="E94" s="3">
        <v>8.5</v>
      </c>
      <c r="F94" s="3">
        <v>1</v>
      </c>
      <c r="G94" s="3" t="s">
        <v>4834</v>
      </c>
      <c r="H94" s="3">
        <v>10</v>
      </c>
      <c r="J94" s="64">
        <f t="shared" si="9"/>
        <v>10</v>
      </c>
    </row>
    <row r="95" customHeight="1" spans="1:33">
      <c r="A95" s="132">
        <v>2019</v>
      </c>
      <c r="B95" s="132" t="s">
        <v>68</v>
      </c>
      <c r="C95" s="132" t="s">
        <v>1778</v>
      </c>
      <c r="D95" s="132" t="s">
        <v>108</v>
      </c>
      <c r="E95" s="132" t="s">
        <v>40</v>
      </c>
      <c r="F95" s="132"/>
      <c r="G95" s="132"/>
      <c r="H95" s="132"/>
      <c r="I95" s="136"/>
      <c r="J95" s="137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</row>
    <row r="96" customHeight="1" spans="1:10">
      <c r="A96" s="3">
        <v>2019</v>
      </c>
      <c r="B96" s="3" t="s">
        <v>150</v>
      </c>
      <c r="C96" s="3" t="s">
        <v>1778</v>
      </c>
      <c r="D96" s="3" t="s">
        <v>5056</v>
      </c>
      <c r="E96" s="3">
        <v>9</v>
      </c>
      <c r="F96" s="3">
        <v>4</v>
      </c>
      <c r="G96" s="3" t="s">
        <v>4834</v>
      </c>
      <c r="H96" s="3">
        <v>20</v>
      </c>
      <c r="J96" s="64">
        <f t="shared" ref="J96:J103" si="10">PRODUCT(H96*F96)</f>
        <v>80</v>
      </c>
    </row>
    <row r="97" customHeight="1" spans="1:10">
      <c r="A97" s="66">
        <v>2019</v>
      </c>
      <c r="B97" s="66" t="s">
        <v>398</v>
      </c>
      <c r="C97" s="66" t="s">
        <v>2716</v>
      </c>
      <c r="D97" s="66" t="s">
        <v>2470</v>
      </c>
      <c r="E97" s="66">
        <v>9</v>
      </c>
      <c r="F97" s="3">
        <v>5</v>
      </c>
      <c r="G97" s="3" t="s">
        <v>4834</v>
      </c>
      <c r="H97" s="3">
        <v>20</v>
      </c>
      <c r="J97" s="64">
        <f t="shared" si="10"/>
        <v>100</v>
      </c>
    </row>
    <row r="98" customHeight="1" spans="1:10">
      <c r="A98" s="59">
        <v>2019</v>
      </c>
      <c r="B98" s="59" t="s">
        <v>398</v>
      </c>
      <c r="C98" s="59" t="s">
        <v>2716</v>
      </c>
      <c r="D98" s="59" t="s">
        <v>5056</v>
      </c>
      <c r="E98" s="59">
        <v>9</v>
      </c>
      <c r="F98" s="3">
        <v>2</v>
      </c>
      <c r="G98" s="3" t="s">
        <v>4834</v>
      </c>
      <c r="H98" s="3">
        <v>15</v>
      </c>
      <c r="J98" s="64">
        <f t="shared" si="10"/>
        <v>30</v>
      </c>
    </row>
    <row r="99" customHeight="1" spans="1:10">
      <c r="A99" s="66">
        <v>2019</v>
      </c>
      <c r="B99" s="66" t="s">
        <v>398</v>
      </c>
      <c r="C99" s="66" t="s">
        <v>2716</v>
      </c>
      <c r="D99" s="66" t="s">
        <v>2470</v>
      </c>
      <c r="E99" s="66">
        <v>7</v>
      </c>
      <c r="F99" s="3">
        <v>1</v>
      </c>
      <c r="G99" s="3" t="s">
        <v>4834</v>
      </c>
      <c r="H99" s="3">
        <v>5</v>
      </c>
      <c r="J99" s="64">
        <f t="shared" si="10"/>
        <v>5</v>
      </c>
    </row>
    <row r="100" customHeight="1" spans="1:33">
      <c r="A100" s="132">
        <v>2019</v>
      </c>
      <c r="B100" s="132" t="s">
        <v>150</v>
      </c>
      <c r="C100" s="132" t="s">
        <v>1841</v>
      </c>
      <c r="D100" s="136"/>
      <c r="E100" s="132">
        <v>10</v>
      </c>
      <c r="F100" s="132">
        <v>1</v>
      </c>
      <c r="G100" s="132" t="s">
        <v>4834</v>
      </c>
      <c r="H100" s="132">
        <v>15</v>
      </c>
      <c r="I100" s="136"/>
      <c r="J100" s="137">
        <f t="shared" si="10"/>
        <v>15</v>
      </c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36"/>
      <c r="AC100" s="136"/>
      <c r="AD100" s="136"/>
      <c r="AE100" s="136"/>
      <c r="AF100" s="136"/>
      <c r="AG100" s="136"/>
    </row>
    <row r="101" customHeight="1" spans="1:10">
      <c r="A101" s="59">
        <v>2020</v>
      </c>
      <c r="B101" s="59" t="s">
        <v>398</v>
      </c>
      <c r="C101" s="59" t="s">
        <v>110</v>
      </c>
      <c r="D101" s="59" t="s">
        <v>923</v>
      </c>
      <c r="E101" s="59" t="s">
        <v>5183</v>
      </c>
      <c r="F101" s="3">
        <v>1</v>
      </c>
      <c r="G101" s="3" t="s">
        <v>5176</v>
      </c>
      <c r="H101" s="3">
        <v>900</v>
      </c>
      <c r="J101" s="64">
        <f t="shared" si="10"/>
        <v>900</v>
      </c>
    </row>
    <row r="102" customHeight="1" spans="1:10">
      <c r="A102" s="3">
        <v>2013</v>
      </c>
      <c r="B102" s="3" t="s">
        <v>2654</v>
      </c>
      <c r="C102" s="3" t="s">
        <v>2480</v>
      </c>
      <c r="D102" s="3" t="s">
        <v>1136</v>
      </c>
      <c r="E102" s="3" t="s">
        <v>146</v>
      </c>
      <c r="F102" s="3">
        <v>1</v>
      </c>
      <c r="G102" s="3" t="s">
        <v>4834</v>
      </c>
      <c r="H102" s="3">
        <v>1000</v>
      </c>
      <c r="J102" s="64">
        <f t="shared" si="10"/>
        <v>1000</v>
      </c>
    </row>
    <row r="103" customHeight="1" spans="1:10">
      <c r="A103" s="3">
        <v>2017</v>
      </c>
      <c r="B103" s="3" t="s">
        <v>5184</v>
      </c>
      <c r="C103" s="3" t="s">
        <v>2518</v>
      </c>
      <c r="D103" s="3" t="s">
        <v>5185</v>
      </c>
      <c r="E103" s="3">
        <v>9</v>
      </c>
      <c r="F103" s="3">
        <v>1</v>
      </c>
      <c r="G103" s="3" t="s">
        <v>4834</v>
      </c>
      <c r="H103" s="3">
        <v>800</v>
      </c>
      <c r="J103" s="64">
        <f t="shared" si="10"/>
        <v>800</v>
      </c>
    </row>
    <row r="104" customHeight="1" spans="1:10">
      <c r="A104" s="3">
        <v>2000</v>
      </c>
      <c r="B104" s="3" t="s">
        <v>1729</v>
      </c>
      <c r="C104" s="3" t="s">
        <v>1730</v>
      </c>
      <c r="D104" s="3" t="s">
        <v>5186</v>
      </c>
      <c r="E104" s="3">
        <v>8</v>
      </c>
      <c r="F104" s="3">
        <v>1</v>
      </c>
      <c r="G104" s="3" t="s">
        <v>4769</v>
      </c>
      <c r="J104" s="3">
        <v>100</v>
      </c>
    </row>
    <row r="105" customHeight="1" spans="1:10">
      <c r="A105" s="3">
        <v>2019</v>
      </c>
      <c r="B105" s="3" t="s">
        <v>72</v>
      </c>
      <c r="C105" s="3" t="s">
        <v>1778</v>
      </c>
      <c r="E105" s="3" t="s">
        <v>1140</v>
      </c>
      <c r="F105" s="3">
        <v>1</v>
      </c>
      <c r="G105" s="140" t="s">
        <v>4834</v>
      </c>
      <c r="H105" s="106"/>
      <c r="J105" s="3">
        <v>100</v>
      </c>
    </row>
    <row r="106" customHeight="1" spans="1:33">
      <c r="A106" s="132">
        <v>2018</v>
      </c>
      <c r="B106" s="132" t="s">
        <v>131</v>
      </c>
      <c r="C106" s="132" t="s">
        <v>1969</v>
      </c>
      <c r="D106" s="136"/>
      <c r="E106" s="132" t="s">
        <v>14</v>
      </c>
      <c r="F106" s="136"/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  <c r="AA106" s="136"/>
      <c r="AB106" s="136"/>
      <c r="AC106" s="136"/>
      <c r="AD106" s="136"/>
      <c r="AE106" s="136"/>
      <c r="AF106" s="136"/>
      <c r="AG106" s="136"/>
    </row>
    <row r="107" customHeight="1" spans="1:33">
      <c r="A107" s="132">
        <v>2018</v>
      </c>
      <c r="B107" s="132" t="s">
        <v>72</v>
      </c>
      <c r="C107" s="132" t="s">
        <v>1969</v>
      </c>
      <c r="D107" s="136"/>
      <c r="E107" s="132" t="s">
        <v>40</v>
      </c>
      <c r="F107" s="132">
        <v>2</v>
      </c>
      <c r="G107" s="136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  <c r="AB107" s="136"/>
      <c r="AC107" s="136"/>
      <c r="AD107" s="136"/>
      <c r="AE107" s="136"/>
      <c r="AF107" s="136"/>
      <c r="AG107" s="136"/>
    </row>
    <row r="109" customHeight="1" spans="1:10">
      <c r="A109" s="3">
        <v>2020</v>
      </c>
      <c r="B109" s="3" t="s">
        <v>970</v>
      </c>
      <c r="C109" s="3" t="s">
        <v>1609</v>
      </c>
      <c r="E109" s="3" t="s">
        <v>5187</v>
      </c>
      <c r="F109" s="3">
        <v>3</v>
      </c>
      <c r="G109" s="3" t="s">
        <v>3770</v>
      </c>
      <c r="I109" s="1"/>
      <c r="J109" s="1"/>
    </row>
    <row r="110" customHeight="1" spans="1:33">
      <c r="A110" s="132">
        <v>2019</v>
      </c>
      <c r="B110" s="132" t="s">
        <v>72</v>
      </c>
      <c r="C110" s="132" t="s">
        <v>2442</v>
      </c>
      <c r="D110" s="136"/>
      <c r="E110" s="132" t="s">
        <v>14</v>
      </c>
      <c r="F110" s="132">
        <v>1</v>
      </c>
      <c r="G110" s="141" t="s">
        <v>4765</v>
      </c>
      <c r="H110" s="136"/>
      <c r="I110" s="145"/>
      <c r="J110" s="145">
        <v>200</v>
      </c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36"/>
      <c r="AC110" s="136"/>
      <c r="AD110" s="136"/>
      <c r="AE110" s="136"/>
      <c r="AF110" s="136"/>
      <c r="AG110" s="136"/>
    </row>
    <row r="111" customHeight="1" spans="1:10">
      <c r="A111" s="140">
        <v>2016</v>
      </c>
      <c r="B111" s="140" t="s">
        <v>2658</v>
      </c>
      <c r="C111" s="140" t="s">
        <v>1787</v>
      </c>
      <c r="D111" s="140" t="s">
        <v>5188</v>
      </c>
      <c r="E111" s="140" t="s">
        <v>27</v>
      </c>
      <c r="F111" s="140">
        <v>1</v>
      </c>
      <c r="G111" s="142" t="s">
        <v>4765</v>
      </c>
      <c r="I111" s="1"/>
      <c r="J111" s="1"/>
    </row>
    <row r="112" customHeight="1" spans="1:10">
      <c r="A112" s="140">
        <v>2021</v>
      </c>
      <c r="B112" s="140" t="s">
        <v>918</v>
      </c>
      <c r="C112" s="140" t="s">
        <v>29</v>
      </c>
      <c r="D112" s="140" t="s">
        <v>920</v>
      </c>
      <c r="E112" s="140" t="s">
        <v>27</v>
      </c>
      <c r="F112" s="143"/>
      <c r="G112" s="140"/>
      <c r="I112" s="3" t="s">
        <v>3769</v>
      </c>
      <c r="J112" s="1"/>
    </row>
    <row r="113" customHeight="1" spans="1:33">
      <c r="A113" s="140">
        <v>2020</v>
      </c>
      <c r="B113" s="140" t="s">
        <v>131</v>
      </c>
      <c r="C113" s="140" t="s">
        <v>115</v>
      </c>
      <c r="D113" s="143"/>
      <c r="E113" s="140" t="s">
        <v>277</v>
      </c>
      <c r="F113" s="140">
        <v>317</v>
      </c>
      <c r="G113" s="140">
        <v>7830717</v>
      </c>
      <c r="H113" s="143"/>
      <c r="I113" s="146"/>
      <c r="J113" s="146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</row>
    <row r="114" customHeight="1" spans="1:33">
      <c r="A114" s="140">
        <v>2020</v>
      </c>
      <c r="B114" s="140" t="s">
        <v>131</v>
      </c>
      <c r="C114" s="140" t="s">
        <v>115</v>
      </c>
      <c r="D114" s="143"/>
      <c r="E114" s="140" t="s">
        <v>277</v>
      </c>
      <c r="F114" s="140">
        <v>317</v>
      </c>
      <c r="G114" s="140">
        <v>2206836</v>
      </c>
      <c r="H114" s="143"/>
      <c r="I114" s="146"/>
      <c r="J114" s="146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</row>
    <row r="115" customHeight="1" spans="1:33">
      <c r="A115" s="140">
        <v>2020</v>
      </c>
      <c r="B115" s="140" t="s">
        <v>131</v>
      </c>
      <c r="C115" s="140" t="s">
        <v>115</v>
      </c>
      <c r="D115" s="143"/>
      <c r="E115" s="140" t="s">
        <v>146</v>
      </c>
      <c r="F115" s="140">
        <v>317</v>
      </c>
      <c r="G115" s="144" t="s">
        <v>157</v>
      </c>
      <c r="H115" s="143"/>
      <c r="I115" s="146"/>
      <c r="J115" s="146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</row>
    <row r="116" customHeight="1" spans="1:33">
      <c r="A116" s="140">
        <v>2020</v>
      </c>
      <c r="B116" s="140" t="s">
        <v>131</v>
      </c>
      <c r="C116" s="140" t="s">
        <v>115</v>
      </c>
      <c r="D116" s="143"/>
      <c r="E116" s="140" t="s">
        <v>277</v>
      </c>
      <c r="F116" s="140">
        <v>317</v>
      </c>
      <c r="G116" s="140">
        <v>4218615</v>
      </c>
      <c r="H116" s="143"/>
      <c r="I116" s="146"/>
      <c r="J116" s="146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</row>
    <row r="117" customHeight="1" spans="1:33">
      <c r="A117" s="140">
        <v>2020</v>
      </c>
      <c r="B117" s="140" t="s">
        <v>131</v>
      </c>
      <c r="C117" s="140" t="s">
        <v>115</v>
      </c>
      <c r="D117" s="143"/>
      <c r="E117" s="140" t="s">
        <v>146</v>
      </c>
      <c r="F117" s="140">
        <v>317</v>
      </c>
      <c r="G117" s="140">
        <v>2730863</v>
      </c>
      <c r="H117" s="143"/>
      <c r="I117" s="146"/>
      <c r="J117" s="146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</row>
    <row r="118" customHeight="1" spans="1:33">
      <c r="A118" s="140">
        <v>2020</v>
      </c>
      <c r="B118" s="140" t="s">
        <v>131</v>
      </c>
      <c r="C118" s="140" t="s">
        <v>115</v>
      </c>
      <c r="D118" s="143"/>
      <c r="E118" s="140" t="s">
        <v>146</v>
      </c>
      <c r="F118" s="140">
        <v>317</v>
      </c>
      <c r="G118" s="140">
        <v>2411526</v>
      </c>
      <c r="H118" s="143"/>
      <c r="I118" s="146"/>
      <c r="J118" s="146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</row>
    <row r="119" customHeight="1" spans="1:33">
      <c r="A119" s="140">
        <v>2020</v>
      </c>
      <c r="B119" s="140" t="s">
        <v>131</v>
      </c>
      <c r="C119" s="140" t="s">
        <v>115</v>
      </c>
      <c r="D119" s="143"/>
      <c r="E119" s="140" t="s">
        <v>277</v>
      </c>
      <c r="F119" s="140">
        <v>317</v>
      </c>
      <c r="G119" s="140">
        <v>7026036</v>
      </c>
      <c r="H119" s="143"/>
      <c r="I119" s="146"/>
      <c r="J119" s="146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</row>
    <row r="120" customHeight="1" spans="1:33">
      <c r="A120" s="140">
        <v>2019</v>
      </c>
      <c r="B120" s="140" t="s">
        <v>72</v>
      </c>
      <c r="C120" s="140" t="s">
        <v>2442</v>
      </c>
      <c r="D120" s="140" t="s">
        <v>2080</v>
      </c>
      <c r="E120" s="140" t="s">
        <v>277</v>
      </c>
      <c r="F120" s="140">
        <v>2</v>
      </c>
      <c r="G120" s="140">
        <v>8866107</v>
      </c>
      <c r="H120" s="143"/>
      <c r="I120" s="146"/>
      <c r="J120" s="146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</row>
    <row r="121" customHeight="1" spans="1:33">
      <c r="A121" s="140">
        <v>2020</v>
      </c>
      <c r="B121" s="140" t="s">
        <v>131</v>
      </c>
      <c r="C121" s="140" t="s">
        <v>115</v>
      </c>
      <c r="D121" s="143"/>
      <c r="E121" s="140" t="s">
        <v>277</v>
      </c>
      <c r="F121" s="140">
        <v>317</v>
      </c>
      <c r="G121" s="140">
        <v>7866832</v>
      </c>
      <c r="H121" s="143"/>
      <c r="I121" s="146"/>
      <c r="J121" s="146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</row>
    <row r="122" customHeight="1" spans="1:33">
      <c r="A122" s="140">
        <v>2020</v>
      </c>
      <c r="B122" s="140" t="s">
        <v>131</v>
      </c>
      <c r="C122" s="140" t="s">
        <v>115</v>
      </c>
      <c r="D122" s="143"/>
      <c r="E122" s="140" t="s">
        <v>277</v>
      </c>
      <c r="F122" s="140">
        <v>317</v>
      </c>
      <c r="G122" s="140">
        <v>1435556</v>
      </c>
      <c r="H122" s="143"/>
      <c r="I122" s="146"/>
      <c r="J122" s="146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</row>
    <row r="123" customHeight="1" spans="1:33">
      <c r="A123" s="140">
        <v>2020</v>
      </c>
      <c r="B123" s="140" t="s">
        <v>131</v>
      </c>
      <c r="C123" s="140" t="s">
        <v>115</v>
      </c>
      <c r="D123" s="143"/>
      <c r="E123" s="140" t="s">
        <v>147</v>
      </c>
      <c r="F123" s="140">
        <v>317</v>
      </c>
      <c r="G123" s="140">
        <v>4132124</v>
      </c>
      <c r="H123" s="143"/>
      <c r="I123" s="146"/>
      <c r="J123" s="146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</row>
    <row r="124" customHeight="1" spans="1:33">
      <c r="A124" s="140">
        <v>2020</v>
      </c>
      <c r="B124" s="140" t="s">
        <v>131</v>
      </c>
      <c r="C124" s="140" t="s">
        <v>115</v>
      </c>
      <c r="D124" s="143"/>
      <c r="E124" s="140" t="s">
        <v>277</v>
      </c>
      <c r="F124" s="140">
        <v>317</v>
      </c>
      <c r="G124" s="144" t="s">
        <v>388</v>
      </c>
      <c r="H124" s="143"/>
      <c r="I124" s="146"/>
      <c r="J124" s="146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</row>
    <row r="125" customHeight="1" spans="1:33">
      <c r="A125" s="140">
        <v>2019</v>
      </c>
      <c r="B125" s="140" t="s">
        <v>398</v>
      </c>
      <c r="C125" s="140" t="s">
        <v>2716</v>
      </c>
      <c r="D125" s="140" t="s">
        <v>2470</v>
      </c>
      <c r="E125" s="140" t="s">
        <v>277</v>
      </c>
      <c r="F125" s="140">
        <v>180</v>
      </c>
      <c r="G125" s="140">
        <v>7072113</v>
      </c>
      <c r="H125" s="143"/>
      <c r="I125" s="146"/>
      <c r="J125" s="146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</row>
    <row r="126" customHeight="1" spans="1:33">
      <c r="A126" s="140">
        <v>2020</v>
      </c>
      <c r="B126" s="140" t="s">
        <v>131</v>
      </c>
      <c r="C126" s="140" t="s">
        <v>115</v>
      </c>
      <c r="D126" s="143"/>
      <c r="E126" s="140" t="s">
        <v>277</v>
      </c>
      <c r="F126" s="140">
        <v>317</v>
      </c>
      <c r="G126" s="140">
        <v>4713532</v>
      </c>
      <c r="H126" s="143"/>
      <c r="I126" s="146"/>
      <c r="J126" s="146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143"/>
    </row>
    <row r="127" customHeight="1" spans="1:33">
      <c r="A127" s="140">
        <v>2020</v>
      </c>
      <c r="B127" s="140" t="s">
        <v>131</v>
      </c>
      <c r="C127" s="140" t="s">
        <v>115</v>
      </c>
      <c r="D127" s="143"/>
      <c r="E127" s="140" t="s">
        <v>281</v>
      </c>
      <c r="F127" s="140">
        <v>317</v>
      </c>
      <c r="G127" s="140">
        <v>7828245</v>
      </c>
      <c r="H127" s="143"/>
      <c r="I127" s="146"/>
      <c r="J127" s="146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</row>
    <row r="128" customHeight="1" spans="1:33">
      <c r="A128" s="140">
        <v>2020</v>
      </c>
      <c r="B128" s="140" t="s">
        <v>131</v>
      </c>
      <c r="C128" s="140" t="s">
        <v>115</v>
      </c>
      <c r="D128" s="143"/>
      <c r="E128" s="140" t="s">
        <v>147</v>
      </c>
      <c r="F128" s="140">
        <v>317</v>
      </c>
      <c r="G128" s="140">
        <v>3422447</v>
      </c>
      <c r="H128" s="143"/>
      <c r="I128" s="146"/>
      <c r="J128" s="146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</row>
    <row r="129" customHeight="1" spans="1:33">
      <c r="A129" s="140">
        <v>2020</v>
      </c>
      <c r="B129" s="140" t="s">
        <v>131</v>
      </c>
      <c r="C129" s="140" t="s">
        <v>115</v>
      </c>
      <c r="D129" s="143"/>
      <c r="E129" s="140" t="s">
        <v>277</v>
      </c>
      <c r="F129" s="140">
        <v>317</v>
      </c>
      <c r="G129" s="140">
        <v>1274585</v>
      </c>
      <c r="H129" s="143"/>
      <c r="I129" s="146"/>
      <c r="J129" s="146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</row>
    <row r="130" customHeight="1" spans="1:33">
      <c r="A130" s="140">
        <v>2020</v>
      </c>
      <c r="B130" s="140" t="s">
        <v>131</v>
      </c>
      <c r="C130" s="140" t="s">
        <v>115</v>
      </c>
      <c r="D130" s="143"/>
      <c r="E130" s="140" t="s">
        <v>146</v>
      </c>
      <c r="F130" s="140">
        <v>317</v>
      </c>
      <c r="G130" s="140">
        <v>3076354</v>
      </c>
      <c r="H130" s="143"/>
      <c r="I130" s="146"/>
      <c r="J130" s="146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</row>
    <row r="131" customHeight="1" spans="1:33">
      <c r="A131" s="140">
        <v>2020</v>
      </c>
      <c r="B131" s="140" t="s">
        <v>68</v>
      </c>
      <c r="C131" s="140" t="s">
        <v>83</v>
      </c>
      <c r="D131" s="140" t="s">
        <v>431</v>
      </c>
      <c r="E131" s="140" t="s">
        <v>277</v>
      </c>
      <c r="F131" s="140">
        <v>261</v>
      </c>
      <c r="G131" s="140">
        <v>3621585</v>
      </c>
      <c r="H131" s="143"/>
      <c r="I131" s="146"/>
      <c r="J131" s="146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</row>
    <row r="132" customHeight="1" spans="1:33">
      <c r="A132" s="140">
        <v>2020</v>
      </c>
      <c r="B132" s="140" t="s">
        <v>131</v>
      </c>
      <c r="C132" s="140" t="s">
        <v>115</v>
      </c>
      <c r="D132" s="143"/>
      <c r="E132" s="140" t="s">
        <v>281</v>
      </c>
      <c r="F132" s="144" t="s">
        <v>650</v>
      </c>
      <c r="G132" s="144" t="s">
        <v>649</v>
      </c>
      <c r="H132" s="143"/>
      <c r="I132" s="146"/>
      <c r="J132" s="146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</row>
    <row r="133" customHeight="1" spans="1:33">
      <c r="A133" s="140">
        <v>2020</v>
      </c>
      <c r="B133" s="140" t="s">
        <v>131</v>
      </c>
      <c r="C133" s="140" t="s">
        <v>115</v>
      </c>
      <c r="D133" s="143"/>
      <c r="E133" s="140" t="s">
        <v>281</v>
      </c>
      <c r="F133" s="140">
        <v>317</v>
      </c>
      <c r="G133" s="140">
        <v>3424880</v>
      </c>
      <c r="H133" s="143"/>
      <c r="I133" s="146"/>
      <c r="J133" s="146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</row>
    <row r="134" customHeight="1" spans="1:33">
      <c r="A134" s="140">
        <v>2020</v>
      </c>
      <c r="B134" s="140" t="s">
        <v>68</v>
      </c>
      <c r="C134" s="140" t="s">
        <v>83</v>
      </c>
      <c r="D134" s="140" t="s">
        <v>431</v>
      </c>
      <c r="E134" s="140" t="s">
        <v>281</v>
      </c>
      <c r="F134" s="140">
        <v>261</v>
      </c>
      <c r="G134" s="140">
        <v>6183512</v>
      </c>
      <c r="H134" s="143"/>
      <c r="I134" s="146"/>
      <c r="J134" s="146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</row>
    <row r="135" customHeight="1" spans="1:33">
      <c r="A135" s="140">
        <v>2020</v>
      </c>
      <c r="B135" s="140" t="s">
        <v>131</v>
      </c>
      <c r="C135" s="140" t="s">
        <v>83</v>
      </c>
      <c r="D135" s="143"/>
      <c r="E135" s="140" t="s">
        <v>277</v>
      </c>
      <c r="F135" s="140">
        <v>301</v>
      </c>
      <c r="G135" s="140">
        <v>2548861</v>
      </c>
      <c r="H135" s="143"/>
      <c r="I135" s="146"/>
      <c r="J135" s="146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</row>
    <row r="136" customHeight="1" spans="1:33">
      <c r="A136" s="140">
        <v>2019</v>
      </c>
      <c r="B136" s="140" t="s">
        <v>72</v>
      </c>
      <c r="C136" s="140" t="s">
        <v>658</v>
      </c>
      <c r="D136" s="143"/>
      <c r="E136" s="140" t="s">
        <v>146</v>
      </c>
      <c r="F136" s="140">
        <v>259</v>
      </c>
      <c r="G136" s="140">
        <v>4510232</v>
      </c>
      <c r="H136" s="143"/>
      <c r="I136" s="146"/>
      <c r="J136" s="146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</row>
    <row r="137" customHeight="1" spans="1:33">
      <c r="A137" s="140">
        <v>2019</v>
      </c>
      <c r="B137" s="140" t="s">
        <v>398</v>
      </c>
      <c r="C137" s="140" t="s">
        <v>2716</v>
      </c>
      <c r="D137" s="140" t="s">
        <v>2470</v>
      </c>
      <c r="E137" s="140" t="s">
        <v>146</v>
      </c>
      <c r="F137" s="140">
        <v>180</v>
      </c>
      <c r="G137" s="140">
        <v>2553151</v>
      </c>
      <c r="H137" s="143"/>
      <c r="I137" s="146"/>
      <c r="J137" s="146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</row>
    <row r="138" customHeight="1" spans="1:33">
      <c r="A138" s="140">
        <v>2019</v>
      </c>
      <c r="B138" s="140" t="s">
        <v>398</v>
      </c>
      <c r="C138" s="140" t="s">
        <v>2716</v>
      </c>
      <c r="D138" s="140" t="s">
        <v>2470</v>
      </c>
      <c r="E138" s="140" t="s">
        <v>277</v>
      </c>
      <c r="F138" s="140">
        <v>180</v>
      </c>
      <c r="G138" s="140">
        <v>2446126</v>
      </c>
      <c r="H138" s="143"/>
      <c r="I138" s="146"/>
      <c r="J138" s="146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</row>
    <row r="139" customHeight="1" spans="1:33">
      <c r="A139" s="140">
        <v>2019</v>
      </c>
      <c r="B139" s="140" t="s">
        <v>398</v>
      </c>
      <c r="C139" s="140" t="s">
        <v>2716</v>
      </c>
      <c r="D139" s="140" t="s">
        <v>2470</v>
      </c>
      <c r="E139" s="140" t="s">
        <v>146</v>
      </c>
      <c r="F139" s="140">
        <v>180</v>
      </c>
      <c r="G139" s="140">
        <v>4817323</v>
      </c>
      <c r="H139" s="143"/>
      <c r="I139" s="146"/>
      <c r="J139" s="146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</row>
    <row r="140" customHeight="1" spans="1:33">
      <c r="A140" s="140">
        <v>2012</v>
      </c>
      <c r="B140" s="140" t="s">
        <v>72</v>
      </c>
      <c r="C140" s="140" t="s">
        <v>1986</v>
      </c>
      <c r="D140" s="143"/>
      <c r="E140" s="140" t="s">
        <v>146</v>
      </c>
      <c r="F140" s="140">
        <v>181</v>
      </c>
      <c r="G140" s="140">
        <v>4335313</v>
      </c>
      <c r="H140" s="143"/>
      <c r="I140" s="146"/>
      <c r="J140" s="146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</row>
    <row r="141" customHeight="1" spans="1:33">
      <c r="A141" s="140">
        <v>2019</v>
      </c>
      <c r="B141" s="140" t="s">
        <v>72</v>
      </c>
      <c r="C141" s="140" t="s">
        <v>2442</v>
      </c>
      <c r="D141" s="143"/>
      <c r="E141" s="140" t="s">
        <v>277</v>
      </c>
      <c r="F141" s="140">
        <v>248</v>
      </c>
      <c r="G141" s="140">
        <v>4655418</v>
      </c>
      <c r="H141" s="143"/>
      <c r="I141" s="146"/>
      <c r="J141" s="146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</row>
    <row r="142" customHeight="1" spans="1:33">
      <c r="A142" s="140">
        <v>2019</v>
      </c>
      <c r="B142" s="140" t="s">
        <v>72</v>
      </c>
      <c r="C142" s="140" t="s">
        <v>2442</v>
      </c>
      <c r="D142" s="143"/>
      <c r="E142" s="140" t="s">
        <v>281</v>
      </c>
      <c r="F142" s="140">
        <v>248</v>
      </c>
      <c r="G142" s="140">
        <v>7454586</v>
      </c>
      <c r="H142" s="143"/>
      <c r="I142" s="146"/>
      <c r="J142" s="146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</row>
    <row r="143" customHeight="1" spans="1:33">
      <c r="A143" s="140">
        <v>2019</v>
      </c>
      <c r="B143" s="140" t="s">
        <v>72</v>
      </c>
      <c r="C143" s="140" t="s">
        <v>2442</v>
      </c>
      <c r="D143" s="143"/>
      <c r="E143" s="140" t="s">
        <v>277</v>
      </c>
      <c r="F143" s="140">
        <v>248</v>
      </c>
      <c r="G143" s="140">
        <v>6588720</v>
      </c>
      <c r="H143" s="143"/>
      <c r="I143" s="146"/>
      <c r="J143" s="146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</row>
    <row r="144" customHeight="1" spans="1:33">
      <c r="A144" s="132">
        <v>2019</v>
      </c>
      <c r="B144" s="132" t="s">
        <v>72</v>
      </c>
      <c r="C144" s="132" t="s">
        <v>2442</v>
      </c>
      <c r="D144" s="136"/>
      <c r="E144" s="132" t="s">
        <v>14</v>
      </c>
      <c r="F144" s="132">
        <v>248</v>
      </c>
      <c r="G144" s="132">
        <v>46499385</v>
      </c>
      <c r="H144" s="136"/>
      <c r="I144" s="147"/>
      <c r="J144" s="147"/>
      <c r="K144" s="136"/>
      <c r="L144" s="136"/>
      <c r="M144" s="136"/>
      <c r="N144" s="136"/>
      <c r="O144" s="136"/>
      <c r="P144" s="136"/>
      <c r="Q144" s="136"/>
      <c r="R144" s="136"/>
      <c r="S144" s="136"/>
      <c r="T144" s="136"/>
      <c r="U144" s="136"/>
      <c r="V144" s="136"/>
      <c r="W144" s="136"/>
      <c r="X144" s="136"/>
      <c r="Y144" s="136"/>
      <c r="Z144" s="136"/>
      <c r="AA144" s="136"/>
      <c r="AB144" s="136"/>
      <c r="AC144" s="136"/>
      <c r="AD144" s="136"/>
      <c r="AE144" s="136"/>
      <c r="AF144" s="136"/>
      <c r="AG144" s="136"/>
    </row>
    <row r="145" customHeight="1" spans="1:7">
      <c r="A145" s="3">
        <v>2020</v>
      </c>
      <c r="B145" s="3" t="s">
        <v>72</v>
      </c>
      <c r="C145" s="3" t="s">
        <v>83</v>
      </c>
      <c r="E145" s="3" t="s">
        <v>14</v>
      </c>
      <c r="F145" s="3">
        <v>307</v>
      </c>
      <c r="G145" s="3">
        <v>63695117</v>
      </c>
    </row>
    <row r="146" customHeight="1" spans="1:7">
      <c r="A146" s="3">
        <v>2020</v>
      </c>
      <c r="B146" s="3" t="s">
        <v>398</v>
      </c>
      <c r="C146" s="3" t="s">
        <v>63</v>
      </c>
      <c r="D146" s="3" t="s">
        <v>895</v>
      </c>
      <c r="E146" s="3" t="s">
        <v>14</v>
      </c>
      <c r="F146" s="3">
        <v>303</v>
      </c>
      <c r="G146" s="3">
        <v>63695118</v>
      </c>
    </row>
    <row r="147" customHeight="1" spans="1:7">
      <c r="A147" s="3">
        <v>2020</v>
      </c>
      <c r="B147" s="3" t="s">
        <v>131</v>
      </c>
      <c r="C147" s="3" t="s">
        <v>63</v>
      </c>
      <c r="D147" s="3" t="s">
        <v>790</v>
      </c>
      <c r="E147" s="3" t="s">
        <v>14</v>
      </c>
      <c r="F147" s="3">
        <v>303</v>
      </c>
      <c r="G147" s="3">
        <v>63695119</v>
      </c>
    </row>
    <row r="148" customHeight="1" spans="1:7">
      <c r="A148" s="3">
        <v>2020</v>
      </c>
      <c r="B148" s="3" t="s">
        <v>72</v>
      </c>
      <c r="C148" s="3" t="s">
        <v>83</v>
      </c>
      <c r="D148" s="3" t="s">
        <v>294</v>
      </c>
      <c r="E148" s="3" t="s">
        <v>14</v>
      </c>
      <c r="F148" s="3">
        <v>307</v>
      </c>
      <c r="G148" s="3">
        <v>63695120</v>
      </c>
    </row>
    <row r="149" customHeight="1" spans="1:7">
      <c r="A149" s="3">
        <v>2020</v>
      </c>
      <c r="B149" s="3" t="s">
        <v>72</v>
      </c>
      <c r="C149" s="3" t="s">
        <v>83</v>
      </c>
      <c r="D149" s="3" t="s">
        <v>294</v>
      </c>
      <c r="E149" s="3" t="s">
        <v>14</v>
      </c>
      <c r="F149" s="3">
        <v>307</v>
      </c>
      <c r="G149" s="3">
        <v>63695120</v>
      </c>
    </row>
    <row r="150" customHeight="1" spans="1:7">
      <c r="A150" s="3">
        <v>2020</v>
      </c>
      <c r="B150" s="3" t="s">
        <v>398</v>
      </c>
      <c r="C150" s="3" t="s">
        <v>63</v>
      </c>
      <c r="D150" s="3" t="s">
        <v>901</v>
      </c>
      <c r="E150" s="3" t="s">
        <v>14</v>
      </c>
      <c r="F150" s="3">
        <v>153</v>
      </c>
      <c r="G150" s="3">
        <v>63695122</v>
      </c>
    </row>
    <row r="151" customHeight="1" spans="1:7">
      <c r="A151" s="3">
        <v>2001</v>
      </c>
      <c r="B151" s="3" t="s">
        <v>1794</v>
      </c>
      <c r="C151" s="3" t="s">
        <v>4588</v>
      </c>
      <c r="E151" s="3" t="s">
        <v>14</v>
      </c>
      <c r="F151" s="3">
        <v>1</v>
      </c>
      <c r="G151" s="3">
        <v>63695123</v>
      </c>
    </row>
    <row r="152" customHeight="1" spans="1:7">
      <c r="A152" s="3">
        <v>2001</v>
      </c>
      <c r="B152" s="3" t="s">
        <v>1794</v>
      </c>
      <c r="C152" s="3" t="s">
        <v>4588</v>
      </c>
      <c r="E152" s="3" t="s">
        <v>14</v>
      </c>
      <c r="F152" s="3">
        <v>1</v>
      </c>
      <c r="G152" s="3">
        <v>63695116</v>
      </c>
    </row>
    <row r="153" customHeight="1" spans="1:6">
      <c r="A153" s="3">
        <v>1999</v>
      </c>
      <c r="B153" s="3" t="s">
        <v>3833</v>
      </c>
      <c r="C153" s="3" t="s">
        <v>3906</v>
      </c>
      <c r="E153" s="3" t="s">
        <v>4586</v>
      </c>
      <c r="F153" s="3">
        <v>15</v>
      </c>
    </row>
    <row r="154" customHeight="1" spans="1:6">
      <c r="A154" s="3">
        <v>2000</v>
      </c>
      <c r="B154" s="3" t="s">
        <v>4095</v>
      </c>
      <c r="C154" s="3" t="s">
        <v>4587</v>
      </c>
      <c r="E154" s="3" t="s">
        <v>1470</v>
      </c>
      <c r="F154" s="3">
        <v>4</v>
      </c>
    </row>
  </sheetData>
  <conditionalFormatting sqref="G49">
    <cfRule type="containsText" dxfId="13" priority="1" operator="between" text="pokemon">
      <formula>NOT(ISERROR(SEARCH("pokemon",G49)))</formula>
    </cfRule>
    <cfRule type="containsText" dxfId="0" priority="2" operator="between" text="football">
      <formula>NOT(ISERROR(SEARCH("football",G49)))</formula>
    </cfRule>
    <cfRule type="containsText" dxfId="1" priority="3" operator="between" text="Baseball ">
      <formula>NOT(ISERROR(SEARCH("Baseball ",G49)))</formula>
    </cfRule>
    <cfRule type="containsText" dxfId="2" priority="4" operator="between" text="Basketball ">
      <formula>NOT(ISERROR(SEARCH("Basketball ",G49)))</formula>
    </cfRule>
  </conditionalFormatting>
  <conditionalFormatting sqref="G2:G48 G50:G104">
    <cfRule type="containsText" dxfId="2" priority="5" operator="between" text="Basketball ">
      <formula>NOT(ISERROR(SEARCH("Basketball ",G2)))</formula>
    </cfRule>
    <cfRule type="containsText" dxfId="1" priority="6" operator="between" text="Baseball ">
      <formula>NOT(ISERROR(SEARCH("Baseball ",G2)))</formula>
    </cfRule>
    <cfRule type="containsText" dxfId="0" priority="7" operator="between" text="football">
      <formula>NOT(ISERROR(SEARCH("football",G2)))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AH95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12.6285714285714" defaultRowHeight="15.75" customHeight="1"/>
  <cols>
    <col min="2" max="2" width="17.6285714285714" customWidth="1"/>
    <col min="3" max="4" width="19.3809523809524" customWidth="1"/>
    <col min="5" max="5" width="22.247619047619" customWidth="1"/>
    <col min="6" max="6" width="11.247619047619" customWidth="1"/>
    <col min="8" max="8" width="9" customWidth="1"/>
    <col min="9" max="9" width="7.13333333333333" customWidth="1"/>
    <col min="10" max="10" width="7.38095238095238" customWidth="1"/>
    <col min="11" max="11" width="6.38095238095238" customWidth="1"/>
    <col min="12" max="12" width="7.75238095238095" customWidth="1"/>
    <col min="13" max="13" width="5.75238095238095" customWidth="1"/>
    <col min="14" max="14" width="5.87619047619048" customWidth="1"/>
    <col min="15" max="15" width="10.752380952381" customWidth="1"/>
    <col min="16" max="17" width="9.5047619047619" customWidth="1"/>
    <col min="18" max="18" width="5.75238095238095" customWidth="1"/>
    <col min="19" max="20" width="6.75238095238095" customWidth="1"/>
    <col min="21" max="21" width="6.38095238095238" customWidth="1"/>
    <col min="24" max="24" width="20" customWidth="1"/>
  </cols>
  <sheetData>
    <row r="1" customHeight="1" spans="1:34">
      <c r="A1" s="101" t="s">
        <v>5189</v>
      </c>
      <c r="B1" s="102" t="s">
        <v>5190</v>
      </c>
      <c r="C1" s="103" t="s">
        <v>5191</v>
      </c>
      <c r="D1" s="104" t="s">
        <v>5192</v>
      </c>
      <c r="E1" s="105" t="s">
        <v>5193</v>
      </c>
      <c r="F1" s="52"/>
      <c r="G1" s="52"/>
      <c r="H1" s="53"/>
      <c r="I1" s="79"/>
      <c r="J1" s="53"/>
      <c r="K1" s="53"/>
      <c r="L1" s="53"/>
      <c r="M1" s="53"/>
      <c r="N1" s="53"/>
      <c r="O1" s="107"/>
      <c r="P1" s="53"/>
      <c r="Q1" s="53"/>
      <c r="R1" s="80"/>
      <c r="S1" s="81"/>
      <c r="T1" s="81"/>
      <c r="U1" s="81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</row>
    <row r="2" customHeight="1" spans="1:34">
      <c r="A2" s="52" t="s">
        <v>1</v>
      </c>
      <c r="B2" s="52" t="s">
        <v>2</v>
      </c>
      <c r="C2" s="52" t="s">
        <v>3</v>
      </c>
      <c r="D2" s="52" t="s">
        <v>4</v>
      </c>
      <c r="E2" s="52" t="s">
        <v>5</v>
      </c>
      <c r="F2" s="52" t="s">
        <v>6</v>
      </c>
      <c r="G2" s="52" t="s">
        <v>4784</v>
      </c>
      <c r="H2" s="53" t="s">
        <v>4832</v>
      </c>
      <c r="I2" s="79"/>
      <c r="J2" s="53" t="s">
        <v>5194</v>
      </c>
      <c r="K2" s="53" t="s">
        <v>5195</v>
      </c>
      <c r="L2" s="53" t="s">
        <v>5196</v>
      </c>
      <c r="M2" s="53" t="s">
        <v>5197</v>
      </c>
      <c r="N2" s="53" t="s">
        <v>5198</v>
      </c>
      <c r="O2" s="107" t="s">
        <v>5199</v>
      </c>
      <c r="P2" s="53" t="s">
        <v>5200</v>
      </c>
      <c r="Q2" s="53" t="s">
        <v>5201</v>
      </c>
      <c r="R2" s="80"/>
      <c r="S2" s="81"/>
      <c r="T2" s="81"/>
      <c r="U2" s="81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</row>
    <row r="21" customHeight="1" spans="1:21">
      <c r="A21" s="33">
        <v>2020</v>
      </c>
      <c r="B21" s="33" t="s">
        <v>35</v>
      </c>
      <c r="C21" s="33" t="s">
        <v>36</v>
      </c>
      <c r="D21" s="33"/>
      <c r="E21" s="35"/>
      <c r="F21" s="33" t="s">
        <v>40</v>
      </c>
      <c r="G21" s="3">
        <v>1</v>
      </c>
      <c r="H21" s="106" t="s">
        <v>3769</v>
      </c>
      <c r="I21" s="92"/>
      <c r="J21" s="106" t="s">
        <v>5202</v>
      </c>
      <c r="K21" s="108">
        <v>44572</v>
      </c>
      <c r="L21" s="109"/>
      <c r="M21" s="109">
        <f>N21/Q21</f>
        <v>0.571428571428571</v>
      </c>
      <c r="N21" s="110">
        <f>0.8*O21</f>
        <v>20</v>
      </c>
      <c r="O21" s="110">
        <v>25</v>
      </c>
      <c r="P21" s="110">
        <f>O21*G21</f>
        <v>25</v>
      </c>
      <c r="Q21" s="106">
        <v>35</v>
      </c>
      <c r="S21" s="106"/>
      <c r="T21" s="106"/>
      <c r="U21" s="106"/>
    </row>
    <row r="29" customHeight="1" spans="1:21">
      <c r="A29" s="33"/>
      <c r="B29" s="33"/>
      <c r="C29" s="33"/>
      <c r="D29" s="33"/>
      <c r="E29" s="35"/>
      <c r="F29" s="33"/>
      <c r="H29" s="106"/>
      <c r="I29" s="92"/>
      <c r="J29" s="106"/>
      <c r="K29" s="108"/>
      <c r="L29" s="109"/>
      <c r="M29" s="109"/>
      <c r="N29" s="110"/>
      <c r="O29" s="110"/>
      <c r="P29" s="110"/>
      <c r="Q29" s="106"/>
      <c r="S29" s="106"/>
      <c r="T29" s="106"/>
      <c r="U29" s="106"/>
    </row>
    <row r="41" customHeight="1" spans="1:21">
      <c r="A41" s="33">
        <v>2019</v>
      </c>
      <c r="B41" s="33" t="s">
        <v>35</v>
      </c>
      <c r="C41" s="33" t="s">
        <v>1841</v>
      </c>
      <c r="D41" s="33"/>
      <c r="E41" s="35"/>
      <c r="F41" s="33" t="s">
        <v>40</v>
      </c>
      <c r="G41" s="9">
        <v>1</v>
      </c>
      <c r="H41" s="106" t="s">
        <v>4834</v>
      </c>
      <c r="I41" s="92"/>
      <c r="J41" s="106" t="s">
        <v>5202</v>
      </c>
      <c r="K41" s="108">
        <v>44572</v>
      </c>
      <c r="L41" s="109"/>
      <c r="M41" s="109">
        <f>N41/Q41</f>
        <v>0.666666666666667</v>
      </c>
      <c r="N41" s="110">
        <f>0.8*O41</f>
        <v>40</v>
      </c>
      <c r="O41" s="110">
        <v>50</v>
      </c>
      <c r="P41" s="110">
        <f>O41*G41</f>
        <v>50</v>
      </c>
      <c r="Q41" s="106">
        <v>60</v>
      </c>
      <c r="S41" s="106"/>
      <c r="T41" s="106"/>
      <c r="U41" s="106"/>
    </row>
    <row r="43" customHeight="1" spans="1:21">
      <c r="A43" s="66">
        <v>2020</v>
      </c>
      <c r="B43" s="66" t="s">
        <v>31</v>
      </c>
      <c r="C43" s="66" t="s">
        <v>261</v>
      </c>
      <c r="D43" s="66"/>
      <c r="E43" s="88"/>
      <c r="F43" s="66" t="s">
        <v>40</v>
      </c>
      <c r="G43" s="9">
        <v>1</v>
      </c>
      <c r="H43" s="106" t="s">
        <v>3769</v>
      </c>
      <c r="I43" s="92"/>
      <c r="J43" s="106" t="s">
        <v>5202</v>
      </c>
      <c r="K43" s="108">
        <v>44572</v>
      </c>
      <c r="L43" s="109"/>
      <c r="M43" s="109">
        <f t="shared" ref="M43:M44" si="0">N43/Q43</f>
        <v>0.64</v>
      </c>
      <c r="N43" s="110">
        <f t="shared" ref="N43:N44" si="1">0.8*O43</f>
        <v>64</v>
      </c>
      <c r="O43" s="110">
        <v>80</v>
      </c>
      <c r="P43" s="110">
        <f t="shared" ref="P43:P44" si="2">O43*G43</f>
        <v>80</v>
      </c>
      <c r="Q43" s="106">
        <v>100</v>
      </c>
      <c r="S43" s="106"/>
      <c r="T43" s="106"/>
      <c r="U43" s="106"/>
    </row>
    <row r="44" customHeight="1" spans="1:21">
      <c r="A44" s="33">
        <v>2020</v>
      </c>
      <c r="B44" s="33" t="s">
        <v>1009</v>
      </c>
      <c r="C44" s="33" t="s">
        <v>1167</v>
      </c>
      <c r="D44" s="33"/>
      <c r="E44" s="35"/>
      <c r="F44" s="33" t="s">
        <v>40</v>
      </c>
      <c r="G44" s="9">
        <v>1</v>
      </c>
      <c r="H44" s="106" t="s">
        <v>3770</v>
      </c>
      <c r="I44" s="92"/>
      <c r="J44" s="106" t="s">
        <v>5202</v>
      </c>
      <c r="K44" s="108">
        <v>44572</v>
      </c>
      <c r="L44" s="109"/>
      <c r="M44" s="109">
        <f t="shared" si="0"/>
        <v>0.64</v>
      </c>
      <c r="N44" s="110">
        <f t="shared" si="1"/>
        <v>16</v>
      </c>
      <c r="O44" s="110">
        <v>20</v>
      </c>
      <c r="P44" s="110">
        <f t="shared" si="2"/>
        <v>20</v>
      </c>
      <c r="Q44" s="106">
        <v>25</v>
      </c>
      <c r="S44" s="106"/>
      <c r="T44" s="106"/>
      <c r="U44" s="106"/>
    </row>
    <row r="47" customHeight="1" spans="1:21">
      <c r="A47" s="9">
        <v>2020</v>
      </c>
      <c r="B47" s="9" t="s">
        <v>1005</v>
      </c>
      <c r="C47" s="9" t="s">
        <v>1026</v>
      </c>
      <c r="D47" s="9"/>
      <c r="E47" s="9" t="s">
        <v>1007</v>
      </c>
      <c r="F47" s="9" t="s">
        <v>40</v>
      </c>
      <c r="G47" s="9">
        <v>1</v>
      </c>
      <c r="H47" s="106" t="s">
        <v>3770</v>
      </c>
      <c r="I47" s="92"/>
      <c r="J47" s="106" t="s">
        <v>5202</v>
      </c>
      <c r="K47" s="108">
        <v>44572</v>
      </c>
      <c r="L47" s="109"/>
      <c r="M47" s="109">
        <f t="shared" ref="M47:M50" si="3">N47/Q47</f>
        <v>0.711111111111111</v>
      </c>
      <c r="N47" s="110">
        <f t="shared" ref="N47:N50" si="4">0.8*O47</f>
        <v>32</v>
      </c>
      <c r="O47" s="110">
        <v>40</v>
      </c>
      <c r="P47" s="110">
        <f t="shared" ref="P47:P50" si="5">O47*G47</f>
        <v>40</v>
      </c>
      <c r="Q47" s="106">
        <v>45</v>
      </c>
      <c r="S47" s="106"/>
      <c r="T47" s="106"/>
      <c r="U47" s="106"/>
    </row>
    <row r="48" customHeight="1" spans="1:21">
      <c r="A48" s="9">
        <v>2020</v>
      </c>
      <c r="B48" s="9" t="s">
        <v>1009</v>
      </c>
      <c r="C48" s="9" t="s">
        <v>1026</v>
      </c>
      <c r="D48" s="9"/>
      <c r="E48" s="10"/>
      <c r="F48" s="9" t="s">
        <v>40</v>
      </c>
      <c r="G48" s="9">
        <v>2</v>
      </c>
      <c r="H48" s="106" t="s">
        <v>3770</v>
      </c>
      <c r="I48" s="92"/>
      <c r="J48" s="106" t="s">
        <v>5202</v>
      </c>
      <c r="K48" s="108">
        <v>44572</v>
      </c>
      <c r="L48" s="109"/>
      <c r="M48" s="109">
        <f t="shared" si="3"/>
        <v>0.64</v>
      </c>
      <c r="N48" s="110">
        <f t="shared" si="4"/>
        <v>32</v>
      </c>
      <c r="O48" s="110">
        <v>40</v>
      </c>
      <c r="P48" s="110">
        <f t="shared" si="5"/>
        <v>80</v>
      </c>
      <c r="Q48" s="106">
        <v>50</v>
      </c>
      <c r="S48" s="106"/>
      <c r="T48" s="106"/>
      <c r="U48" s="106"/>
    </row>
    <row r="49" customHeight="1" spans="1:21">
      <c r="A49" s="9">
        <v>2019</v>
      </c>
      <c r="B49" s="9" t="s">
        <v>150</v>
      </c>
      <c r="C49" s="9" t="s">
        <v>2385</v>
      </c>
      <c r="D49" s="9"/>
      <c r="E49" s="9" t="s">
        <v>137</v>
      </c>
      <c r="F49" s="9" t="s">
        <v>40</v>
      </c>
      <c r="G49" s="9">
        <v>1</v>
      </c>
      <c r="H49" s="106" t="s">
        <v>4834</v>
      </c>
      <c r="I49" s="92"/>
      <c r="J49" s="106" t="s">
        <v>5202</v>
      </c>
      <c r="K49" s="108">
        <v>44572</v>
      </c>
      <c r="L49" s="109"/>
      <c r="M49" s="109">
        <f t="shared" si="3"/>
        <v>0.48</v>
      </c>
      <c r="N49" s="110">
        <f t="shared" si="4"/>
        <v>12</v>
      </c>
      <c r="O49" s="110">
        <v>15</v>
      </c>
      <c r="P49" s="110">
        <f t="shared" si="5"/>
        <v>15</v>
      </c>
      <c r="Q49" s="106">
        <v>25</v>
      </c>
      <c r="S49" s="106"/>
      <c r="T49" s="106"/>
      <c r="U49" s="106"/>
    </row>
    <row r="50" customHeight="1" spans="1:21">
      <c r="A50" s="9">
        <v>2019</v>
      </c>
      <c r="B50" s="9" t="s">
        <v>150</v>
      </c>
      <c r="C50" s="9" t="s">
        <v>2716</v>
      </c>
      <c r="D50" s="9"/>
      <c r="E50" s="10"/>
      <c r="F50" s="9" t="s">
        <v>40</v>
      </c>
      <c r="G50" s="9">
        <v>1</v>
      </c>
      <c r="H50" s="106" t="s">
        <v>4834</v>
      </c>
      <c r="I50" s="92"/>
      <c r="J50" s="106" t="s">
        <v>5202</v>
      </c>
      <c r="K50" s="108">
        <v>44572</v>
      </c>
      <c r="L50" s="109"/>
      <c r="M50" s="109">
        <f t="shared" si="3"/>
        <v>0.533333333333333</v>
      </c>
      <c r="N50" s="110">
        <f t="shared" si="4"/>
        <v>8</v>
      </c>
      <c r="O50" s="110">
        <v>10</v>
      </c>
      <c r="P50" s="110">
        <f t="shared" si="5"/>
        <v>10</v>
      </c>
      <c r="Q50" s="106">
        <v>15</v>
      </c>
      <c r="S50" s="106"/>
      <c r="T50" s="106"/>
      <c r="U50" s="106"/>
    </row>
    <row r="54" customHeight="1" spans="1:21">
      <c r="A54" s="9">
        <v>2019</v>
      </c>
      <c r="B54" s="9" t="s">
        <v>35</v>
      </c>
      <c r="C54" s="9" t="s">
        <v>2716</v>
      </c>
      <c r="D54" s="9"/>
      <c r="E54" s="10"/>
      <c r="F54" s="9">
        <v>8</v>
      </c>
      <c r="G54" s="9">
        <v>1</v>
      </c>
      <c r="H54" s="106" t="s">
        <v>4834</v>
      </c>
      <c r="I54" s="92"/>
      <c r="J54" s="106" t="s">
        <v>5202</v>
      </c>
      <c r="K54" s="108">
        <v>44572</v>
      </c>
      <c r="L54" s="109"/>
      <c r="M54" s="109">
        <f t="shared" ref="M54:M57" si="6">N54/Q54</f>
        <v>0.8</v>
      </c>
      <c r="N54" s="110">
        <f t="shared" ref="N54:N57" si="7">0.8*O54</f>
        <v>4</v>
      </c>
      <c r="O54" s="110">
        <v>5</v>
      </c>
      <c r="P54" s="110">
        <f t="shared" ref="P54:P57" si="8">O54*G54</f>
        <v>5</v>
      </c>
      <c r="Q54" s="106">
        <v>5</v>
      </c>
      <c r="S54" s="106"/>
      <c r="T54" s="106"/>
      <c r="U54" s="106"/>
    </row>
    <row r="55" customHeight="1" spans="1:21">
      <c r="A55" s="33">
        <v>2019</v>
      </c>
      <c r="B55" s="33" t="s">
        <v>35</v>
      </c>
      <c r="C55" s="33" t="s">
        <v>1841</v>
      </c>
      <c r="D55" s="33"/>
      <c r="E55" s="35"/>
      <c r="F55" s="33" t="s">
        <v>40</v>
      </c>
      <c r="G55" s="9">
        <v>1</v>
      </c>
      <c r="H55" s="106" t="s">
        <v>4834</v>
      </c>
      <c r="I55" s="92"/>
      <c r="J55" s="106" t="s">
        <v>5202</v>
      </c>
      <c r="K55" s="108">
        <v>44572</v>
      </c>
      <c r="L55" s="109"/>
      <c r="M55" s="109">
        <f t="shared" si="6"/>
        <v>0.666666666666667</v>
      </c>
      <c r="N55" s="110">
        <f t="shared" si="7"/>
        <v>40</v>
      </c>
      <c r="O55" s="110">
        <v>50</v>
      </c>
      <c r="P55" s="110">
        <f t="shared" si="8"/>
        <v>50</v>
      </c>
      <c r="Q55" s="106">
        <v>60</v>
      </c>
      <c r="S55" s="106"/>
      <c r="T55" s="106"/>
      <c r="U55" s="106"/>
    </row>
    <row r="56" customHeight="1" spans="1:21">
      <c r="A56" s="33">
        <v>2019</v>
      </c>
      <c r="B56" s="33" t="s">
        <v>35</v>
      </c>
      <c r="C56" s="33" t="s">
        <v>1841</v>
      </c>
      <c r="D56" s="33"/>
      <c r="E56" s="35"/>
      <c r="F56" s="33">
        <v>9</v>
      </c>
      <c r="G56" s="9">
        <v>1</v>
      </c>
      <c r="H56" s="106" t="s">
        <v>4834</v>
      </c>
      <c r="I56" s="92"/>
      <c r="J56" s="106" t="s">
        <v>5202</v>
      </c>
      <c r="K56" s="108">
        <v>44572</v>
      </c>
      <c r="L56" s="109"/>
      <c r="M56" s="109">
        <f t="shared" si="6"/>
        <v>0.48</v>
      </c>
      <c r="N56" s="110">
        <f t="shared" si="7"/>
        <v>12</v>
      </c>
      <c r="O56" s="110">
        <v>15</v>
      </c>
      <c r="P56" s="110">
        <f t="shared" si="8"/>
        <v>15</v>
      </c>
      <c r="Q56" s="106">
        <v>25</v>
      </c>
      <c r="S56" s="106"/>
      <c r="T56" s="106"/>
      <c r="U56" s="106"/>
    </row>
    <row r="57" customHeight="1" spans="1:21">
      <c r="A57" s="66">
        <v>2019</v>
      </c>
      <c r="B57" s="66" t="s">
        <v>1368</v>
      </c>
      <c r="C57" s="66" t="s">
        <v>5203</v>
      </c>
      <c r="D57" s="66"/>
      <c r="E57" s="88"/>
      <c r="F57" s="66" t="s">
        <v>40</v>
      </c>
      <c r="G57" s="9">
        <v>2</v>
      </c>
      <c r="H57" s="106" t="s">
        <v>3770</v>
      </c>
      <c r="I57" s="92"/>
      <c r="J57" s="106" t="s">
        <v>5202</v>
      </c>
      <c r="K57" s="108">
        <v>44572</v>
      </c>
      <c r="L57" s="109"/>
      <c r="M57" s="109">
        <f t="shared" si="6"/>
        <v>0.411428571428571</v>
      </c>
      <c r="N57" s="110">
        <f t="shared" si="7"/>
        <v>57.6</v>
      </c>
      <c r="O57" s="110">
        <v>72</v>
      </c>
      <c r="P57" s="110">
        <f t="shared" si="8"/>
        <v>144</v>
      </c>
      <c r="Q57" s="106">
        <v>140</v>
      </c>
      <c r="S57" s="106"/>
      <c r="T57" s="106"/>
      <c r="U57" s="106"/>
    </row>
    <row r="58" customHeight="1" spans="8:21">
      <c r="H58" s="106"/>
      <c r="I58" s="64"/>
      <c r="J58" s="109"/>
      <c r="K58" s="111"/>
      <c r="L58" s="109"/>
      <c r="M58" s="109"/>
      <c r="N58" s="110"/>
      <c r="O58" s="110"/>
      <c r="P58" s="110"/>
      <c r="Q58" s="106"/>
      <c r="S58" s="106"/>
      <c r="T58" s="106"/>
      <c r="U58" s="106"/>
    </row>
    <row r="59" customHeight="1" spans="8:21">
      <c r="H59" s="106"/>
      <c r="I59" s="64"/>
      <c r="J59" s="109"/>
      <c r="K59" s="111"/>
      <c r="L59" s="109"/>
      <c r="M59" s="109"/>
      <c r="N59" s="110"/>
      <c r="O59" s="110"/>
      <c r="P59" s="110"/>
      <c r="Q59" s="106"/>
      <c r="S59" s="106"/>
      <c r="T59" s="106"/>
      <c r="U59" s="106"/>
    </row>
    <row r="60" customHeight="1" spans="8:21">
      <c r="H60" s="106"/>
      <c r="J60" s="109"/>
      <c r="K60" s="111"/>
      <c r="L60" s="109"/>
      <c r="M60" s="109">
        <f>N60/Q60</f>
        <v>0.73025641025641</v>
      </c>
      <c r="N60" s="110">
        <f>0.8*P60</f>
        <v>427.2</v>
      </c>
      <c r="O60" s="110">
        <f t="shared" ref="O60:Q60" si="9">SUM(O3:O57)</f>
        <v>422</v>
      </c>
      <c r="P60" s="110">
        <f t="shared" si="9"/>
        <v>534</v>
      </c>
      <c r="Q60" s="106">
        <f t="shared" si="9"/>
        <v>585</v>
      </c>
      <c r="S60" s="106"/>
      <c r="T60" s="106"/>
      <c r="U60" s="106"/>
    </row>
    <row r="61" customHeight="1" spans="8:21">
      <c r="H61" s="106"/>
      <c r="J61" s="109"/>
      <c r="K61" s="111"/>
      <c r="L61" s="109"/>
      <c r="M61" s="109"/>
      <c r="N61" s="106"/>
      <c r="O61" s="110"/>
      <c r="P61" s="106"/>
      <c r="Q61" s="106"/>
      <c r="S61" s="106"/>
      <c r="T61" s="106"/>
      <c r="U61" s="106"/>
    </row>
    <row r="62" customHeight="1" spans="8:21">
      <c r="H62" s="106"/>
      <c r="J62" s="109"/>
      <c r="K62" s="111"/>
      <c r="L62" s="109"/>
      <c r="M62" s="109"/>
      <c r="N62" s="106"/>
      <c r="O62" s="110"/>
      <c r="P62" s="106"/>
      <c r="Q62" s="106"/>
      <c r="S62" s="106"/>
      <c r="T62" s="106"/>
      <c r="U62" s="106"/>
    </row>
    <row r="63" customHeight="1" spans="1:21">
      <c r="A63" s="52"/>
      <c r="B63" s="52"/>
      <c r="C63" s="52"/>
      <c r="D63" s="52"/>
      <c r="E63" s="52"/>
      <c r="F63" s="52"/>
      <c r="G63" s="52"/>
      <c r="H63" s="53"/>
      <c r="I63" s="79"/>
      <c r="J63" s="53"/>
      <c r="K63" s="53"/>
      <c r="L63" s="53"/>
      <c r="M63" s="53"/>
      <c r="N63" s="53"/>
      <c r="O63" s="107"/>
      <c r="P63" s="53"/>
      <c r="Q63" s="53"/>
      <c r="S63" s="106"/>
      <c r="T63" s="106"/>
      <c r="U63" s="106"/>
    </row>
    <row r="64" customHeight="1" spans="3:21">
      <c r="C64" s="3" t="s">
        <v>5204</v>
      </c>
      <c r="D64" s="3"/>
      <c r="H64" s="106"/>
      <c r="J64" s="109"/>
      <c r="K64" s="111"/>
      <c r="L64" s="109"/>
      <c r="M64" s="109"/>
      <c r="N64" s="106"/>
      <c r="O64" s="110"/>
      <c r="P64" s="106"/>
      <c r="Q64" s="106"/>
      <c r="S64" s="106"/>
      <c r="T64" s="106"/>
      <c r="U64" s="106"/>
    </row>
    <row r="65" customHeight="1" spans="8:21">
      <c r="H65" s="106"/>
      <c r="J65" s="109"/>
      <c r="K65" s="111"/>
      <c r="L65" s="109"/>
      <c r="M65" s="109"/>
      <c r="N65" s="106"/>
      <c r="O65" s="110"/>
      <c r="P65" s="106"/>
      <c r="Q65" s="106"/>
      <c r="S65" s="106"/>
      <c r="T65" s="106"/>
      <c r="U65" s="106"/>
    </row>
    <row r="66" customHeight="1" spans="1:21">
      <c r="A66" s="1" t="s">
        <v>1</v>
      </c>
      <c r="B66" s="1" t="s">
        <v>2</v>
      </c>
      <c r="C66" s="1" t="s">
        <v>3</v>
      </c>
      <c r="D66" s="1"/>
      <c r="E66" s="1" t="s">
        <v>5</v>
      </c>
      <c r="F66" s="1" t="s">
        <v>6</v>
      </c>
      <c r="G66" s="1" t="s">
        <v>4784</v>
      </c>
      <c r="H66" s="112" t="s">
        <v>4832</v>
      </c>
      <c r="I66" s="1"/>
      <c r="J66" s="109"/>
      <c r="K66" s="111"/>
      <c r="L66" s="109"/>
      <c r="M66" s="109"/>
      <c r="N66" s="112"/>
      <c r="O66" s="113"/>
      <c r="P66" s="106"/>
      <c r="Q66" s="106"/>
      <c r="S66" s="106"/>
      <c r="T66" s="106"/>
      <c r="U66" s="106"/>
    </row>
    <row r="68" customHeight="1" spans="1:21">
      <c r="A68" s="59">
        <v>2019</v>
      </c>
      <c r="B68" s="59" t="s">
        <v>303</v>
      </c>
      <c r="C68" s="59" t="s">
        <v>1983</v>
      </c>
      <c r="D68" s="59"/>
      <c r="E68" s="59" t="s">
        <v>3138</v>
      </c>
      <c r="F68" s="59" t="s">
        <v>27</v>
      </c>
      <c r="G68" s="3">
        <v>1</v>
      </c>
      <c r="H68" s="106" t="s">
        <v>4834</v>
      </c>
      <c r="J68" s="106" t="s">
        <v>5202</v>
      </c>
      <c r="K68" s="108">
        <v>44572</v>
      </c>
      <c r="L68" s="109"/>
      <c r="M68" s="109" t="e">
        <f t="shared" ref="M68:M70" si="10">N68/Q68</f>
        <v>#DIV/0!</v>
      </c>
      <c r="N68" s="110">
        <f t="shared" ref="N68:N70" si="11">0.8*O68</f>
        <v>8</v>
      </c>
      <c r="O68" s="110">
        <v>10</v>
      </c>
      <c r="P68" s="110">
        <f t="shared" ref="P68:P70" si="12">O68*G68</f>
        <v>10</v>
      </c>
      <c r="Q68" s="106"/>
      <c r="S68" s="106"/>
      <c r="T68" s="106"/>
      <c r="U68" s="106"/>
    </row>
    <row r="69" customHeight="1" spans="1:21">
      <c r="A69" s="59">
        <v>2019</v>
      </c>
      <c r="B69" s="59" t="s">
        <v>303</v>
      </c>
      <c r="C69" s="59" t="s">
        <v>1983</v>
      </c>
      <c r="D69" s="59"/>
      <c r="E69" s="60"/>
      <c r="F69" s="59" t="s">
        <v>14</v>
      </c>
      <c r="G69" s="3">
        <v>1</v>
      </c>
      <c r="H69" s="106" t="s">
        <v>4834</v>
      </c>
      <c r="J69" s="106" t="s">
        <v>5202</v>
      </c>
      <c r="K69" s="108">
        <v>44572</v>
      </c>
      <c r="L69" s="109"/>
      <c r="M69" s="109" t="e">
        <f t="shared" si="10"/>
        <v>#DIV/0!</v>
      </c>
      <c r="N69" s="110">
        <f t="shared" si="11"/>
        <v>8</v>
      </c>
      <c r="O69" s="110">
        <v>10</v>
      </c>
      <c r="P69" s="110">
        <f t="shared" si="12"/>
        <v>10</v>
      </c>
      <c r="Q69" s="106"/>
      <c r="S69" s="106"/>
      <c r="T69" s="106"/>
      <c r="U69" s="106"/>
    </row>
    <row r="70" customHeight="1" spans="1:21">
      <c r="A70" s="59">
        <v>2019</v>
      </c>
      <c r="B70" s="59" t="s">
        <v>303</v>
      </c>
      <c r="C70" s="59" t="s">
        <v>2199</v>
      </c>
      <c r="D70" s="59"/>
      <c r="E70" s="60"/>
      <c r="F70" s="59" t="s">
        <v>40</v>
      </c>
      <c r="G70" s="3">
        <v>1</v>
      </c>
      <c r="H70" s="106" t="s">
        <v>4834</v>
      </c>
      <c r="J70" s="106" t="s">
        <v>5202</v>
      </c>
      <c r="K70" s="108">
        <v>44572</v>
      </c>
      <c r="L70" s="109"/>
      <c r="M70" s="109" t="e">
        <f t="shared" si="10"/>
        <v>#DIV/0!</v>
      </c>
      <c r="N70" s="110">
        <f t="shared" si="11"/>
        <v>16</v>
      </c>
      <c r="O70" s="110">
        <v>20</v>
      </c>
      <c r="P70" s="110">
        <f t="shared" si="12"/>
        <v>20</v>
      </c>
      <c r="Q70" s="106"/>
      <c r="S70" s="106"/>
      <c r="T70" s="106"/>
      <c r="U70" s="106"/>
    </row>
    <row r="72" customHeight="1" spans="1:21">
      <c r="A72" s="59">
        <v>2019</v>
      </c>
      <c r="B72" s="59" t="s">
        <v>303</v>
      </c>
      <c r="C72" s="59" t="s">
        <v>1828</v>
      </c>
      <c r="D72" s="59"/>
      <c r="E72" s="60"/>
      <c r="F72" s="59" t="s">
        <v>14</v>
      </c>
      <c r="G72" s="3">
        <v>1</v>
      </c>
      <c r="H72" s="106" t="s">
        <v>4834</v>
      </c>
      <c r="J72" s="106" t="s">
        <v>5202</v>
      </c>
      <c r="K72" s="108">
        <v>44572</v>
      </c>
      <c r="L72" s="109"/>
      <c r="M72" s="109" t="e">
        <f t="shared" ref="M72:M73" si="13">N72/Q72</f>
        <v>#DIV/0!</v>
      </c>
      <c r="N72" s="110">
        <f t="shared" ref="N72:N73" si="14">0.8*O72</f>
        <v>4</v>
      </c>
      <c r="O72" s="110">
        <v>5</v>
      </c>
      <c r="P72" s="110">
        <f t="shared" ref="P72:P73" si="15">O72*G72</f>
        <v>5</v>
      </c>
      <c r="Q72" s="106"/>
      <c r="S72" s="106"/>
      <c r="T72" s="106"/>
      <c r="U72" s="106"/>
    </row>
    <row r="73" customHeight="1" spans="1:21">
      <c r="A73" s="59">
        <v>2019</v>
      </c>
      <c r="B73" s="59" t="s">
        <v>303</v>
      </c>
      <c r="C73" s="59" t="s">
        <v>1828</v>
      </c>
      <c r="D73" s="59"/>
      <c r="E73" s="60"/>
      <c r="F73" s="59" t="s">
        <v>27</v>
      </c>
      <c r="G73" s="3">
        <v>1</v>
      </c>
      <c r="H73" s="106" t="s">
        <v>4834</v>
      </c>
      <c r="J73" s="106" t="s">
        <v>5202</v>
      </c>
      <c r="K73" s="108">
        <v>44572</v>
      </c>
      <c r="L73" s="109"/>
      <c r="M73" s="109" t="e">
        <f t="shared" si="13"/>
        <v>#DIV/0!</v>
      </c>
      <c r="N73" s="110">
        <f t="shared" si="14"/>
        <v>4</v>
      </c>
      <c r="O73" s="110">
        <v>5</v>
      </c>
      <c r="P73" s="110">
        <f t="shared" si="15"/>
        <v>5</v>
      </c>
      <c r="Q73" s="106"/>
      <c r="S73" s="106"/>
      <c r="T73" s="106"/>
      <c r="U73" s="106"/>
    </row>
    <row r="77" customHeight="1" spans="1:21">
      <c r="A77" s="59">
        <v>2019</v>
      </c>
      <c r="B77" s="59" t="s">
        <v>303</v>
      </c>
      <c r="C77" s="59" t="s">
        <v>5205</v>
      </c>
      <c r="D77" s="59"/>
      <c r="E77" s="60"/>
      <c r="F77" s="59" t="s">
        <v>14</v>
      </c>
      <c r="G77" s="3">
        <v>1</v>
      </c>
      <c r="H77" s="106" t="s">
        <v>4834</v>
      </c>
      <c r="J77" s="106" t="s">
        <v>5202</v>
      </c>
      <c r="K77" s="108">
        <v>44572</v>
      </c>
      <c r="L77" s="109"/>
      <c r="M77" s="109" t="e">
        <f>N77/Q77</f>
        <v>#DIV/0!</v>
      </c>
      <c r="N77" s="110">
        <f>0.8*O77</f>
        <v>8</v>
      </c>
      <c r="O77" s="110">
        <v>10</v>
      </c>
      <c r="P77" s="110">
        <f>O77*G77</f>
        <v>10</v>
      </c>
      <c r="Q77" s="106"/>
      <c r="S77" s="106"/>
      <c r="T77" s="106"/>
      <c r="U77" s="106"/>
    </row>
    <row r="80" customHeight="1" spans="1:21">
      <c r="A80" s="59">
        <v>2019</v>
      </c>
      <c r="B80" s="59" t="s">
        <v>303</v>
      </c>
      <c r="C80" s="59" t="s">
        <v>2716</v>
      </c>
      <c r="D80" s="59"/>
      <c r="E80" s="60"/>
      <c r="F80" s="59" t="s">
        <v>14</v>
      </c>
      <c r="G80" s="3">
        <v>1</v>
      </c>
      <c r="H80" s="106" t="s">
        <v>4834</v>
      </c>
      <c r="J80" s="106" t="s">
        <v>5202</v>
      </c>
      <c r="K80" s="108">
        <v>44572</v>
      </c>
      <c r="L80" s="109"/>
      <c r="M80" s="109" t="e">
        <f>N80/Q80</f>
        <v>#DIV/0!</v>
      </c>
      <c r="N80" s="110">
        <f>0.8*O80</f>
        <v>4</v>
      </c>
      <c r="O80" s="110">
        <v>5</v>
      </c>
      <c r="P80" s="110">
        <f>O80*G80</f>
        <v>5</v>
      </c>
      <c r="Q80" s="106"/>
      <c r="S80" s="106"/>
      <c r="T80" s="106"/>
      <c r="U80" s="106"/>
    </row>
    <row r="82" customHeight="1" spans="1:21">
      <c r="A82" s="59">
        <v>2019</v>
      </c>
      <c r="B82" s="59" t="s">
        <v>148</v>
      </c>
      <c r="C82" s="59" t="s">
        <v>2716</v>
      </c>
      <c r="D82" s="59"/>
      <c r="E82" s="60"/>
      <c r="F82" s="59" t="s">
        <v>14</v>
      </c>
      <c r="G82" s="3">
        <v>1</v>
      </c>
      <c r="H82" s="106" t="s">
        <v>4834</v>
      </c>
      <c r="J82" s="106" t="s">
        <v>5202</v>
      </c>
      <c r="K82" s="108">
        <v>44572</v>
      </c>
      <c r="L82" s="109"/>
      <c r="M82" s="109" t="e">
        <f t="shared" ref="M82:M84" si="16">N82/Q82</f>
        <v>#DIV/0!</v>
      </c>
      <c r="N82" s="110">
        <f t="shared" ref="N82:N84" si="17">0.8*O82</f>
        <v>8</v>
      </c>
      <c r="O82" s="110">
        <v>10</v>
      </c>
      <c r="P82" s="110">
        <f t="shared" ref="P82:P84" si="18">O82*G82</f>
        <v>10</v>
      </c>
      <c r="Q82" s="106"/>
      <c r="S82" s="106"/>
      <c r="T82" s="106"/>
      <c r="U82" s="106"/>
    </row>
    <row r="83" customHeight="1" spans="1:21">
      <c r="A83" s="66">
        <v>2019</v>
      </c>
      <c r="B83" s="66" t="s">
        <v>150</v>
      </c>
      <c r="C83" s="66" t="s">
        <v>2713</v>
      </c>
      <c r="D83" s="66"/>
      <c r="E83" s="88"/>
      <c r="F83" s="66" t="s">
        <v>40</v>
      </c>
      <c r="G83" s="3">
        <v>1</v>
      </c>
      <c r="H83" s="106" t="s">
        <v>4834</v>
      </c>
      <c r="J83" s="106" t="s">
        <v>5202</v>
      </c>
      <c r="K83" s="108">
        <v>44572</v>
      </c>
      <c r="L83" s="109"/>
      <c r="M83" s="109" t="e">
        <f t="shared" si="16"/>
        <v>#DIV/0!</v>
      </c>
      <c r="N83" s="110">
        <f t="shared" si="17"/>
        <v>12</v>
      </c>
      <c r="O83" s="110">
        <v>15</v>
      </c>
      <c r="P83" s="110">
        <f t="shared" si="18"/>
        <v>15</v>
      </c>
      <c r="Q83" s="106"/>
      <c r="S83" s="106"/>
      <c r="T83" s="106"/>
      <c r="U83" s="106"/>
    </row>
    <row r="84" customHeight="1" spans="1:21">
      <c r="A84" s="59">
        <v>2019</v>
      </c>
      <c r="B84" s="59" t="s">
        <v>1788</v>
      </c>
      <c r="C84" s="59" t="s">
        <v>1828</v>
      </c>
      <c r="D84" s="59"/>
      <c r="E84" s="59" t="s">
        <v>5206</v>
      </c>
      <c r="F84" s="59" t="s">
        <v>40</v>
      </c>
      <c r="G84" s="3">
        <v>1</v>
      </c>
      <c r="H84" s="106" t="s">
        <v>4834</v>
      </c>
      <c r="J84" s="106" t="s">
        <v>5202</v>
      </c>
      <c r="K84" s="108">
        <v>44572</v>
      </c>
      <c r="L84" s="109"/>
      <c r="M84" s="109" t="e">
        <f t="shared" si="16"/>
        <v>#DIV/0!</v>
      </c>
      <c r="N84" s="110">
        <f t="shared" si="17"/>
        <v>12</v>
      </c>
      <c r="O84" s="110">
        <v>15</v>
      </c>
      <c r="P84" s="110">
        <f t="shared" si="18"/>
        <v>15</v>
      </c>
      <c r="Q84" s="106"/>
      <c r="S84" s="106"/>
      <c r="T84" s="106"/>
      <c r="U84" s="106"/>
    </row>
    <row r="89" customHeight="1" spans="1:21">
      <c r="A89" s="59">
        <v>2019</v>
      </c>
      <c r="B89" s="59" t="s">
        <v>2677</v>
      </c>
      <c r="C89" s="59" t="s">
        <v>5205</v>
      </c>
      <c r="D89" s="59"/>
      <c r="E89" s="59" t="s">
        <v>2786</v>
      </c>
      <c r="F89" s="59" t="s">
        <v>14</v>
      </c>
      <c r="G89" s="3">
        <v>1</v>
      </c>
      <c r="H89" s="106" t="s">
        <v>4834</v>
      </c>
      <c r="J89" s="106" t="s">
        <v>5202</v>
      </c>
      <c r="K89" s="108">
        <v>44572</v>
      </c>
      <c r="L89" s="109"/>
      <c r="M89" s="109" t="e">
        <f>N89/Q89</f>
        <v>#DIV/0!</v>
      </c>
      <c r="N89" s="110">
        <f>0.8*O89</f>
        <v>8</v>
      </c>
      <c r="O89" s="110">
        <v>10</v>
      </c>
      <c r="P89" s="110">
        <f>O89*G89</f>
        <v>10</v>
      </c>
      <c r="Q89" s="106"/>
      <c r="S89" s="106"/>
      <c r="T89" s="106"/>
      <c r="U89" s="106"/>
    </row>
    <row r="92" customHeight="1" spans="1:21">
      <c r="A92" s="59">
        <v>2019</v>
      </c>
      <c r="B92" s="59" t="s">
        <v>858</v>
      </c>
      <c r="C92" s="59" t="s">
        <v>5205</v>
      </c>
      <c r="D92" s="59"/>
      <c r="E92" s="59" t="s">
        <v>2777</v>
      </c>
      <c r="F92" s="59" t="s">
        <v>40</v>
      </c>
      <c r="G92" s="3">
        <v>1</v>
      </c>
      <c r="H92" s="106" t="s">
        <v>4834</v>
      </c>
      <c r="J92" s="106" t="s">
        <v>5202</v>
      </c>
      <c r="K92" s="108">
        <v>44572</v>
      </c>
      <c r="L92" s="109"/>
      <c r="M92" s="109" t="e">
        <f>N92/Q92</f>
        <v>#DIV/0!</v>
      </c>
      <c r="N92" s="110">
        <f>0.8*O92</f>
        <v>24</v>
      </c>
      <c r="O92" s="110">
        <v>30</v>
      </c>
      <c r="P92" s="110">
        <f>O92*G92</f>
        <v>30</v>
      </c>
      <c r="Q92" s="106"/>
      <c r="S92" s="106"/>
      <c r="T92" s="106"/>
      <c r="U92" s="106"/>
    </row>
    <row r="95" customHeight="1" spans="1:21">
      <c r="A95" s="59">
        <v>2019</v>
      </c>
      <c r="B95" s="59" t="s">
        <v>858</v>
      </c>
      <c r="C95" s="59" t="s">
        <v>5205</v>
      </c>
      <c r="D95" s="59"/>
      <c r="E95" s="59" t="s">
        <v>5207</v>
      </c>
      <c r="F95" s="59" t="s">
        <v>40</v>
      </c>
      <c r="G95" s="3">
        <v>1</v>
      </c>
      <c r="H95" s="106" t="s">
        <v>4834</v>
      </c>
      <c r="J95" s="106" t="s">
        <v>5202</v>
      </c>
      <c r="K95" s="108">
        <v>44572</v>
      </c>
      <c r="L95" s="109"/>
      <c r="M95" s="109">
        <f t="shared" ref="M95:M99" si="19">N95/Q95</f>
        <v>0.6</v>
      </c>
      <c r="N95" s="110">
        <f t="shared" ref="N95:N99" si="20">0.8*O95</f>
        <v>12</v>
      </c>
      <c r="O95" s="110">
        <v>15</v>
      </c>
      <c r="P95" s="110">
        <f t="shared" ref="P95:P99" si="21">O95*G95</f>
        <v>15</v>
      </c>
      <c r="Q95" s="106">
        <v>20</v>
      </c>
      <c r="S95" s="106"/>
      <c r="T95" s="106"/>
      <c r="U95" s="106"/>
    </row>
    <row r="96" customHeight="1" spans="1:21">
      <c r="A96" s="59">
        <v>2019</v>
      </c>
      <c r="B96" s="59" t="s">
        <v>858</v>
      </c>
      <c r="C96" s="59" t="s">
        <v>5205</v>
      </c>
      <c r="D96" s="59"/>
      <c r="E96" s="59" t="s">
        <v>5208</v>
      </c>
      <c r="F96" s="59" t="s">
        <v>14</v>
      </c>
      <c r="G96" s="3">
        <v>1</v>
      </c>
      <c r="H96" s="106" t="s">
        <v>4834</v>
      </c>
      <c r="J96" s="106" t="s">
        <v>5202</v>
      </c>
      <c r="K96" s="108">
        <v>44572</v>
      </c>
      <c r="L96" s="109"/>
      <c r="M96" s="109">
        <f t="shared" si="19"/>
        <v>0.6</v>
      </c>
      <c r="N96" s="110">
        <f t="shared" si="20"/>
        <v>12</v>
      </c>
      <c r="O96" s="110">
        <v>15</v>
      </c>
      <c r="P96" s="110">
        <f t="shared" si="21"/>
        <v>15</v>
      </c>
      <c r="Q96" s="106">
        <v>20</v>
      </c>
      <c r="S96" s="106"/>
      <c r="T96" s="106"/>
      <c r="U96" s="106"/>
    </row>
    <row r="97" customHeight="1" spans="1:21">
      <c r="A97" s="59">
        <v>2019</v>
      </c>
      <c r="B97" s="59" t="s">
        <v>858</v>
      </c>
      <c r="C97" s="59" t="s">
        <v>5209</v>
      </c>
      <c r="D97" s="59"/>
      <c r="E97" s="60"/>
      <c r="F97" s="59" t="s">
        <v>14</v>
      </c>
      <c r="G97" s="3">
        <v>1</v>
      </c>
      <c r="H97" s="106" t="s">
        <v>4834</v>
      </c>
      <c r="J97" s="106" t="s">
        <v>5202</v>
      </c>
      <c r="K97" s="108">
        <v>44572</v>
      </c>
      <c r="L97" s="109"/>
      <c r="M97" s="109" t="e">
        <f t="shared" si="19"/>
        <v>#DIV/0!</v>
      </c>
      <c r="N97" s="110">
        <f t="shared" si="20"/>
        <v>4</v>
      </c>
      <c r="O97" s="110">
        <v>5</v>
      </c>
      <c r="P97" s="110">
        <f t="shared" si="21"/>
        <v>5</v>
      </c>
      <c r="Q97" s="106"/>
      <c r="S97" s="106"/>
      <c r="T97" s="106"/>
      <c r="U97" s="106"/>
    </row>
    <row r="98" customHeight="1" spans="1:21">
      <c r="A98" s="59">
        <v>2019</v>
      </c>
      <c r="B98" s="59" t="s">
        <v>858</v>
      </c>
      <c r="C98" s="59" t="s">
        <v>5210</v>
      </c>
      <c r="D98" s="59"/>
      <c r="E98" s="60"/>
      <c r="F98" s="59" t="s">
        <v>14</v>
      </c>
      <c r="G98" s="3">
        <v>1</v>
      </c>
      <c r="H98" s="106" t="s">
        <v>4834</v>
      </c>
      <c r="J98" s="106" t="s">
        <v>5202</v>
      </c>
      <c r="K98" s="108">
        <v>44572</v>
      </c>
      <c r="L98" s="109"/>
      <c r="M98" s="109" t="e">
        <f t="shared" si="19"/>
        <v>#DIV/0!</v>
      </c>
      <c r="N98" s="110">
        <f t="shared" si="20"/>
        <v>4</v>
      </c>
      <c r="O98" s="110">
        <v>5</v>
      </c>
      <c r="P98" s="110">
        <f t="shared" si="21"/>
        <v>5</v>
      </c>
      <c r="Q98" s="106"/>
      <c r="S98" s="106"/>
      <c r="T98" s="106"/>
      <c r="U98" s="106"/>
    </row>
    <row r="99" customHeight="1" spans="1:21">
      <c r="A99" s="59">
        <v>2019</v>
      </c>
      <c r="B99" s="59" t="s">
        <v>858</v>
      </c>
      <c r="C99" s="59" t="s">
        <v>5210</v>
      </c>
      <c r="D99" s="59"/>
      <c r="E99" s="60"/>
      <c r="F99" s="59" t="s">
        <v>40</v>
      </c>
      <c r="G99" s="3">
        <v>1</v>
      </c>
      <c r="H99" s="106" t="s">
        <v>4834</v>
      </c>
      <c r="J99" s="106" t="s">
        <v>5202</v>
      </c>
      <c r="K99" s="108">
        <v>44572</v>
      </c>
      <c r="L99" s="109"/>
      <c r="M99" s="109" t="e">
        <f t="shared" si="19"/>
        <v>#DIV/0!</v>
      </c>
      <c r="N99" s="110">
        <f t="shared" si="20"/>
        <v>4</v>
      </c>
      <c r="O99" s="110">
        <v>5</v>
      </c>
      <c r="P99" s="110">
        <f t="shared" si="21"/>
        <v>5</v>
      </c>
      <c r="Q99" s="106"/>
      <c r="S99" s="106"/>
      <c r="T99" s="106"/>
      <c r="U99" s="106"/>
    </row>
    <row r="102" customHeight="1" spans="1:21">
      <c r="A102" s="66">
        <v>2019</v>
      </c>
      <c r="B102" s="66" t="s">
        <v>68</v>
      </c>
      <c r="C102" s="66" t="s">
        <v>1824</v>
      </c>
      <c r="D102" s="66"/>
      <c r="E102" s="66" t="s">
        <v>86</v>
      </c>
      <c r="F102" s="66" t="s">
        <v>14</v>
      </c>
      <c r="G102" s="3">
        <v>3</v>
      </c>
      <c r="H102" s="106" t="s">
        <v>4834</v>
      </c>
      <c r="J102" s="106" t="s">
        <v>5202</v>
      </c>
      <c r="K102" s="108">
        <v>44572</v>
      </c>
      <c r="L102" s="109"/>
      <c r="M102" s="109">
        <f t="shared" ref="M102:M103" si="22">N102/Q102</f>
        <v>0.4</v>
      </c>
      <c r="N102" s="110">
        <f t="shared" ref="N102:N103" si="23">0.8*O102</f>
        <v>4</v>
      </c>
      <c r="O102" s="110">
        <v>5</v>
      </c>
      <c r="P102" s="110">
        <f t="shared" ref="P102:P103" si="24">O102*G102</f>
        <v>15</v>
      </c>
      <c r="Q102" s="106">
        <v>10</v>
      </c>
      <c r="S102" s="106"/>
      <c r="T102" s="106"/>
      <c r="U102" s="106"/>
    </row>
    <row r="103" customHeight="1" spans="1:21">
      <c r="A103" s="59">
        <v>2019</v>
      </c>
      <c r="B103" s="59" t="s">
        <v>68</v>
      </c>
      <c r="C103" s="59" t="s">
        <v>5211</v>
      </c>
      <c r="D103" s="59"/>
      <c r="E103" s="59" t="s">
        <v>120</v>
      </c>
      <c r="F103" s="59" t="s">
        <v>40</v>
      </c>
      <c r="G103" s="3">
        <v>1</v>
      </c>
      <c r="H103" s="106" t="s">
        <v>4834</v>
      </c>
      <c r="J103" s="106" t="s">
        <v>5202</v>
      </c>
      <c r="K103" s="108">
        <v>44572</v>
      </c>
      <c r="L103" s="109"/>
      <c r="M103" s="109">
        <f t="shared" si="22"/>
        <v>0.48</v>
      </c>
      <c r="N103" s="110">
        <f t="shared" si="23"/>
        <v>24</v>
      </c>
      <c r="O103" s="110">
        <v>30</v>
      </c>
      <c r="P103" s="110">
        <f t="shared" si="24"/>
        <v>30</v>
      </c>
      <c r="Q103" s="106">
        <v>50</v>
      </c>
      <c r="S103" s="106"/>
      <c r="T103" s="106"/>
      <c r="U103" s="106"/>
    </row>
    <row r="109" customHeight="1" spans="1:21">
      <c r="A109" s="66">
        <v>2019</v>
      </c>
      <c r="B109" s="66" t="s">
        <v>68</v>
      </c>
      <c r="C109" s="66" t="s">
        <v>5212</v>
      </c>
      <c r="D109" s="66"/>
      <c r="E109" s="66" t="s">
        <v>39</v>
      </c>
      <c r="F109" s="66" t="s">
        <v>40</v>
      </c>
      <c r="G109" s="3">
        <v>1</v>
      </c>
      <c r="H109" s="106" t="s">
        <v>4834</v>
      </c>
      <c r="J109" s="106" t="s">
        <v>5202</v>
      </c>
      <c r="K109" s="108">
        <v>44572</v>
      </c>
      <c r="L109" s="109"/>
      <c r="M109" s="109">
        <f t="shared" ref="M109:M111" si="25">N109/Q109</f>
        <v>0.4</v>
      </c>
      <c r="N109" s="110">
        <f t="shared" ref="N109:N111" si="26">0.8*O109</f>
        <v>4</v>
      </c>
      <c r="O109" s="110">
        <v>5</v>
      </c>
      <c r="P109" s="110">
        <f t="shared" ref="P109:P111" si="27">O109*G109</f>
        <v>5</v>
      </c>
      <c r="Q109" s="106">
        <v>10</v>
      </c>
      <c r="S109" s="106"/>
      <c r="T109" s="106"/>
      <c r="U109" s="106"/>
    </row>
    <row r="110" customHeight="1" spans="1:21">
      <c r="A110" s="66">
        <v>2019</v>
      </c>
      <c r="B110" s="66" t="s">
        <v>68</v>
      </c>
      <c r="C110" s="66" t="s">
        <v>2199</v>
      </c>
      <c r="D110" s="66"/>
      <c r="E110" s="88"/>
      <c r="F110" s="66" t="s">
        <v>27</v>
      </c>
      <c r="G110" s="3">
        <v>1</v>
      </c>
      <c r="H110" s="106" t="s">
        <v>4834</v>
      </c>
      <c r="J110" s="106" t="s">
        <v>5202</v>
      </c>
      <c r="K110" s="108">
        <v>44572</v>
      </c>
      <c r="L110" s="109"/>
      <c r="M110" s="109">
        <f t="shared" si="25"/>
        <v>0.457142857142857</v>
      </c>
      <c r="N110" s="110">
        <f t="shared" si="26"/>
        <v>3.2</v>
      </c>
      <c r="O110" s="110">
        <v>4</v>
      </c>
      <c r="P110" s="110">
        <f t="shared" si="27"/>
        <v>4</v>
      </c>
      <c r="Q110" s="106">
        <v>7</v>
      </c>
      <c r="S110" s="106"/>
      <c r="T110" s="106"/>
      <c r="U110" s="106"/>
    </row>
    <row r="111" customHeight="1" spans="1:21">
      <c r="A111" s="59">
        <v>2019</v>
      </c>
      <c r="B111" s="59" t="s">
        <v>68</v>
      </c>
      <c r="C111" s="59" t="s">
        <v>2199</v>
      </c>
      <c r="D111" s="59"/>
      <c r="E111" s="59" t="s">
        <v>39</v>
      </c>
      <c r="F111" s="59" t="s">
        <v>40</v>
      </c>
      <c r="G111" s="3">
        <v>1</v>
      </c>
      <c r="H111" s="106" t="s">
        <v>4834</v>
      </c>
      <c r="J111" s="106" t="s">
        <v>5202</v>
      </c>
      <c r="K111" s="108">
        <v>44572</v>
      </c>
      <c r="L111" s="109"/>
      <c r="M111" s="109">
        <f t="shared" si="25"/>
        <v>0.533333333333333</v>
      </c>
      <c r="N111" s="110">
        <f t="shared" si="26"/>
        <v>16</v>
      </c>
      <c r="O111" s="110">
        <v>20</v>
      </c>
      <c r="P111" s="110">
        <f t="shared" si="27"/>
        <v>20</v>
      </c>
      <c r="Q111" s="106">
        <v>30</v>
      </c>
      <c r="S111" s="106"/>
      <c r="T111" s="106"/>
      <c r="U111" s="106"/>
    </row>
    <row r="115" customHeight="1" spans="1:21">
      <c r="A115" s="66">
        <v>2019</v>
      </c>
      <c r="B115" s="66" t="s">
        <v>150</v>
      </c>
      <c r="C115" s="66" t="s">
        <v>5205</v>
      </c>
      <c r="D115" s="66"/>
      <c r="E115" s="66" t="s">
        <v>3279</v>
      </c>
      <c r="F115" s="66" t="s">
        <v>40</v>
      </c>
      <c r="G115" s="9">
        <v>1</v>
      </c>
      <c r="H115" s="106" t="s">
        <v>4834</v>
      </c>
      <c r="J115" s="106" t="s">
        <v>5202</v>
      </c>
      <c r="K115" s="108">
        <v>44572</v>
      </c>
      <c r="L115" s="109"/>
      <c r="M115" s="109">
        <f>N115/Q115</f>
        <v>0.24</v>
      </c>
      <c r="N115" s="110">
        <f>0.8*O115</f>
        <v>2.4</v>
      </c>
      <c r="O115" s="110">
        <v>3</v>
      </c>
      <c r="P115" s="110">
        <f>O115*G115</f>
        <v>3</v>
      </c>
      <c r="Q115" s="106">
        <v>10</v>
      </c>
      <c r="S115" s="106"/>
      <c r="T115" s="106"/>
      <c r="U115" s="106"/>
    </row>
    <row r="117" customHeight="1" spans="1:21">
      <c r="A117" s="66">
        <v>2019</v>
      </c>
      <c r="B117" s="66" t="s">
        <v>150</v>
      </c>
      <c r="C117" s="66" t="s">
        <v>5213</v>
      </c>
      <c r="D117" s="66"/>
      <c r="E117" s="88"/>
      <c r="F117" s="66" t="s">
        <v>14</v>
      </c>
      <c r="G117" s="9">
        <v>1</v>
      </c>
      <c r="H117" s="106" t="s">
        <v>4834</v>
      </c>
      <c r="J117" s="106" t="s">
        <v>5202</v>
      </c>
      <c r="K117" s="108">
        <v>44572</v>
      </c>
      <c r="L117" s="109"/>
      <c r="M117" s="109">
        <f>N117/Q117</f>
        <v>0.533333333333333</v>
      </c>
      <c r="N117" s="110">
        <f>0.8*O117</f>
        <v>1.6</v>
      </c>
      <c r="O117" s="110">
        <v>2</v>
      </c>
      <c r="P117" s="110">
        <f>O117*G117</f>
        <v>2</v>
      </c>
      <c r="Q117" s="106">
        <v>3</v>
      </c>
      <c r="S117" s="106"/>
      <c r="T117" s="106"/>
      <c r="U117" s="106"/>
    </row>
    <row r="120" customHeight="1" spans="1:21">
      <c r="A120" s="66">
        <v>2019</v>
      </c>
      <c r="B120" s="66" t="s">
        <v>150</v>
      </c>
      <c r="C120" s="66" t="s">
        <v>2199</v>
      </c>
      <c r="D120" s="66"/>
      <c r="E120" s="88"/>
      <c r="F120" s="66" t="s">
        <v>40</v>
      </c>
      <c r="G120" s="9">
        <v>3</v>
      </c>
      <c r="H120" s="106" t="s">
        <v>4834</v>
      </c>
      <c r="J120" s="106" t="s">
        <v>5202</v>
      </c>
      <c r="K120" s="108">
        <v>44572</v>
      </c>
      <c r="L120" s="109"/>
      <c r="M120" s="109">
        <f>N120/Q120</f>
        <v>0.4</v>
      </c>
      <c r="N120" s="110">
        <f>0.8*O120</f>
        <v>8</v>
      </c>
      <c r="O120" s="110">
        <v>10</v>
      </c>
      <c r="P120" s="110">
        <f>O120*G120</f>
        <v>30</v>
      </c>
      <c r="Q120" s="106">
        <v>20</v>
      </c>
      <c r="S120" s="106"/>
      <c r="T120" s="106"/>
      <c r="U120" s="106"/>
    </row>
    <row r="126" customHeight="1" spans="1:21">
      <c r="A126" s="66">
        <v>2019</v>
      </c>
      <c r="B126" s="66" t="s">
        <v>150</v>
      </c>
      <c r="C126" s="66" t="s">
        <v>5214</v>
      </c>
      <c r="D126" s="66"/>
      <c r="E126" s="88"/>
      <c r="F126" s="66" t="s">
        <v>40</v>
      </c>
      <c r="G126" s="9">
        <v>2</v>
      </c>
      <c r="H126" s="106" t="s">
        <v>4834</v>
      </c>
      <c r="J126" s="106" t="s">
        <v>5202</v>
      </c>
      <c r="K126" s="108">
        <v>44572</v>
      </c>
      <c r="L126" s="109"/>
      <c r="M126" s="109">
        <f t="shared" ref="M126:M127" si="28">N126/Q126</f>
        <v>0.4</v>
      </c>
      <c r="N126" s="110">
        <f t="shared" ref="N126:N127" si="29">0.8*O126</f>
        <v>4</v>
      </c>
      <c r="O126" s="110">
        <v>5</v>
      </c>
      <c r="P126" s="110">
        <f t="shared" ref="P126:P127" si="30">O126*G126</f>
        <v>10</v>
      </c>
      <c r="Q126" s="106">
        <v>10</v>
      </c>
      <c r="S126" s="106"/>
      <c r="T126" s="106"/>
      <c r="U126" s="106"/>
    </row>
    <row r="127" customHeight="1" spans="1:21">
      <c r="A127" s="66">
        <v>2019</v>
      </c>
      <c r="B127" s="66" t="s">
        <v>150</v>
      </c>
      <c r="C127" s="66" t="s">
        <v>5215</v>
      </c>
      <c r="D127" s="66"/>
      <c r="E127" s="88"/>
      <c r="F127" s="66" t="s">
        <v>14</v>
      </c>
      <c r="G127" s="9">
        <v>1</v>
      </c>
      <c r="H127" s="106" t="s">
        <v>4834</v>
      </c>
      <c r="J127" s="106" t="s">
        <v>5202</v>
      </c>
      <c r="K127" s="108">
        <v>44572</v>
      </c>
      <c r="L127" s="109"/>
      <c r="M127" s="109">
        <f t="shared" si="28"/>
        <v>0.4</v>
      </c>
      <c r="N127" s="110">
        <f t="shared" si="29"/>
        <v>4</v>
      </c>
      <c r="O127" s="110">
        <v>5</v>
      </c>
      <c r="P127" s="110">
        <f t="shared" si="30"/>
        <v>5</v>
      </c>
      <c r="Q127" s="106">
        <v>10</v>
      </c>
      <c r="S127" s="106"/>
      <c r="T127" s="106"/>
      <c r="U127" s="106"/>
    </row>
    <row r="128" customHeight="1" spans="8:21">
      <c r="H128" s="106"/>
      <c r="J128" s="109"/>
      <c r="K128" s="111"/>
      <c r="L128" s="109"/>
      <c r="M128" s="109"/>
      <c r="N128" s="106"/>
      <c r="O128" s="110"/>
      <c r="P128" s="106"/>
      <c r="Q128" s="106"/>
      <c r="S128" s="106"/>
      <c r="T128" s="106"/>
      <c r="U128" s="106"/>
    </row>
    <row r="129" customHeight="1" spans="8:21">
      <c r="H129" s="106"/>
      <c r="J129" s="109"/>
      <c r="K129" s="111"/>
      <c r="L129" s="109"/>
      <c r="M129" s="109"/>
      <c r="N129" s="106"/>
      <c r="O129" s="110"/>
      <c r="P129" s="106"/>
      <c r="Q129" s="106"/>
      <c r="S129" s="106"/>
      <c r="T129" s="106"/>
      <c r="U129" s="106"/>
    </row>
    <row r="130" customHeight="1" spans="8:21">
      <c r="H130" s="106"/>
      <c r="J130" s="109"/>
      <c r="K130" s="111"/>
      <c r="L130" s="109"/>
      <c r="M130" s="109"/>
      <c r="N130" s="106">
        <f>SUM(N67:N127)</f>
        <v>223.2</v>
      </c>
      <c r="O130" s="110"/>
      <c r="P130" s="106">
        <f t="shared" ref="P130:Q130" si="31">SUM(P67:P127)</f>
        <v>314</v>
      </c>
      <c r="Q130" s="110">
        <f t="shared" si="31"/>
        <v>200</v>
      </c>
      <c r="S130" s="106"/>
      <c r="T130" s="106"/>
      <c r="U130" s="106"/>
    </row>
    <row r="131" customHeight="1" spans="8:21">
      <c r="H131" s="106"/>
      <c r="J131" s="109"/>
      <c r="K131" s="111"/>
      <c r="L131" s="109"/>
      <c r="M131" s="109"/>
      <c r="N131" s="106"/>
      <c r="O131" s="110"/>
      <c r="P131" s="106"/>
      <c r="Q131" s="106"/>
      <c r="S131" s="106"/>
      <c r="T131" s="106"/>
      <c r="U131" s="106"/>
    </row>
    <row r="132" customHeight="1" spans="8:21">
      <c r="H132" s="106"/>
      <c r="J132" s="109"/>
      <c r="K132" s="111"/>
      <c r="L132" s="109"/>
      <c r="M132" s="109"/>
      <c r="N132" s="106"/>
      <c r="O132" s="110"/>
      <c r="P132" s="106"/>
      <c r="Q132" s="106"/>
      <c r="S132" s="106"/>
      <c r="T132" s="106"/>
      <c r="U132" s="106"/>
    </row>
    <row r="133" customHeight="1" spans="8:21">
      <c r="H133" s="106"/>
      <c r="J133" s="109"/>
      <c r="K133" s="111"/>
      <c r="L133" s="109"/>
      <c r="M133" s="109"/>
      <c r="N133" s="106"/>
      <c r="O133" s="110"/>
      <c r="P133" s="106"/>
      <c r="Q133" s="106"/>
      <c r="S133" s="106"/>
      <c r="T133" s="106"/>
      <c r="U133" s="106"/>
    </row>
    <row r="134" customHeight="1" spans="3:21">
      <c r="C134" s="3" t="s">
        <v>5216</v>
      </c>
      <c r="D134" s="3"/>
      <c r="H134" s="106"/>
      <c r="J134" s="109"/>
      <c r="K134" s="111"/>
      <c r="L134" s="109"/>
      <c r="M134" s="109"/>
      <c r="N134" s="106"/>
      <c r="O134" s="110"/>
      <c r="P134" s="106"/>
      <c r="Q134" s="106"/>
      <c r="S134" s="106"/>
      <c r="T134" s="106"/>
      <c r="U134" s="106"/>
    </row>
    <row r="135" customHeight="1" spans="1:21">
      <c r="A135" s="114"/>
      <c r="B135" s="114"/>
      <c r="C135" s="114"/>
      <c r="D135" s="114"/>
      <c r="E135" s="115"/>
      <c r="F135" s="115"/>
      <c r="H135" s="106"/>
      <c r="J135" s="109"/>
      <c r="K135" s="111"/>
      <c r="L135" s="109"/>
      <c r="M135" s="109"/>
      <c r="N135" s="106"/>
      <c r="O135" s="110"/>
      <c r="P135" s="106"/>
      <c r="Q135" s="106"/>
      <c r="S135" s="106"/>
      <c r="T135" s="106"/>
      <c r="U135" s="106"/>
    </row>
    <row r="136" customHeight="1" spans="1:21">
      <c r="A136" s="52" t="s">
        <v>1</v>
      </c>
      <c r="B136" s="52" t="s">
        <v>2</v>
      </c>
      <c r="C136" s="52" t="s">
        <v>3</v>
      </c>
      <c r="D136" s="52"/>
      <c r="E136" s="52" t="s">
        <v>5</v>
      </c>
      <c r="F136" s="52" t="s">
        <v>6</v>
      </c>
      <c r="G136" s="52" t="s">
        <v>4784</v>
      </c>
      <c r="H136" s="53" t="s">
        <v>4832</v>
      </c>
      <c r="I136" s="79"/>
      <c r="J136" s="53" t="s">
        <v>5194</v>
      </c>
      <c r="K136" s="53" t="s">
        <v>5195</v>
      </c>
      <c r="L136" s="53" t="s">
        <v>5196</v>
      </c>
      <c r="M136" s="53" t="s">
        <v>5197</v>
      </c>
      <c r="N136" s="53" t="s">
        <v>5198</v>
      </c>
      <c r="O136" s="107" t="s">
        <v>5199</v>
      </c>
      <c r="P136" s="53" t="s">
        <v>5200</v>
      </c>
      <c r="Q136" s="53" t="s">
        <v>5201</v>
      </c>
      <c r="S136" s="106"/>
      <c r="T136" s="106"/>
      <c r="U136" s="106"/>
    </row>
    <row r="144" customHeight="1" spans="1:21">
      <c r="A144" s="116">
        <v>2020</v>
      </c>
      <c r="B144" s="116" t="s">
        <v>861</v>
      </c>
      <c r="C144" s="116" t="s">
        <v>1026</v>
      </c>
      <c r="D144" s="116"/>
      <c r="E144" s="117" t="s">
        <v>1456</v>
      </c>
      <c r="F144" s="33" t="s">
        <v>40</v>
      </c>
      <c r="G144" s="3">
        <v>1</v>
      </c>
      <c r="H144" s="106" t="s">
        <v>3770</v>
      </c>
      <c r="J144" s="106" t="s">
        <v>5202</v>
      </c>
      <c r="K144" s="108">
        <v>44572</v>
      </c>
      <c r="L144" s="109"/>
      <c r="M144" s="109">
        <f>N144/Q144</f>
        <v>0.727272727272727</v>
      </c>
      <c r="N144" s="110">
        <f>0.8*O144</f>
        <v>104</v>
      </c>
      <c r="O144" s="110">
        <v>130</v>
      </c>
      <c r="P144" s="110">
        <f>O144*G144</f>
        <v>130</v>
      </c>
      <c r="Q144" s="106">
        <v>143</v>
      </c>
      <c r="S144" s="106"/>
      <c r="T144" s="106"/>
      <c r="U144" s="106"/>
    </row>
    <row r="146" customHeight="1" spans="1:21">
      <c r="A146" s="116">
        <v>2020</v>
      </c>
      <c r="B146" s="116" t="s">
        <v>5217</v>
      </c>
      <c r="C146" s="116" t="s">
        <v>1001</v>
      </c>
      <c r="D146" s="116"/>
      <c r="E146" s="117"/>
      <c r="F146" s="117" t="s">
        <v>14</v>
      </c>
      <c r="G146" s="3">
        <v>2</v>
      </c>
      <c r="H146" s="106" t="s">
        <v>3770</v>
      </c>
      <c r="J146" s="106" t="s">
        <v>5202</v>
      </c>
      <c r="K146" s="108">
        <v>44572</v>
      </c>
      <c r="L146" s="109"/>
      <c r="M146" s="109">
        <f>N146/Q146</f>
        <v>0.368</v>
      </c>
      <c r="N146" s="110">
        <f>0.8*O146</f>
        <v>18.4</v>
      </c>
      <c r="O146" s="110">
        <v>23</v>
      </c>
      <c r="P146" s="110">
        <f>O146*G146</f>
        <v>46</v>
      </c>
      <c r="Q146" s="106">
        <v>50</v>
      </c>
      <c r="S146" s="106"/>
      <c r="T146" s="106"/>
      <c r="U146" s="106"/>
    </row>
    <row r="149" customHeight="1" spans="1:21">
      <c r="A149" s="118">
        <v>2020</v>
      </c>
      <c r="B149" s="118" t="s">
        <v>970</v>
      </c>
      <c r="C149" s="118" t="s">
        <v>1609</v>
      </c>
      <c r="D149" s="118"/>
      <c r="E149" s="119"/>
      <c r="F149" s="59" t="s">
        <v>40</v>
      </c>
      <c r="G149" s="3">
        <v>1</v>
      </c>
      <c r="H149" s="106" t="s">
        <v>3770</v>
      </c>
      <c r="J149" s="106" t="s">
        <v>5202</v>
      </c>
      <c r="K149" s="108">
        <v>44572</v>
      </c>
      <c r="L149" s="109"/>
      <c r="M149" s="109">
        <f t="shared" ref="M149:M150" si="32">N149/Q149</f>
        <v>0.646153846153846</v>
      </c>
      <c r="N149" s="110">
        <f t="shared" ref="N149:N150" si="33">0.8*O149</f>
        <v>168</v>
      </c>
      <c r="O149" s="110">
        <v>210</v>
      </c>
      <c r="P149" s="110">
        <f t="shared" ref="P149:P150" si="34">O149*G149</f>
        <v>210</v>
      </c>
      <c r="Q149" s="106">
        <v>260</v>
      </c>
      <c r="S149" s="106"/>
      <c r="T149" s="106"/>
      <c r="U149" s="106"/>
    </row>
    <row r="150" customHeight="1" spans="1:21">
      <c r="A150" s="118">
        <v>2019</v>
      </c>
      <c r="B150" s="118" t="s">
        <v>72</v>
      </c>
      <c r="C150" s="118" t="s">
        <v>5218</v>
      </c>
      <c r="D150" s="118"/>
      <c r="E150" s="119" t="s">
        <v>86</v>
      </c>
      <c r="F150" s="59" t="s">
        <v>40</v>
      </c>
      <c r="G150" s="3">
        <v>1</v>
      </c>
      <c r="H150" s="106" t="s">
        <v>3770</v>
      </c>
      <c r="J150" s="106" t="s">
        <v>5202</v>
      </c>
      <c r="K150" s="108">
        <v>44572</v>
      </c>
      <c r="L150" s="109"/>
      <c r="M150" s="109">
        <f t="shared" si="32"/>
        <v>0.408</v>
      </c>
      <c r="N150" s="110">
        <f t="shared" si="33"/>
        <v>40.8</v>
      </c>
      <c r="O150" s="110">
        <v>51</v>
      </c>
      <c r="P150" s="110">
        <f t="shared" si="34"/>
        <v>51</v>
      </c>
      <c r="Q150" s="106">
        <v>100</v>
      </c>
      <c r="S150" s="106"/>
      <c r="T150" s="106"/>
      <c r="U150" s="106"/>
    </row>
    <row r="154" customHeight="1" spans="1:21">
      <c r="A154" s="118">
        <v>2019</v>
      </c>
      <c r="B154" s="118" t="s">
        <v>1845</v>
      </c>
      <c r="C154" s="118" t="s">
        <v>1778</v>
      </c>
      <c r="D154" s="118"/>
      <c r="E154" s="119" t="s">
        <v>86</v>
      </c>
      <c r="F154" s="59" t="s">
        <v>40</v>
      </c>
      <c r="G154" s="3">
        <v>1</v>
      </c>
      <c r="H154" s="106" t="s">
        <v>4834</v>
      </c>
      <c r="J154" s="106" t="s">
        <v>5202</v>
      </c>
      <c r="K154" s="108">
        <v>44572</v>
      </c>
      <c r="L154" s="109"/>
      <c r="M154" s="109">
        <f t="shared" ref="M154:M157" si="35">N154/Q154</f>
        <v>0.24</v>
      </c>
      <c r="N154" s="110">
        <f t="shared" ref="N154:N157" si="36">0.8*O154</f>
        <v>48</v>
      </c>
      <c r="O154" s="110">
        <v>60</v>
      </c>
      <c r="P154" s="110">
        <f t="shared" ref="P154:P157" si="37">O154*G154</f>
        <v>60</v>
      </c>
      <c r="Q154" s="106">
        <v>200</v>
      </c>
      <c r="S154" s="106"/>
      <c r="T154" s="106"/>
      <c r="U154" s="106"/>
    </row>
    <row r="155" customHeight="1" spans="1:21">
      <c r="A155" s="116">
        <v>2019</v>
      </c>
      <c r="B155" s="116" t="s">
        <v>1845</v>
      </c>
      <c r="C155" s="116" t="s">
        <v>2716</v>
      </c>
      <c r="D155" s="116"/>
      <c r="E155" s="117" t="s">
        <v>86</v>
      </c>
      <c r="F155" s="117" t="s">
        <v>14</v>
      </c>
      <c r="G155" s="3">
        <v>1</v>
      </c>
      <c r="H155" s="106" t="s">
        <v>4834</v>
      </c>
      <c r="J155" s="106" t="s">
        <v>5202</v>
      </c>
      <c r="K155" s="108">
        <v>44572</v>
      </c>
      <c r="L155" s="109"/>
      <c r="M155" s="109">
        <f t="shared" si="35"/>
        <v>0.3</v>
      </c>
      <c r="N155" s="110">
        <f t="shared" si="36"/>
        <v>2.4</v>
      </c>
      <c r="O155" s="110">
        <v>3</v>
      </c>
      <c r="P155" s="110">
        <f t="shared" si="37"/>
        <v>3</v>
      </c>
      <c r="Q155" s="106">
        <v>8</v>
      </c>
      <c r="S155" s="106"/>
      <c r="T155" s="106"/>
      <c r="U155" s="106"/>
    </row>
    <row r="156" customHeight="1" spans="1:21">
      <c r="A156" s="120">
        <v>2019</v>
      </c>
      <c r="B156" s="120" t="s">
        <v>1845</v>
      </c>
      <c r="C156" s="120" t="s">
        <v>2716</v>
      </c>
      <c r="D156" s="120"/>
      <c r="E156" s="121" t="s">
        <v>2249</v>
      </c>
      <c r="F156" s="121" t="s">
        <v>27</v>
      </c>
      <c r="G156" s="3">
        <v>1</v>
      </c>
      <c r="H156" s="106" t="s">
        <v>4834</v>
      </c>
      <c r="J156" s="106" t="s">
        <v>5202</v>
      </c>
      <c r="K156" s="108">
        <v>44572</v>
      </c>
      <c r="L156" s="109"/>
      <c r="M156" s="109">
        <f t="shared" si="35"/>
        <v>0.8</v>
      </c>
      <c r="N156" s="110">
        <f t="shared" si="36"/>
        <v>4.8</v>
      </c>
      <c r="O156" s="110">
        <v>6</v>
      </c>
      <c r="P156" s="110">
        <f t="shared" si="37"/>
        <v>6</v>
      </c>
      <c r="Q156" s="106">
        <v>6</v>
      </c>
      <c r="S156" s="106"/>
      <c r="T156" s="106"/>
      <c r="U156" s="106"/>
    </row>
    <row r="157" customHeight="1" spans="1:21">
      <c r="A157" s="118">
        <v>2019</v>
      </c>
      <c r="B157" s="118" t="s">
        <v>1845</v>
      </c>
      <c r="C157" s="118" t="s">
        <v>2239</v>
      </c>
      <c r="D157" s="118"/>
      <c r="E157" s="119" t="s">
        <v>86</v>
      </c>
      <c r="F157" s="119" t="s">
        <v>14</v>
      </c>
      <c r="G157" s="3">
        <v>1</v>
      </c>
      <c r="H157" s="106" t="s">
        <v>4834</v>
      </c>
      <c r="J157" s="106" t="s">
        <v>5202</v>
      </c>
      <c r="K157" s="108">
        <v>44572</v>
      </c>
      <c r="L157" s="109"/>
      <c r="M157" s="109">
        <f t="shared" si="35"/>
        <v>0.346666666666667</v>
      </c>
      <c r="N157" s="110">
        <f t="shared" si="36"/>
        <v>10.4</v>
      </c>
      <c r="O157" s="110">
        <v>13</v>
      </c>
      <c r="P157" s="110">
        <f t="shared" si="37"/>
        <v>13</v>
      </c>
      <c r="Q157" s="106">
        <v>30</v>
      </c>
      <c r="S157" s="106"/>
      <c r="T157" s="106"/>
      <c r="U157" s="106"/>
    </row>
    <row r="161" customHeight="1" spans="1:21">
      <c r="A161" s="114"/>
      <c r="B161" s="114"/>
      <c r="C161" s="114"/>
      <c r="D161" s="114"/>
      <c r="E161" s="115"/>
      <c r="F161" s="115"/>
      <c r="G161" s="3"/>
      <c r="H161" s="106"/>
      <c r="J161" s="106"/>
      <c r="K161" s="108"/>
      <c r="L161" s="106"/>
      <c r="M161" s="106"/>
      <c r="N161" s="106"/>
      <c r="O161" s="110"/>
      <c r="P161" s="106"/>
      <c r="Q161" s="106"/>
      <c r="S161" s="106"/>
      <c r="T161" s="106"/>
      <c r="U161" s="106"/>
    </row>
    <row r="162" customHeight="1" spans="2:21">
      <c r="B162" s="114" t="s">
        <v>5219</v>
      </c>
      <c r="C162" s="114"/>
      <c r="D162" s="114"/>
      <c r="E162" s="115"/>
      <c r="F162" s="115"/>
      <c r="G162" s="3"/>
      <c r="H162" s="106"/>
      <c r="J162" s="106"/>
      <c r="K162" s="108"/>
      <c r="L162" s="106"/>
      <c r="M162" s="106"/>
      <c r="N162" s="106"/>
      <c r="O162" s="110"/>
      <c r="P162" s="113">
        <f>SUM(P137:P160)</f>
        <v>519</v>
      </c>
      <c r="Q162" s="106"/>
      <c r="S162" s="106"/>
      <c r="T162" s="106"/>
      <c r="U162" s="106"/>
    </row>
    <row r="163" customHeight="1" spans="1:21">
      <c r="A163" s="52" t="s">
        <v>1</v>
      </c>
      <c r="B163" s="52" t="s">
        <v>2</v>
      </c>
      <c r="C163" s="52" t="s">
        <v>3</v>
      </c>
      <c r="D163" s="52"/>
      <c r="E163" s="52" t="s">
        <v>5</v>
      </c>
      <c r="F163" s="52" t="s">
        <v>6</v>
      </c>
      <c r="G163" s="52" t="s">
        <v>4784</v>
      </c>
      <c r="H163" s="53" t="s">
        <v>4832</v>
      </c>
      <c r="I163" s="79"/>
      <c r="J163" s="53" t="s">
        <v>5194</v>
      </c>
      <c r="K163" s="53" t="s">
        <v>5195</v>
      </c>
      <c r="L163" s="53" t="s">
        <v>5196</v>
      </c>
      <c r="M163" s="53" t="s">
        <v>5197</v>
      </c>
      <c r="N163" s="53" t="s">
        <v>5198</v>
      </c>
      <c r="O163" s="107" t="s">
        <v>5199</v>
      </c>
      <c r="P163" s="53" t="s">
        <v>5200</v>
      </c>
      <c r="Q163" s="53" t="s">
        <v>5201</v>
      </c>
      <c r="S163" s="106"/>
      <c r="T163" s="106"/>
      <c r="U163" s="106"/>
    </row>
    <row r="164" customHeight="1" spans="1:21">
      <c r="A164" s="120">
        <v>2019</v>
      </c>
      <c r="B164" s="120" t="s">
        <v>627</v>
      </c>
      <c r="C164" s="120" t="s">
        <v>628</v>
      </c>
      <c r="D164" s="120"/>
      <c r="E164" s="121" t="s">
        <v>5220</v>
      </c>
      <c r="F164" s="66" t="s">
        <v>40</v>
      </c>
      <c r="G164" s="3">
        <v>1</v>
      </c>
      <c r="H164" s="106" t="s">
        <v>3769</v>
      </c>
      <c r="J164" s="106" t="s">
        <v>5100</v>
      </c>
      <c r="K164" s="108">
        <v>44580</v>
      </c>
      <c r="L164" s="106"/>
      <c r="M164" s="106"/>
      <c r="N164" s="110">
        <f t="shared" ref="N164:N165" si="38">0.85*O164</f>
        <v>29.75</v>
      </c>
      <c r="O164" s="110">
        <v>35</v>
      </c>
      <c r="P164" s="110" t="e">
        <f>O164*'Serial Sheet'!M310</f>
        <v>#VALUE!</v>
      </c>
      <c r="Q164" s="106">
        <v>60</v>
      </c>
      <c r="S164" s="106"/>
      <c r="T164" s="106"/>
      <c r="U164" s="106"/>
    </row>
    <row r="165" customHeight="1" spans="1:21">
      <c r="A165" s="118">
        <v>2017</v>
      </c>
      <c r="B165" s="118" t="s">
        <v>131</v>
      </c>
      <c r="C165" s="118" t="s">
        <v>544</v>
      </c>
      <c r="D165" s="118"/>
      <c r="E165" s="119"/>
      <c r="F165" s="59" t="s">
        <v>40</v>
      </c>
      <c r="G165" s="3">
        <v>1</v>
      </c>
      <c r="H165" s="106" t="s">
        <v>3769</v>
      </c>
      <c r="J165" s="106" t="s">
        <v>5100</v>
      </c>
      <c r="K165" s="108">
        <v>44580</v>
      </c>
      <c r="L165" s="106"/>
      <c r="M165" s="109">
        <f>N165/Q165</f>
        <v>0.457692307692308</v>
      </c>
      <c r="N165" s="110">
        <f t="shared" si="38"/>
        <v>29.75</v>
      </c>
      <c r="O165" s="110">
        <v>35</v>
      </c>
      <c r="P165" s="110">
        <f>O165*G167</f>
        <v>35</v>
      </c>
      <c r="Q165" s="106">
        <v>65</v>
      </c>
      <c r="S165" s="106"/>
      <c r="T165" s="106"/>
      <c r="U165" s="106"/>
    </row>
    <row r="167" customHeight="1" spans="1:21">
      <c r="A167" s="116">
        <v>2020</v>
      </c>
      <c r="B167" s="116" t="s">
        <v>398</v>
      </c>
      <c r="C167" s="116" t="s">
        <v>63</v>
      </c>
      <c r="D167" s="116"/>
      <c r="E167" s="117" t="s">
        <v>908</v>
      </c>
      <c r="F167" s="117" t="s">
        <v>277</v>
      </c>
      <c r="G167" s="3">
        <v>1</v>
      </c>
      <c r="H167" s="106" t="s">
        <v>3769</v>
      </c>
      <c r="J167" s="106" t="s">
        <v>5100</v>
      </c>
      <c r="K167" s="108">
        <v>44580</v>
      </c>
      <c r="L167" s="106"/>
      <c r="M167" s="109">
        <f t="shared" ref="M167:M168" si="39">N167/Q167</f>
        <v>0.643939393939394</v>
      </c>
      <c r="N167" s="110">
        <f t="shared" ref="N167:N168" si="40">0.85*O167</f>
        <v>212.5</v>
      </c>
      <c r="O167" s="110">
        <v>250</v>
      </c>
      <c r="P167" s="110" t="e">
        <f>O167*#REF!</f>
        <v>#REF!</v>
      </c>
      <c r="Q167" s="106">
        <v>330</v>
      </c>
      <c r="S167" s="106"/>
      <c r="T167" s="106"/>
      <c r="U167" s="106"/>
    </row>
    <row r="168" customHeight="1" spans="1:21">
      <c r="A168" s="116">
        <v>2020</v>
      </c>
      <c r="B168" s="116" t="s">
        <v>68</v>
      </c>
      <c r="C168" s="116" t="s">
        <v>115</v>
      </c>
      <c r="D168" s="116"/>
      <c r="E168" s="117" t="s">
        <v>108</v>
      </c>
      <c r="F168" s="33" t="s">
        <v>40</v>
      </c>
      <c r="G168" s="3">
        <v>1</v>
      </c>
      <c r="H168" s="106" t="s">
        <v>3769</v>
      </c>
      <c r="J168" s="106" t="s">
        <v>5100</v>
      </c>
      <c r="K168" s="108">
        <v>44580</v>
      </c>
      <c r="L168" s="106"/>
      <c r="M168" s="109">
        <f t="shared" si="39"/>
        <v>0.53125</v>
      </c>
      <c r="N168" s="110">
        <f t="shared" si="40"/>
        <v>76.5</v>
      </c>
      <c r="O168" s="110">
        <v>90</v>
      </c>
      <c r="P168" s="110">
        <f>O168*G168</f>
        <v>90</v>
      </c>
      <c r="Q168" s="106">
        <v>144</v>
      </c>
      <c r="S168" s="106"/>
      <c r="T168" s="106"/>
      <c r="U168" s="106"/>
    </row>
    <row r="174" customHeight="1" spans="1:21">
      <c r="A174" s="120"/>
      <c r="B174" s="120"/>
      <c r="C174" s="120"/>
      <c r="D174" s="120"/>
      <c r="E174" s="121"/>
      <c r="F174" s="66"/>
      <c r="H174" s="106"/>
      <c r="J174" s="106"/>
      <c r="K174" s="108"/>
      <c r="L174" s="106"/>
      <c r="M174" s="109"/>
      <c r="N174" s="106"/>
      <c r="O174" s="110"/>
      <c r="P174" s="110"/>
      <c r="Q174" s="106"/>
      <c r="S174" s="106"/>
      <c r="T174" s="106"/>
      <c r="U174" s="106"/>
    </row>
    <row r="175" customHeight="1" spans="1:21">
      <c r="A175" s="118">
        <v>2013</v>
      </c>
      <c r="B175" s="118" t="s">
        <v>861</v>
      </c>
      <c r="C175" s="118" t="s">
        <v>5221</v>
      </c>
      <c r="D175" s="118"/>
      <c r="E175" s="119" t="s">
        <v>863</v>
      </c>
      <c r="F175" s="59" t="s">
        <v>40</v>
      </c>
      <c r="G175" s="3">
        <v>1</v>
      </c>
      <c r="H175" s="106" t="s">
        <v>3769</v>
      </c>
      <c r="J175" s="106" t="s">
        <v>5100</v>
      </c>
      <c r="K175" s="108">
        <v>44580</v>
      </c>
      <c r="L175" s="106"/>
      <c r="M175" s="109">
        <f>N175/Q175</f>
        <v>0.85</v>
      </c>
      <c r="N175" s="110">
        <f>0.85*O175</f>
        <v>425</v>
      </c>
      <c r="O175" s="110">
        <v>500</v>
      </c>
      <c r="P175" s="110">
        <f>O175*G175</f>
        <v>500</v>
      </c>
      <c r="Q175" s="106">
        <v>500</v>
      </c>
      <c r="S175" s="106"/>
      <c r="T175" s="106"/>
      <c r="U175" s="106"/>
    </row>
    <row r="178" customHeight="1" spans="1:21">
      <c r="A178" s="120">
        <v>2017</v>
      </c>
      <c r="B178" s="120" t="s">
        <v>148</v>
      </c>
      <c r="C178" s="120" t="s">
        <v>5222</v>
      </c>
      <c r="D178" s="120"/>
      <c r="E178" s="121"/>
      <c r="F178" s="66" t="s">
        <v>40</v>
      </c>
      <c r="G178" s="3">
        <v>1</v>
      </c>
      <c r="H178" s="106" t="s">
        <v>3769</v>
      </c>
      <c r="J178" s="106" t="s">
        <v>5100</v>
      </c>
      <c r="K178" s="108">
        <v>44580</v>
      </c>
      <c r="L178" s="106"/>
      <c r="M178" s="109">
        <f>N178/Q178</f>
        <v>0.457692307692308</v>
      </c>
      <c r="N178" s="110">
        <f>0.85*O178</f>
        <v>29.75</v>
      </c>
      <c r="O178" s="110">
        <v>35</v>
      </c>
      <c r="P178" s="110">
        <f>O178*G178</f>
        <v>35</v>
      </c>
      <c r="Q178" s="106">
        <v>65</v>
      </c>
      <c r="S178" s="106"/>
      <c r="T178" s="106"/>
      <c r="U178" s="106"/>
    </row>
    <row r="180" customHeight="1" spans="1:21">
      <c r="A180" s="122"/>
      <c r="B180" s="122"/>
      <c r="C180" s="122"/>
      <c r="D180" s="122"/>
      <c r="E180" s="123"/>
      <c r="F180" s="123"/>
      <c r="G180" s="3"/>
      <c r="H180" s="106"/>
      <c r="J180" s="106"/>
      <c r="K180" s="108"/>
      <c r="L180" s="106"/>
      <c r="M180" s="106"/>
      <c r="N180" s="106"/>
      <c r="O180" s="110"/>
      <c r="P180" s="106"/>
      <c r="Q180" s="106"/>
      <c r="S180" s="106"/>
      <c r="T180" s="106"/>
      <c r="U180" s="106"/>
    </row>
    <row r="181" customHeight="1" spans="1:21">
      <c r="A181" s="122"/>
      <c r="B181" s="122"/>
      <c r="C181" s="122"/>
      <c r="D181" s="122"/>
      <c r="E181" s="123"/>
      <c r="F181" s="123"/>
      <c r="G181" s="3"/>
      <c r="H181" s="106"/>
      <c r="J181" s="106"/>
      <c r="K181" s="108"/>
      <c r="L181" s="106"/>
      <c r="M181" s="106"/>
      <c r="N181" s="124">
        <v>0.85</v>
      </c>
      <c r="O181" s="110"/>
      <c r="P181" s="112" t="s">
        <v>5223</v>
      </c>
      <c r="Q181" s="112" t="s">
        <v>5224</v>
      </c>
      <c r="S181" s="106"/>
      <c r="T181" s="106"/>
      <c r="U181" s="106"/>
    </row>
    <row r="182" customHeight="1" spans="1:21">
      <c r="A182" s="122"/>
      <c r="B182" s="122"/>
      <c r="C182" s="122"/>
      <c r="D182" s="122"/>
      <c r="E182" s="123"/>
      <c r="F182" s="123"/>
      <c r="G182" s="3"/>
      <c r="H182" s="106"/>
      <c r="J182" s="106"/>
      <c r="K182" s="108"/>
      <c r="L182" s="106"/>
      <c r="M182" s="106"/>
      <c r="N182" s="110">
        <f>SUM(N164:N179)</f>
        <v>803.25</v>
      </c>
      <c r="O182" s="110"/>
      <c r="P182" s="106"/>
      <c r="Q182" s="106"/>
      <c r="S182" s="106"/>
      <c r="T182" s="106"/>
      <c r="U182" s="106"/>
    </row>
    <row r="183" customHeight="1" spans="1:21">
      <c r="A183" s="122"/>
      <c r="B183" s="122"/>
      <c r="C183" s="122"/>
      <c r="D183" s="122"/>
      <c r="E183" s="123"/>
      <c r="F183" s="123"/>
      <c r="G183" s="3"/>
      <c r="H183" s="106"/>
      <c r="J183" s="106"/>
      <c r="K183" s="108"/>
      <c r="L183" s="106"/>
      <c r="M183" s="106"/>
      <c r="N183" s="106"/>
      <c r="O183" s="110"/>
      <c r="P183" s="112" t="e">
        <f>SUM(P164:P179)</f>
        <v>#VALUE!</v>
      </c>
      <c r="Q183" s="106">
        <f>SUM(Q164:Q179)</f>
        <v>1164</v>
      </c>
      <c r="S183" s="106"/>
      <c r="T183" s="106"/>
      <c r="U183" s="106"/>
    </row>
    <row r="184" customHeight="1" spans="1:21">
      <c r="A184" s="52" t="s">
        <v>1</v>
      </c>
      <c r="B184" s="52" t="s">
        <v>2</v>
      </c>
      <c r="C184" s="52" t="s">
        <v>3</v>
      </c>
      <c r="D184" s="52"/>
      <c r="E184" s="52" t="s">
        <v>5</v>
      </c>
      <c r="F184" s="52" t="s">
        <v>6</v>
      </c>
      <c r="G184" s="52" t="s">
        <v>4784</v>
      </c>
      <c r="H184" s="53" t="s">
        <v>4832</v>
      </c>
      <c r="I184" s="79"/>
      <c r="J184" s="53" t="s">
        <v>5194</v>
      </c>
      <c r="K184" s="53" t="s">
        <v>5195</v>
      </c>
      <c r="L184" s="53" t="s">
        <v>5196</v>
      </c>
      <c r="M184" s="53" t="s">
        <v>5197</v>
      </c>
      <c r="N184" s="53" t="s">
        <v>5198</v>
      </c>
      <c r="O184" s="107" t="s">
        <v>5199</v>
      </c>
      <c r="P184" s="53" t="s">
        <v>5200</v>
      </c>
      <c r="Q184" s="53" t="s">
        <v>5201</v>
      </c>
      <c r="S184" s="106"/>
      <c r="T184" s="106"/>
      <c r="U184" s="106"/>
    </row>
    <row r="188" customHeight="1" spans="1:21">
      <c r="A188" s="120">
        <v>2018</v>
      </c>
      <c r="B188" s="120" t="s">
        <v>1420</v>
      </c>
      <c r="C188" s="120" t="s">
        <v>5225</v>
      </c>
      <c r="D188" s="120"/>
      <c r="E188" s="121" t="s">
        <v>1120</v>
      </c>
      <c r="F188" s="121" t="s">
        <v>548</v>
      </c>
      <c r="G188" s="3">
        <v>1</v>
      </c>
      <c r="H188" s="106" t="s">
        <v>3770</v>
      </c>
      <c r="J188" s="106" t="s">
        <v>5096</v>
      </c>
      <c r="K188" s="108">
        <v>44580</v>
      </c>
      <c r="L188" s="106"/>
      <c r="M188" s="109">
        <f>N188/Q188</f>
        <v>0.85</v>
      </c>
      <c r="N188" s="110">
        <f>0.85*O188</f>
        <v>42.5</v>
      </c>
      <c r="O188" s="110">
        <v>50</v>
      </c>
      <c r="P188" s="110">
        <f>O188*G188</f>
        <v>50</v>
      </c>
      <c r="Q188" s="106">
        <v>50</v>
      </c>
      <c r="S188" s="106"/>
      <c r="T188" s="106"/>
      <c r="U188" s="106"/>
    </row>
    <row r="189" customHeight="1" spans="1:21">
      <c r="A189" s="114"/>
      <c r="B189" s="114"/>
      <c r="C189" s="114"/>
      <c r="D189" s="114"/>
      <c r="E189" s="115"/>
      <c r="F189" s="115"/>
      <c r="H189" s="106"/>
      <c r="J189" s="106"/>
      <c r="K189" s="125"/>
      <c r="L189" s="110"/>
      <c r="M189" s="106"/>
      <c r="N189" s="106"/>
      <c r="O189" s="110"/>
      <c r="P189" s="110"/>
      <c r="Q189" s="110"/>
      <c r="S189" s="106"/>
      <c r="T189" s="106"/>
      <c r="U189" s="106"/>
    </row>
    <row r="190" customHeight="1" spans="1:21">
      <c r="A190" s="52" t="s">
        <v>1</v>
      </c>
      <c r="B190" s="52" t="s">
        <v>2</v>
      </c>
      <c r="C190" s="52" t="s">
        <v>3</v>
      </c>
      <c r="D190" s="52"/>
      <c r="E190" s="52" t="s">
        <v>5</v>
      </c>
      <c r="F190" s="52" t="s">
        <v>6</v>
      </c>
      <c r="G190" s="52" t="s">
        <v>4784</v>
      </c>
      <c r="H190" s="53" t="s">
        <v>4832</v>
      </c>
      <c r="I190" s="79"/>
      <c r="J190" s="53" t="s">
        <v>5194</v>
      </c>
      <c r="K190" s="53" t="s">
        <v>5195</v>
      </c>
      <c r="L190" s="53" t="s">
        <v>5196</v>
      </c>
      <c r="M190" s="53" t="s">
        <v>5197</v>
      </c>
      <c r="N190" s="53" t="s">
        <v>5198</v>
      </c>
      <c r="O190" s="107" t="s">
        <v>5199</v>
      </c>
      <c r="P190" s="53" t="s">
        <v>5200</v>
      </c>
      <c r="Q190" s="53" t="s">
        <v>5201</v>
      </c>
      <c r="S190" s="106"/>
      <c r="T190" s="106"/>
      <c r="U190" s="106"/>
    </row>
    <row r="192" customHeight="1" spans="1:21">
      <c r="A192" s="116">
        <v>2020</v>
      </c>
      <c r="B192" s="116" t="s">
        <v>905</v>
      </c>
      <c r="C192" s="116" t="s">
        <v>63</v>
      </c>
      <c r="D192" s="116"/>
      <c r="E192" s="117"/>
      <c r="F192" s="117" t="s">
        <v>1759</v>
      </c>
      <c r="G192" s="3">
        <v>1</v>
      </c>
      <c r="H192" s="106" t="s">
        <v>3769</v>
      </c>
      <c r="J192" s="106" t="s">
        <v>5226</v>
      </c>
      <c r="K192" s="125"/>
      <c r="L192" s="110"/>
      <c r="M192" s="109">
        <f>N192/Q192</f>
        <v>0.772727272727273</v>
      </c>
      <c r="N192" s="110">
        <f>0.85*O192</f>
        <v>425</v>
      </c>
      <c r="O192" s="110">
        <v>500</v>
      </c>
      <c r="P192" s="110">
        <f>O192*G192</f>
        <v>500</v>
      </c>
      <c r="Q192" s="110">
        <v>550</v>
      </c>
      <c r="S192" s="106"/>
      <c r="T192" s="106"/>
      <c r="U192" s="106"/>
    </row>
    <row r="194" customHeight="1" spans="1:21">
      <c r="A194" s="114"/>
      <c r="B194" s="114"/>
      <c r="C194" s="114"/>
      <c r="D194" s="114"/>
      <c r="E194" s="115"/>
      <c r="F194" s="115"/>
      <c r="H194" s="106"/>
      <c r="J194" s="106"/>
      <c r="K194" s="125"/>
      <c r="L194" s="106"/>
      <c r="M194" s="106"/>
      <c r="N194" s="106"/>
      <c r="O194" s="110"/>
      <c r="P194" s="106"/>
      <c r="Q194" s="106"/>
      <c r="S194" s="106"/>
      <c r="T194" s="106"/>
      <c r="U194" s="106"/>
    </row>
    <row r="195" customHeight="1" spans="1:21">
      <c r="A195" s="52" t="s">
        <v>1</v>
      </c>
      <c r="B195" s="52" t="s">
        <v>2</v>
      </c>
      <c r="C195" s="52" t="s">
        <v>3</v>
      </c>
      <c r="D195" s="52"/>
      <c r="E195" s="52" t="s">
        <v>5</v>
      </c>
      <c r="F195" s="52" t="s">
        <v>6</v>
      </c>
      <c r="G195" s="52" t="s">
        <v>4784</v>
      </c>
      <c r="H195" s="53" t="s">
        <v>4832</v>
      </c>
      <c r="I195" s="79"/>
      <c r="J195" s="53" t="s">
        <v>5194</v>
      </c>
      <c r="K195" s="53" t="s">
        <v>5195</v>
      </c>
      <c r="L195" s="53" t="s">
        <v>5196</v>
      </c>
      <c r="M195" s="53" t="s">
        <v>5197</v>
      </c>
      <c r="N195" s="53" t="s">
        <v>5198</v>
      </c>
      <c r="O195" s="107" t="s">
        <v>5199</v>
      </c>
      <c r="P195" s="53" t="s">
        <v>5200</v>
      </c>
      <c r="Q195" s="53" t="s">
        <v>5201</v>
      </c>
      <c r="S195" s="106"/>
      <c r="T195" s="106"/>
      <c r="U195" s="106"/>
    </row>
    <row r="205" customHeight="1" spans="1:21">
      <c r="A205" s="59">
        <v>2020</v>
      </c>
      <c r="B205" s="59" t="s">
        <v>72</v>
      </c>
      <c r="C205" s="59" t="s">
        <v>115</v>
      </c>
      <c r="D205" s="59"/>
      <c r="E205" s="59" t="s">
        <v>557</v>
      </c>
      <c r="F205" s="59" t="s">
        <v>40</v>
      </c>
      <c r="G205" s="3">
        <v>1</v>
      </c>
      <c r="H205" s="3" t="s">
        <v>3769</v>
      </c>
      <c r="L205" s="3">
        <v>150</v>
      </c>
      <c r="M205" s="106"/>
      <c r="N205" s="106"/>
      <c r="O205" s="92">
        <v>200</v>
      </c>
      <c r="P205" s="64">
        <f t="shared" ref="P205:P206" si="41">G205*O205</f>
        <v>200</v>
      </c>
      <c r="S205" s="106"/>
      <c r="T205" s="106"/>
      <c r="U205" s="106"/>
    </row>
    <row r="206" customHeight="1" spans="1:21">
      <c r="A206" s="59">
        <v>2020</v>
      </c>
      <c r="B206" s="59" t="s">
        <v>72</v>
      </c>
      <c r="C206" s="59" t="s">
        <v>115</v>
      </c>
      <c r="D206" s="59"/>
      <c r="E206" s="60"/>
      <c r="F206" s="59" t="s">
        <v>40</v>
      </c>
      <c r="G206" s="3">
        <v>1</v>
      </c>
      <c r="H206" s="3" t="s">
        <v>3769</v>
      </c>
      <c r="M206" s="106"/>
      <c r="N206" s="106"/>
      <c r="O206" s="92">
        <v>140</v>
      </c>
      <c r="P206" s="64">
        <f t="shared" si="41"/>
        <v>140</v>
      </c>
      <c r="S206" s="106"/>
      <c r="T206" s="106"/>
      <c r="U206" s="106"/>
    </row>
    <row r="208" customHeight="1" spans="1:21">
      <c r="A208" s="59">
        <v>2020</v>
      </c>
      <c r="B208" s="59" t="s">
        <v>72</v>
      </c>
      <c r="C208" s="59" t="s">
        <v>406</v>
      </c>
      <c r="D208" s="59"/>
      <c r="E208" s="59" t="s">
        <v>557</v>
      </c>
      <c r="F208" s="59" t="s">
        <v>40</v>
      </c>
      <c r="G208" s="3">
        <v>1</v>
      </c>
      <c r="H208" s="3" t="s">
        <v>3769</v>
      </c>
      <c r="L208" s="3">
        <v>50</v>
      </c>
      <c r="M208" s="106"/>
      <c r="N208" s="106"/>
      <c r="O208" s="92">
        <v>60</v>
      </c>
      <c r="P208" s="64">
        <f>G208*O208</f>
        <v>60</v>
      </c>
      <c r="S208" s="106"/>
      <c r="T208" s="106"/>
      <c r="U208" s="106"/>
    </row>
    <row r="216" customHeight="1" spans="1:21">
      <c r="A216" s="59"/>
      <c r="B216" s="59"/>
      <c r="C216" s="59"/>
      <c r="D216" s="59"/>
      <c r="E216" s="59"/>
      <c r="F216" s="59"/>
      <c r="G216" s="20"/>
      <c r="H216" s="20"/>
      <c r="I216" s="21"/>
      <c r="M216" s="106"/>
      <c r="N216" s="106"/>
      <c r="O216" s="126"/>
      <c r="P216" s="21"/>
      <c r="S216" s="106"/>
      <c r="T216" s="106"/>
      <c r="U216" s="106"/>
    </row>
    <row r="217" customHeight="1" spans="1:21">
      <c r="A217" s="59">
        <v>2020</v>
      </c>
      <c r="B217" s="59" t="s">
        <v>72</v>
      </c>
      <c r="C217" s="59" t="s">
        <v>83</v>
      </c>
      <c r="D217" s="59"/>
      <c r="E217" s="60"/>
      <c r="F217" s="59" t="s">
        <v>40</v>
      </c>
      <c r="G217" s="20">
        <v>1</v>
      </c>
      <c r="H217" s="20" t="s">
        <v>3769</v>
      </c>
      <c r="I217" s="21"/>
      <c r="M217" s="106"/>
      <c r="N217" s="106"/>
      <c r="O217" s="126"/>
      <c r="P217" s="127">
        <f>G217*O217</f>
        <v>0</v>
      </c>
      <c r="S217" s="106"/>
      <c r="T217" s="106"/>
      <c r="U217" s="106"/>
    </row>
    <row r="229" customHeight="1" spans="1:21">
      <c r="A229" s="59">
        <v>2020</v>
      </c>
      <c r="B229" s="59" t="s">
        <v>72</v>
      </c>
      <c r="C229" s="59" t="s">
        <v>63</v>
      </c>
      <c r="D229" s="59"/>
      <c r="E229" s="59" t="s">
        <v>557</v>
      </c>
      <c r="F229" s="59" t="s">
        <v>40</v>
      </c>
      <c r="G229" s="20">
        <v>1</v>
      </c>
      <c r="H229" s="20" t="s">
        <v>3769</v>
      </c>
      <c r="I229" s="21"/>
      <c r="L229" s="3">
        <v>500</v>
      </c>
      <c r="M229" s="106"/>
      <c r="N229" s="106"/>
      <c r="O229" s="126">
        <v>690</v>
      </c>
      <c r="P229" s="127">
        <f t="shared" ref="P229:P234" si="42">G229*O229</f>
        <v>690</v>
      </c>
      <c r="Q229" s="3">
        <v>700</v>
      </c>
      <c r="S229" s="106"/>
      <c r="T229" s="106"/>
      <c r="U229" s="106"/>
    </row>
    <row r="230" customHeight="1" spans="1:21">
      <c r="A230" s="59">
        <v>2020</v>
      </c>
      <c r="B230" s="59" t="s">
        <v>72</v>
      </c>
      <c r="C230" s="59" t="s">
        <v>63</v>
      </c>
      <c r="D230" s="59"/>
      <c r="E230" s="60"/>
      <c r="F230" s="59" t="s">
        <v>40</v>
      </c>
      <c r="G230" s="20">
        <v>1</v>
      </c>
      <c r="H230" s="20" t="s">
        <v>3769</v>
      </c>
      <c r="I230" s="21"/>
      <c r="M230" s="106"/>
      <c r="N230" s="106"/>
      <c r="O230" s="126">
        <v>350</v>
      </c>
      <c r="P230" s="127">
        <f t="shared" si="42"/>
        <v>350</v>
      </c>
      <c r="S230" s="106"/>
      <c r="T230" s="106"/>
      <c r="U230" s="106"/>
    </row>
    <row r="231" customHeight="1" spans="1:20">
      <c r="A231" s="59">
        <v>2020</v>
      </c>
      <c r="B231" s="59" t="s">
        <v>712</v>
      </c>
      <c r="C231" s="59" t="s">
        <v>63</v>
      </c>
      <c r="D231" s="59"/>
      <c r="E231" s="60"/>
      <c r="F231" s="59" t="s">
        <v>40</v>
      </c>
      <c r="G231" s="3">
        <v>1</v>
      </c>
      <c r="H231" s="3" t="s">
        <v>3769</v>
      </c>
      <c r="M231" s="106"/>
      <c r="N231" s="106"/>
      <c r="O231" s="92">
        <v>120</v>
      </c>
      <c r="P231" s="64">
        <f t="shared" si="42"/>
        <v>120</v>
      </c>
      <c r="S231" s="106"/>
      <c r="T231" s="106"/>
    </row>
    <row r="232" customHeight="1" spans="1:20">
      <c r="A232" s="59">
        <v>2020</v>
      </c>
      <c r="B232" s="59" t="s">
        <v>712</v>
      </c>
      <c r="C232" s="59" t="s">
        <v>63</v>
      </c>
      <c r="D232" s="59"/>
      <c r="E232" s="59" t="s">
        <v>120</v>
      </c>
      <c r="F232" s="59" t="s">
        <v>40</v>
      </c>
      <c r="G232" s="3">
        <v>1</v>
      </c>
      <c r="H232" s="3" t="s">
        <v>3769</v>
      </c>
      <c r="M232" s="106"/>
      <c r="N232" s="106"/>
      <c r="O232" s="92">
        <v>95</v>
      </c>
      <c r="P232" s="64">
        <f t="shared" si="42"/>
        <v>95</v>
      </c>
      <c r="S232" s="106"/>
      <c r="T232" s="106"/>
    </row>
    <row r="233" customHeight="1" spans="1:20">
      <c r="A233" s="59">
        <v>2020</v>
      </c>
      <c r="B233" s="59" t="s">
        <v>712</v>
      </c>
      <c r="C233" s="59" t="s">
        <v>5227</v>
      </c>
      <c r="D233" s="59"/>
      <c r="E233" s="59" t="s">
        <v>120</v>
      </c>
      <c r="F233" s="59" t="s">
        <v>40</v>
      </c>
      <c r="G233" s="3">
        <v>1</v>
      </c>
      <c r="H233" s="3" t="s">
        <v>3769</v>
      </c>
      <c r="M233" s="106"/>
      <c r="N233" s="106"/>
      <c r="O233" s="92">
        <v>115</v>
      </c>
      <c r="P233" s="64">
        <f t="shared" si="42"/>
        <v>115</v>
      </c>
      <c r="S233" s="106"/>
      <c r="T233" s="106"/>
    </row>
    <row r="234" customHeight="1" spans="1:20">
      <c r="A234" s="59">
        <v>2020</v>
      </c>
      <c r="B234" s="59" t="s">
        <v>712</v>
      </c>
      <c r="C234" s="59" t="s">
        <v>5227</v>
      </c>
      <c r="D234" s="59"/>
      <c r="E234" s="60"/>
      <c r="F234" s="59" t="s">
        <v>40</v>
      </c>
      <c r="G234" s="3">
        <v>1</v>
      </c>
      <c r="H234" s="3" t="s">
        <v>3769</v>
      </c>
      <c r="M234" s="106"/>
      <c r="N234" s="106"/>
      <c r="O234" s="92">
        <v>220</v>
      </c>
      <c r="P234" s="64">
        <f t="shared" si="42"/>
        <v>220</v>
      </c>
      <c r="S234" s="106"/>
      <c r="T234" s="106"/>
    </row>
    <row r="235" customHeight="1" spans="8:21">
      <c r="H235" s="106"/>
      <c r="J235" s="106"/>
      <c r="K235" s="125"/>
      <c r="L235" s="106"/>
      <c r="M235" s="106"/>
      <c r="N235" s="106"/>
      <c r="O235" s="110"/>
      <c r="P235" s="106"/>
      <c r="Q235" s="106"/>
      <c r="S235" s="106"/>
      <c r="T235" s="106"/>
      <c r="U235" s="106"/>
    </row>
    <row r="236" customHeight="1" spans="8:21">
      <c r="H236" s="106"/>
      <c r="J236" s="106"/>
      <c r="K236" s="125"/>
      <c r="L236" s="106"/>
      <c r="M236" s="106"/>
      <c r="N236" s="106"/>
      <c r="O236" s="110"/>
      <c r="P236" s="112">
        <f>SUM(P195:P234)</f>
        <v>1990</v>
      </c>
      <c r="Q236" s="106"/>
      <c r="S236" s="106"/>
      <c r="T236" s="106"/>
      <c r="U236" s="106"/>
    </row>
    <row r="237" customHeight="1" spans="1:21">
      <c r="A237" s="52" t="s">
        <v>1</v>
      </c>
      <c r="B237" s="52" t="s">
        <v>2</v>
      </c>
      <c r="C237" s="52" t="s">
        <v>3</v>
      </c>
      <c r="D237" s="52"/>
      <c r="E237" s="52" t="s">
        <v>5</v>
      </c>
      <c r="F237" s="52" t="s">
        <v>6</v>
      </c>
      <c r="G237" s="52" t="s">
        <v>4784</v>
      </c>
      <c r="H237" s="53" t="s">
        <v>4832</v>
      </c>
      <c r="I237" s="79"/>
      <c r="J237" s="53" t="s">
        <v>5194</v>
      </c>
      <c r="K237" s="53" t="s">
        <v>5195</v>
      </c>
      <c r="L237" s="53" t="s">
        <v>5196</v>
      </c>
      <c r="M237" s="53" t="s">
        <v>5197</v>
      </c>
      <c r="N237" s="53" t="s">
        <v>5198</v>
      </c>
      <c r="O237" s="107" t="s">
        <v>5199</v>
      </c>
      <c r="P237" s="53" t="s">
        <v>5200</v>
      </c>
      <c r="Q237" s="53" t="s">
        <v>5201</v>
      </c>
      <c r="S237" s="106"/>
      <c r="T237" s="106"/>
      <c r="U237" s="106"/>
    </row>
    <row r="238" customHeight="1" spans="7:21">
      <c r="G238" s="26">
        <f>SUM(G240:G349)</f>
        <v>69</v>
      </c>
      <c r="H238" s="106"/>
      <c r="J238" s="106"/>
      <c r="K238" s="125"/>
      <c r="L238" s="106"/>
      <c r="M238" s="106"/>
      <c r="N238" s="106"/>
      <c r="O238" s="110"/>
      <c r="P238" s="106"/>
      <c r="Q238" s="106"/>
      <c r="S238" s="106"/>
      <c r="T238" s="106"/>
      <c r="U238" s="106"/>
    </row>
    <row r="239" customHeight="1" spans="8:21">
      <c r="H239" s="106"/>
      <c r="J239" s="106"/>
      <c r="K239" s="125"/>
      <c r="L239" s="106"/>
      <c r="M239" s="106"/>
      <c r="N239" s="106"/>
      <c r="O239" s="110"/>
      <c r="P239" s="106"/>
      <c r="Q239" s="106"/>
      <c r="S239" s="106"/>
      <c r="T239" s="106"/>
      <c r="U239" s="106"/>
    </row>
    <row r="240" customHeight="1" spans="1:21">
      <c r="A240" s="59">
        <v>2000</v>
      </c>
      <c r="B240" s="59" t="s">
        <v>925</v>
      </c>
      <c r="C240" s="59" t="s">
        <v>5228</v>
      </c>
      <c r="D240" s="59"/>
      <c r="E240" s="60"/>
      <c r="F240" s="59" t="s">
        <v>146</v>
      </c>
      <c r="G240" s="3">
        <v>1</v>
      </c>
      <c r="H240" s="106" t="s">
        <v>3769</v>
      </c>
      <c r="I240" s="128">
        <v>44590</v>
      </c>
      <c r="J240" s="106" t="s">
        <v>5229</v>
      </c>
      <c r="K240" s="106"/>
      <c r="L240" s="106">
        <v>1500</v>
      </c>
      <c r="M240" s="106"/>
      <c r="N240" s="106"/>
      <c r="O240" s="110">
        <v>1300</v>
      </c>
      <c r="P240" s="64">
        <f t="shared" ref="P240:P242" si="43">G240*O240</f>
        <v>1300</v>
      </c>
      <c r="Q240" s="106">
        <v>1500</v>
      </c>
      <c r="S240" s="106"/>
      <c r="T240" s="106"/>
      <c r="U240" s="106"/>
    </row>
    <row r="241" customHeight="1" spans="1:21">
      <c r="A241" s="59">
        <v>2019</v>
      </c>
      <c r="B241" s="59" t="s">
        <v>1135</v>
      </c>
      <c r="C241" s="59" t="s">
        <v>1013</v>
      </c>
      <c r="D241" s="59"/>
      <c r="E241" s="60"/>
      <c r="F241" s="59" t="s">
        <v>1140</v>
      </c>
      <c r="G241" s="3">
        <v>5</v>
      </c>
      <c r="H241" s="106" t="s">
        <v>3770</v>
      </c>
      <c r="I241" s="128">
        <v>44590</v>
      </c>
      <c r="J241" s="106" t="s">
        <v>5229</v>
      </c>
      <c r="K241" s="106"/>
      <c r="L241" s="106">
        <v>300</v>
      </c>
      <c r="M241" s="106"/>
      <c r="N241" s="106"/>
      <c r="O241" s="110">
        <v>100</v>
      </c>
      <c r="P241" s="64">
        <f t="shared" si="43"/>
        <v>500</v>
      </c>
      <c r="Q241" s="106"/>
      <c r="S241" s="106"/>
      <c r="T241" s="106"/>
      <c r="U241" s="106"/>
    </row>
    <row r="242" customHeight="1" spans="1:21">
      <c r="A242" s="59">
        <v>1993</v>
      </c>
      <c r="B242" s="59" t="s">
        <v>26</v>
      </c>
      <c r="C242" s="59" t="s">
        <v>1113</v>
      </c>
      <c r="D242" s="59"/>
      <c r="E242" s="60"/>
      <c r="F242" s="59" t="s">
        <v>1742</v>
      </c>
      <c r="G242" s="3">
        <v>1</v>
      </c>
      <c r="H242" s="106" t="s">
        <v>3770</v>
      </c>
      <c r="I242" s="128">
        <v>44590</v>
      </c>
      <c r="J242" s="106" t="s">
        <v>5229</v>
      </c>
      <c r="K242" s="106"/>
      <c r="L242" s="106">
        <v>450</v>
      </c>
      <c r="M242" s="106"/>
      <c r="N242" s="106"/>
      <c r="O242" s="110">
        <v>550</v>
      </c>
      <c r="P242" s="64">
        <f t="shared" si="43"/>
        <v>550</v>
      </c>
      <c r="Q242" s="106"/>
      <c r="S242" s="106"/>
      <c r="T242" s="106"/>
      <c r="U242" s="106"/>
    </row>
    <row r="245" customHeight="1" spans="1:21">
      <c r="A245" s="59">
        <v>2019</v>
      </c>
      <c r="B245" s="59" t="s">
        <v>5230</v>
      </c>
      <c r="C245" s="59" t="s">
        <v>1042</v>
      </c>
      <c r="D245" s="59"/>
      <c r="E245" s="59" t="s">
        <v>1456</v>
      </c>
      <c r="F245" s="59" t="s">
        <v>277</v>
      </c>
      <c r="G245" s="3">
        <v>1</v>
      </c>
      <c r="H245" s="106" t="s">
        <v>3770</v>
      </c>
      <c r="I245" s="128">
        <v>44590</v>
      </c>
      <c r="J245" s="106" t="s">
        <v>5229</v>
      </c>
      <c r="K245" s="106"/>
      <c r="L245" s="106">
        <v>100</v>
      </c>
      <c r="M245" s="106"/>
      <c r="N245" s="106"/>
      <c r="O245" s="110">
        <v>100</v>
      </c>
      <c r="P245" s="64">
        <f>G245*O245</f>
        <v>100</v>
      </c>
      <c r="Q245" s="106"/>
      <c r="S245" s="106"/>
      <c r="T245" s="106"/>
      <c r="U245" s="106"/>
    </row>
    <row r="246" customHeight="1" spans="8:21">
      <c r="H246" s="106"/>
      <c r="J246" s="106" t="s">
        <v>5229</v>
      </c>
      <c r="K246" s="106"/>
      <c r="L246" s="106"/>
      <c r="M246" s="106"/>
      <c r="N246" s="106"/>
      <c r="O246" s="110"/>
      <c r="P246" s="106"/>
      <c r="Q246" s="106"/>
      <c r="S246" s="106"/>
      <c r="T246" s="106"/>
      <c r="U246" s="106"/>
    </row>
    <row r="247" customHeight="1" spans="1:21">
      <c r="A247" s="59">
        <v>2019</v>
      </c>
      <c r="B247" s="59" t="s">
        <v>148</v>
      </c>
      <c r="C247" s="59" t="s">
        <v>406</v>
      </c>
      <c r="D247" s="59"/>
      <c r="E247" s="59" t="s">
        <v>5231</v>
      </c>
      <c r="F247" s="59" t="s">
        <v>14</v>
      </c>
      <c r="G247" s="3">
        <v>1</v>
      </c>
      <c r="H247" s="106" t="s">
        <v>3769</v>
      </c>
      <c r="I247" s="128">
        <v>44590</v>
      </c>
      <c r="J247" s="106" t="s">
        <v>5229</v>
      </c>
      <c r="K247" s="106"/>
      <c r="L247" s="106">
        <v>550</v>
      </c>
      <c r="M247" s="106"/>
      <c r="N247" s="106"/>
      <c r="O247" s="110">
        <v>650</v>
      </c>
      <c r="P247" s="64">
        <f>G247*O247</f>
        <v>650</v>
      </c>
      <c r="Q247" s="106"/>
      <c r="S247" s="106"/>
      <c r="T247" s="106"/>
      <c r="U247" s="106"/>
    </row>
    <row r="248" customHeight="1" spans="8:21">
      <c r="H248" s="106"/>
      <c r="J248" s="106" t="s">
        <v>5229</v>
      </c>
      <c r="K248" s="106"/>
      <c r="L248" s="106"/>
      <c r="M248" s="106"/>
      <c r="N248" s="106"/>
      <c r="O248" s="110"/>
      <c r="P248" s="106"/>
      <c r="Q248" s="106"/>
      <c r="S248" s="106"/>
      <c r="T248" s="106"/>
      <c r="U248" s="106"/>
    </row>
    <row r="249" customHeight="1" spans="8:21">
      <c r="H249" s="106"/>
      <c r="J249" s="106" t="s">
        <v>5229</v>
      </c>
      <c r="K249" s="106"/>
      <c r="L249" s="106"/>
      <c r="M249" s="106"/>
      <c r="N249" s="106"/>
      <c r="O249" s="110"/>
      <c r="P249" s="106"/>
      <c r="Q249" s="106"/>
      <c r="S249" s="106"/>
      <c r="T249" s="106"/>
      <c r="U249" s="106"/>
    </row>
    <row r="252" customHeight="1" spans="8:21">
      <c r="H252" s="106"/>
      <c r="J252" s="106"/>
      <c r="K252" s="106"/>
      <c r="L252" s="106"/>
      <c r="M252" s="106"/>
      <c r="N252" s="106"/>
      <c r="O252" s="110"/>
      <c r="P252" s="106"/>
      <c r="Q252" s="106"/>
      <c r="S252" s="106"/>
      <c r="T252" s="106"/>
      <c r="U252" s="106"/>
    </row>
    <row r="253" customHeight="1" spans="8:21">
      <c r="H253" s="106"/>
      <c r="J253" s="106"/>
      <c r="K253" s="106"/>
      <c r="L253" s="106"/>
      <c r="M253" s="106"/>
      <c r="N253" s="106"/>
      <c r="O253" s="110"/>
      <c r="P253" s="106"/>
      <c r="Q253" s="106"/>
      <c r="S253" s="106"/>
      <c r="T253" s="106"/>
      <c r="U253" s="106"/>
    </row>
    <row r="254" customHeight="1" spans="1:21">
      <c r="A254" s="59">
        <v>2018</v>
      </c>
      <c r="B254" s="59" t="s">
        <v>1046</v>
      </c>
      <c r="C254" s="59" t="s">
        <v>1361</v>
      </c>
      <c r="D254" s="59"/>
      <c r="E254" s="60"/>
      <c r="F254" s="59" t="s">
        <v>277</v>
      </c>
      <c r="G254" s="3">
        <v>2</v>
      </c>
      <c r="H254" s="106"/>
      <c r="I254" s="128">
        <v>44590</v>
      </c>
      <c r="J254" s="106" t="s">
        <v>5229</v>
      </c>
      <c r="K254" s="106"/>
      <c r="L254" s="106"/>
      <c r="M254" s="106"/>
      <c r="N254" s="106"/>
      <c r="O254" s="110">
        <v>60</v>
      </c>
      <c r="P254" s="64">
        <f t="shared" ref="P254:P259" si="44">G254*O254</f>
        <v>120</v>
      </c>
      <c r="Q254" s="106"/>
      <c r="S254" s="106"/>
      <c r="T254" s="106"/>
      <c r="U254" s="106"/>
    </row>
    <row r="255" customHeight="1" spans="1:21">
      <c r="A255" s="59">
        <v>2019</v>
      </c>
      <c r="B255" s="59" t="s">
        <v>5232</v>
      </c>
      <c r="C255" s="59" t="s">
        <v>1013</v>
      </c>
      <c r="D255" s="59"/>
      <c r="E255" s="60"/>
      <c r="F255" s="59" t="s">
        <v>27</v>
      </c>
      <c r="G255" s="3">
        <v>2</v>
      </c>
      <c r="H255" s="106"/>
      <c r="I255" s="128">
        <v>44590</v>
      </c>
      <c r="J255" s="106" t="s">
        <v>5229</v>
      </c>
      <c r="K255" s="106"/>
      <c r="L255" s="106"/>
      <c r="M255" s="106"/>
      <c r="N255" s="106"/>
      <c r="O255" s="110">
        <v>20</v>
      </c>
      <c r="P255" s="64">
        <f t="shared" si="44"/>
        <v>40</v>
      </c>
      <c r="Q255" s="106"/>
      <c r="S255" s="106"/>
      <c r="T255" s="106"/>
      <c r="U255" s="106"/>
    </row>
    <row r="256" customHeight="1" spans="1:21">
      <c r="A256" s="66">
        <v>2019</v>
      </c>
      <c r="B256" s="66" t="s">
        <v>5033</v>
      </c>
      <c r="C256" s="66" t="s">
        <v>1013</v>
      </c>
      <c r="D256" s="66"/>
      <c r="E256" s="66" t="s">
        <v>5233</v>
      </c>
      <c r="F256" s="66" t="s">
        <v>14</v>
      </c>
      <c r="G256" s="3">
        <v>1</v>
      </c>
      <c r="H256" s="106"/>
      <c r="I256" s="128">
        <v>44590</v>
      </c>
      <c r="J256" s="106" t="s">
        <v>5229</v>
      </c>
      <c r="K256" s="106"/>
      <c r="L256" s="106"/>
      <c r="M256" s="106"/>
      <c r="N256" s="106"/>
      <c r="O256" s="110">
        <v>30</v>
      </c>
      <c r="P256" s="64">
        <f t="shared" si="44"/>
        <v>30</v>
      </c>
      <c r="Q256" s="106"/>
      <c r="S256" s="106"/>
      <c r="T256" s="106"/>
      <c r="U256" s="106"/>
    </row>
    <row r="257" customHeight="1" spans="1:21">
      <c r="A257" s="59">
        <v>2019</v>
      </c>
      <c r="B257" s="59" t="s">
        <v>5232</v>
      </c>
      <c r="C257" s="59" t="s">
        <v>1013</v>
      </c>
      <c r="D257" s="59"/>
      <c r="E257" s="60"/>
      <c r="F257" s="59" t="s">
        <v>14</v>
      </c>
      <c r="G257" s="3">
        <v>3</v>
      </c>
      <c r="H257" s="106"/>
      <c r="I257" s="128">
        <v>44590</v>
      </c>
      <c r="J257" s="106" t="s">
        <v>5229</v>
      </c>
      <c r="K257" s="106"/>
      <c r="L257" s="106"/>
      <c r="M257" s="106"/>
      <c r="N257" s="106"/>
      <c r="O257" s="110">
        <v>40</v>
      </c>
      <c r="P257" s="64">
        <f t="shared" si="44"/>
        <v>120</v>
      </c>
      <c r="Q257" s="106"/>
      <c r="S257" s="106"/>
      <c r="T257" s="106"/>
      <c r="U257" s="106"/>
    </row>
    <row r="258" customHeight="1" spans="1:21">
      <c r="A258" s="59">
        <v>2018</v>
      </c>
      <c r="B258" s="59" t="s">
        <v>1009</v>
      </c>
      <c r="C258" s="59" t="s">
        <v>5234</v>
      </c>
      <c r="D258" s="59"/>
      <c r="E258" s="59" t="s">
        <v>5235</v>
      </c>
      <c r="F258" s="59" t="s">
        <v>40</v>
      </c>
      <c r="G258" s="3">
        <v>1</v>
      </c>
      <c r="H258" s="106"/>
      <c r="I258" s="128">
        <v>44590</v>
      </c>
      <c r="J258" s="106"/>
      <c r="K258" s="106"/>
      <c r="L258" s="106"/>
      <c r="M258" s="106"/>
      <c r="N258" s="106"/>
      <c r="O258" s="110">
        <v>30</v>
      </c>
      <c r="P258" s="64">
        <f t="shared" si="44"/>
        <v>30</v>
      </c>
      <c r="Q258" s="106"/>
      <c r="S258" s="106"/>
      <c r="T258" s="106"/>
      <c r="U258" s="106"/>
    </row>
    <row r="259" customHeight="1" spans="1:21">
      <c r="A259" s="59">
        <v>2018</v>
      </c>
      <c r="B259" s="59" t="s">
        <v>1046</v>
      </c>
      <c r="C259" s="59" t="s">
        <v>5234</v>
      </c>
      <c r="D259" s="59"/>
      <c r="E259" s="60"/>
      <c r="F259" s="59" t="s">
        <v>14</v>
      </c>
      <c r="G259" s="3">
        <v>1</v>
      </c>
      <c r="H259" s="106"/>
      <c r="I259" s="128">
        <v>44590</v>
      </c>
      <c r="J259" s="106"/>
      <c r="K259" s="106"/>
      <c r="L259" s="106"/>
      <c r="M259" s="106"/>
      <c r="N259" s="106"/>
      <c r="O259" s="110">
        <v>40</v>
      </c>
      <c r="P259" s="64">
        <f t="shared" si="44"/>
        <v>40</v>
      </c>
      <c r="Q259" s="106"/>
      <c r="S259" s="106"/>
      <c r="T259" s="106"/>
      <c r="U259" s="106"/>
    </row>
    <row r="260" customHeight="1" spans="8:21">
      <c r="H260" s="106"/>
      <c r="J260" s="106"/>
      <c r="K260" s="106"/>
      <c r="L260" s="106"/>
      <c r="M260" s="106"/>
      <c r="N260" s="106"/>
      <c r="O260" s="110"/>
      <c r="P260" s="106"/>
      <c r="Q260" s="106"/>
      <c r="S260" s="106"/>
      <c r="T260" s="106"/>
      <c r="U260" s="106"/>
    </row>
    <row r="261" customHeight="1" spans="8:21">
      <c r="H261" s="106"/>
      <c r="J261" s="106"/>
      <c r="K261" s="106"/>
      <c r="L261" s="106"/>
      <c r="M261" s="106"/>
      <c r="N261" s="106"/>
      <c r="O261" s="110"/>
      <c r="P261" s="106"/>
      <c r="Q261" s="106"/>
      <c r="S261" s="106"/>
      <c r="T261" s="106"/>
      <c r="U261" s="106"/>
    </row>
    <row r="263" customHeight="1" spans="1:21">
      <c r="A263" s="59">
        <v>2011</v>
      </c>
      <c r="B263" s="59" t="s">
        <v>166</v>
      </c>
      <c r="C263" s="59" t="s">
        <v>1010</v>
      </c>
      <c r="D263" s="59"/>
      <c r="E263" s="59" t="s">
        <v>5236</v>
      </c>
      <c r="F263" s="59" t="s">
        <v>138</v>
      </c>
      <c r="G263" s="3">
        <v>1</v>
      </c>
      <c r="H263" s="106"/>
      <c r="I263" s="128">
        <v>44590</v>
      </c>
      <c r="J263" s="106"/>
      <c r="K263" s="106"/>
      <c r="L263" s="106"/>
      <c r="M263" s="106"/>
      <c r="N263" s="106"/>
      <c r="O263" s="110">
        <v>10</v>
      </c>
      <c r="P263" s="64">
        <f>G263*O263</f>
        <v>10</v>
      </c>
      <c r="Q263" s="106"/>
      <c r="S263" s="106"/>
      <c r="T263" s="106"/>
      <c r="U263" s="106"/>
    </row>
    <row r="265" customHeight="1" spans="1:21">
      <c r="A265" s="59">
        <v>2018</v>
      </c>
      <c r="B265" s="59" t="s">
        <v>148</v>
      </c>
      <c r="C265" s="59" t="s">
        <v>770</v>
      </c>
      <c r="D265" s="59"/>
      <c r="E265" s="60"/>
      <c r="F265" s="59" t="s">
        <v>40</v>
      </c>
      <c r="G265" s="3">
        <v>1</v>
      </c>
      <c r="H265" s="3" t="s">
        <v>3769</v>
      </c>
      <c r="I265" s="128">
        <v>44590</v>
      </c>
      <c r="J265" s="106"/>
      <c r="K265" s="106"/>
      <c r="L265" s="106"/>
      <c r="M265" s="106"/>
      <c r="N265" s="106"/>
      <c r="O265" s="110">
        <v>250</v>
      </c>
      <c r="P265" s="64">
        <f>G265*O265</f>
        <v>250</v>
      </c>
      <c r="Q265" s="106"/>
      <c r="S265" s="106"/>
      <c r="T265" s="106"/>
      <c r="U265" s="106"/>
    </row>
    <row r="267" customHeight="1" spans="1:21">
      <c r="A267" s="59">
        <v>2010</v>
      </c>
      <c r="B267" s="59" t="s">
        <v>861</v>
      </c>
      <c r="C267" s="59" t="s">
        <v>1703</v>
      </c>
      <c r="D267" s="59"/>
      <c r="E267" s="59" t="s">
        <v>1456</v>
      </c>
      <c r="F267" s="59" t="s">
        <v>146</v>
      </c>
      <c r="G267" s="3">
        <v>1</v>
      </c>
      <c r="H267" s="106"/>
      <c r="I267" s="128">
        <v>44590</v>
      </c>
      <c r="J267" s="106"/>
      <c r="K267" s="106"/>
      <c r="L267" s="106"/>
      <c r="M267" s="106"/>
      <c r="N267" s="106"/>
      <c r="O267" s="110">
        <v>150</v>
      </c>
      <c r="P267" s="64">
        <f>G267*O267</f>
        <v>150</v>
      </c>
      <c r="Q267" s="106"/>
      <c r="S267" s="106"/>
      <c r="T267" s="106"/>
      <c r="U267" s="106"/>
    </row>
    <row r="268" customHeight="1" spans="8:21">
      <c r="H268" s="106"/>
      <c r="J268" s="106"/>
      <c r="K268" s="106"/>
      <c r="L268" s="106"/>
      <c r="M268" s="106"/>
      <c r="N268" s="106"/>
      <c r="O268" s="110"/>
      <c r="P268" s="106"/>
      <c r="Q268" s="106"/>
      <c r="S268" s="106"/>
      <c r="T268" s="106"/>
      <c r="U268" s="106"/>
    </row>
    <row r="269" customHeight="1" spans="8:21">
      <c r="H269" s="106"/>
      <c r="J269" s="106"/>
      <c r="K269" s="106"/>
      <c r="L269" s="106"/>
      <c r="M269" s="106"/>
      <c r="N269" s="106"/>
      <c r="O269" s="110"/>
      <c r="P269" s="106"/>
      <c r="Q269" s="106"/>
      <c r="S269" s="106"/>
      <c r="T269" s="106"/>
      <c r="U269" s="106"/>
    </row>
    <row r="273" customHeight="1" spans="1:21">
      <c r="A273" s="59">
        <v>2019</v>
      </c>
      <c r="B273" s="59" t="s">
        <v>398</v>
      </c>
      <c r="C273" s="59" t="s">
        <v>1841</v>
      </c>
      <c r="D273" s="59"/>
      <c r="E273" s="59" t="s">
        <v>2387</v>
      </c>
      <c r="F273" s="59" t="s">
        <v>40</v>
      </c>
      <c r="G273" s="3">
        <v>1</v>
      </c>
      <c r="H273" s="106"/>
      <c r="I273" s="128">
        <v>44590</v>
      </c>
      <c r="J273" s="106"/>
      <c r="K273" s="106"/>
      <c r="L273" s="106"/>
      <c r="M273" s="106"/>
      <c r="N273" s="106"/>
      <c r="O273" s="110">
        <v>75</v>
      </c>
      <c r="P273" s="64">
        <f t="shared" ref="P273:P274" si="45">G273*O273</f>
        <v>75</v>
      </c>
      <c r="Q273" s="106"/>
      <c r="S273" s="106"/>
      <c r="T273" s="106"/>
      <c r="U273" s="106"/>
    </row>
    <row r="274" customHeight="1" spans="1:21">
      <c r="A274" s="59">
        <v>2019</v>
      </c>
      <c r="B274" s="59" t="s">
        <v>72</v>
      </c>
      <c r="C274" s="59" t="s">
        <v>2716</v>
      </c>
      <c r="D274" s="59"/>
      <c r="E274" s="59" t="s">
        <v>86</v>
      </c>
      <c r="F274" s="59" t="s">
        <v>27</v>
      </c>
      <c r="G274" s="3">
        <v>1</v>
      </c>
      <c r="H274" s="106"/>
      <c r="I274" s="128">
        <v>44590</v>
      </c>
      <c r="J274" s="106"/>
      <c r="K274" s="106"/>
      <c r="L274" s="106"/>
      <c r="M274" s="106"/>
      <c r="N274" s="106"/>
      <c r="O274" s="110">
        <v>10</v>
      </c>
      <c r="P274" s="64">
        <f t="shared" si="45"/>
        <v>10</v>
      </c>
      <c r="Q274" s="106"/>
      <c r="S274" s="106"/>
      <c r="T274" s="106"/>
      <c r="U274" s="106"/>
    </row>
    <row r="276" customHeight="1" spans="1:21">
      <c r="A276" s="59">
        <v>2019</v>
      </c>
      <c r="B276" s="59" t="s">
        <v>68</v>
      </c>
      <c r="C276" s="59" t="s">
        <v>1778</v>
      </c>
      <c r="D276" s="59"/>
      <c r="E276" s="59" t="s">
        <v>120</v>
      </c>
      <c r="F276" s="59" t="s">
        <v>14</v>
      </c>
      <c r="G276" s="3">
        <v>1</v>
      </c>
      <c r="H276" s="106"/>
      <c r="I276" s="128">
        <v>44590</v>
      </c>
      <c r="J276" s="106"/>
      <c r="K276" s="106"/>
      <c r="L276" s="106"/>
      <c r="M276" s="106"/>
      <c r="N276" s="106"/>
      <c r="O276" s="110">
        <v>35</v>
      </c>
      <c r="P276" s="64">
        <f>G276*O276</f>
        <v>35</v>
      </c>
      <c r="Q276" s="106"/>
      <c r="S276" s="106"/>
      <c r="T276" s="106"/>
      <c r="U276" s="106"/>
    </row>
    <row r="278" customHeight="1" spans="8:21">
      <c r="H278" s="106"/>
      <c r="J278" s="106"/>
      <c r="K278" s="106"/>
      <c r="L278" s="106"/>
      <c r="M278" s="106"/>
      <c r="N278" s="106"/>
      <c r="O278" s="110"/>
      <c r="P278" s="106"/>
      <c r="Q278" s="106"/>
      <c r="S278" s="106"/>
      <c r="T278" s="106"/>
      <c r="U278" s="106"/>
    </row>
    <row r="279" customHeight="1" spans="1:21">
      <c r="A279" s="59">
        <v>2018</v>
      </c>
      <c r="B279" s="59" t="s">
        <v>1046</v>
      </c>
      <c r="C279" s="59" t="s">
        <v>1035</v>
      </c>
      <c r="D279" s="59"/>
      <c r="E279" s="60"/>
      <c r="F279" s="59" t="s">
        <v>14</v>
      </c>
      <c r="G279" s="3">
        <v>1</v>
      </c>
      <c r="H279" s="106"/>
      <c r="I279" s="128">
        <v>44590</v>
      </c>
      <c r="J279" s="106"/>
      <c r="K279" s="106"/>
      <c r="L279" s="106"/>
      <c r="M279" s="106"/>
      <c r="N279" s="106"/>
      <c r="O279" s="110">
        <v>50</v>
      </c>
      <c r="P279" s="64">
        <f t="shared" ref="P279:P280" si="46">G279*O279</f>
        <v>50</v>
      </c>
      <c r="Q279" s="106"/>
      <c r="S279" s="106"/>
      <c r="T279" s="106"/>
      <c r="U279" s="106"/>
    </row>
    <row r="280" customHeight="1" spans="1:21">
      <c r="A280" s="59">
        <v>2018</v>
      </c>
      <c r="B280" s="59" t="s">
        <v>131</v>
      </c>
      <c r="C280" s="59" t="s">
        <v>1832</v>
      </c>
      <c r="D280" s="59"/>
      <c r="E280" s="60"/>
      <c r="F280" s="59" t="s">
        <v>14</v>
      </c>
      <c r="G280" s="3">
        <v>1</v>
      </c>
      <c r="H280" s="106"/>
      <c r="I280" s="128">
        <v>44590</v>
      </c>
      <c r="J280" s="106"/>
      <c r="K280" s="106"/>
      <c r="L280" s="106"/>
      <c r="M280" s="106"/>
      <c r="N280" s="106"/>
      <c r="O280" s="110">
        <v>80</v>
      </c>
      <c r="P280" s="64">
        <f t="shared" si="46"/>
        <v>80</v>
      </c>
      <c r="Q280" s="106"/>
      <c r="S280" s="106"/>
      <c r="T280" s="106"/>
      <c r="U280" s="106"/>
    </row>
    <row r="285" customHeight="1" spans="8:21">
      <c r="H285" s="106"/>
      <c r="J285" s="106"/>
      <c r="K285" s="106"/>
      <c r="L285" s="106"/>
      <c r="M285" s="106"/>
      <c r="N285" s="106"/>
      <c r="O285" s="110"/>
      <c r="Q285" s="106"/>
      <c r="S285" s="106"/>
      <c r="T285" s="106"/>
      <c r="U285" s="106"/>
    </row>
    <row r="292" customHeight="1" spans="1:21">
      <c r="A292" s="66">
        <v>2019</v>
      </c>
      <c r="B292" s="66" t="s">
        <v>150</v>
      </c>
      <c r="C292" s="66" t="s">
        <v>5237</v>
      </c>
      <c r="D292" s="66"/>
      <c r="E292" s="88"/>
      <c r="F292" s="66" t="s">
        <v>14</v>
      </c>
      <c r="G292" s="3">
        <v>1</v>
      </c>
      <c r="H292" s="106"/>
      <c r="I292" s="128">
        <v>44590</v>
      </c>
      <c r="J292" s="106"/>
      <c r="K292" s="106"/>
      <c r="L292" s="106"/>
      <c r="M292" s="106"/>
      <c r="N292" s="106"/>
      <c r="O292" s="110">
        <v>15</v>
      </c>
      <c r="P292" s="64">
        <f t="shared" ref="P292:P295" si="47">G292*O292</f>
        <v>15</v>
      </c>
      <c r="Q292" s="106"/>
      <c r="S292" s="106"/>
      <c r="T292" s="106"/>
      <c r="U292" s="106"/>
    </row>
    <row r="293" customHeight="1" spans="1:21">
      <c r="A293" s="59">
        <v>2017</v>
      </c>
      <c r="B293" s="59" t="s">
        <v>131</v>
      </c>
      <c r="C293" s="59" t="s">
        <v>547</v>
      </c>
      <c r="D293" s="59"/>
      <c r="E293" s="60"/>
      <c r="F293" s="59" t="s">
        <v>27</v>
      </c>
      <c r="G293" s="3">
        <v>1</v>
      </c>
      <c r="H293" s="3" t="s">
        <v>3769</v>
      </c>
      <c r="I293" s="128">
        <v>44590</v>
      </c>
      <c r="J293" s="106"/>
      <c r="K293" s="106"/>
      <c r="L293" s="106"/>
      <c r="M293" s="106"/>
      <c r="N293" s="106"/>
      <c r="O293" s="110">
        <v>20</v>
      </c>
      <c r="P293" s="64">
        <f t="shared" si="47"/>
        <v>20</v>
      </c>
      <c r="Q293" s="106"/>
      <c r="S293" s="106"/>
      <c r="T293" s="106"/>
      <c r="U293" s="106"/>
    </row>
    <row r="294" customHeight="1" spans="1:21">
      <c r="A294" s="59">
        <v>2019</v>
      </c>
      <c r="B294" s="59" t="s">
        <v>68</v>
      </c>
      <c r="C294" s="59" t="s">
        <v>1969</v>
      </c>
      <c r="D294" s="59"/>
      <c r="E294" s="59" t="s">
        <v>108</v>
      </c>
      <c r="F294" s="59" t="s">
        <v>14</v>
      </c>
      <c r="G294" s="3">
        <v>1</v>
      </c>
      <c r="H294" s="106"/>
      <c r="I294" s="128">
        <v>44590</v>
      </c>
      <c r="J294" s="106"/>
      <c r="K294" s="106"/>
      <c r="L294" s="106"/>
      <c r="M294" s="106"/>
      <c r="N294" s="106"/>
      <c r="O294" s="110">
        <v>15</v>
      </c>
      <c r="P294" s="64">
        <f t="shared" si="47"/>
        <v>15</v>
      </c>
      <c r="Q294" s="106"/>
      <c r="S294" s="106"/>
      <c r="T294" s="106"/>
      <c r="U294" s="106"/>
    </row>
    <row r="295" customHeight="1" spans="1:21">
      <c r="A295" s="66">
        <v>2020</v>
      </c>
      <c r="B295" s="66" t="s">
        <v>1019</v>
      </c>
      <c r="C295" s="66" t="s">
        <v>5238</v>
      </c>
      <c r="D295" s="66"/>
      <c r="E295" s="66" t="s">
        <v>1021</v>
      </c>
      <c r="F295" s="66" t="s">
        <v>14</v>
      </c>
      <c r="G295" s="3">
        <v>1</v>
      </c>
      <c r="H295" s="106"/>
      <c r="I295" s="128">
        <v>44590</v>
      </c>
      <c r="J295" s="106"/>
      <c r="K295" s="106"/>
      <c r="L295" s="106"/>
      <c r="M295" s="106"/>
      <c r="N295" s="106"/>
      <c r="O295" s="110"/>
      <c r="P295" s="64">
        <f t="shared" si="47"/>
        <v>0</v>
      </c>
      <c r="Q295" s="106"/>
      <c r="S295" s="106"/>
      <c r="T295" s="106"/>
      <c r="U295" s="106"/>
    </row>
    <row r="297" customHeight="1" spans="1:21">
      <c r="A297" s="59">
        <v>2018</v>
      </c>
      <c r="B297" s="59" t="s">
        <v>1046</v>
      </c>
      <c r="C297" s="59" t="s">
        <v>1361</v>
      </c>
      <c r="D297" s="59"/>
      <c r="E297" s="60"/>
      <c r="F297" s="59" t="s">
        <v>27</v>
      </c>
      <c r="G297" s="3">
        <v>1</v>
      </c>
      <c r="H297" s="106"/>
      <c r="I297" s="128">
        <v>44590</v>
      </c>
      <c r="J297" s="106"/>
      <c r="K297" s="106"/>
      <c r="L297" s="106"/>
      <c r="M297" s="106"/>
      <c r="N297" s="106"/>
      <c r="O297" s="110">
        <v>40</v>
      </c>
      <c r="P297" s="64">
        <f>G297*O297</f>
        <v>40</v>
      </c>
      <c r="Q297" s="106"/>
      <c r="S297" s="106"/>
      <c r="T297" s="106"/>
      <c r="U297" s="106"/>
    </row>
    <row r="300" customHeight="1" spans="1:21">
      <c r="A300" s="59">
        <v>2019</v>
      </c>
      <c r="B300" s="59" t="s">
        <v>68</v>
      </c>
      <c r="C300" s="59" t="s">
        <v>2716</v>
      </c>
      <c r="D300" s="59"/>
      <c r="E300" s="60"/>
      <c r="F300" s="59" t="s">
        <v>40</v>
      </c>
      <c r="G300" s="3">
        <v>1</v>
      </c>
      <c r="H300" s="106"/>
      <c r="I300" s="128">
        <v>44590</v>
      </c>
      <c r="J300" s="106"/>
      <c r="K300" s="106"/>
      <c r="L300" s="106"/>
      <c r="M300" s="106"/>
      <c r="N300" s="106"/>
      <c r="O300" s="110">
        <v>15</v>
      </c>
      <c r="P300" s="64">
        <f t="shared" ref="P300:P303" si="48">G300*O300</f>
        <v>15</v>
      </c>
      <c r="Q300" s="106"/>
      <c r="S300" s="106"/>
      <c r="T300" s="106"/>
      <c r="U300" s="106"/>
    </row>
    <row r="301" customHeight="1" spans="1:21">
      <c r="A301" s="66">
        <v>2020</v>
      </c>
      <c r="B301" s="66" t="s">
        <v>1019</v>
      </c>
      <c r="C301" s="66" t="s">
        <v>3502</v>
      </c>
      <c r="D301" s="66"/>
      <c r="E301" s="66" t="s">
        <v>959</v>
      </c>
      <c r="F301" s="66" t="s">
        <v>14</v>
      </c>
      <c r="G301" s="3">
        <v>1</v>
      </c>
      <c r="H301" s="106"/>
      <c r="I301" s="128">
        <v>44590</v>
      </c>
      <c r="J301" s="106"/>
      <c r="K301" s="106"/>
      <c r="L301" s="106"/>
      <c r="M301" s="106"/>
      <c r="N301" s="106"/>
      <c r="O301" s="110"/>
      <c r="P301" s="64">
        <f t="shared" si="48"/>
        <v>0</v>
      </c>
      <c r="Q301" s="106"/>
      <c r="S301" s="106"/>
      <c r="T301" s="106"/>
      <c r="U301" s="106"/>
    </row>
    <row r="302" customHeight="1" spans="1:21">
      <c r="A302" s="59">
        <v>2019</v>
      </c>
      <c r="B302" s="59" t="s">
        <v>68</v>
      </c>
      <c r="C302" s="59" t="s">
        <v>2716</v>
      </c>
      <c r="D302" s="59"/>
      <c r="E302" s="60"/>
      <c r="F302" s="59" t="s">
        <v>14</v>
      </c>
      <c r="G302" s="3">
        <v>1</v>
      </c>
      <c r="H302" s="106"/>
      <c r="I302" s="128">
        <v>44590</v>
      </c>
      <c r="J302" s="106"/>
      <c r="K302" s="106"/>
      <c r="L302" s="106"/>
      <c r="M302" s="106"/>
      <c r="N302" s="106"/>
      <c r="O302" s="110">
        <v>10</v>
      </c>
      <c r="P302" s="64">
        <f t="shared" si="48"/>
        <v>10</v>
      </c>
      <c r="Q302" s="106"/>
      <c r="S302" s="106"/>
      <c r="T302" s="106"/>
      <c r="U302" s="106"/>
    </row>
    <row r="303" customHeight="1" spans="1:21">
      <c r="A303" s="66">
        <v>2019</v>
      </c>
      <c r="B303" s="66" t="s">
        <v>970</v>
      </c>
      <c r="C303" s="66" t="s">
        <v>1003</v>
      </c>
      <c r="D303" s="66"/>
      <c r="E303" s="88"/>
      <c r="F303" s="66" t="s">
        <v>40</v>
      </c>
      <c r="G303" s="3">
        <v>1</v>
      </c>
      <c r="H303" s="106"/>
      <c r="I303" s="128">
        <v>44590</v>
      </c>
      <c r="J303" s="106"/>
      <c r="K303" s="106"/>
      <c r="L303" s="106"/>
      <c r="M303" s="106"/>
      <c r="N303" s="106"/>
      <c r="O303" s="110">
        <v>130</v>
      </c>
      <c r="P303" s="64">
        <f t="shared" si="48"/>
        <v>130</v>
      </c>
      <c r="Q303" s="106"/>
      <c r="S303" s="106"/>
      <c r="T303" s="106"/>
      <c r="U303" s="106"/>
    </row>
    <row r="304" customHeight="1" spans="1:21">
      <c r="A304" s="59"/>
      <c r="B304" s="59"/>
      <c r="C304" s="59"/>
      <c r="D304" s="59"/>
      <c r="E304" s="60"/>
      <c r="F304" s="59"/>
      <c r="H304" s="106"/>
      <c r="I304" s="128"/>
      <c r="J304" s="106"/>
      <c r="K304" s="106"/>
      <c r="L304" s="106"/>
      <c r="M304" s="106"/>
      <c r="N304" s="106"/>
      <c r="O304" s="110"/>
      <c r="Q304" s="106"/>
      <c r="S304" s="106"/>
      <c r="T304" s="106"/>
      <c r="U304" s="106"/>
    </row>
    <row r="307" customHeight="1" spans="1:21">
      <c r="A307" s="59">
        <v>2016</v>
      </c>
      <c r="B307" s="59" t="s">
        <v>1424</v>
      </c>
      <c r="C307" s="59" t="s">
        <v>5239</v>
      </c>
      <c r="D307" s="59"/>
      <c r="E307" s="60"/>
      <c r="F307" s="59" t="s">
        <v>14</v>
      </c>
      <c r="G307" s="3">
        <v>1</v>
      </c>
      <c r="H307" s="106"/>
      <c r="I307" s="128">
        <v>44590</v>
      </c>
      <c r="J307" s="106"/>
      <c r="K307" s="106"/>
      <c r="L307" s="106"/>
      <c r="M307" s="106"/>
      <c r="N307" s="106"/>
      <c r="O307" s="110">
        <v>65</v>
      </c>
      <c r="P307" s="64">
        <f>G307*O307</f>
        <v>65</v>
      </c>
      <c r="Q307" s="106"/>
      <c r="S307" s="106"/>
      <c r="T307" s="106"/>
      <c r="U307" s="106"/>
    </row>
    <row r="314" customHeight="1" spans="1:21">
      <c r="A314" s="66">
        <v>2018</v>
      </c>
      <c r="B314" s="66" t="s">
        <v>131</v>
      </c>
      <c r="C314" s="66" t="s">
        <v>291</v>
      </c>
      <c r="D314" s="66"/>
      <c r="E314" s="66" t="s">
        <v>300</v>
      </c>
      <c r="F314" s="66" t="s">
        <v>14</v>
      </c>
      <c r="G314" s="3">
        <v>1</v>
      </c>
      <c r="H314" s="3" t="s">
        <v>3769</v>
      </c>
      <c r="I314" s="128">
        <v>44590</v>
      </c>
      <c r="J314" s="106"/>
      <c r="K314" s="106"/>
      <c r="L314" s="106"/>
      <c r="M314" s="106"/>
      <c r="N314" s="106"/>
      <c r="O314" s="110">
        <v>100</v>
      </c>
      <c r="P314" s="64">
        <f t="shared" ref="P314:P316" si="49">G314*O314</f>
        <v>100</v>
      </c>
      <c r="Q314" s="106"/>
      <c r="S314" s="106"/>
      <c r="T314" s="106"/>
      <c r="U314" s="106"/>
    </row>
    <row r="315" customHeight="1" spans="1:21">
      <c r="A315" s="66">
        <v>2012</v>
      </c>
      <c r="B315" s="66" t="s">
        <v>764</v>
      </c>
      <c r="C315" s="66" t="s">
        <v>285</v>
      </c>
      <c r="D315" s="66"/>
      <c r="E315" s="88"/>
      <c r="F315" s="66" t="s">
        <v>14</v>
      </c>
      <c r="G315" s="3">
        <v>1</v>
      </c>
      <c r="H315" s="3" t="s">
        <v>3769</v>
      </c>
      <c r="I315" s="128">
        <v>44590</v>
      </c>
      <c r="J315" s="106"/>
      <c r="K315" s="106"/>
      <c r="L315" s="106"/>
      <c r="M315" s="106"/>
      <c r="N315" s="106"/>
      <c r="O315" s="110">
        <v>60</v>
      </c>
      <c r="P315" s="64">
        <f t="shared" si="49"/>
        <v>60</v>
      </c>
      <c r="Q315" s="106"/>
      <c r="S315" s="106"/>
      <c r="T315" s="106"/>
      <c r="U315" s="106"/>
    </row>
    <row r="316" customHeight="1" spans="1:21">
      <c r="A316" s="59">
        <v>2017</v>
      </c>
      <c r="B316" s="59" t="s">
        <v>398</v>
      </c>
      <c r="C316" s="59" t="s">
        <v>547</v>
      </c>
      <c r="D316" s="59"/>
      <c r="E316" s="60"/>
      <c r="F316" s="59" t="s">
        <v>40</v>
      </c>
      <c r="G316" s="3">
        <v>1</v>
      </c>
      <c r="H316" s="3" t="s">
        <v>3769</v>
      </c>
      <c r="I316" s="128">
        <v>44590</v>
      </c>
      <c r="J316" s="106"/>
      <c r="K316" s="106"/>
      <c r="L316" s="106"/>
      <c r="M316" s="106"/>
      <c r="N316" s="106"/>
      <c r="O316" s="110">
        <v>50</v>
      </c>
      <c r="P316" s="64">
        <f t="shared" si="49"/>
        <v>50</v>
      </c>
      <c r="Q316" s="106"/>
      <c r="S316" s="106"/>
      <c r="T316" s="106"/>
      <c r="U316" s="106"/>
    </row>
    <row r="323" customHeight="1" spans="1:21">
      <c r="A323" s="10"/>
      <c r="B323" s="10"/>
      <c r="C323" s="10"/>
      <c r="D323" s="10"/>
      <c r="E323" s="10"/>
      <c r="F323" s="10"/>
      <c r="H323" s="106"/>
      <c r="J323" s="106"/>
      <c r="K323" s="106"/>
      <c r="L323" s="106"/>
      <c r="M323" s="106"/>
      <c r="N323" s="106"/>
      <c r="O323" s="110"/>
      <c r="P323" s="106"/>
      <c r="Q323" s="106"/>
      <c r="S323" s="106"/>
      <c r="T323" s="106"/>
      <c r="U323" s="106"/>
    </row>
    <row r="324" customHeight="1" spans="1:21">
      <c r="A324" s="59">
        <v>2020</v>
      </c>
      <c r="B324" s="59" t="s">
        <v>364</v>
      </c>
      <c r="C324" s="59" t="s">
        <v>524</v>
      </c>
      <c r="D324" s="59"/>
      <c r="E324" s="59" t="s">
        <v>831</v>
      </c>
      <c r="F324" s="59" t="s">
        <v>40</v>
      </c>
      <c r="G324" s="3">
        <v>11</v>
      </c>
      <c r="H324" s="3" t="s">
        <v>3769</v>
      </c>
      <c r="I324" s="128">
        <v>44590</v>
      </c>
      <c r="J324" s="106"/>
      <c r="K324" s="106"/>
      <c r="L324" s="106"/>
      <c r="M324" s="106"/>
      <c r="N324" s="106"/>
      <c r="O324" s="110">
        <v>100</v>
      </c>
      <c r="P324" s="64">
        <f>G324*O324</f>
        <v>1100</v>
      </c>
      <c r="Q324" s="106"/>
      <c r="S324" s="106"/>
      <c r="T324" s="106"/>
      <c r="U324" s="106"/>
    </row>
    <row r="326" customHeight="1" spans="1:21">
      <c r="A326" s="59">
        <v>2018</v>
      </c>
      <c r="B326" s="59" t="s">
        <v>5230</v>
      </c>
      <c r="C326" s="59" t="s">
        <v>1035</v>
      </c>
      <c r="D326" s="59"/>
      <c r="E326" s="59" t="s">
        <v>1456</v>
      </c>
      <c r="F326" s="59" t="s">
        <v>281</v>
      </c>
      <c r="G326" s="3">
        <v>1</v>
      </c>
      <c r="H326" s="106"/>
      <c r="I326" s="128">
        <v>44590</v>
      </c>
      <c r="J326" s="106"/>
      <c r="K326" s="106"/>
      <c r="L326" s="106"/>
      <c r="M326" s="106"/>
      <c r="N326" s="106"/>
      <c r="O326" s="110">
        <v>130</v>
      </c>
      <c r="P326" s="64">
        <f t="shared" ref="P326:P331" si="50">G326*O326</f>
        <v>130</v>
      </c>
      <c r="Q326" s="106"/>
      <c r="S326" s="106"/>
      <c r="T326" s="106"/>
      <c r="U326" s="106"/>
    </row>
    <row r="327" customHeight="1" spans="1:21">
      <c r="A327" s="59">
        <v>2018</v>
      </c>
      <c r="B327" s="59" t="s">
        <v>1368</v>
      </c>
      <c r="C327" s="59" t="s">
        <v>5240</v>
      </c>
      <c r="D327" s="59"/>
      <c r="E327" s="60"/>
      <c r="F327" s="59" t="s">
        <v>281</v>
      </c>
      <c r="G327" s="3">
        <v>1</v>
      </c>
      <c r="H327" s="106"/>
      <c r="I327" s="128">
        <v>44590</v>
      </c>
      <c r="J327" s="106"/>
      <c r="K327" s="106"/>
      <c r="L327" s="106"/>
      <c r="M327" s="106"/>
      <c r="N327" s="106"/>
      <c r="O327" s="110">
        <v>110</v>
      </c>
      <c r="P327" s="64">
        <f t="shared" si="50"/>
        <v>110</v>
      </c>
      <c r="Q327" s="106"/>
      <c r="S327" s="106"/>
      <c r="T327" s="106"/>
      <c r="U327" s="106"/>
    </row>
    <row r="328" customHeight="1" spans="1:21">
      <c r="A328" s="59">
        <v>2018</v>
      </c>
      <c r="B328" s="59" t="s">
        <v>1691</v>
      </c>
      <c r="C328" s="59" t="s">
        <v>5241</v>
      </c>
      <c r="D328" s="59"/>
      <c r="E328" s="59" t="s">
        <v>1692</v>
      </c>
      <c r="F328" s="59" t="s">
        <v>281</v>
      </c>
      <c r="G328" s="3">
        <v>1</v>
      </c>
      <c r="H328" s="106"/>
      <c r="I328" s="128">
        <v>44590</v>
      </c>
      <c r="J328" s="106"/>
      <c r="K328" s="106"/>
      <c r="L328" s="106"/>
      <c r="M328" s="106"/>
      <c r="N328" s="106"/>
      <c r="O328" s="110">
        <v>90</v>
      </c>
      <c r="P328" s="64">
        <f t="shared" si="50"/>
        <v>90</v>
      </c>
      <c r="Q328" s="106"/>
      <c r="S328" s="106"/>
      <c r="T328" s="106"/>
      <c r="U328" s="106"/>
    </row>
    <row r="329" customHeight="1" spans="1:21">
      <c r="A329" s="59">
        <v>2018</v>
      </c>
      <c r="B329" s="59" t="s">
        <v>542</v>
      </c>
      <c r="C329" s="59" t="s">
        <v>5242</v>
      </c>
      <c r="D329" s="59"/>
      <c r="E329" s="60"/>
      <c r="F329" s="59" t="s">
        <v>277</v>
      </c>
      <c r="G329" s="3">
        <v>1</v>
      </c>
      <c r="H329" s="106"/>
      <c r="I329" s="128">
        <v>44590</v>
      </c>
      <c r="J329" s="106"/>
      <c r="K329" s="106"/>
      <c r="L329" s="106"/>
      <c r="M329" s="106"/>
      <c r="N329" s="106"/>
      <c r="O329" s="110">
        <v>80</v>
      </c>
      <c r="P329" s="64">
        <f t="shared" si="50"/>
        <v>80</v>
      </c>
      <c r="Q329" s="106"/>
      <c r="S329" s="106"/>
      <c r="T329" s="106"/>
      <c r="U329" s="106"/>
    </row>
    <row r="330" customHeight="1" spans="1:21">
      <c r="A330" s="59">
        <v>2018</v>
      </c>
      <c r="B330" s="59" t="s">
        <v>542</v>
      </c>
      <c r="C330" s="59" t="s">
        <v>5242</v>
      </c>
      <c r="D330" s="59"/>
      <c r="E330" s="60"/>
      <c r="F330" s="59" t="s">
        <v>281</v>
      </c>
      <c r="G330" s="3">
        <v>1</v>
      </c>
      <c r="H330" s="106"/>
      <c r="I330" s="128">
        <v>44590</v>
      </c>
      <c r="J330" s="106"/>
      <c r="K330" s="106"/>
      <c r="L330" s="106"/>
      <c r="M330" s="106"/>
      <c r="N330" s="106"/>
      <c r="O330" s="110">
        <v>80</v>
      </c>
      <c r="P330" s="64">
        <f t="shared" si="50"/>
        <v>80</v>
      </c>
      <c r="Q330" s="106"/>
      <c r="S330" s="106"/>
      <c r="T330" s="106"/>
      <c r="U330" s="106"/>
    </row>
    <row r="331" customHeight="1" spans="1:21">
      <c r="A331" s="66">
        <v>2013</v>
      </c>
      <c r="B331" s="66" t="s">
        <v>148</v>
      </c>
      <c r="C331" s="66" t="s">
        <v>897</v>
      </c>
      <c r="D331" s="66"/>
      <c r="E331" s="66" t="s">
        <v>5243</v>
      </c>
      <c r="F331" s="66" t="s">
        <v>147</v>
      </c>
      <c r="G331" s="3">
        <v>1</v>
      </c>
      <c r="H331" s="3" t="s">
        <v>3769</v>
      </c>
      <c r="I331" s="128">
        <v>44590</v>
      </c>
      <c r="J331" s="106"/>
      <c r="K331" s="106"/>
      <c r="L331" s="106"/>
      <c r="M331" s="106"/>
      <c r="N331" s="106"/>
      <c r="O331" s="110">
        <v>200</v>
      </c>
      <c r="P331" s="64">
        <f t="shared" si="50"/>
        <v>200</v>
      </c>
      <c r="Q331" s="106"/>
      <c r="S331" s="106"/>
      <c r="T331" s="106"/>
      <c r="U331" s="106"/>
    </row>
    <row r="333" customHeight="1" spans="1:21">
      <c r="A333" s="59">
        <v>2018</v>
      </c>
      <c r="B333" s="59" t="s">
        <v>861</v>
      </c>
      <c r="C333" s="59" t="s">
        <v>5244</v>
      </c>
      <c r="D333" s="59"/>
      <c r="E333" s="60"/>
      <c r="F333" s="59" t="s">
        <v>281</v>
      </c>
      <c r="G333" s="3">
        <v>1</v>
      </c>
      <c r="H333" s="106"/>
      <c r="I333" s="128">
        <v>44590</v>
      </c>
      <c r="J333" s="106"/>
      <c r="K333" s="106"/>
      <c r="L333" s="106"/>
      <c r="M333" s="106"/>
      <c r="N333" s="106"/>
      <c r="O333" s="110">
        <v>120</v>
      </c>
      <c r="P333" s="64">
        <f t="shared" ref="P333:P337" si="51">G333*O333</f>
        <v>120</v>
      </c>
      <c r="Q333" s="106"/>
      <c r="S333" s="106"/>
      <c r="T333" s="106"/>
      <c r="U333" s="106"/>
    </row>
    <row r="334" customHeight="1" spans="1:21">
      <c r="A334" s="66">
        <v>2020</v>
      </c>
      <c r="B334" s="66" t="s">
        <v>364</v>
      </c>
      <c r="C334" s="66" t="s">
        <v>180</v>
      </c>
      <c r="D334" s="66"/>
      <c r="E334" s="66" t="s">
        <v>831</v>
      </c>
      <c r="F334" s="66" t="s">
        <v>40</v>
      </c>
      <c r="G334" s="3">
        <v>1</v>
      </c>
      <c r="H334" s="3" t="s">
        <v>3769</v>
      </c>
      <c r="I334" s="128">
        <v>44590</v>
      </c>
      <c r="J334" s="106"/>
      <c r="K334" s="106"/>
      <c r="L334" s="106"/>
      <c r="M334" s="106"/>
      <c r="N334" s="106"/>
      <c r="O334" s="110">
        <v>55</v>
      </c>
      <c r="P334" s="64">
        <f t="shared" si="51"/>
        <v>55</v>
      </c>
      <c r="Q334" s="106"/>
      <c r="S334" s="106"/>
      <c r="T334" s="106"/>
      <c r="U334" s="106"/>
    </row>
    <row r="335" customHeight="1" spans="1:21">
      <c r="A335" s="66">
        <v>2020</v>
      </c>
      <c r="B335" s="66" t="s">
        <v>72</v>
      </c>
      <c r="C335" s="66" t="s">
        <v>770</v>
      </c>
      <c r="D335" s="66"/>
      <c r="E335" s="66" t="s">
        <v>5245</v>
      </c>
      <c r="F335" s="66" t="s">
        <v>40</v>
      </c>
      <c r="G335" s="3">
        <v>1</v>
      </c>
      <c r="H335" s="3" t="s">
        <v>3769</v>
      </c>
      <c r="I335" s="128">
        <v>44590</v>
      </c>
      <c r="J335" s="106"/>
      <c r="K335" s="106"/>
      <c r="L335" s="106"/>
      <c r="M335" s="106"/>
      <c r="N335" s="106"/>
      <c r="O335" s="110">
        <v>75</v>
      </c>
      <c r="P335" s="64">
        <f t="shared" si="51"/>
        <v>75</v>
      </c>
      <c r="Q335" s="106"/>
      <c r="S335" s="106"/>
      <c r="T335" s="106"/>
      <c r="U335" s="106"/>
    </row>
    <row r="336" customHeight="1" spans="1:21">
      <c r="A336" s="66">
        <v>2020</v>
      </c>
      <c r="B336" s="66" t="s">
        <v>72</v>
      </c>
      <c r="C336" s="66" t="s">
        <v>770</v>
      </c>
      <c r="D336" s="66"/>
      <c r="E336" s="66" t="s">
        <v>5246</v>
      </c>
      <c r="F336" s="66" t="s">
        <v>40</v>
      </c>
      <c r="G336" s="3">
        <v>1</v>
      </c>
      <c r="H336" s="3" t="s">
        <v>3769</v>
      </c>
      <c r="I336" s="128">
        <v>44590</v>
      </c>
      <c r="J336" s="106"/>
      <c r="K336" s="106"/>
      <c r="L336" s="106"/>
      <c r="M336" s="106"/>
      <c r="N336" s="106"/>
      <c r="O336" s="110">
        <v>80</v>
      </c>
      <c r="P336" s="64">
        <f t="shared" si="51"/>
        <v>80</v>
      </c>
      <c r="Q336" s="106"/>
      <c r="S336" s="106"/>
      <c r="T336" s="106"/>
      <c r="U336" s="106"/>
    </row>
    <row r="337" customHeight="1" spans="1:21">
      <c r="A337" s="59">
        <v>2019</v>
      </c>
      <c r="B337" s="59" t="s">
        <v>150</v>
      </c>
      <c r="C337" s="59" t="s">
        <v>2192</v>
      </c>
      <c r="D337" s="59"/>
      <c r="E337" s="60"/>
      <c r="F337" s="59" t="s">
        <v>40</v>
      </c>
      <c r="G337" s="3">
        <v>3</v>
      </c>
      <c r="H337" s="106"/>
      <c r="I337" s="128">
        <v>44590</v>
      </c>
      <c r="J337" s="106"/>
      <c r="K337" s="106"/>
      <c r="L337" s="106"/>
      <c r="M337" s="106"/>
      <c r="N337" s="106"/>
      <c r="O337" s="110">
        <v>100</v>
      </c>
      <c r="P337" s="64">
        <f t="shared" si="51"/>
        <v>300</v>
      </c>
      <c r="Q337" s="106"/>
      <c r="S337" s="106"/>
      <c r="T337" s="106"/>
      <c r="U337" s="106"/>
    </row>
    <row r="341" customHeight="1" spans="1:21">
      <c r="A341" s="59">
        <v>2020</v>
      </c>
      <c r="B341" s="59" t="s">
        <v>72</v>
      </c>
      <c r="C341" s="59" t="s">
        <v>69</v>
      </c>
      <c r="D341" s="59"/>
      <c r="E341" s="59" t="s">
        <v>750</v>
      </c>
      <c r="F341" s="59" t="s">
        <v>40</v>
      </c>
      <c r="G341" s="3">
        <v>1</v>
      </c>
      <c r="H341" s="3" t="s">
        <v>3769</v>
      </c>
      <c r="I341" s="128">
        <v>44590</v>
      </c>
      <c r="J341" s="106"/>
      <c r="K341" s="106"/>
      <c r="L341" s="106"/>
      <c r="M341" s="106"/>
      <c r="N341" s="106"/>
      <c r="O341" s="110">
        <v>100</v>
      </c>
      <c r="P341" s="64">
        <f t="shared" ref="P341:P343" si="52">G341*O341</f>
        <v>100</v>
      </c>
      <c r="Q341" s="106"/>
      <c r="S341" s="106"/>
      <c r="T341" s="106"/>
      <c r="U341" s="106"/>
    </row>
    <row r="342" customHeight="1" spans="1:21">
      <c r="A342" s="59">
        <v>2020</v>
      </c>
      <c r="B342" s="59" t="s">
        <v>68</v>
      </c>
      <c r="C342" s="59" t="s">
        <v>69</v>
      </c>
      <c r="D342" s="59"/>
      <c r="E342" s="59" t="s">
        <v>3184</v>
      </c>
      <c r="F342" s="59" t="s">
        <v>71</v>
      </c>
      <c r="G342" s="3">
        <v>1</v>
      </c>
      <c r="H342" s="3" t="s">
        <v>3769</v>
      </c>
      <c r="I342" s="128">
        <v>44590</v>
      </c>
      <c r="J342" s="106"/>
      <c r="K342" s="106"/>
      <c r="L342" s="106"/>
      <c r="M342" s="106"/>
      <c r="N342" s="106"/>
      <c r="O342" s="110">
        <v>50</v>
      </c>
      <c r="P342" s="64">
        <f t="shared" si="52"/>
        <v>50</v>
      </c>
      <c r="Q342" s="106"/>
      <c r="S342" s="106"/>
      <c r="T342" s="106"/>
      <c r="U342" s="106"/>
    </row>
    <row r="343" customHeight="1" spans="1:21">
      <c r="A343" s="66">
        <v>2020</v>
      </c>
      <c r="B343" s="66" t="s">
        <v>303</v>
      </c>
      <c r="C343" s="66" t="s">
        <v>5247</v>
      </c>
      <c r="D343" s="66"/>
      <c r="E343" s="66" t="s">
        <v>52</v>
      </c>
      <c r="F343" s="66" t="s">
        <v>1038</v>
      </c>
      <c r="G343" s="3">
        <v>1</v>
      </c>
      <c r="H343" s="3" t="s">
        <v>3769</v>
      </c>
      <c r="I343" s="128">
        <v>44590</v>
      </c>
      <c r="J343" s="106"/>
      <c r="K343" s="106"/>
      <c r="L343" s="106"/>
      <c r="M343" s="106"/>
      <c r="N343" s="106"/>
      <c r="O343" s="110">
        <v>5</v>
      </c>
      <c r="P343" s="64">
        <f t="shared" si="52"/>
        <v>5</v>
      </c>
      <c r="Q343" s="106"/>
      <c r="S343" s="106"/>
      <c r="T343" s="106"/>
      <c r="U343" s="106"/>
    </row>
    <row r="347" customHeight="1" spans="1:21">
      <c r="A347" s="66">
        <v>2005</v>
      </c>
      <c r="B347" s="66" t="s">
        <v>5230</v>
      </c>
      <c r="C347" s="66" t="s">
        <v>971</v>
      </c>
      <c r="D347" s="66"/>
      <c r="E347" s="66" t="s">
        <v>33</v>
      </c>
      <c r="F347" s="66" t="s">
        <v>1038</v>
      </c>
      <c r="G347" s="3">
        <v>1</v>
      </c>
      <c r="H347" s="3" t="s">
        <v>3769</v>
      </c>
      <c r="I347" s="128">
        <v>44590</v>
      </c>
      <c r="J347" s="106"/>
      <c r="K347" s="106"/>
      <c r="L347" s="106"/>
      <c r="M347" s="106"/>
      <c r="N347" s="106"/>
      <c r="O347" s="110">
        <v>10</v>
      </c>
      <c r="P347" s="64">
        <f t="shared" ref="P347:P348" si="53">G347*O347</f>
        <v>10</v>
      </c>
      <c r="Q347" s="106"/>
      <c r="S347" s="106"/>
      <c r="T347" s="106"/>
      <c r="U347" s="106"/>
    </row>
    <row r="348" customHeight="1" spans="1:21">
      <c r="A348" s="66">
        <v>2019</v>
      </c>
      <c r="B348" s="66" t="s">
        <v>5248</v>
      </c>
      <c r="C348" s="66" t="s">
        <v>3325</v>
      </c>
      <c r="D348" s="66"/>
      <c r="E348" s="66" t="s">
        <v>5249</v>
      </c>
      <c r="F348" s="66" t="s">
        <v>2961</v>
      </c>
      <c r="G348" s="3">
        <v>1</v>
      </c>
      <c r="H348" s="3" t="s">
        <v>3769</v>
      </c>
      <c r="I348" s="128">
        <v>44590</v>
      </c>
      <c r="J348" s="106"/>
      <c r="K348" s="106"/>
      <c r="L348" s="106"/>
      <c r="M348" s="106"/>
      <c r="N348" s="106"/>
      <c r="O348" s="110">
        <v>20</v>
      </c>
      <c r="P348" s="64">
        <f t="shared" si="53"/>
        <v>20</v>
      </c>
      <c r="Q348" s="106"/>
      <c r="S348" s="106"/>
      <c r="T348" s="106"/>
      <c r="U348" s="106"/>
    </row>
    <row r="354" customHeight="1" spans="1:21">
      <c r="A354" s="59">
        <v>2018</v>
      </c>
      <c r="B354" s="59" t="s">
        <v>166</v>
      </c>
      <c r="C354" s="59" t="s">
        <v>5250</v>
      </c>
      <c r="D354" s="59"/>
      <c r="E354" s="59" t="s">
        <v>5251</v>
      </c>
      <c r="F354" s="59" t="s">
        <v>81</v>
      </c>
      <c r="G354" s="3">
        <v>1</v>
      </c>
      <c r="H354" s="106"/>
      <c r="I354" s="128">
        <v>44590</v>
      </c>
      <c r="J354" s="106"/>
      <c r="K354" s="106"/>
      <c r="L354" s="106"/>
      <c r="M354" s="106"/>
      <c r="N354" s="106"/>
      <c r="O354" s="110">
        <v>80</v>
      </c>
      <c r="P354" s="64">
        <f t="shared" ref="P354:P356" si="54">G354*O354</f>
        <v>80</v>
      </c>
      <c r="Q354" s="106"/>
      <c r="S354" s="106"/>
      <c r="T354" s="106"/>
      <c r="U354" s="106"/>
    </row>
    <row r="355" customHeight="1" spans="1:21">
      <c r="A355" s="59">
        <v>2018</v>
      </c>
      <c r="B355" s="59" t="s">
        <v>166</v>
      </c>
      <c r="C355" s="59" t="s">
        <v>5250</v>
      </c>
      <c r="D355" s="59"/>
      <c r="E355" s="59" t="s">
        <v>5251</v>
      </c>
      <c r="F355" s="59" t="s">
        <v>138</v>
      </c>
      <c r="G355" s="3">
        <v>1</v>
      </c>
      <c r="H355" s="106"/>
      <c r="I355" s="128">
        <v>44590</v>
      </c>
      <c r="J355" s="106"/>
      <c r="K355" s="106"/>
      <c r="L355" s="106"/>
      <c r="M355" s="106"/>
      <c r="N355" s="106"/>
      <c r="O355" s="110">
        <v>15</v>
      </c>
      <c r="P355" s="64">
        <f t="shared" si="54"/>
        <v>15</v>
      </c>
      <c r="Q355" s="106"/>
      <c r="S355" s="106"/>
      <c r="T355" s="106"/>
      <c r="U355" s="106"/>
    </row>
    <row r="356" customHeight="1" spans="1:21">
      <c r="A356" s="59">
        <v>2018</v>
      </c>
      <c r="B356" s="59" t="s">
        <v>166</v>
      </c>
      <c r="C356" s="59" t="s">
        <v>5250</v>
      </c>
      <c r="D356" s="59"/>
      <c r="E356" s="60"/>
      <c r="F356" s="59" t="s">
        <v>81</v>
      </c>
      <c r="G356" s="3">
        <v>1</v>
      </c>
      <c r="H356" s="106"/>
      <c r="I356" s="128">
        <v>44590</v>
      </c>
      <c r="J356" s="106"/>
      <c r="K356" s="106"/>
      <c r="L356" s="106"/>
      <c r="M356" s="106"/>
      <c r="N356" s="106"/>
      <c r="O356" s="110">
        <v>50</v>
      </c>
      <c r="P356" s="64">
        <f t="shared" si="54"/>
        <v>50</v>
      </c>
      <c r="Q356" s="106"/>
      <c r="S356" s="106"/>
      <c r="T356" s="106"/>
      <c r="U356" s="106"/>
    </row>
    <row r="361" customHeight="1" spans="1:21">
      <c r="A361" s="59">
        <v>2020</v>
      </c>
      <c r="B361" s="59" t="s">
        <v>1046</v>
      </c>
      <c r="C361" s="59" t="s">
        <v>3502</v>
      </c>
      <c r="D361" s="59"/>
      <c r="E361" s="59" t="s">
        <v>1036</v>
      </c>
      <c r="F361" s="59" t="s">
        <v>138</v>
      </c>
      <c r="G361" s="3">
        <v>1</v>
      </c>
      <c r="H361" s="106"/>
      <c r="I361" s="128">
        <v>44590</v>
      </c>
      <c r="J361" s="106"/>
      <c r="K361" s="106"/>
      <c r="L361" s="106"/>
      <c r="M361" s="106"/>
      <c r="N361" s="106"/>
      <c r="O361" s="110">
        <v>5</v>
      </c>
      <c r="P361" s="64">
        <f>G361*O361</f>
        <v>5</v>
      </c>
      <c r="Q361" s="106"/>
      <c r="S361" s="106"/>
      <c r="T361" s="106"/>
      <c r="U361" s="106"/>
    </row>
    <row r="365" customHeight="1" spans="1:21">
      <c r="A365" s="59">
        <v>2021</v>
      </c>
      <c r="B365" s="59" t="s">
        <v>183</v>
      </c>
      <c r="C365" s="59" t="s">
        <v>612</v>
      </c>
      <c r="D365" s="59"/>
      <c r="E365" s="59" t="s">
        <v>5252</v>
      </c>
      <c r="F365" s="59" t="s">
        <v>138</v>
      </c>
      <c r="G365" s="3">
        <v>1</v>
      </c>
      <c r="H365" s="3" t="s">
        <v>3769</v>
      </c>
      <c r="I365" s="128">
        <v>44590</v>
      </c>
      <c r="J365" s="106"/>
      <c r="K365" s="106"/>
      <c r="L365" s="106"/>
      <c r="M365" s="106"/>
      <c r="N365" s="106"/>
      <c r="O365" s="110">
        <v>10</v>
      </c>
      <c r="P365" s="64">
        <f>G365*O365</f>
        <v>10</v>
      </c>
      <c r="Q365" s="106"/>
      <c r="S365" s="106"/>
      <c r="T365" s="106"/>
      <c r="U365" s="106"/>
    </row>
    <row r="367" customHeight="1" spans="1:21">
      <c r="A367" s="59">
        <v>2019</v>
      </c>
      <c r="B367" s="59" t="s">
        <v>5230</v>
      </c>
      <c r="C367" s="59" t="s">
        <v>3481</v>
      </c>
      <c r="D367" s="59"/>
      <c r="E367" s="59" t="s">
        <v>5253</v>
      </c>
      <c r="F367" s="59" t="s">
        <v>138</v>
      </c>
      <c r="G367" s="3">
        <v>1</v>
      </c>
      <c r="H367" s="106"/>
      <c r="I367" s="128">
        <v>44590</v>
      </c>
      <c r="J367" s="106"/>
      <c r="K367" s="106"/>
      <c r="L367" s="106"/>
      <c r="M367" s="106"/>
      <c r="N367" s="106"/>
      <c r="O367" s="110">
        <v>10</v>
      </c>
      <c r="P367" s="64">
        <f t="shared" ref="P367:P370" si="55">G367*O367</f>
        <v>10</v>
      </c>
      <c r="Q367" s="106"/>
      <c r="S367" s="106"/>
      <c r="T367" s="106"/>
      <c r="U367" s="106"/>
    </row>
    <row r="368" customHeight="1" spans="1:21">
      <c r="A368" s="59">
        <v>2019</v>
      </c>
      <c r="B368" s="59" t="s">
        <v>542</v>
      </c>
      <c r="C368" s="59" t="s">
        <v>3481</v>
      </c>
      <c r="D368" s="59"/>
      <c r="E368" s="60"/>
      <c r="F368" s="59" t="s">
        <v>81</v>
      </c>
      <c r="G368" s="3">
        <v>1</v>
      </c>
      <c r="H368" s="106"/>
      <c r="I368" s="128">
        <v>44590</v>
      </c>
      <c r="J368" s="106"/>
      <c r="K368" s="106"/>
      <c r="L368" s="106"/>
      <c r="M368" s="106"/>
      <c r="N368" s="106"/>
      <c r="O368" s="110">
        <v>40</v>
      </c>
      <c r="P368" s="64">
        <f t="shared" si="55"/>
        <v>40</v>
      </c>
      <c r="Q368" s="106"/>
      <c r="S368" s="106"/>
      <c r="T368" s="106"/>
      <c r="U368" s="106"/>
    </row>
    <row r="369" customHeight="1" spans="1:21">
      <c r="A369" s="59">
        <v>2020</v>
      </c>
      <c r="B369" s="59" t="s">
        <v>574</v>
      </c>
      <c r="C369" s="59" t="s">
        <v>56</v>
      </c>
      <c r="D369" s="59">
        <v>266</v>
      </c>
      <c r="E369" s="60"/>
      <c r="F369" s="59" t="s">
        <v>2699</v>
      </c>
      <c r="G369" s="3">
        <v>1</v>
      </c>
      <c r="H369" s="3" t="s">
        <v>3769</v>
      </c>
      <c r="I369" s="128">
        <v>44590</v>
      </c>
      <c r="J369" s="106"/>
      <c r="K369" s="106"/>
      <c r="L369" s="106"/>
      <c r="M369" s="106"/>
      <c r="N369" s="106"/>
      <c r="O369" s="110">
        <v>10</v>
      </c>
      <c r="P369" s="64">
        <f t="shared" si="55"/>
        <v>10</v>
      </c>
      <c r="Q369" s="106"/>
      <c r="S369" s="106"/>
      <c r="T369" s="106"/>
      <c r="U369" s="106"/>
    </row>
    <row r="370" customHeight="1" spans="1:21">
      <c r="A370" s="59">
        <v>2019</v>
      </c>
      <c r="B370" s="59" t="s">
        <v>5230</v>
      </c>
      <c r="C370" s="59" t="s">
        <v>3481</v>
      </c>
      <c r="D370" s="59"/>
      <c r="E370" s="60"/>
      <c r="F370" s="59" t="s">
        <v>1038</v>
      </c>
      <c r="G370" s="3">
        <v>1</v>
      </c>
      <c r="H370" s="106"/>
      <c r="I370" s="128">
        <v>44590</v>
      </c>
      <c r="J370" s="106"/>
      <c r="K370" s="106"/>
      <c r="L370" s="106"/>
      <c r="M370" s="106"/>
      <c r="N370" s="106"/>
      <c r="O370" s="110">
        <v>10</v>
      </c>
      <c r="P370" s="64">
        <f t="shared" si="55"/>
        <v>10</v>
      </c>
      <c r="Q370" s="106"/>
      <c r="S370" s="106"/>
      <c r="T370" s="106"/>
      <c r="U370" s="106"/>
    </row>
    <row r="373" customHeight="1" spans="1:21">
      <c r="A373" s="66">
        <v>2019</v>
      </c>
      <c r="B373" s="66" t="s">
        <v>1016</v>
      </c>
      <c r="C373" s="66" t="s">
        <v>3481</v>
      </c>
      <c r="D373" s="66"/>
      <c r="E373" s="66" t="s">
        <v>5254</v>
      </c>
      <c r="F373" s="66" t="s">
        <v>81</v>
      </c>
      <c r="G373" s="3">
        <v>1</v>
      </c>
      <c r="H373" s="106"/>
      <c r="I373" s="128">
        <v>44590</v>
      </c>
      <c r="J373" s="106"/>
      <c r="K373" s="106"/>
      <c r="L373" s="106"/>
      <c r="M373" s="106"/>
      <c r="N373" s="106"/>
      <c r="O373" s="110">
        <v>10</v>
      </c>
      <c r="P373" s="64">
        <f>G373*O373</f>
        <v>10</v>
      </c>
      <c r="Q373" s="106"/>
      <c r="S373" s="106"/>
      <c r="T373" s="106"/>
      <c r="U373" s="106"/>
    </row>
    <row r="375" customHeight="1" spans="1:21">
      <c r="A375" s="59">
        <v>2019</v>
      </c>
      <c r="B375" s="59" t="s">
        <v>72</v>
      </c>
      <c r="C375" s="59" t="s">
        <v>3329</v>
      </c>
      <c r="D375" s="59"/>
      <c r="E375" s="60"/>
      <c r="F375" s="59" t="s">
        <v>138</v>
      </c>
      <c r="G375" s="3">
        <v>1</v>
      </c>
      <c r="H375" s="3" t="s">
        <v>3769</v>
      </c>
      <c r="I375" s="128">
        <v>44590</v>
      </c>
      <c r="J375" s="106"/>
      <c r="K375" s="106"/>
      <c r="L375" s="106"/>
      <c r="M375" s="106"/>
      <c r="N375" s="106"/>
      <c r="O375" s="110">
        <v>10</v>
      </c>
      <c r="P375" s="64">
        <f>G375*O375</f>
        <v>10</v>
      </c>
      <c r="Q375" s="106"/>
      <c r="S375" s="106"/>
      <c r="T375" s="106"/>
      <c r="U375" s="106"/>
    </row>
    <row r="377" customHeight="1" spans="1:21">
      <c r="A377" s="66">
        <v>2020</v>
      </c>
      <c r="B377" s="66" t="s">
        <v>3172</v>
      </c>
      <c r="C377" s="66" t="s">
        <v>80</v>
      </c>
      <c r="D377" s="66"/>
      <c r="E377" s="66" t="s">
        <v>516</v>
      </c>
      <c r="F377" s="66" t="s">
        <v>138</v>
      </c>
      <c r="G377" s="3">
        <v>1</v>
      </c>
      <c r="H377" s="3" t="s">
        <v>3769</v>
      </c>
      <c r="I377" s="128">
        <v>44590</v>
      </c>
      <c r="J377" s="106"/>
      <c r="K377" s="106"/>
      <c r="L377" s="106"/>
      <c r="M377" s="106"/>
      <c r="N377" s="106"/>
      <c r="O377" s="110">
        <v>15</v>
      </c>
      <c r="P377" s="64">
        <f>G377*O377</f>
        <v>15</v>
      </c>
      <c r="Q377" s="106"/>
      <c r="S377" s="106"/>
      <c r="T377" s="106"/>
      <c r="U377" s="106"/>
    </row>
    <row r="379" customHeight="1" spans="1:21">
      <c r="A379" s="66">
        <v>2020</v>
      </c>
      <c r="B379" s="66" t="s">
        <v>148</v>
      </c>
      <c r="C379" s="66" t="s">
        <v>594</v>
      </c>
      <c r="D379" s="66"/>
      <c r="E379" s="66" t="s">
        <v>948</v>
      </c>
      <c r="F379" s="66" t="s">
        <v>81</v>
      </c>
      <c r="G379" s="3">
        <v>1</v>
      </c>
      <c r="H379" s="3" t="s">
        <v>3769</v>
      </c>
      <c r="I379" s="128">
        <v>44590</v>
      </c>
      <c r="J379" s="106"/>
      <c r="K379" s="106"/>
      <c r="L379" s="106"/>
      <c r="M379" s="106"/>
      <c r="N379" s="106"/>
      <c r="O379" s="110">
        <v>15</v>
      </c>
      <c r="P379" s="64">
        <f>G379*O379</f>
        <v>15</v>
      </c>
      <c r="Q379" s="106"/>
      <c r="S379" s="106"/>
      <c r="T379" s="106"/>
      <c r="U379" s="106"/>
    </row>
    <row r="383" customHeight="1" spans="1:21">
      <c r="A383" s="66">
        <v>2020</v>
      </c>
      <c r="B383" s="66" t="s">
        <v>131</v>
      </c>
      <c r="C383" s="66" t="s">
        <v>83</v>
      </c>
      <c r="D383" s="66"/>
      <c r="E383" s="66" t="s">
        <v>5255</v>
      </c>
      <c r="F383" s="66" t="s">
        <v>81</v>
      </c>
      <c r="G383" s="3">
        <v>1</v>
      </c>
      <c r="H383" s="3" t="s">
        <v>3769</v>
      </c>
      <c r="I383" s="128">
        <v>44590</v>
      </c>
      <c r="J383" s="106"/>
      <c r="K383" s="106"/>
      <c r="L383" s="106"/>
      <c r="M383" s="106"/>
      <c r="N383" s="106"/>
      <c r="O383" s="110">
        <v>50</v>
      </c>
      <c r="P383" s="64">
        <f t="shared" ref="P383:P385" si="56">G383*O383</f>
        <v>50</v>
      </c>
      <c r="Q383" s="106"/>
      <c r="S383" s="106"/>
      <c r="T383" s="106"/>
      <c r="U383" s="106"/>
    </row>
    <row r="384" customHeight="1" spans="1:21">
      <c r="A384" s="66">
        <v>2021</v>
      </c>
      <c r="B384" s="66" t="s">
        <v>135</v>
      </c>
      <c r="C384" s="66" t="s">
        <v>136</v>
      </c>
      <c r="D384" s="66"/>
      <c r="E384" s="66" t="s">
        <v>5256</v>
      </c>
      <c r="F384" s="66" t="s">
        <v>138</v>
      </c>
      <c r="G384" s="3">
        <v>1</v>
      </c>
      <c r="H384" s="3" t="s">
        <v>3769</v>
      </c>
      <c r="I384" s="128">
        <v>44590</v>
      </c>
      <c r="J384" s="106"/>
      <c r="K384" s="106"/>
      <c r="L384" s="106"/>
      <c r="M384" s="106"/>
      <c r="N384" s="106"/>
      <c r="O384" s="110">
        <v>10</v>
      </c>
      <c r="P384" s="64">
        <f t="shared" si="56"/>
        <v>10</v>
      </c>
      <c r="Q384" s="106"/>
      <c r="S384" s="106"/>
      <c r="T384" s="106"/>
      <c r="U384" s="106"/>
    </row>
    <row r="385" customHeight="1" spans="1:21">
      <c r="A385" s="66">
        <v>2020</v>
      </c>
      <c r="B385" s="66" t="s">
        <v>3172</v>
      </c>
      <c r="C385" s="66" t="s">
        <v>63</v>
      </c>
      <c r="D385" s="66"/>
      <c r="E385" s="66" t="s">
        <v>359</v>
      </c>
      <c r="F385" s="66" t="s">
        <v>138</v>
      </c>
      <c r="G385" s="3">
        <v>1</v>
      </c>
      <c r="H385" s="3" t="s">
        <v>3769</v>
      </c>
      <c r="I385" s="128">
        <v>44590</v>
      </c>
      <c r="J385" s="106"/>
      <c r="K385" s="106"/>
      <c r="L385" s="106"/>
      <c r="M385" s="106"/>
      <c r="N385" s="106"/>
      <c r="O385" s="110">
        <v>20</v>
      </c>
      <c r="P385" s="64">
        <f t="shared" si="56"/>
        <v>20</v>
      </c>
      <c r="Q385" s="106"/>
      <c r="S385" s="106"/>
      <c r="T385" s="106"/>
      <c r="U385" s="106"/>
    </row>
    <row r="387" customHeight="1" spans="1:21">
      <c r="A387" s="66">
        <v>2019</v>
      </c>
      <c r="B387" s="66" t="s">
        <v>1735</v>
      </c>
      <c r="C387" s="66" t="s">
        <v>1167</v>
      </c>
      <c r="D387" s="66"/>
      <c r="E387" s="88"/>
      <c r="F387" s="66" t="s">
        <v>138</v>
      </c>
      <c r="G387" s="3">
        <v>1</v>
      </c>
      <c r="H387" s="106"/>
      <c r="I387" s="128">
        <v>44590</v>
      </c>
      <c r="J387" s="106"/>
      <c r="K387" s="106"/>
      <c r="L387" s="106"/>
      <c r="M387" s="106"/>
      <c r="N387" s="106"/>
      <c r="O387" s="110">
        <v>10</v>
      </c>
      <c r="P387" s="64">
        <f t="shared" ref="P387:P389" si="57">G387*O387</f>
        <v>10</v>
      </c>
      <c r="Q387" s="106"/>
      <c r="S387" s="106"/>
      <c r="T387" s="106"/>
      <c r="U387" s="106"/>
    </row>
    <row r="388" customHeight="1" spans="1:21">
      <c r="A388" s="66">
        <v>2020</v>
      </c>
      <c r="B388" s="66" t="s">
        <v>131</v>
      </c>
      <c r="C388" s="66" t="s">
        <v>36</v>
      </c>
      <c r="D388" s="66"/>
      <c r="E388" s="66" t="s">
        <v>3361</v>
      </c>
      <c r="F388" s="66" t="s">
        <v>138</v>
      </c>
      <c r="G388" s="3">
        <v>1</v>
      </c>
      <c r="H388" s="3" t="s">
        <v>3769</v>
      </c>
      <c r="I388" s="128">
        <v>44590</v>
      </c>
      <c r="J388" s="106"/>
      <c r="K388" s="106"/>
      <c r="L388" s="106"/>
      <c r="M388" s="106"/>
      <c r="N388" s="106"/>
      <c r="O388" s="110">
        <v>10</v>
      </c>
      <c r="P388" s="64">
        <f t="shared" si="57"/>
        <v>10</v>
      </c>
      <c r="Q388" s="106"/>
      <c r="S388" s="106"/>
      <c r="T388" s="106"/>
      <c r="U388" s="106"/>
    </row>
    <row r="389" customHeight="1" spans="1:21">
      <c r="A389" s="59">
        <v>2018</v>
      </c>
      <c r="B389" s="59" t="s">
        <v>166</v>
      </c>
      <c r="C389" s="59" t="s">
        <v>5250</v>
      </c>
      <c r="D389" s="59"/>
      <c r="E389" s="60"/>
      <c r="F389" s="59" t="s">
        <v>81</v>
      </c>
      <c r="G389" s="3">
        <v>1</v>
      </c>
      <c r="H389" s="106"/>
      <c r="I389" s="128">
        <v>44590</v>
      </c>
      <c r="J389" s="106"/>
      <c r="K389" s="106"/>
      <c r="L389" s="106"/>
      <c r="M389" s="106"/>
      <c r="N389" s="106"/>
      <c r="O389" s="110">
        <v>50</v>
      </c>
      <c r="P389" s="64">
        <f t="shared" si="57"/>
        <v>50</v>
      </c>
      <c r="Q389" s="106"/>
      <c r="S389" s="106"/>
      <c r="T389" s="106"/>
      <c r="U389" s="106"/>
    </row>
    <row r="392" customHeight="1" spans="1:21">
      <c r="A392" s="59">
        <v>2020</v>
      </c>
      <c r="B392" s="59" t="s">
        <v>150</v>
      </c>
      <c r="C392" s="59" t="s">
        <v>83</v>
      </c>
      <c r="D392" s="59"/>
      <c r="E392" s="60"/>
      <c r="F392" s="59" t="s">
        <v>81</v>
      </c>
      <c r="G392" s="3">
        <v>1</v>
      </c>
      <c r="H392" s="3" t="s">
        <v>3769</v>
      </c>
      <c r="I392" s="128">
        <v>44590</v>
      </c>
      <c r="J392" s="106"/>
      <c r="K392" s="106"/>
      <c r="L392" s="106"/>
      <c r="M392" s="106"/>
      <c r="N392" s="106"/>
      <c r="O392" s="110">
        <v>35</v>
      </c>
      <c r="P392" s="64">
        <f t="shared" ref="P392:P395" si="58">G392*O392</f>
        <v>35</v>
      </c>
      <c r="Q392" s="106"/>
      <c r="S392" s="106"/>
      <c r="T392" s="106"/>
      <c r="U392" s="106"/>
    </row>
    <row r="393" customHeight="1" spans="1:21">
      <c r="A393" s="59">
        <v>2020</v>
      </c>
      <c r="B393" s="59" t="s">
        <v>72</v>
      </c>
      <c r="C393" s="59" t="s">
        <v>2202</v>
      </c>
      <c r="D393" s="59"/>
      <c r="E393" s="59" t="s">
        <v>2608</v>
      </c>
      <c r="F393" s="59" t="s">
        <v>14</v>
      </c>
      <c r="G393" s="3">
        <v>1</v>
      </c>
      <c r="H393" s="106"/>
      <c r="I393" s="128">
        <v>44590</v>
      </c>
      <c r="J393" s="106"/>
      <c r="K393" s="106"/>
      <c r="L393" s="106"/>
      <c r="M393" s="106"/>
      <c r="N393" s="106"/>
      <c r="O393" s="110">
        <v>250</v>
      </c>
      <c r="P393" s="64">
        <f t="shared" si="58"/>
        <v>250</v>
      </c>
      <c r="Q393" s="106"/>
      <c r="S393" s="106"/>
      <c r="T393" s="106"/>
      <c r="U393" s="106"/>
    </row>
    <row r="394" customHeight="1" spans="1:21">
      <c r="A394" s="59">
        <v>2020</v>
      </c>
      <c r="B394" s="59" t="s">
        <v>398</v>
      </c>
      <c r="C394" s="59" t="s">
        <v>2202</v>
      </c>
      <c r="D394" s="59"/>
      <c r="E394" s="59" t="s">
        <v>2604</v>
      </c>
      <c r="F394" s="59" t="s">
        <v>40</v>
      </c>
      <c r="G394" s="3">
        <v>1</v>
      </c>
      <c r="H394" s="106"/>
      <c r="I394" s="128">
        <v>44590</v>
      </c>
      <c r="J394" s="106"/>
      <c r="K394" s="106"/>
      <c r="L394" s="106"/>
      <c r="M394" s="106"/>
      <c r="N394" s="106"/>
      <c r="O394" s="110">
        <v>400</v>
      </c>
      <c r="P394" s="64">
        <f t="shared" si="58"/>
        <v>400</v>
      </c>
      <c r="Q394" s="106"/>
      <c r="S394" s="106"/>
      <c r="T394" s="106"/>
      <c r="U394" s="106"/>
    </row>
    <row r="395" customHeight="1" spans="1:21">
      <c r="A395" s="59">
        <v>2020</v>
      </c>
      <c r="B395" s="59" t="s">
        <v>398</v>
      </c>
      <c r="C395" s="59" t="s">
        <v>2202</v>
      </c>
      <c r="D395" s="59"/>
      <c r="E395" s="59" t="s">
        <v>2197</v>
      </c>
      <c r="F395" s="59" t="s">
        <v>40</v>
      </c>
      <c r="G395" s="3">
        <v>1</v>
      </c>
      <c r="H395" s="106"/>
      <c r="I395" s="128">
        <v>44590</v>
      </c>
      <c r="J395" s="106"/>
      <c r="K395" s="106"/>
      <c r="L395" s="106"/>
      <c r="M395" s="106"/>
      <c r="N395" s="106"/>
      <c r="O395" s="110">
        <v>350</v>
      </c>
      <c r="P395" s="64">
        <f t="shared" si="58"/>
        <v>350</v>
      </c>
      <c r="Q395" s="106"/>
      <c r="S395" s="106"/>
      <c r="T395" s="106"/>
      <c r="U395" s="106"/>
    </row>
    <row r="400" customHeight="1" spans="1:21">
      <c r="A400" s="59">
        <v>2020</v>
      </c>
      <c r="B400" s="59" t="s">
        <v>861</v>
      </c>
      <c r="C400" s="59" t="s">
        <v>5257</v>
      </c>
      <c r="D400" s="59"/>
      <c r="E400" s="60"/>
      <c r="F400" s="59" t="s">
        <v>81</v>
      </c>
      <c r="G400" s="3">
        <v>1</v>
      </c>
      <c r="H400" s="106"/>
      <c r="I400" s="128">
        <v>44590</v>
      </c>
      <c r="J400" s="106"/>
      <c r="K400" s="106"/>
      <c r="L400" s="106"/>
      <c r="M400" s="106"/>
      <c r="N400" s="106"/>
      <c r="O400" s="110">
        <v>20</v>
      </c>
      <c r="P400" s="64">
        <f t="shared" ref="P400:P402" si="59">G400*O400</f>
        <v>20</v>
      </c>
      <c r="Q400" s="106"/>
      <c r="S400" s="106"/>
      <c r="T400" s="106"/>
      <c r="U400" s="106"/>
    </row>
    <row r="401" customHeight="1" spans="1:21">
      <c r="A401" s="59">
        <v>2020</v>
      </c>
      <c r="B401" s="59" t="s">
        <v>861</v>
      </c>
      <c r="C401" s="59" t="s">
        <v>5257</v>
      </c>
      <c r="D401" s="59"/>
      <c r="E401" s="60"/>
      <c r="F401" s="59" t="s">
        <v>1038</v>
      </c>
      <c r="G401" s="3">
        <v>1</v>
      </c>
      <c r="H401" s="106"/>
      <c r="I401" s="128">
        <v>44590</v>
      </c>
      <c r="J401" s="106"/>
      <c r="K401" s="106"/>
      <c r="L401" s="106"/>
      <c r="M401" s="106"/>
      <c r="N401" s="106"/>
      <c r="O401" s="110">
        <v>10</v>
      </c>
      <c r="P401" s="64">
        <f t="shared" si="59"/>
        <v>10</v>
      </c>
      <c r="Q401" s="106"/>
      <c r="S401" s="106"/>
      <c r="T401" s="106"/>
      <c r="U401" s="106"/>
    </row>
    <row r="402" customHeight="1" spans="1:21">
      <c r="A402" s="59">
        <v>2017</v>
      </c>
      <c r="B402" s="59" t="s">
        <v>148</v>
      </c>
      <c r="C402" s="59" t="s">
        <v>547</v>
      </c>
      <c r="D402" s="59"/>
      <c r="E402" s="60"/>
      <c r="F402" s="59" t="s">
        <v>138</v>
      </c>
      <c r="G402" s="3">
        <v>1</v>
      </c>
      <c r="H402" s="3" t="s">
        <v>3769</v>
      </c>
      <c r="I402" s="128">
        <v>44590</v>
      </c>
      <c r="J402" s="106"/>
      <c r="K402" s="106"/>
      <c r="L402" s="106"/>
      <c r="M402" s="106"/>
      <c r="N402" s="106"/>
      <c r="O402" s="110">
        <v>7</v>
      </c>
      <c r="P402" s="64">
        <f t="shared" si="59"/>
        <v>7</v>
      </c>
      <c r="Q402" s="106"/>
      <c r="S402" s="106"/>
      <c r="T402" s="106"/>
      <c r="U402" s="106"/>
    </row>
    <row r="405" customHeight="1" spans="1:21">
      <c r="A405" s="59">
        <v>2018</v>
      </c>
      <c r="B405" s="59" t="s">
        <v>1967</v>
      </c>
      <c r="C405" s="59" t="s">
        <v>5250</v>
      </c>
      <c r="D405" s="59"/>
      <c r="E405" s="60"/>
      <c r="F405" s="59" t="s">
        <v>1038</v>
      </c>
      <c r="G405" s="3">
        <v>1</v>
      </c>
      <c r="H405" s="106"/>
      <c r="I405" s="128">
        <v>44590</v>
      </c>
      <c r="J405" s="106"/>
      <c r="K405" s="106"/>
      <c r="L405" s="106"/>
      <c r="M405" s="106"/>
      <c r="N405" s="106"/>
      <c r="O405" s="110">
        <v>15</v>
      </c>
      <c r="P405" s="64">
        <f t="shared" ref="P405:P410" si="60">G405*O405</f>
        <v>15</v>
      </c>
      <c r="Q405" s="106"/>
      <c r="S405" s="106"/>
      <c r="T405" s="106"/>
      <c r="U405" s="106"/>
    </row>
    <row r="406" customHeight="1" spans="1:21">
      <c r="A406" s="59">
        <v>2020</v>
      </c>
      <c r="B406" s="59" t="s">
        <v>79</v>
      </c>
      <c r="C406" s="59" t="s">
        <v>83</v>
      </c>
      <c r="D406" s="59"/>
      <c r="E406" s="60"/>
      <c r="F406" s="59" t="s">
        <v>81</v>
      </c>
      <c r="G406" s="3">
        <v>1</v>
      </c>
      <c r="H406" s="106"/>
      <c r="I406" s="128">
        <v>44590</v>
      </c>
      <c r="J406" s="106"/>
      <c r="K406" s="106"/>
      <c r="L406" s="106"/>
      <c r="M406" s="106"/>
      <c r="N406" s="106"/>
      <c r="O406" s="110">
        <v>15</v>
      </c>
      <c r="P406" s="64">
        <f t="shared" si="60"/>
        <v>15</v>
      </c>
      <c r="Q406" s="106"/>
      <c r="S406" s="106"/>
      <c r="T406" s="106"/>
      <c r="U406" s="106"/>
    </row>
    <row r="407" customHeight="1" spans="1:21">
      <c r="A407" s="59">
        <v>2020</v>
      </c>
      <c r="B407" s="59" t="s">
        <v>3172</v>
      </c>
      <c r="C407" s="59" t="s">
        <v>83</v>
      </c>
      <c r="D407" s="59"/>
      <c r="E407" s="59" t="s">
        <v>5258</v>
      </c>
      <c r="F407" s="59" t="s">
        <v>1038</v>
      </c>
      <c r="G407" s="3">
        <v>1</v>
      </c>
      <c r="H407" s="106"/>
      <c r="I407" s="128">
        <v>44590</v>
      </c>
      <c r="J407" s="106"/>
      <c r="K407" s="106"/>
      <c r="L407" s="106"/>
      <c r="M407" s="106"/>
      <c r="N407" s="106"/>
      <c r="O407" s="110">
        <v>15</v>
      </c>
      <c r="P407" s="64">
        <f t="shared" si="60"/>
        <v>15</v>
      </c>
      <c r="Q407" s="106"/>
      <c r="S407" s="106"/>
      <c r="T407" s="106"/>
      <c r="U407" s="106"/>
    </row>
    <row r="408" customHeight="1" spans="1:21">
      <c r="A408" s="59">
        <v>2020</v>
      </c>
      <c r="B408" s="59" t="s">
        <v>5259</v>
      </c>
      <c r="C408" s="59" t="s">
        <v>1167</v>
      </c>
      <c r="D408" s="59"/>
      <c r="E408" s="60"/>
      <c r="F408" s="59" t="s">
        <v>81</v>
      </c>
      <c r="G408" s="3">
        <v>1</v>
      </c>
      <c r="H408" s="106"/>
      <c r="I408" s="128">
        <v>44590</v>
      </c>
      <c r="J408" s="106"/>
      <c r="K408" s="106"/>
      <c r="L408" s="106"/>
      <c r="M408" s="106"/>
      <c r="N408" s="106"/>
      <c r="O408" s="110">
        <v>10</v>
      </c>
      <c r="P408" s="64">
        <f t="shared" si="60"/>
        <v>10</v>
      </c>
      <c r="Q408" s="106"/>
      <c r="S408" s="106"/>
      <c r="T408" s="106"/>
      <c r="U408" s="106"/>
    </row>
    <row r="409" customHeight="1" spans="1:21">
      <c r="A409" s="66">
        <v>2020</v>
      </c>
      <c r="B409" s="66" t="s">
        <v>79</v>
      </c>
      <c r="C409" s="66" t="s">
        <v>83</v>
      </c>
      <c r="D409" s="66"/>
      <c r="E409" s="66" t="s">
        <v>3341</v>
      </c>
      <c r="F409" s="66" t="s">
        <v>81</v>
      </c>
      <c r="G409" s="3">
        <v>1</v>
      </c>
      <c r="H409" s="106"/>
      <c r="I409" s="128">
        <v>44590</v>
      </c>
      <c r="J409" s="106"/>
      <c r="K409" s="106"/>
      <c r="L409" s="106"/>
      <c r="M409" s="106"/>
      <c r="N409" s="106"/>
      <c r="O409" s="110">
        <v>20</v>
      </c>
      <c r="P409" s="64">
        <f t="shared" si="60"/>
        <v>20</v>
      </c>
      <c r="Q409" s="106"/>
      <c r="S409" s="106"/>
      <c r="T409" s="106"/>
      <c r="U409" s="106"/>
    </row>
    <row r="410" customHeight="1" spans="1:21">
      <c r="A410" s="59">
        <v>2018</v>
      </c>
      <c r="B410" s="59" t="s">
        <v>1034</v>
      </c>
      <c r="C410" s="59" t="s">
        <v>5250</v>
      </c>
      <c r="D410" s="59"/>
      <c r="E410" s="59" t="s">
        <v>1036</v>
      </c>
      <c r="F410" s="59" t="s">
        <v>138</v>
      </c>
      <c r="G410" s="3">
        <v>1</v>
      </c>
      <c r="H410" s="106"/>
      <c r="I410" s="128">
        <v>44590</v>
      </c>
      <c r="J410" s="106"/>
      <c r="K410" s="106"/>
      <c r="L410" s="106"/>
      <c r="M410" s="106"/>
      <c r="N410" s="106"/>
      <c r="O410" s="110">
        <v>15</v>
      </c>
      <c r="P410" s="64">
        <f t="shared" si="60"/>
        <v>15</v>
      </c>
      <c r="Q410" s="106"/>
      <c r="S410" s="106"/>
      <c r="T410" s="106"/>
      <c r="U410" s="106"/>
    </row>
    <row r="419" customHeight="1" spans="1:21">
      <c r="A419" s="59">
        <v>2019</v>
      </c>
      <c r="B419" s="59" t="s">
        <v>68</v>
      </c>
      <c r="C419" s="59" t="s">
        <v>2294</v>
      </c>
      <c r="D419" s="59"/>
      <c r="E419" s="59" t="s">
        <v>57</v>
      </c>
      <c r="F419" s="59" t="s">
        <v>138</v>
      </c>
      <c r="G419" s="3">
        <v>1</v>
      </c>
      <c r="H419" s="106"/>
      <c r="I419" s="128">
        <v>44590</v>
      </c>
      <c r="J419" s="106"/>
      <c r="K419" s="106"/>
      <c r="L419" s="106"/>
      <c r="M419" s="106"/>
      <c r="N419" s="106"/>
      <c r="O419" s="110">
        <v>10</v>
      </c>
      <c r="P419" s="64">
        <f>G419*O419</f>
        <v>10</v>
      </c>
      <c r="Q419" s="106"/>
      <c r="S419" s="106"/>
      <c r="T419" s="106"/>
      <c r="U419" s="106"/>
    </row>
    <row r="422" customHeight="1" spans="1:21">
      <c r="A422" s="59">
        <v>2018</v>
      </c>
      <c r="B422" s="59" t="s">
        <v>1424</v>
      </c>
      <c r="C422" s="59" t="s">
        <v>3481</v>
      </c>
      <c r="D422" s="59"/>
      <c r="E422" s="60"/>
      <c r="F422" s="59" t="s">
        <v>138</v>
      </c>
      <c r="G422" s="3">
        <v>1</v>
      </c>
      <c r="H422" s="106"/>
      <c r="I422" s="128">
        <v>44590</v>
      </c>
      <c r="J422" s="106"/>
      <c r="K422" s="106"/>
      <c r="L422" s="106"/>
      <c r="M422" s="106"/>
      <c r="N422" s="106"/>
      <c r="O422" s="110">
        <v>7</v>
      </c>
      <c r="P422" s="64">
        <f>G422*O422</f>
        <v>7</v>
      </c>
      <c r="Q422" s="106"/>
      <c r="S422" s="106"/>
      <c r="T422" s="106"/>
      <c r="U422" s="106"/>
    </row>
    <row r="424" customHeight="1" spans="1:21">
      <c r="A424" s="59">
        <v>2020</v>
      </c>
      <c r="B424" s="59" t="s">
        <v>1368</v>
      </c>
      <c r="C424" s="59" t="s">
        <v>5260</v>
      </c>
      <c r="D424" s="59"/>
      <c r="E424" s="60"/>
      <c r="F424" s="59" t="s">
        <v>81</v>
      </c>
      <c r="G424" s="3">
        <v>1</v>
      </c>
      <c r="H424" s="106"/>
      <c r="I424" s="128">
        <v>44590</v>
      </c>
      <c r="J424" s="106"/>
      <c r="K424" s="106"/>
      <c r="L424" s="106"/>
      <c r="M424" s="106"/>
      <c r="N424" s="106"/>
      <c r="O424" s="110">
        <v>15</v>
      </c>
      <c r="P424" s="64">
        <f t="shared" ref="P424:P425" si="61">G424*O424</f>
        <v>15</v>
      </c>
      <c r="Q424" s="106"/>
      <c r="S424" s="106"/>
      <c r="T424" s="106"/>
      <c r="U424" s="106"/>
    </row>
    <row r="425" customHeight="1" spans="1:21">
      <c r="A425" s="66">
        <v>2021</v>
      </c>
      <c r="B425" s="66" t="s">
        <v>5261</v>
      </c>
      <c r="C425" s="66" t="s">
        <v>3268</v>
      </c>
      <c r="D425" s="66"/>
      <c r="E425" s="88"/>
      <c r="F425" s="66" t="s">
        <v>81</v>
      </c>
      <c r="G425" s="3">
        <v>1</v>
      </c>
      <c r="H425" s="106"/>
      <c r="I425" s="128">
        <v>44590</v>
      </c>
      <c r="J425" s="106"/>
      <c r="K425" s="106"/>
      <c r="L425" s="106"/>
      <c r="M425" s="106"/>
      <c r="N425" s="106"/>
      <c r="O425" s="110">
        <v>10</v>
      </c>
      <c r="P425" s="64">
        <f t="shared" si="61"/>
        <v>10</v>
      </c>
      <c r="Q425" s="106"/>
      <c r="S425" s="106"/>
      <c r="T425" s="106"/>
      <c r="U425" s="106"/>
    </row>
    <row r="426" customHeight="1" spans="8:21">
      <c r="H426" s="106"/>
      <c r="J426" s="106"/>
      <c r="K426" s="106"/>
      <c r="L426" s="106"/>
      <c r="M426" s="106"/>
      <c r="N426" s="106"/>
      <c r="O426" s="110"/>
      <c r="P426" s="106"/>
      <c r="Q426" s="106"/>
      <c r="S426" s="106"/>
      <c r="T426" s="106"/>
      <c r="U426" s="106"/>
    </row>
    <row r="427" customHeight="1" spans="8:21">
      <c r="H427" s="106"/>
      <c r="J427" s="106"/>
      <c r="K427" s="106"/>
      <c r="L427" s="106"/>
      <c r="M427" s="106"/>
      <c r="N427" s="106"/>
      <c r="O427" s="110"/>
      <c r="P427" s="106"/>
      <c r="Q427" s="106"/>
      <c r="S427" s="106"/>
      <c r="T427" s="106"/>
      <c r="U427" s="106"/>
    </row>
    <row r="430" customHeight="1" spans="1:21">
      <c r="A430" s="59">
        <v>2017</v>
      </c>
      <c r="B430" s="59" t="s">
        <v>148</v>
      </c>
      <c r="C430" s="59" t="s">
        <v>547</v>
      </c>
      <c r="D430" s="59"/>
      <c r="E430" s="60"/>
      <c r="F430" s="59" t="s">
        <v>548</v>
      </c>
      <c r="G430" s="3">
        <v>1</v>
      </c>
      <c r="H430" s="106"/>
      <c r="J430" s="106" t="s">
        <v>5262</v>
      </c>
      <c r="K430" s="128">
        <v>44590</v>
      </c>
      <c r="L430" s="106"/>
      <c r="M430" s="106"/>
      <c r="N430" s="106"/>
      <c r="O430" s="92">
        <v>40</v>
      </c>
      <c r="P430" s="110">
        <f>G430*O430</f>
        <v>40</v>
      </c>
      <c r="Q430" s="106"/>
      <c r="S430" s="106"/>
      <c r="T430" s="106"/>
      <c r="U430" s="106"/>
    </row>
    <row r="444" customHeight="1" spans="1:21">
      <c r="A444" s="59">
        <v>2018</v>
      </c>
      <c r="B444" s="59" t="s">
        <v>131</v>
      </c>
      <c r="C444" s="59" t="s">
        <v>3319</v>
      </c>
      <c r="D444" s="59"/>
      <c r="E444" s="60"/>
      <c r="F444" s="59" t="s">
        <v>277</v>
      </c>
      <c r="G444" s="3">
        <v>1</v>
      </c>
      <c r="H444" s="106"/>
      <c r="J444" s="106" t="s">
        <v>5262</v>
      </c>
      <c r="K444" s="128">
        <v>44590</v>
      </c>
      <c r="L444" s="106"/>
      <c r="M444" s="106"/>
      <c r="N444" s="106"/>
      <c r="O444" s="92">
        <v>10</v>
      </c>
      <c r="P444" s="110">
        <f t="shared" ref="P444:P445" si="62">G444*O444</f>
        <v>10</v>
      </c>
      <c r="Q444" s="106"/>
      <c r="S444" s="106"/>
      <c r="T444" s="106"/>
      <c r="U444" s="106"/>
    </row>
    <row r="445" customHeight="1" spans="1:21">
      <c r="A445" s="59">
        <v>2019</v>
      </c>
      <c r="B445" s="59" t="s">
        <v>72</v>
      </c>
      <c r="C445" s="59" t="s">
        <v>293</v>
      </c>
      <c r="D445" s="59"/>
      <c r="E445" s="60"/>
      <c r="F445" s="59" t="s">
        <v>40</v>
      </c>
      <c r="G445" s="3">
        <v>1</v>
      </c>
      <c r="H445" s="106"/>
      <c r="J445" s="106" t="s">
        <v>5262</v>
      </c>
      <c r="K445" s="128">
        <v>44590</v>
      </c>
      <c r="L445" s="106"/>
      <c r="M445" s="106"/>
      <c r="N445" s="106"/>
      <c r="O445" s="92">
        <v>40</v>
      </c>
      <c r="P445" s="110">
        <f t="shared" si="62"/>
        <v>40</v>
      </c>
      <c r="Q445" s="106"/>
      <c r="S445" s="106"/>
      <c r="T445" s="106"/>
      <c r="U445" s="106"/>
    </row>
    <row r="447" customHeight="1" spans="1:21">
      <c r="A447" s="59">
        <v>2019</v>
      </c>
      <c r="B447" s="59" t="s">
        <v>131</v>
      </c>
      <c r="C447" s="59" t="s">
        <v>293</v>
      </c>
      <c r="D447" s="59"/>
      <c r="E447" s="60"/>
      <c r="F447" s="59" t="s">
        <v>14</v>
      </c>
      <c r="G447" s="3">
        <v>1</v>
      </c>
      <c r="H447" s="106"/>
      <c r="J447" s="106" t="s">
        <v>5262</v>
      </c>
      <c r="K447" s="128">
        <v>44590</v>
      </c>
      <c r="L447" s="106"/>
      <c r="M447" s="106"/>
      <c r="N447" s="106"/>
      <c r="O447" s="92">
        <v>10</v>
      </c>
      <c r="P447" s="110">
        <f t="shared" ref="P447:P449" si="63">G447*O447</f>
        <v>10</v>
      </c>
      <c r="Q447" s="106"/>
      <c r="S447" s="106"/>
      <c r="T447" s="106"/>
      <c r="U447" s="106"/>
    </row>
    <row r="448" customHeight="1" spans="1:21">
      <c r="A448" s="59">
        <v>2019</v>
      </c>
      <c r="B448" s="59" t="s">
        <v>72</v>
      </c>
      <c r="C448" s="59" t="s">
        <v>293</v>
      </c>
      <c r="D448" s="59"/>
      <c r="E448" s="59" t="s">
        <v>294</v>
      </c>
      <c r="F448" s="59" t="s">
        <v>14</v>
      </c>
      <c r="G448" s="3">
        <v>1</v>
      </c>
      <c r="H448" s="106"/>
      <c r="J448" s="106" t="s">
        <v>5262</v>
      </c>
      <c r="K448" s="128">
        <v>44590</v>
      </c>
      <c r="L448" s="106"/>
      <c r="M448" s="106"/>
      <c r="N448" s="106"/>
      <c r="O448" s="92">
        <v>30</v>
      </c>
      <c r="P448" s="110">
        <f t="shared" si="63"/>
        <v>30</v>
      </c>
      <c r="Q448" s="106"/>
      <c r="S448" s="106"/>
      <c r="T448" s="106"/>
      <c r="U448" s="106"/>
    </row>
    <row r="449" customHeight="1" spans="1:21">
      <c r="A449" s="59">
        <v>2018</v>
      </c>
      <c r="B449" s="59" t="s">
        <v>131</v>
      </c>
      <c r="C449" s="59" t="s">
        <v>5263</v>
      </c>
      <c r="D449" s="59"/>
      <c r="E449" s="60"/>
      <c r="F449" s="59" t="s">
        <v>14</v>
      </c>
      <c r="G449" s="3">
        <v>1</v>
      </c>
      <c r="H449" s="106"/>
      <c r="J449" s="106" t="s">
        <v>5262</v>
      </c>
      <c r="K449" s="128">
        <v>44590</v>
      </c>
      <c r="L449" s="106"/>
      <c r="M449" s="106"/>
      <c r="N449" s="106"/>
      <c r="O449" s="92">
        <v>30</v>
      </c>
      <c r="P449" s="110">
        <f t="shared" si="63"/>
        <v>30</v>
      </c>
      <c r="Q449" s="106"/>
      <c r="S449" s="106"/>
      <c r="T449" s="106"/>
      <c r="U449" s="106"/>
    </row>
    <row r="453" customHeight="1" spans="1:21">
      <c r="A453" s="59">
        <v>2019</v>
      </c>
      <c r="B453" s="59" t="s">
        <v>148</v>
      </c>
      <c r="C453" s="59" t="s">
        <v>2199</v>
      </c>
      <c r="D453" s="59"/>
      <c r="E453" s="59" t="s">
        <v>5264</v>
      </c>
      <c r="F453" s="59" t="s">
        <v>40</v>
      </c>
      <c r="G453" s="3">
        <v>1</v>
      </c>
      <c r="H453" s="106"/>
      <c r="J453" s="106" t="s">
        <v>5262</v>
      </c>
      <c r="K453" s="128">
        <v>44590</v>
      </c>
      <c r="L453" s="106">
        <v>20</v>
      </c>
      <c r="M453" s="106"/>
      <c r="N453" s="106"/>
      <c r="O453" s="92">
        <v>30</v>
      </c>
      <c r="P453" s="110">
        <f>G453*O453</f>
        <v>30</v>
      </c>
      <c r="Q453" s="106"/>
      <c r="S453" s="106"/>
      <c r="T453" s="106"/>
      <c r="U453" s="106"/>
    </row>
    <row r="454" customHeight="1" spans="8:21">
      <c r="H454" s="106"/>
      <c r="J454" s="106"/>
      <c r="K454" s="106"/>
      <c r="L454" s="106"/>
      <c r="M454" s="106"/>
      <c r="N454" s="106"/>
      <c r="O454" s="110"/>
      <c r="P454" s="106"/>
      <c r="Q454" s="106"/>
      <c r="S454" s="106"/>
      <c r="T454" s="106"/>
      <c r="U454" s="106"/>
    </row>
    <row r="455" customHeight="1" spans="8:21">
      <c r="H455" s="106"/>
      <c r="J455" s="106"/>
      <c r="K455" s="106"/>
      <c r="L455" s="106"/>
      <c r="M455" s="106"/>
      <c r="N455" s="106"/>
      <c r="O455" s="110"/>
      <c r="P455" s="106"/>
      <c r="Q455" s="106"/>
      <c r="S455" s="106"/>
      <c r="T455" s="106"/>
      <c r="U455" s="106"/>
    </row>
    <row r="456" customHeight="1" spans="1:21">
      <c r="A456" s="59">
        <v>2019</v>
      </c>
      <c r="B456" s="59" t="s">
        <v>35</v>
      </c>
      <c r="C456" s="59" t="s">
        <v>5265</v>
      </c>
      <c r="D456" s="59"/>
      <c r="E456" s="59" t="s">
        <v>5266</v>
      </c>
      <c r="F456" s="59" t="s">
        <v>5267</v>
      </c>
      <c r="G456" s="3">
        <v>1</v>
      </c>
      <c r="H456" s="106"/>
      <c r="J456" s="106"/>
      <c r="K456" s="106"/>
      <c r="L456" s="106"/>
      <c r="M456" s="106">
        <v>2500</v>
      </c>
      <c r="N456" s="106"/>
      <c r="O456" s="110">
        <v>2500</v>
      </c>
      <c r="P456" s="106">
        <v>2500</v>
      </c>
      <c r="Q456" s="106"/>
      <c r="S456" s="106"/>
      <c r="T456" s="106"/>
      <c r="U456" s="106"/>
    </row>
    <row r="457" customHeight="1" spans="1:21">
      <c r="A457" s="10"/>
      <c r="B457" s="10"/>
      <c r="C457" s="10"/>
      <c r="D457" s="10"/>
      <c r="E457" s="10"/>
      <c r="F457" s="10"/>
      <c r="H457" s="106"/>
      <c r="J457" s="106"/>
      <c r="K457" s="106"/>
      <c r="L457" s="106"/>
      <c r="M457" s="106"/>
      <c r="N457" s="106"/>
      <c r="O457" s="110"/>
      <c r="P457" s="110">
        <f t="shared" ref="P457:P458" si="64">G457*O457</f>
        <v>0</v>
      </c>
      <c r="Q457" s="106"/>
      <c r="S457" s="106"/>
      <c r="T457" s="106"/>
      <c r="U457" s="106"/>
    </row>
    <row r="458" customHeight="1" spans="1:21">
      <c r="A458" s="10"/>
      <c r="B458" s="10"/>
      <c r="C458" s="10"/>
      <c r="D458" s="10"/>
      <c r="E458" s="10"/>
      <c r="F458" s="10"/>
      <c r="H458" s="106"/>
      <c r="J458" s="106"/>
      <c r="K458" s="106"/>
      <c r="L458" s="106"/>
      <c r="M458" s="106"/>
      <c r="N458" s="106"/>
      <c r="O458" s="110"/>
      <c r="P458" s="110">
        <f t="shared" si="64"/>
        <v>0</v>
      </c>
      <c r="Q458" s="106"/>
      <c r="S458" s="106"/>
      <c r="T458" s="106"/>
      <c r="U458" s="106"/>
    </row>
    <row r="462" customHeight="1" spans="1:21">
      <c r="A462" s="59">
        <v>2020</v>
      </c>
      <c r="B462" s="59" t="s">
        <v>68</v>
      </c>
      <c r="C462" s="59" t="s">
        <v>406</v>
      </c>
      <c r="D462" s="59" t="s">
        <v>3336</v>
      </c>
      <c r="E462" s="59" t="s">
        <v>3337</v>
      </c>
      <c r="F462" s="59" t="s">
        <v>14</v>
      </c>
      <c r="G462" s="3">
        <v>1</v>
      </c>
      <c r="H462" s="106"/>
      <c r="J462" s="106"/>
      <c r="K462" s="106"/>
      <c r="L462" s="106">
        <v>8</v>
      </c>
      <c r="M462" s="106"/>
      <c r="N462" s="106"/>
      <c r="O462" s="110">
        <v>10</v>
      </c>
      <c r="P462" s="110">
        <f t="shared" ref="P462:P463" si="65">G462*O462</f>
        <v>10</v>
      </c>
      <c r="Q462" s="106"/>
      <c r="S462" s="106"/>
      <c r="T462" s="106"/>
      <c r="U462" s="106"/>
    </row>
    <row r="463" customHeight="1" spans="1:21">
      <c r="A463" s="59">
        <v>2020</v>
      </c>
      <c r="B463" s="59" t="s">
        <v>68</v>
      </c>
      <c r="C463" s="59" t="s">
        <v>63</v>
      </c>
      <c r="D463" s="59">
        <v>204</v>
      </c>
      <c r="E463" s="59" t="s">
        <v>704</v>
      </c>
      <c r="F463" s="59" t="s">
        <v>146</v>
      </c>
      <c r="G463" s="3">
        <v>1</v>
      </c>
      <c r="H463" s="106"/>
      <c r="J463" s="106"/>
      <c r="K463" s="106"/>
      <c r="L463" s="106"/>
      <c r="M463" s="106"/>
      <c r="N463" s="106"/>
      <c r="O463" s="110">
        <v>70</v>
      </c>
      <c r="P463" s="110">
        <f t="shared" si="65"/>
        <v>70</v>
      </c>
      <c r="Q463" s="106"/>
      <c r="S463" s="106"/>
      <c r="T463" s="106"/>
      <c r="U463" s="106"/>
    </row>
    <row r="466" customHeight="1" spans="1:21">
      <c r="A466" s="59">
        <v>2019</v>
      </c>
      <c r="B466" s="59" t="s">
        <v>1735</v>
      </c>
      <c r="C466" s="59" t="s">
        <v>1013</v>
      </c>
      <c r="D466" s="59">
        <v>100</v>
      </c>
      <c r="E466" s="59" t="s">
        <v>1736</v>
      </c>
      <c r="F466" s="59" t="s">
        <v>40</v>
      </c>
      <c r="G466" s="3">
        <v>4</v>
      </c>
      <c r="H466" s="106"/>
      <c r="J466" s="106"/>
      <c r="K466" s="106"/>
      <c r="L466" s="106"/>
      <c r="M466" s="106"/>
      <c r="N466" s="106"/>
      <c r="O466" s="110">
        <v>300</v>
      </c>
      <c r="P466" s="110">
        <f>G466*O466</f>
        <v>1200</v>
      </c>
      <c r="Q466" s="106"/>
      <c r="S466" s="106"/>
      <c r="T466" s="106"/>
      <c r="U466" s="106"/>
    </row>
    <row r="468" customHeight="1" spans="1:21">
      <c r="A468" s="59">
        <v>2017</v>
      </c>
      <c r="B468" s="59" t="s">
        <v>72</v>
      </c>
      <c r="C468" s="59" t="s">
        <v>2294</v>
      </c>
      <c r="D468" s="59">
        <v>16</v>
      </c>
      <c r="E468" s="60"/>
      <c r="F468" s="59" t="s">
        <v>40</v>
      </c>
      <c r="G468" s="3">
        <v>1</v>
      </c>
      <c r="H468" s="106"/>
      <c r="J468" s="106"/>
      <c r="K468" s="106"/>
      <c r="L468" s="106"/>
      <c r="M468" s="106"/>
      <c r="N468" s="106"/>
      <c r="O468" s="110">
        <v>200</v>
      </c>
      <c r="P468" s="110">
        <f t="shared" ref="P468:P470" si="66">G468*O468</f>
        <v>200</v>
      </c>
      <c r="Q468" s="106"/>
      <c r="S468" s="106"/>
      <c r="T468" s="106"/>
      <c r="U468" s="106"/>
    </row>
    <row r="469" customHeight="1" spans="1:21">
      <c r="A469" s="59">
        <v>2020</v>
      </c>
      <c r="B469" s="59" t="s">
        <v>861</v>
      </c>
      <c r="C469" s="59" t="s">
        <v>1026</v>
      </c>
      <c r="D469" s="59">
        <v>150</v>
      </c>
      <c r="E469" s="59" t="s">
        <v>1011</v>
      </c>
      <c r="F469" s="59" t="s">
        <v>40</v>
      </c>
      <c r="G469" s="3">
        <v>2</v>
      </c>
      <c r="H469" s="106"/>
      <c r="J469" s="106"/>
      <c r="K469" s="106"/>
      <c r="L469" s="106"/>
      <c r="M469" s="106"/>
      <c r="N469" s="106"/>
      <c r="O469" s="110">
        <v>120</v>
      </c>
      <c r="P469" s="110">
        <f t="shared" si="66"/>
        <v>240</v>
      </c>
      <c r="Q469" s="106"/>
      <c r="S469" s="106"/>
      <c r="T469" s="106"/>
      <c r="U469" s="106"/>
    </row>
    <row r="470" customHeight="1" spans="1:21">
      <c r="A470" s="59">
        <v>2020</v>
      </c>
      <c r="B470" s="59" t="s">
        <v>148</v>
      </c>
      <c r="C470" s="59" t="s">
        <v>63</v>
      </c>
      <c r="D470" s="59">
        <v>244</v>
      </c>
      <c r="E470" s="59" t="s">
        <v>5268</v>
      </c>
      <c r="F470" s="59" t="s">
        <v>281</v>
      </c>
      <c r="G470" s="3">
        <v>1</v>
      </c>
      <c r="H470" s="106"/>
      <c r="J470" s="106"/>
      <c r="K470" s="106"/>
      <c r="L470" s="106"/>
      <c r="M470" s="106"/>
      <c r="N470" s="106"/>
      <c r="O470" s="110">
        <v>75</v>
      </c>
      <c r="P470" s="110">
        <f t="shared" si="66"/>
        <v>75</v>
      </c>
      <c r="Q470" s="106"/>
      <c r="S470" s="106"/>
      <c r="T470" s="106"/>
      <c r="U470" s="106"/>
    </row>
    <row r="473" customHeight="1" spans="1:21">
      <c r="A473" s="59">
        <v>2020</v>
      </c>
      <c r="B473" s="59" t="s">
        <v>5269</v>
      </c>
      <c r="C473" s="59" t="s">
        <v>5270</v>
      </c>
      <c r="D473" s="59" t="s">
        <v>1747</v>
      </c>
      <c r="E473" s="59" t="s">
        <v>5271</v>
      </c>
      <c r="F473" s="59" t="s">
        <v>40</v>
      </c>
      <c r="G473" s="3">
        <v>1</v>
      </c>
      <c r="H473" s="106"/>
      <c r="J473" s="106"/>
      <c r="K473" s="106"/>
      <c r="L473" s="106">
        <v>250</v>
      </c>
      <c r="M473" s="106"/>
      <c r="N473" s="106"/>
      <c r="O473" s="110">
        <v>500</v>
      </c>
      <c r="P473" s="110">
        <f>G473*O473</f>
        <v>500</v>
      </c>
      <c r="Q473" s="106"/>
      <c r="S473" s="106"/>
      <c r="T473" s="106"/>
      <c r="U473" s="106"/>
    </row>
    <row r="480" customHeight="1" spans="1:21">
      <c r="A480" s="59">
        <v>2020</v>
      </c>
      <c r="B480" s="59" t="s">
        <v>72</v>
      </c>
      <c r="C480" s="59" t="s">
        <v>266</v>
      </c>
      <c r="D480" s="59">
        <v>310</v>
      </c>
      <c r="E480" s="60"/>
      <c r="F480" s="59" t="s">
        <v>14</v>
      </c>
      <c r="G480" s="3">
        <v>1</v>
      </c>
      <c r="H480" s="106"/>
      <c r="J480" s="106"/>
      <c r="K480" s="106"/>
      <c r="L480" s="106"/>
      <c r="M480" s="106"/>
      <c r="N480" s="106"/>
      <c r="O480" s="110">
        <v>7</v>
      </c>
      <c r="P480" s="110">
        <f t="shared" ref="P480:P481" si="67">G480*O480</f>
        <v>7</v>
      </c>
      <c r="Q480" s="106"/>
      <c r="S480" s="106"/>
      <c r="T480" s="106"/>
      <c r="U480" s="106"/>
    </row>
    <row r="481" customHeight="1" spans="1:21">
      <c r="A481" s="59">
        <v>2019</v>
      </c>
      <c r="B481" s="59" t="s">
        <v>858</v>
      </c>
      <c r="C481" s="59" t="s">
        <v>1778</v>
      </c>
      <c r="D481" s="59">
        <v>1</v>
      </c>
      <c r="E481" s="59" t="s">
        <v>5272</v>
      </c>
      <c r="F481" s="59" t="s">
        <v>548</v>
      </c>
      <c r="G481" s="3">
        <v>1</v>
      </c>
      <c r="H481" s="106"/>
      <c r="J481" s="106"/>
      <c r="K481" s="106"/>
      <c r="L481" s="106"/>
      <c r="M481" s="106"/>
      <c r="N481" s="106"/>
      <c r="O481" s="110">
        <v>250</v>
      </c>
      <c r="P481" s="110">
        <f t="shared" si="67"/>
        <v>250</v>
      </c>
      <c r="Q481" s="106"/>
      <c r="S481" s="106"/>
      <c r="T481" s="106"/>
      <c r="U481" s="106"/>
    </row>
    <row r="483" customHeight="1" spans="1:21">
      <c r="A483" s="59">
        <v>2020</v>
      </c>
      <c r="B483" s="59" t="s">
        <v>68</v>
      </c>
      <c r="C483" s="59" t="s">
        <v>63</v>
      </c>
      <c r="D483" s="59">
        <v>204</v>
      </c>
      <c r="E483" s="59" t="s">
        <v>86</v>
      </c>
      <c r="F483" s="59" t="s">
        <v>277</v>
      </c>
      <c r="G483" s="3">
        <v>1</v>
      </c>
      <c r="H483" s="106"/>
      <c r="J483" s="106"/>
      <c r="K483" s="106"/>
      <c r="L483" s="106"/>
      <c r="M483" s="106"/>
      <c r="N483" s="106"/>
      <c r="O483" s="110">
        <v>150</v>
      </c>
      <c r="P483" s="110">
        <f>G483*O483</f>
        <v>150</v>
      </c>
      <c r="Q483" s="106"/>
      <c r="S483" s="106"/>
      <c r="T483" s="106"/>
      <c r="U483" s="106"/>
    </row>
    <row r="487" customHeight="1" spans="1:21">
      <c r="A487" s="59">
        <v>2018</v>
      </c>
      <c r="B487" s="59" t="s">
        <v>72</v>
      </c>
      <c r="C487" s="59" t="s">
        <v>1832</v>
      </c>
      <c r="D487" s="59">
        <v>280</v>
      </c>
      <c r="E487" s="60"/>
      <c r="F487" s="59" t="s">
        <v>40</v>
      </c>
      <c r="G487" s="3">
        <v>1</v>
      </c>
      <c r="H487" s="106"/>
      <c r="J487" s="106"/>
      <c r="K487" s="106"/>
      <c r="L487" s="106"/>
      <c r="M487" s="106"/>
      <c r="N487" s="106"/>
      <c r="O487" s="110">
        <v>400</v>
      </c>
      <c r="P487" s="110">
        <f>G487*O487</f>
        <v>400</v>
      </c>
      <c r="Q487" s="106"/>
      <c r="S487" s="106"/>
      <c r="T487" s="106"/>
      <c r="U487" s="106"/>
    </row>
    <row r="489" customHeight="1" spans="1:21">
      <c r="A489" s="59">
        <v>2006</v>
      </c>
      <c r="B489" s="59" t="s">
        <v>542</v>
      </c>
      <c r="C489" s="59" t="s">
        <v>524</v>
      </c>
      <c r="D489" s="59">
        <v>105</v>
      </c>
      <c r="E489" s="60"/>
      <c r="F489" s="59" t="s">
        <v>146</v>
      </c>
      <c r="G489" s="3">
        <v>1</v>
      </c>
      <c r="H489" s="106"/>
      <c r="J489" s="106"/>
      <c r="K489" s="106"/>
      <c r="L489" s="106"/>
      <c r="M489" s="106"/>
      <c r="N489" s="106"/>
      <c r="O489" s="110">
        <v>50</v>
      </c>
      <c r="P489" s="110">
        <f>G489*O489</f>
        <v>50</v>
      </c>
      <c r="Q489" s="106"/>
      <c r="S489" s="106"/>
      <c r="T489" s="106"/>
      <c r="U489" s="106"/>
    </row>
    <row r="500" customHeight="1" spans="1:21">
      <c r="A500" s="59">
        <v>2018</v>
      </c>
      <c r="B500" s="59" t="s">
        <v>1368</v>
      </c>
      <c r="C500" s="59" t="s">
        <v>1361</v>
      </c>
      <c r="D500" s="59" t="s">
        <v>1602</v>
      </c>
      <c r="E500" s="60"/>
      <c r="F500" s="59" t="s">
        <v>281</v>
      </c>
      <c r="G500" s="3">
        <v>1</v>
      </c>
      <c r="H500" s="106"/>
      <c r="J500" s="106"/>
      <c r="K500" s="106"/>
      <c r="L500" s="106"/>
      <c r="M500" s="106"/>
      <c r="N500" s="106"/>
      <c r="O500" s="110">
        <v>200</v>
      </c>
      <c r="P500" s="110">
        <f>G500*O500</f>
        <v>200</v>
      </c>
      <c r="Q500" s="106"/>
      <c r="S500" s="106"/>
      <c r="T500" s="106"/>
      <c r="U500" s="106"/>
    </row>
    <row r="504" customHeight="1" spans="1:21">
      <c r="A504" s="59"/>
      <c r="B504" s="59"/>
      <c r="C504" s="59"/>
      <c r="D504" s="59"/>
      <c r="E504" s="60"/>
      <c r="F504" s="59"/>
      <c r="H504" s="106"/>
      <c r="J504" s="106"/>
      <c r="K504" s="106"/>
      <c r="L504" s="106"/>
      <c r="M504" s="106"/>
      <c r="N504" s="106"/>
      <c r="O504" s="110"/>
      <c r="P504" s="106"/>
      <c r="Q504" s="106"/>
      <c r="S504" s="106"/>
      <c r="T504" s="106"/>
      <c r="U504" s="106"/>
    </row>
    <row r="509" customHeight="1" spans="1:21">
      <c r="A509" s="59">
        <v>2013</v>
      </c>
      <c r="B509" s="59" t="s">
        <v>148</v>
      </c>
      <c r="C509" s="59" t="s">
        <v>280</v>
      </c>
      <c r="D509" s="59">
        <v>64</v>
      </c>
      <c r="E509" s="60"/>
      <c r="F509" s="59" t="s">
        <v>281</v>
      </c>
      <c r="G509" s="3">
        <v>2</v>
      </c>
      <c r="H509" s="106"/>
      <c r="J509" s="106"/>
      <c r="K509" s="106"/>
      <c r="L509" s="106"/>
      <c r="M509" s="106"/>
      <c r="N509" s="106"/>
      <c r="O509" s="110">
        <v>50</v>
      </c>
      <c r="P509" s="110">
        <f>G509*O509</f>
        <v>100</v>
      </c>
      <c r="Q509" s="106"/>
      <c r="S509" s="106"/>
      <c r="T509" s="106"/>
      <c r="U509" s="106"/>
    </row>
    <row r="510" customHeight="1" spans="8:21">
      <c r="H510" s="106"/>
      <c r="J510" s="106"/>
      <c r="K510" s="106"/>
      <c r="L510" s="106"/>
      <c r="M510" s="106"/>
      <c r="N510" s="106"/>
      <c r="O510" s="110"/>
      <c r="P510" s="106"/>
      <c r="Q510" s="106"/>
      <c r="S510" s="106"/>
      <c r="T510" s="106"/>
      <c r="U510" s="106"/>
    </row>
    <row r="511" customHeight="1" spans="8:21">
      <c r="H511" s="106"/>
      <c r="J511" s="106"/>
      <c r="K511" s="106"/>
      <c r="L511" s="106"/>
      <c r="M511" s="106"/>
      <c r="N511" s="106"/>
      <c r="O511" s="110"/>
      <c r="P511" s="106"/>
      <c r="Q511" s="106"/>
      <c r="S511" s="106"/>
      <c r="T511" s="106"/>
      <c r="U511" s="106"/>
    </row>
    <row r="522" customHeight="1" spans="1:21">
      <c r="A522" s="66">
        <v>2019</v>
      </c>
      <c r="B522" s="66" t="s">
        <v>150</v>
      </c>
      <c r="C522" s="66" t="s">
        <v>2716</v>
      </c>
      <c r="D522" s="66">
        <v>95</v>
      </c>
      <c r="E522" s="66" t="s">
        <v>5273</v>
      </c>
      <c r="F522" s="66" t="s">
        <v>146</v>
      </c>
      <c r="G522" s="3">
        <v>1</v>
      </c>
      <c r="H522" s="106"/>
      <c r="J522" s="106"/>
      <c r="K522" s="106"/>
      <c r="L522" s="106"/>
      <c r="M522" s="106"/>
      <c r="N522" s="106"/>
      <c r="O522" s="110">
        <v>10</v>
      </c>
      <c r="P522" s="110">
        <f t="shared" ref="P522:P533" si="68">G522*O522</f>
        <v>10</v>
      </c>
      <c r="Q522" s="106"/>
      <c r="S522" s="106"/>
      <c r="T522" s="106"/>
      <c r="U522" s="106"/>
    </row>
    <row r="523" customHeight="1" spans="1:21">
      <c r="A523" s="59">
        <v>2019</v>
      </c>
      <c r="B523" s="59" t="s">
        <v>72</v>
      </c>
      <c r="C523" s="59" t="s">
        <v>2672</v>
      </c>
      <c r="D523" s="59">
        <v>261</v>
      </c>
      <c r="E523" s="60"/>
      <c r="F523" s="59" t="s">
        <v>146</v>
      </c>
      <c r="G523" s="3">
        <v>1</v>
      </c>
      <c r="H523" s="106"/>
      <c r="J523" s="106"/>
      <c r="K523" s="106"/>
      <c r="L523" s="106"/>
      <c r="M523" s="106"/>
      <c r="N523" s="106"/>
      <c r="O523" s="110">
        <v>3</v>
      </c>
      <c r="P523" s="110">
        <f t="shared" si="68"/>
        <v>3</v>
      </c>
      <c r="Q523" s="106"/>
      <c r="S523" s="106"/>
      <c r="T523" s="106"/>
      <c r="U523" s="106"/>
    </row>
    <row r="524" customHeight="1" spans="1:21">
      <c r="A524" s="59">
        <v>2017</v>
      </c>
      <c r="B524" s="59" t="s">
        <v>398</v>
      </c>
      <c r="C524" s="59" t="s">
        <v>2945</v>
      </c>
      <c r="D524" s="59">
        <v>179</v>
      </c>
      <c r="E524" s="59" t="s">
        <v>2946</v>
      </c>
      <c r="F524" s="59" t="s">
        <v>146</v>
      </c>
      <c r="G524" s="3">
        <v>1</v>
      </c>
      <c r="H524" s="106"/>
      <c r="J524" s="106"/>
      <c r="K524" s="106"/>
      <c r="L524" s="106"/>
      <c r="M524" s="106"/>
      <c r="N524" s="106"/>
      <c r="O524" s="110">
        <v>10</v>
      </c>
      <c r="P524" s="110">
        <f t="shared" si="68"/>
        <v>10</v>
      </c>
      <c r="Q524" s="106"/>
      <c r="S524" s="106"/>
      <c r="T524" s="106"/>
      <c r="U524" s="106"/>
    </row>
    <row r="525" customHeight="1" spans="1:21">
      <c r="A525" s="59">
        <v>2017</v>
      </c>
      <c r="B525" s="59" t="s">
        <v>5274</v>
      </c>
      <c r="C525" s="59" t="s">
        <v>5275</v>
      </c>
      <c r="D525" s="59">
        <v>138</v>
      </c>
      <c r="E525" s="59" t="s">
        <v>5276</v>
      </c>
      <c r="F525" s="59" t="s">
        <v>548</v>
      </c>
      <c r="G525" s="3">
        <v>1</v>
      </c>
      <c r="H525" s="106"/>
      <c r="J525" s="106"/>
      <c r="K525" s="106"/>
      <c r="L525" s="106"/>
      <c r="M525" s="106"/>
      <c r="N525" s="106"/>
      <c r="O525" s="110">
        <v>30</v>
      </c>
      <c r="P525" s="110">
        <f t="shared" si="68"/>
        <v>30</v>
      </c>
      <c r="Q525" s="106"/>
      <c r="S525" s="106"/>
      <c r="T525" s="106"/>
      <c r="U525" s="106"/>
    </row>
    <row r="526" customHeight="1" spans="1:21">
      <c r="A526" s="59">
        <v>2017</v>
      </c>
      <c r="B526" s="59" t="s">
        <v>398</v>
      </c>
      <c r="C526" s="59" t="s">
        <v>1802</v>
      </c>
      <c r="D526" s="59">
        <v>199</v>
      </c>
      <c r="E526" s="60"/>
      <c r="F526" s="59" t="s">
        <v>147</v>
      </c>
      <c r="G526" s="3">
        <v>1</v>
      </c>
      <c r="H526" s="106"/>
      <c r="J526" s="106"/>
      <c r="K526" s="106"/>
      <c r="L526" s="106"/>
      <c r="M526" s="106"/>
      <c r="N526" s="106"/>
      <c r="O526" s="110">
        <v>10</v>
      </c>
      <c r="P526" s="110">
        <f t="shared" si="68"/>
        <v>10</v>
      </c>
      <c r="Q526" s="106"/>
      <c r="S526" s="106"/>
      <c r="T526" s="106"/>
      <c r="U526" s="106"/>
    </row>
    <row r="527" customHeight="1" spans="1:21">
      <c r="A527" s="59">
        <v>2019</v>
      </c>
      <c r="B527" s="59" t="s">
        <v>72</v>
      </c>
      <c r="C527" s="59" t="s">
        <v>1815</v>
      </c>
      <c r="D527" s="59">
        <v>2</v>
      </c>
      <c r="E527" s="59" t="s">
        <v>2809</v>
      </c>
      <c r="F527" s="59" t="s">
        <v>277</v>
      </c>
      <c r="G527" s="3">
        <v>1</v>
      </c>
      <c r="H527" s="106"/>
      <c r="J527" s="106"/>
      <c r="K527" s="106"/>
      <c r="L527" s="106"/>
      <c r="M527" s="106"/>
      <c r="N527" s="106"/>
      <c r="O527" s="110">
        <v>10</v>
      </c>
      <c r="P527" s="110">
        <f t="shared" si="68"/>
        <v>10</v>
      </c>
      <c r="Q527" s="106"/>
      <c r="S527" s="106"/>
      <c r="T527" s="106"/>
      <c r="U527" s="106"/>
    </row>
    <row r="528" customHeight="1" spans="1:21">
      <c r="A528" s="59">
        <v>2019</v>
      </c>
      <c r="B528" s="59" t="s">
        <v>72</v>
      </c>
      <c r="C528" s="59" t="s">
        <v>1832</v>
      </c>
      <c r="D528" s="59">
        <v>75</v>
      </c>
      <c r="E528" s="60"/>
      <c r="F528" s="59" t="s">
        <v>281</v>
      </c>
      <c r="G528" s="3">
        <v>1</v>
      </c>
      <c r="H528" s="106"/>
      <c r="J528" s="106"/>
      <c r="K528" s="106"/>
      <c r="L528" s="106"/>
      <c r="M528" s="106"/>
      <c r="N528" s="106"/>
      <c r="O528" s="110">
        <v>25</v>
      </c>
      <c r="P528" s="110">
        <f t="shared" si="68"/>
        <v>25</v>
      </c>
      <c r="Q528" s="106"/>
      <c r="S528" s="106"/>
      <c r="T528" s="106"/>
      <c r="U528" s="106"/>
    </row>
    <row r="529" customHeight="1" spans="1:21">
      <c r="A529" s="66">
        <v>2017</v>
      </c>
      <c r="B529" s="66" t="s">
        <v>398</v>
      </c>
      <c r="C529" s="66" t="s">
        <v>2743</v>
      </c>
      <c r="D529" s="66">
        <v>197</v>
      </c>
      <c r="E529" s="66" t="s">
        <v>2744</v>
      </c>
      <c r="F529" s="66" t="s">
        <v>147</v>
      </c>
      <c r="G529" s="3">
        <v>1</v>
      </c>
      <c r="H529" s="106"/>
      <c r="J529" s="106"/>
      <c r="K529" s="106"/>
      <c r="L529" s="106"/>
      <c r="M529" s="106"/>
      <c r="N529" s="106"/>
      <c r="O529" s="110">
        <v>15</v>
      </c>
      <c r="P529" s="110">
        <f t="shared" si="68"/>
        <v>15</v>
      </c>
      <c r="Q529" s="106"/>
      <c r="S529" s="106"/>
      <c r="T529" s="106"/>
      <c r="U529" s="106"/>
    </row>
    <row r="530" customHeight="1" spans="1:21">
      <c r="A530" s="66">
        <v>2017</v>
      </c>
      <c r="B530" s="66" t="s">
        <v>574</v>
      </c>
      <c r="C530" s="66" t="s">
        <v>2294</v>
      </c>
      <c r="D530" s="66">
        <v>153</v>
      </c>
      <c r="E530" s="88"/>
      <c r="F530" s="66" t="s">
        <v>281</v>
      </c>
      <c r="G530" s="3">
        <v>1</v>
      </c>
      <c r="H530" s="106"/>
      <c r="J530" s="106"/>
      <c r="K530" s="106"/>
      <c r="L530" s="106"/>
      <c r="M530" s="106"/>
      <c r="N530" s="106"/>
      <c r="O530" s="110">
        <v>35</v>
      </c>
      <c r="P530" s="110">
        <f t="shared" si="68"/>
        <v>35</v>
      </c>
      <c r="Q530" s="106"/>
      <c r="S530" s="106"/>
      <c r="T530" s="106"/>
      <c r="U530" s="106"/>
    </row>
    <row r="531" customHeight="1" spans="1:21">
      <c r="A531" s="59">
        <v>2020</v>
      </c>
      <c r="B531" s="59" t="s">
        <v>72</v>
      </c>
      <c r="C531" s="59" t="s">
        <v>142</v>
      </c>
      <c r="D531" s="59">
        <v>339</v>
      </c>
      <c r="E531" s="60"/>
      <c r="F531" s="59" t="s">
        <v>281</v>
      </c>
      <c r="G531" s="3">
        <v>1</v>
      </c>
      <c r="H531" s="106"/>
      <c r="J531" s="106"/>
      <c r="K531" s="106"/>
      <c r="L531" s="106"/>
      <c r="M531" s="106"/>
      <c r="N531" s="106"/>
      <c r="O531" s="110">
        <v>40</v>
      </c>
      <c r="P531" s="110">
        <f t="shared" si="68"/>
        <v>40</v>
      </c>
      <c r="Q531" s="106"/>
      <c r="S531" s="106"/>
      <c r="T531" s="106"/>
      <c r="U531" s="106"/>
    </row>
    <row r="532" customHeight="1" spans="1:21">
      <c r="A532" s="66">
        <v>2015</v>
      </c>
      <c r="B532" s="66" t="s">
        <v>1054</v>
      </c>
      <c r="C532" s="66" t="s">
        <v>3526</v>
      </c>
      <c r="D532" s="66">
        <v>181</v>
      </c>
      <c r="E532" s="88"/>
      <c r="F532" s="66" t="s">
        <v>14</v>
      </c>
      <c r="G532" s="3">
        <v>1</v>
      </c>
      <c r="H532" s="106"/>
      <c r="J532" s="106"/>
      <c r="K532" s="106"/>
      <c r="L532" s="106"/>
      <c r="M532" s="106"/>
      <c r="N532" s="106"/>
      <c r="O532" s="110">
        <v>5</v>
      </c>
      <c r="P532" s="110">
        <f t="shared" si="68"/>
        <v>5</v>
      </c>
      <c r="Q532" s="106"/>
      <c r="S532" s="106"/>
      <c r="T532" s="106"/>
      <c r="U532" s="106"/>
    </row>
    <row r="533" customHeight="1" spans="1:21">
      <c r="A533" s="66">
        <v>2019</v>
      </c>
      <c r="B533" s="66" t="s">
        <v>150</v>
      </c>
      <c r="C533" s="66" t="s">
        <v>1965</v>
      </c>
      <c r="D533" s="66">
        <v>525</v>
      </c>
      <c r="E533" s="66" t="s">
        <v>5277</v>
      </c>
      <c r="F533" s="66" t="s">
        <v>146</v>
      </c>
      <c r="G533" s="3">
        <v>1</v>
      </c>
      <c r="H533" s="106"/>
      <c r="J533" s="106"/>
      <c r="K533" s="106"/>
      <c r="L533" s="106"/>
      <c r="M533" s="106"/>
      <c r="N533" s="106"/>
      <c r="O533" s="110">
        <v>5</v>
      </c>
      <c r="P533" s="110">
        <f t="shared" si="68"/>
        <v>5</v>
      </c>
      <c r="Q533" s="106"/>
      <c r="S533" s="106"/>
      <c r="T533" s="106"/>
      <c r="U533" s="106"/>
    </row>
    <row r="535" customHeight="1" spans="8:21">
      <c r="H535" s="106"/>
      <c r="J535" s="106"/>
      <c r="K535" s="106"/>
      <c r="L535" s="106"/>
      <c r="M535" s="106"/>
      <c r="N535" s="106"/>
      <c r="O535" s="110"/>
      <c r="P535" s="106"/>
      <c r="Q535" s="106"/>
      <c r="S535" s="106"/>
      <c r="T535" s="106"/>
      <c r="U535" s="106"/>
    </row>
    <row r="536" customHeight="1" spans="1:21">
      <c r="A536" s="59">
        <v>2019</v>
      </c>
      <c r="B536" s="59" t="s">
        <v>68</v>
      </c>
      <c r="C536" s="59" t="s">
        <v>2716</v>
      </c>
      <c r="D536" s="59">
        <v>211</v>
      </c>
      <c r="E536" s="59" t="s">
        <v>86</v>
      </c>
      <c r="F536" s="59" t="s">
        <v>14</v>
      </c>
      <c r="G536" s="3">
        <v>1</v>
      </c>
      <c r="H536" s="106"/>
      <c r="J536" s="106" t="s">
        <v>5127</v>
      </c>
      <c r="K536" s="106"/>
      <c r="L536" s="106"/>
      <c r="M536" s="106"/>
      <c r="N536" s="106"/>
      <c r="O536" s="110">
        <v>10</v>
      </c>
      <c r="P536" s="110">
        <f t="shared" ref="P536:P537" si="69">G536*O536</f>
        <v>10</v>
      </c>
      <c r="Q536" s="106"/>
      <c r="S536" s="106"/>
      <c r="T536" s="106"/>
      <c r="U536" s="106"/>
    </row>
    <row r="537" customHeight="1" spans="1:21">
      <c r="A537" s="59">
        <v>2019</v>
      </c>
      <c r="B537" s="59" t="s">
        <v>72</v>
      </c>
      <c r="C537" s="59" t="s">
        <v>2716</v>
      </c>
      <c r="D537" s="59">
        <v>253</v>
      </c>
      <c r="E537" s="60"/>
      <c r="F537" s="59" t="s">
        <v>27</v>
      </c>
      <c r="G537" s="3">
        <v>1</v>
      </c>
      <c r="H537" s="106"/>
      <c r="J537" s="106" t="s">
        <v>5127</v>
      </c>
      <c r="K537" s="106"/>
      <c r="L537" s="106"/>
      <c r="M537" s="106"/>
      <c r="N537" s="106"/>
      <c r="O537" s="110">
        <v>5</v>
      </c>
      <c r="P537" s="110">
        <f t="shared" si="69"/>
        <v>5</v>
      </c>
      <c r="Q537" s="106"/>
      <c r="S537" s="106"/>
      <c r="T537" s="106"/>
      <c r="U537" s="106"/>
    </row>
    <row r="538" customHeight="1" spans="8:21">
      <c r="H538" s="106"/>
      <c r="J538" s="106"/>
      <c r="K538" s="106"/>
      <c r="L538" s="106"/>
      <c r="M538" s="106"/>
      <c r="N538" s="106"/>
      <c r="O538" s="110"/>
      <c r="P538" s="106"/>
      <c r="Q538" s="106"/>
      <c r="S538" s="106"/>
      <c r="T538" s="106"/>
      <c r="U538" s="106"/>
    </row>
    <row r="539" customHeight="1" spans="8:21">
      <c r="H539" s="106"/>
      <c r="J539" s="106"/>
      <c r="K539" s="106"/>
      <c r="L539" s="106"/>
      <c r="M539" s="106"/>
      <c r="N539" s="106"/>
      <c r="O539" s="110"/>
      <c r="P539" s="106"/>
      <c r="Q539" s="106"/>
      <c r="S539" s="106"/>
      <c r="T539" s="106"/>
      <c r="U539" s="106"/>
    </row>
    <row r="540" customHeight="1" spans="8:21">
      <c r="H540" s="106"/>
      <c r="J540" s="106"/>
      <c r="K540" s="106"/>
      <c r="L540" s="106"/>
      <c r="M540" s="106"/>
      <c r="N540" s="106"/>
      <c r="O540" s="110"/>
      <c r="P540" s="106"/>
      <c r="Q540" s="106"/>
      <c r="S540" s="106"/>
      <c r="T540" s="106"/>
      <c r="U540" s="106"/>
    </row>
    <row r="541" customHeight="1" spans="1:21">
      <c r="A541" s="59">
        <v>2019</v>
      </c>
      <c r="B541" s="59" t="s">
        <v>72</v>
      </c>
      <c r="C541" s="59" t="s">
        <v>406</v>
      </c>
      <c r="D541" s="59">
        <v>301</v>
      </c>
      <c r="E541" s="60"/>
      <c r="F541" s="59" t="s">
        <v>14</v>
      </c>
      <c r="G541" s="3">
        <v>1</v>
      </c>
      <c r="H541" s="106"/>
      <c r="J541" s="106" t="s">
        <v>5278</v>
      </c>
      <c r="K541" s="106"/>
      <c r="L541" s="106"/>
      <c r="M541" s="106"/>
      <c r="N541" s="106"/>
      <c r="O541" s="110">
        <v>50</v>
      </c>
      <c r="P541" s="110">
        <f>G541*O541</f>
        <v>50</v>
      </c>
      <c r="Q541" s="106"/>
      <c r="S541" s="106"/>
      <c r="T541" s="106"/>
      <c r="U541" s="106"/>
    </row>
    <row r="544" customHeight="1" spans="1:21">
      <c r="A544" s="59">
        <v>2019</v>
      </c>
      <c r="B544" s="59" t="s">
        <v>5184</v>
      </c>
      <c r="C544" s="59" t="s">
        <v>547</v>
      </c>
      <c r="D544" s="59">
        <v>9</v>
      </c>
      <c r="E544" s="59" t="s">
        <v>5279</v>
      </c>
      <c r="F544" s="59" t="s">
        <v>40</v>
      </c>
      <c r="G544" s="3">
        <v>1</v>
      </c>
      <c r="H544" s="106"/>
      <c r="J544" s="106" t="s">
        <v>5278</v>
      </c>
      <c r="K544" s="106"/>
      <c r="L544" s="106"/>
      <c r="M544" s="106"/>
      <c r="N544" s="106"/>
      <c r="O544" s="110">
        <v>35</v>
      </c>
      <c r="P544" s="110">
        <f t="shared" ref="P544:P546" si="70">G544*O544</f>
        <v>35</v>
      </c>
      <c r="Q544" s="106"/>
      <c r="S544" s="106"/>
      <c r="T544" s="106"/>
      <c r="U544" s="106"/>
    </row>
    <row r="545" customHeight="1" spans="1:21">
      <c r="A545" s="66">
        <v>2019</v>
      </c>
      <c r="B545" s="66" t="s">
        <v>1253</v>
      </c>
      <c r="C545" s="66" t="s">
        <v>1042</v>
      </c>
      <c r="D545" s="66">
        <v>25</v>
      </c>
      <c r="E545" s="88"/>
      <c r="F545" s="66" t="s">
        <v>40</v>
      </c>
      <c r="G545" s="3">
        <v>1</v>
      </c>
      <c r="H545" s="106"/>
      <c r="J545" s="106" t="s">
        <v>5278</v>
      </c>
      <c r="K545" s="106"/>
      <c r="L545" s="106"/>
      <c r="M545" s="106"/>
      <c r="N545" s="106"/>
      <c r="O545" s="110">
        <v>35</v>
      </c>
      <c r="P545" s="110">
        <f t="shared" si="70"/>
        <v>35</v>
      </c>
      <c r="Q545" s="106"/>
      <c r="S545" s="106"/>
      <c r="T545" s="106"/>
      <c r="U545" s="106"/>
    </row>
    <row r="546" customHeight="1" spans="1:21">
      <c r="A546" s="59">
        <v>2019</v>
      </c>
      <c r="B546" s="59" t="s">
        <v>1127</v>
      </c>
      <c r="C546" s="59" t="s">
        <v>1042</v>
      </c>
      <c r="D546" s="59">
        <v>23</v>
      </c>
      <c r="E546" s="60"/>
      <c r="F546" s="59" t="s">
        <v>14</v>
      </c>
      <c r="G546" s="3">
        <v>1</v>
      </c>
      <c r="H546" s="106"/>
      <c r="J546" s="106" t="s">
        <v>5278</v>
      </c>
      <c r="K546" s="106"/>
      <c r="L546" s="106"/>
      <c r="M546" s="106"/>
      <c r="N546" s="106"/>
      <c r="O546" s="110">
        <v>25</v>
      </c>
      <c r="P546" s="110">
        <f t="shared" si="70"/>
        <v>25</v>
      </c>
      <c r="Q546" s="106"/>
      <c r="S546" s="106"/>
      <c r="T546" s="106"/>
      <c r="U546" s="106"/>
    </row>
    <row r="549" customHeight="1" spans="8:21">
      <c r="H549" s="106"/>
      <c r="J549" s="106"/>
      <c r="K549" s="106"/>
      <c r="L549" s="106"/>
      <c r="M549" s="106"/>
      <c r="N549" s="106"/>
      <c r="O549" s="113">
        <f>SUM(O512:O548)</f>
        <v>358</v>
      </c>
      <c r="P549" s="106"/>
      <c r="Q549" s="106"/>
      <c r="S549" s="106"/>
      <c r="T549" s="106"/>
      <c r="U549" s="106"/>
    </row>
    <row r="550" customHeight="1" spans="1:21">
      <c r="A550" s="20">
        <v>2000</v>
      </c>
      <c r="B550" s="20" t="s">
        <v>5280</v>
      </c>
      <c r="C550" s="20" t="s">
        <v>261</v>
      </c>
      <c r="D550" s="20">
        <v>126</v>
      </c>
      <c r="E550" s="21"/>
      <c r="F550" s="20" t="s">
        <v>14</v>
      </c>
      <c r="G550" s="20">
        <v>1</v>
      </c>
      <c r="H550" s="129"/>
      <c r="I550" s="21"/>
      <c r="J550" s="129" t="s">
        <v>5281</v>
      </c>
      <c r="K550" s="106"/>
      <c r="L550" s="106"/>
      <c r="M550" s="106"/>
      <c r="N550" s="106"/>
      <c r="O550" s="110">
        <v>2000</v>
      </c>
      <c r="P550" s="106"/>
      <c r="Q550" s="106"/>
      <c r="S550" s="106"/>
      <c r="T550" s="106"/>
      <c r="U550" s="106"/>
    </row>
    <row r="552" customHeight="1" spans="8:21">
      <c r="H552" s="106"/>
      <c r="J552" s="106"/>
      <c r="K552" s="106"/>
      <c r="L552" s="106"/>
      <c r="M552" s="106"/>
      <c r="N552" s="106"/>
      <c r="O552" s="110"/>
      <c r="P552" s="106"/>
      <c r="Q552" s="106"/>
      <c r="S552" s="106"/>
      <c r="T552" s="106"/>
      <c r="U552" s="106"/>
    </row>
    <row r="554" customHeight="1" spans="8:21">
      <c r="H554" s="106"/>
      <c r="J554" s="106"/>
      <c r="K554" s="106"/>
      <c r="L554" s="106"/>
      <c r="M554" s="106"/>
      <c r="N554" s="106"/>
      <c r="O554" s="110"/>
      <c r="P554" s="106"/>
      <c r="Q554" s="106"/>
      <c r="S554" s="106"/>
      <c r="T554" s="106"/>
      <c r="U554" s="106"/>
    </row>
    <row r="571" customHeight="1" spans="1:21">
      <c r="A571" s="66"/>
      <c r="B571" s="130"/>
      <c r="C571" s="121"/>
      <c r="D571" s="88"/>
      <c r="E571" s="130"/>
      <c r="F571" s="88"/>
      <c r="G571" s="66"/>
      <c r="H571" s="106"/>
      <c r="J571" s="106"/>
      <c r="K571" s="106"/>
      <c r="L571" s="106"/>
      <c r="M571" s="106"/>
      <c r="N571" s="106"/>
      <c r="O571" s="110"/>
      <c r="P571" s="106"/>
      <c r="Q571" s="106"/>
      <c r="S571" s="106"/>
      <c r="T571" s="106"/>
      <c r="U571" s="106"/>
    </row>
    <row r="573" customHeight="1" spans="1:21">
      <c r="A573" s="66"/>
      <c r="B573" s="130"/>
      <c r="C573" s="121"/>
      <c r="D573" s="88"/>
      <c r="E573" s="130"/>
      <c r="F573" s="88"/>
      <c r="G573" s="66"/>
      <c r="H573" s="106"/>
      <c r="J573" s="106"/>
      <c r="K573" s="106"/>
      <c r="L573" s="106"/>
      <c r="M573" s="106"/>
      <c r="N573" s="106"/>
      <c r="O573" s="110"/>
      <c r="P573" s="106"/>
      <c r="Q573" s="106"/>
      <c r="S573" s="106"/>
      <c r="T573" s="106"/>
      <c r="U573" s="106"/>
    </row>
    <row r="574" customHeight="1" spans="1:21">
      <c r="A574" s="66"/>
      <c r="B574" s="130"/>
      <c r="C574" s="121"/>
      <c r="D574" s="88"/>
      <c r="E574" s="130"/>
      <c r="F574" s="88"/>
      <c r="G574" s="66"/>
      <c r="H574" s="106"/>
      <c r="J574" s="106"/>
      <c r="K574" s="106"/>
      <c r="L574" s="106"/>
      <c r="M574" s="106"/>
      <c r="N574" s="106"/>
      <c r="O574" s="110"/>
      <c r="P574" s="106"/>
      <c r="Q574" s="106"/>
      <c r="S574" s="106"/>
      <c r="T574" s="106"/>
      <c r="U574" s="106"/>
    </row>
    <row r="575" customHeight="1" spans="1:21">
      <c r="A575" s="66"/>
      <c r="B575" s="130"/>
      <c r="C575" s="121"/>
      <c r="D575" s="88"/>
      <c r="E575" s="130"/>
      <c r="F575" s="88"/>
      <c r="G575" s="66"/>
      <c r="H575" s="106"/>
      <c r="J575" s="106"/>
      <c r="K575" s="106"/>
      <c r="L575" s="106"/>
      <c r="M575" s="106"/>
      <c r="N575" s="106"/>
      <c r="O575" s="110"/>
      <c r="P575" s="106"/>
      <c r="Q575" s="106"/>
      <c r="S575" s="106"/>
      <c r="T575" s="106"/>
      <c r="U575" s="106"/>
    </row>
    <row r="576" customHeight="1" spans="1:21">
      <c r="A576" s="66"/>
      <c r="B576" s="130"/>
      <c r="C576" s="121"/>
      <c r="D576" s="88"/>
      <c r="E576" s="130"/>
      <c r="F576" s="88"/>
      <c r="G576" s="66"/>
      <c r="H576" s="106"/>
      <c r="J576" s="106"/>
      <c r="K576" s="106"/>
      <c r="L576" s="106"/>
      <c r="M576" s="106"/>
      <c r="N576" s="106"/>
      <c r="O576" s="110"/>
      <c r="P576" s="106"/>
      <c r="Q576" s="106"/>
      <c r="S576" s="106"/>
      <c r="T576" s="106"/>
      <c r="U576" s="106"/>
    </row>
    <row r="577" customHeight="1" spans="1:21">
      <c r="A577" s="66"/>
      <c r="B577" s="130"/>
      <c r="C577" s="121"/>
      <c r="D577" s="88"/>
      <c r="E577" s="130"/>
      <c r="F577" s="88"/>
      <c r="G577" s="66"/>
      <c r="H577" s="106"/>
      <c r="J577" s="106"/>
      <c r="K577" s="106"/>
      <c r="L577" s="106"/>
      <c r="M577" s="106"/>
      <c r="N577" s="106"/>
      <c r="O577" s="110"/>
      <c r="P577" s="106"/>
      <c r="Q577" s="106"/>
      <c r="S577" s="106"/>
      <c r="T577" s="106"/>
      <c r="U577" s="106"/>
    </row>
    <row r="580" customHeight="1" spans="1:21">
      <c r="A580" s="66"/>
      <c r="B580" s="130"/>
      <c r="C580" s="121"/>
      <c r="D580" s="88"/>
      <c r="E580" s="130"/>
      <c r="F580" s="88"/>
      <c r="G580" s="66"/>
      <c r="H580" s="106"/>
      <c r="J580" s="106"/>
      <c r="K580" s="106"/>
      <c r="L580" s="106"/>
      <c r="M580" s="106"/>
      <c r="N580" s="106"/>
      <c r="O580" s="110"/>
      <c r="P580" s="106"/>
      <c r="Q580" s="106"/>
      <c r="S580" s="106"/>
      <c r="T580" s="106"/>
      <c r="U580" s="106"/>
    </row>
    <row r="581" customHeight="1" spans="1:21">
      <c r="A581" s="66">
        <v>2020</v>
      </c>
      <c r="B581" s="130" t="s">
        <v>3095</v>
      </c>
      <c r="C581" s="121" t="s">
        <v>5282</v>
      </c>
      <c r="D581" s="88"/>
      <c r="E581" s="130" t="s">
        <v>27</v>
      </c>
      <c r="F581" s="88"/>
      <c r="G581" s="66">
        <v>1</v>
      </c>
      <c r="H581" s="106"/>
      <c r="J581" s="106" t="s">
        <v>5202</v>
      </c>
      <c r="K581" s="106"/>
      <c r="L581" s="106"/>
      <c r="M581" s="106"/>
      <c r="N581" s="106"/>
      <c r="O581" s="110">
        <v>25</v>
      </c>
      <c r="P581" s="110">
        <f>O581*G581</f>
        <v>25</v>
      </c>
      <c r="Q581" s="106"/>
      <c r="S581" s="106"/>
      <c r="T581" s="106"/>
      <c r="U581" s="106"/>
    </row>
    <row r="583" customHeight="1" spans="1:21">
      <c r="A583" s="66">
        <v>2020</v>
      </c>
      <c r="B583" s="130" t="s">
        <v>3092</v>
      </c>
      <c r="C583" s="121" t="s">
        <v>5283</v>
      </c>
      <c r="D583" s="88"/>
      <c r="E583" s="130" t="s">
        <v>27</v>
      </c>
      <c r="F583" s="88"/>
      <c r="G583" s="66">
        <v>1</v>
      </c>
      <c r="H583" s="106"/>
      <c r="J583" s="106" t="s">
        <v>5202</v>
      </c>
      <c r="K583" s="106"/>
      <c r="L583" s="106"/>
      <c r="M583" s="106"/>
      <c r="N583" s="106"/>
      <c r="O583" s="110">
        <v>15</v>
      </c>
      <c r="P583" s="110">
        <f>O583*G583</f>
        <v>15</v>
      </c>
      <c r="Q583" s="106"/>
      <c r="S583" s="106"/>
      <c r="T583" s="106"/>
      <c r="U583" s="106"/>
    </row>
    <row r="586" customHeight="1" spans="1:21">
      <c r="A586" s="66"/>
      <c r="B586" s="130"/>
      <c r="C586" s="121"/>
      <c r="D586" s="88"/>
      <c r="E586" s="130"/>
      <c r="F586" s="88"/>
      <c r="G586" s="66"/>
      <c r="H586" s="106"/>
      <c r="J586" s="106"/>
      <c r="K586" s="106"/>
      <c r="L586" s="106"/>
      <c r="M586" s="106"/>
      <c r="N586" s="106"/>
      <c r="O586" s="110"/>
      <c r="P586" s="106"/>
      <c r="Q586" s="106"/>
      <c r="S586" s="106"/>
      <c r="T586" s="106"/>
      <c r="U586" s="106"/>
    </row>
    <row r="592" customHeight="1" spans="1:21">
      <c r="A592" s="66"/>
      <c r="B592" s="130"/>
      <c r="C592" s="121"/>
      <c r="D592" s="88"/>
      <c r="E592" s="130"/>
      <c r="F592" s="88"/>
      <c r="G592" s="66"/>
      <c r="H592" s="106"/>
      <c r="J592" s="106"/>
      <c r="K592" s="106"/>
      <c r="L592" s="106"/>
      <c r="M592" s="106"/>
      <c r="N592" s="106"/>
      <c r="O592" s="110"/>
      <c r="P592" s="106"/>
      <c r="Q592" s="106"/>
      <c r="S592" s="106"/>
      <c r="T592" s="106"/>
      <c r="U592" s="106"/>
    </row>
    <row r="593" customHeight="1" spans="1:21">
      <c r="A593" s="66"/>
      <c r="B593" s="130"/>
      <c r="C593" s="121"/>
      <c r="D593" s="88"/>
      <c r="E593" s="130"/>
      <c r="F593" s="88"/>
      <c r="G593" s="66"/>
      <c r="H593" s="106"/>
      <c r="J593" s="106"/>
      <c r="K593" s="106"/>
      <c r="L593" s="106"/>
      <c r="M593" s="106"/>
      <c r="N593" s="106"/>
      <c r="O593" s="110"/>
      <c r="P593" s="106"/>
      <c r="Q593" s="106"/>
      <c r="S593" s="106"/>
      <c r="T593" s="106"/>
      <c r="U593" s="106"/>
    </row>
    <row r="618" customHeight="1" spans="1:21">
      <c r="A618" s="66">
        <v>2020</v>
      </c>
      <c r="B618" s="130" t="s">
        <v>59</v>
      </c>
      <c r="C618" s="121" t="s">
        <v>5284</v>
      </c>
      <c r="D618" s="131" t="s">
        <v>86</v>
      </c>
      <c r="E618" s="130" t="s">
        <v>14</v>
      </c>
      <c r="F618" s="88"/>
      <c r="G618" s="66">
        <v>1</v>
      </c>
      <c r="H618" s="106"/>
      <c r="J618" s="106" t="s">
        <v>5202</v>
      </c>
      <c r="K618" s="106"/>
      <c r="L618" s="106"/>
      <c r="M618" s="106"/>
      <c r="N618" s="106"/>
      <c r="O618" s="110">
        <v>10</v>
      </c>
      <c r="P618" s="110">
        <f t="shared" ref="P618:P620" si="71">O618*G618</f>
        <v>10</v>
      </c>
      <c r="Q618" s="106"/>
      <c r="S618" s="106"/>
      <c r="T618" s="106"/>
      <c r="U618" s="106"/>
    </row>
    <row r="619" customHeight="1" spans="1:21">
      <c r="A619" s="59">
        <v>2020</v>
      </c>
      <c r="B619" s="70" t="s">
        <v>93</v>
      </c>
      <c r="C619" s="119" t="s">
        <v>5285</v>
      </c>
      <c r="D619" s="60"/>
      <c r="E619" s="70" t="s">
        <v>14</v>
      </c>
      <c r="F619" s="60"/>
      <c r="G619" s="59">
        <v>1</v>
      </c>
      <c r="H619" s="106"/>
      <c r="J619" s="106" t="s">
        <v>5202</v>
      </c>
      <c r="K619" s="106"/>
      <c r="L619" s="106"/>
      <c r="M619" s="106"/>
      <c r="N619" s="106"/>
      <c r="O619" s="110">
        <v>30</v>
      </c>
      <c r="P619" s="110">
        <f t="shared" si="71"/>
        <v>30</v>
      </c>
      <c r="Q619" s="106"/>
      <c r="S619" s="106"/>
      <c r="T619" s="106"/>
      <c r="U619" s="106"/>
    </row>
    <row r="620" customHeight="1" spans="1:21">
      <c r="A620" s="66">
        <v>2020</v>
      </c>
      <c r="B620" s="130" t="s">
        <v>59</v>
      </c>
      <c r="C620" s="121" t="s">
        <v>5285</v>
      </c>
      <c r="D620" s="131" t="s">
        <v>74</v>
      </c>
      <c r="E620" s="130" t="s">
        <v>14</v>
      </c>
      <c r="F620" s="88"/>
      <c r="G620" s="66">
        <v>1</v>
      </c>
      <c r="H620" s="106"/>
      <c r="J620" s="106" t="s">
        <v>5202</v>
      </c>
      <c r="K620" s="106"/>
      <c r="L620" s="106"/>
      <c r="M620" s="106"/>
      <c r="N620" s="106"/>
      <c r="O620" s="110">
        <v>100</v>
      </c>
      <c r="P620" s="110">
        <f t="shared" si="71"/>
        <v>100</v>
      </c>
      <c r="Q620" s="106"/>
      <c r="S620" s="106"/>
      <c r="T620" s="106"/>
      <c r="U620" s="106"/>
    </row>
    <row r="653" customHeight="1" spans="1:21">
      <c r="A653" s="59"/>
      <c r="B653" s="70"/>
      <c r="C653" s="119"/>
      <c r="D653" s="60"/>
      <c r="E653" s="70"/>
      <c r="F653" s="60"/>
      <c r="G653" s="59"/>
      <c r="H653" s="106"/>
      <c r="J653" s="106"/>
      <c r="K653" s="106"/>
      <c r="L653" s="106"/>
      <c r="M653" s="106"/>
      <c r="N653" s="106"/>
      <c r="O653" s="110"/>
      <c r="P653" s="106"/>
      <c r="Q653" s="106"/>
      <c r="S653" s="106"/>
      <c r="T653" s="106"/>
      <c r="U653" s="106"/>
    </row>
    <row r="656" customHeight="1" spans="1:21">
      <c r="A656" s="66"/>
      <c r="B656" s="130"/>
      <c r="C656" s="121"/>
      <c r="D656" s="88"/>
      <c r="E656" s="130"/>
      <c r="F656" s="88"/>
      <c r="G656" s="66"/>
      <c r="H656" s="106"/>
      <c r="J656" s="106"/>
      <c r="K656" s="106"/>
      <c r="L656" s="106"/>
      <c r="M656" s="106"/>
      <c r="N656" s="106"/>
      <c r="O656" s="110"/>
      <c r="P656" s="106"/>
      <c r="Q656" s="106"/>
      <c r="S656" s="106"/>
      <c r="T656" s="106"/>
      <c r="U656" s="106"/>
    </row>
    <row r="659" customHeight="1" spans="1:21">
      <c r="A659" s="66"/>
      <c r="B659" s="130"/>
      <c r="C659" s="121"/>
      <c r="D659" s="88"/>
      <c r="E659" s="130"/>
      <c r="F659" s="88"/>
      <c r="G659" s="66"/>
      <c r="H659" s="106"/>
      <c r="J659" s="106"/>
      <c r="K659" s="106"/>
      <c r="L659" s="106"/>
      <c r="M659" s="106"/>
      <c r="N659" s="106"/>
      <c r="O659" s="110"/>
      <c r="P659" s="106"/>
      <c r="Q659" s="106"/>
      <c r="S659" s="106"/>
      <c r="T659" s="106"/>
      <c r="U659" s="106"/>
    </row>
    <row r="660" customHeight="1" spans="1:21">
      <c r="A660" s="66"/>
      <c r="B660" s="130"/>
      <c r="C660" s="121"/>
      <c r="D660" s="88"/>
      <c r="E660" s="130"/>
      <c r="F660" s="88"/>
      <c r="G660" s="66"/>
      <c r="H660" s="106"/>
      <c r="J660" s="106"/>
      <c r="K660" s="106"/>
      <c r="L660" s="106"/>
      <c r="M660" s="106"/>
      <c r="N660" s="106"/>
      <c r="O660" s="110"/>
      <c r="P660" s="106"/>
      <c r="Q660" s="106"/>
      <c r="S660" s="106"/>
      <c r="T660" s="106"/>
      <c r="U660" s="106"/>
    </row>
    <row r="661" customHeight="1" spans="1:21">
      <c r="A661" s="66"/>
      <c r="B661" s="130"/>
      <c r="C661" s="121"/>
      <c r="D661" s="88"/>
      <c r="E661" s="130"/>
      <c r="F661" s="88"/>
      <c r="G661" s="66"/>
      <c r="H661" s="106"/>
      <c r="J661" s="106"/>
      <c r="K661" s="106"/>
      <c r="L661" s="106"/>
      <c r="M661" s="106"/>
      <c r="N661" s="106"/>
      <c r="O661" s="110"/>
      <c r="P661" s="106"/>
      <c r="Q661" s="106"/>
      <c r="S661" s="106"/>
      <c r="T661" s="106"/>
      <c r="U661" s="106"/>
    </row>
    <row r="665" customHeight="1" spans="1:21">
      <c r="A665" s="66"/>
      <c r="B665" s="130"/>
      <c r="C665" s="121"/>
      <c r="D665" s="88"/>
      <c r="E665" s="130"/>
      <c r="F665" s="88"/>
      <c r="G665" s="66"/>
      <c r="H665" s="106"/>
      <c r="J665" s="106"/>
      <c r="K665" s="106"/>
      <c r="L665" s="106"/>
      <c r="M665" s="106"/>
      <c r="N665" s="106"/>
      <c r="O665" s="110"/>
      <c r="P665" s="106"/>
      <c r="Q665" s="106"/>
      <c r="S665" s="106"/>
      <c r="T665" s="106"/>
      <c r="U665" s="106"/>
    </row>
    <row r="667" customHeight="1" spans="1:21">
      <c r="A667" s="66"/>
      <c r="B667" s="130"/>
      <c r="C667" s="121"/>
      <c r="D667" s="88"/>
      <c r="E667" s="130"/>
      <c r="F667" s="88"/>
      <c r="G667" s="66"/>
      <c r="H667" s="106"/>
      <c r="J667" s="106"/>
      <c r="K667" s="106"/>
      <c r="L667" s="106"/>
      <c r="M667" s="106"/>
      <c r="N667" s="106"/>
      <c r="O667" s="110"/>
      <c r="P667" s="106"/>
      <c r="Q667" s="106"/>
      <c r="S667" s="106"/>
      <c r="T667" s="106"/>
      <c r="U667" s="106"/>
    </row>
    <row r="698" customHeight="1" spans="1:21">
      <c r="A698" s="59">
        <v>1974</v>
      </c>
      <c r="B698" s="59" t="s">
        <v>166</v>
      </c>
      <c r="C698" s="70" t="s">
        <v>5286</v>
      </c>
      <c r="D698" s="60"/>
      <c r="E698" s="59" t="s">
        <v>1470</v>
      </c>
      <c r="F698" s="60"/>
      <c r="G698" s="59">
        <v>1</v>
      </c>
      <c r="H698" s="106"/>
      <c r="J698" s="106" t="s">
        <v>5202</v>
      </c>
      <c r="K698" s="106"/>
      <c r="L698" s="106"/>
      <c r="M698" s="106"/>
      <c r="N698" s="106"/>
      <c r="O698" s="110">
        <v>30</v>
      </c>
      <c r="P698" s="110">
        <f>O698*G698</f>
        <v>30</v>
      </c>
      <c r="Q698" s="106"/>
      <c r="S698" s="106"/>
      <c r="T698" s="106"/>
      <c r="U698" s="106"/>
    </row>
    <row r="699" customHeight="1" spans="1:21">
      <c r="A699" s="66"/>
      <c r="B699" s="66"/>
      <c r="C699" s="130"/>
      <c r="D699" s="66"/>
      <c r="E699" s="66"/>
      <c r="F699" s="88"/>
      <c r="G699" s="66"/>
      <c r="H699" s="106"/>
      <c r="J699" s="106"/>
      <c r="K699" s="106"/>
      <c r="L699" s="106"/>
      <c r="M699" s="106"/>
      <c r="N699" s="106"/>
      <c r="O699" s="110"/>
      <c r="P699" s="106"/>
      <c r="Q699" s="106"/>
      <c r="S699" s="106"/>
      <c r="T699" s="106"/>
      <c r="U699" s="106"/>
    </row>
    <row r="728" customHeight="1" spans="8:21">
      <c r="H728" s="106"/>
      <c r="J728" s="106"/>
      <c r="K728" s="106"/>
      <c r="L728" s="106"/>
      <c r="M728" s="106"/>
      <c r="N728" s="106"/>
      <c r="O728" s="110"/>
      <c r="P728" s="106"/>
      <c r="Q728" s="106"/>
      <c r="S728" s="106"/>
      <c r="T728" s="106"/>
      <c r="U728" s="106"/>
    </row>
    <row r="729" customHeight="1" spans="8:21">
      <c r="H729" s="106"/>
      <c r="J729" s="106"/>
      <c r="K729" s="106"/>
      <c r="L729" s="106"/>
      <c r="M729" s="106"/>
      <c r="N729" s="106"/>
      <c r="O729" s="110"/>
      <c r="P729" s="106"/>
      <c r="Q729" s="106"/>
      <c r="S729" s="106"/>
      <c r="T729" s="106"/>
      <c r="U729" s="106"/>
    </row>
    <row r="730" customHeight="1" spans="8:21">
      <c r="H730" s="106"/>
      <c r="J730" s="106"/>
      <c r="K730" s="106"/>
      <c r="L730" s="106"/>
      <c r="M730" s="106"/>
      <c r="N730" s="106"/>
      <c r="O730" s="110"/>
      <c r="P730" s="106"/>
      <c r="Q730" s="106"/>
      <c r="S730" s="106"/>
      <c r="T730" s="106"/>
      <c r="U730" s="106"/>
    </row>
    <row r="731" customHeight="1" spans="8:21">
      <c r="H731" s="106"/>
      <c r="J731" s="106"/>
      <c r="K731" s="106"/>
      <c r="L731" s="106"/>
      <c r="M731" s="106"/>
      <c r="N731" s="106"/>
      <c r="O731" s="110"/>
      <c r="P731" s="106"/>
      <c r="Q731" s="106"/>
      <c r="S731" s="106"/>
      <c r="T731" s="106"/>
      <c r="U731" s="106"/>
    </row>
    <row r="732" customHeight="1" spans="8:21">
      <c r="H732" s="106"/>
      <c r="J732" s="106"/>
      <c r="K732" s="106"/>
      <c r="L732" s="106"/>
      <c r="M732" s="106"/>
      <c r="N732" s="106"/>
      <c r="O732" s="110"/>
      <c r="P732" s="106"/>
      <c r="Q732" s="106"/>
      <c r="S732" s="106"/>
      <c r="T732" s="106"/>
      <c r="U732" s="106"/>
    </row>
    <row r="733" customHeight="1" spans="8:21">
      <c r="H733" s="106"/>
      <c r="J733" s="106"/>
      <c r="K733" s="106"/>
      <c r="L733" s="106"/>
      <c r="M733" s="106"/>
      <c r="N733" s="106"/>
      <c r="O733" s="110"/>
      <c r="P733" s="106"/>
      <c r="Q733" s="106"/>
      <c r="S733" s="106"/>
      <c r="T733" s="106"/>
      <c r="U733" s="106"/>
    </row>
    <row r="734" customHeight="1" spans="8:21">
      <c r="H734" s="106"/>
      <c r="J734" s="106"/>
      <c r="K734" s="106"/>
      <c r="L734" s="106"/>
      <c r="M734" s="106"/>
      <c r="N734" s="106"/>
      <c r="O734" s="110"/>
      <c r="P734" s="106"/>
      <c r="Q734" s="106"/>
      <c r="S734" s="106"/>
      <c r="T734" s="106"/>
      <c r="U734" s="106"/>
    </row>
    <row r="735" customHeight="1" spans="8:21">
      <c r="H735" s="106"/>
      <c r="J735" s="106"/>
      <c r="K735" s="106"/>
      <c r="L735" s="106"/>
      <c r="M735" s="106"/>
      <c r="N735" s="106"/>
      <c r="O735" s="110"/>
      <c r="P735" s="106"/>
      <c r="Q735" s="106"/>
      <c r="S735" s="106"/>
      <c r="T735" s="106"/>
      <c r="U735" s="106"/>
    </row>
    <row r="736" customHeight="1" spans="8:21">
      <c r="H736" s="106"/>
      <c r="J736" s="106"/>
      <c r="K736" s="106"/>
      <c r="L736" s="106"/>
      <c r="M736" s="106"/>
      <c r="N736" s="106"/>
      <c r="O736" s="110"/>
      <c r="P736" s="106"/>
      <c r="Q736" s="106"/>
      <c r="S736" s="106"/>
      <c r="T736" s="106"/>
      <c r="U736" s="106"/>
    </row>
    <row r="737" customHeight="1" spans="8:21">
      <c r="H737" s="106"/>
      <c r="J737" s="106"/>
      <c r="K737" s="106"/>
      <c r="L737" s="106"/>
      <c r="M737" s="106"/>
      <c r="N737" s="106"/>
      <c r="O737" s="110"/>
      <c r="P737" s="106"/>
      <c r="Q737" s="106"/>
      <c r="S737" s="106"/>
      <c r="T737" s="106"/>
      <c r="U737" s="106"/>
    </row>
    <row r="738" customHeight="1" spans="8:21">
      <c r="H738" s="106"/>
      <c r="J738" s="106"/>
      <c r="K738" s="106"/>
      <c r="L738" s="106"/>
      <c r="M738" s="106"/>
      <c r="N738" s="106"/>
      <c r="O738" s="110"/>
      <c r="P738" s="106"/>
      <c r="Q738" s="106"/>
      <c r="S738" s="106"/>
      <c r="T738" s="106"/>
      <c r="U738" s="106"/>
    </row>
    <row r="739" customHeight="1" spans="8:21">
      <c r="H739" s="106"/>
      <c r="J739" s="106"/>
      <c r="K739" s="106"/>
      <c r="L739" s="106"/>
      <c r="M739" s="106"/>
      <c r="N739" s="106"/>
      <c r="O739" s="110"/>
      <c r="P739" s="106"/>
      <c r="Q739" s="106"/>
      <c r="S739" s="106"/>
      <c r="T739" s="106"/>
      <c r="U739" s="106"/>
    </row>
    <row r="740" customHeight="1" spans="8:21">
      <c r="H740" s="106"/>
      <c r="J740" s="106"/>
      <c r="K740" s="106"/>
      <c r="L740" s="106"/>
      <c r="M740" s="106"/>
      <c r="N740" s="106"/>
      <c r="O740" s="110"/>
      <c r="P740" s="106"/>
      <c r="Q740" s="106"/>
      <c r="S740" s="106"/>
      <c r="T740" s="106"/>
      <c r="U740" s="106"/>
    </row>
    <row r="741" customHeight="1" spans="8:21">
      <c r="H741" s="106"/>
      <c r="J741" s="106"/>
      <c r="K741" s="106"/>
      <c r="L741" s="106"/>
      <c r="M741" s="106"/>
      <c r="N741" s="106"/>
      <c r="O741" s="110"/>
      <c r="P741" s="106"/>
      <c r="Q741" s="106"/>
      <c r="S741" s="106"/>
      <c r="T741" s="106"/>
      <c r="U741" s="106"/>
    </row>
    <row r="742" customHeight="1" spans="8:21">
      <c r="H742" s="106"/>
      <c r="J742" s="106"/>
      <c r="K742" s="106"/>
      <c r="L742" s="106"/>
      <c r="M742" s="106"/>
      <c r="N742" s="106"/>
      <c r="O742" s="110"/>
      <c r="P742" s="106"/>
      <c r="Q742" s="106"/>
      <c r="S742" s="106"/>
      <c r="T742" s="106"/>
      <c r="U742" s="106"/>
    </row>
    <row r="743" customHeight="1" spans="8:21">
      <c r="H743" s="106"/>
      <c r="J743" s="106"/>
      <c r="K743" s="106"/>
      <c r="L743" s="106"/>
      <c r="M743" s="106"/>
      <c r="N743" s="106"/>
      <c r="O743" s="110"/>
      <c r="P743" s="106"/>
      <c r="Q743" s="106"/>
      <c r="S743" s="106"/>
      <c r="T743" s="106"/>
      <c r="U743" s="106"/>
    </row>
    <row r="744" customHeight="1" spans="8:21">
      <c r="H744" s="106"/>
      <c r="J744" s="106"/>
      <c r="K744" s="106"/>
      <c r="L744" s="106"/>
      <c r="M744" s="106"/>
      <c r="N744" s="106"/>
      <c r="O744" s="110"/>
      <c r="P744" s="106"/>
      <c r="Q744" s="106"/>
      <c r="S744" s="106"/>
      <c r="T744" s="106"/>
      <c r="U744" s="106"/>
    </row>
    <row r="745" customHeight="1" spans="8:21">
      <c r="H745" s="106"/>
      <c r="J745" s="106"/>
      <c r="K745" s="106"/>
      <c r="L745" s="106"/>
      <c r="M745" s="106"/>
      <c r="N745" s="106"/>
      <c r="O745" s="110"/>
      <c r="P745" s="106"/>
      <c r="Q745" s="106"/>
      <c r="S745" s="106"/>
      <c r="T745" s="106"/>
      <c r="U745" s="106"/>
    </row>
    <row r="746" customHeight="1" spans="8:21">
      <c r="H746" s="106"/>
      <c r="J746" s="106"/>
      <c r="K746" s="106"/>
      <c r="L746" s="106"/>
      <c r="M746" s="106"/>
      <c r="N746" s="106"/>
      <c r="O746" s="110"/>
      <c r="P746" s="106"/>
      <c r="Q746" s="106"/>
      <c r="S746" s="106"/>
      <c r="T746" s="106"/>
      <c r="U746" s="106"/>
    </row>
    <row r="747" customHeight="1" spans="8:21">
      <c r="H747" s="106"/>
      <c r="J747" s="106"/>
      <c r="K747" s="106"/>
      <c r="L747" s="106"/>
      <c r="M747" s="106"/>
      <c r="N747" s="106"/>
      <c r="O747" s="110"/>
      <c r="P747" s="106"/>
      <c r="Q747" s="106"/>
      <c r="S747" s="106"/>
      <c r="T747" s="106"/>
      <c r="U747" s="106"/>
    </row>
    <row r="748" customHeight="1" spans="8:21">
      <c r="H748" s="106"/>
      <c r="J748" s="106"/>
      <c r="K748" s="106"/>
      <c r="L748" s="106"/>
      <c r="M748" s="106"/>
      <c r="N748" s="106"/>
      <c r="O748" s="110"/>
      <c r="P748" s="106"/>
      <c r="Q748" s="106"/>
      <c r="S748" s="106"/>
      <c r="T748" s="106"/>
      <c r="U748" s="106"/>
    </row>
    <row r="749" customHeight="1" spans="8:21">
      <c r="H749" s="106"/>
      <c r="J749" s="106"/>
      <c r="K749" s="106"/>
      <c r="L749" s="106"/>
      <c r="M749" s="106"/>
      <c r="N749" s="106"/>
      <c r="O749" s="110"/>
      <c r="P749" s="106"/>
      <c r="Q749" s="106"/>
      <c r="S749" s="106"/>
      <c r="T749" s="106"/>
      <c r="U749" s="106"/>
    </row>
    <row r="750" customHeight="1" spans="8:21">
      <c r="H750" s="106"/>
      <c r="J750" s="106"/>
      <c r="K750" s="106"/>
      <c r="L750" s="106"/>
      <c r="M750" s="106"/>
      <c r="N750" s="106"/>
      <c r="O750" s="110"/>
      <c r="P750" s="106"/>
      <c r="Q750" s="106"/>
      <c r="S750" s="106"/>
      <c r="T750" s="106"/>
      <c r="U750" s="106"/>
    </row>
    <row r="751" customHeight="1" spans="8:21">
      <c r="H751" s="106"/>
      <c r="J751" s="106"/>
      <c r="K751" s="106"/>
      <c r="L751" s="106"/>
      <c r="M751" s="106"/>
      <c r="N751" s="106"/>
      <c r="O751" s="110"/>
      <c r="P751" s="106"/>
      <c r="Q751" s="106"/>
      <c r="S751" s="106"/>
      <c r="T751" s="106"/>
      <c r="U751" s="106"/>
    </row>
    <row r="752" customHeight="1" spans="8:21">
      <c r="H752" s="106"/>
      <c r="J752" s="106"/>
      <c r="K752" s="106"/>
      <c r="L752" s="106"/>
      <c r="M752" s="106"/>
      <c r="N752" s="106"/>
      <c r="O752" s="110"/>
      <c r="P752" s="106"/>
      <c r="Q752" s="106"/>
      <c r="S752" s="106"/>
      <c r="T752" s="106"/>
      <c r="U752" s="106"/>
    </row>
    <row r="753" customHeight="1" spans="8:21">
      <c r="H753" s="106"/>
      <c r="J753" s="106"/>
      <c r="K753" s="106"/>
      <c r="L753" s="106"/>
      <c r="M753" s="106"/>
      <c r="N753" s="106"/>
      <c r="O753" s="110"/>
      <c r="P753" s="106"/>
      <c r="Q753" s="106"/>
      <c r="S753" s="106"/>
      <c r="T753" s="106"/>
      <c r="U753" s="106"/>
    </row>
    <row r="754" customHeight="1" spans="8:21">
      <c r="H754" s="106"/>
      <c r="J754" s="106"/>
      <c r="K754" s="106"/>
      <c r="L754" s="106"/>
      <c r="M754" s="106"/>
      <c r="N754" s="106"/>
      <c r="O754" s="110"/>
      <c r="P754" s="106"/>
      <c r="Q754" s="106"/>
      <c r="S754" s="106"/>
      <c r="T754" s="106"/>
      <c r="U754" s="106"/>
    </row>
    <row r="755" customHeight="1" spans="8:21">
      <c r="H755" s="106"/>
      <c r="J755" s="106"/>
      <c r="K755" s="106"/>
      <c r="L755" s="106"/>
      <c r="M755" s="106"/>
      <c r="N755" s="106"/>
      <c r="O755" s="110"/>
      <c r="P755" s="106"/>
      <c r="Q755" s="106"/>
      <c r="S755" s="106"/>
      <c r="T755" s="106"/>
      <c r="U755" s="106"/>
    </row>
    <row r="756" customHeight="1" spans="8:21">
      <c r="H756" s="106"/>
      <c r="J756" s="106"/>
      <c r="K756" s="106"/>
      <c r="L756" s="106"/>
      <c r="M756" s="106"/>
      <c r="N756" s="106"/>
      <c r="O756" s="110"/>
      <c r="P756" s="106"/>
      <c r="Q756" s="106"/>
      <c r="S756" s="106"/>
      <c r="T756" s="106"/>
      <c r="U756" s="106"/>
    </row>
    <row r="757" customHeight="1" spans="8:21">
      <c r="H757" s="106"/>
      <c r="J757" s="106"/>
      <c r="K757" s="106"/>
      <c r="L757" s="106"/>
      <c r="M757" s="106"/>
      <c r="N757" s="106"/>
      <c r="O757" s="110"/>
      <c r="P757" s="106"/>
      <c r="Q757" s="106"/>
      <c r="S757" s="106"/>
      <c r="T757" s="106"/>
      <c r="U757" s="106"/>
    </row>
    <row r="758" customHeight="1" spans="8:21">
      <c r="H758" s="106"/>
      <c r="J758" s="106"/>
      <c r="K758" s="106"/>
      <c r="L758" s="106"/>
      <c r="M758" s="106"/>
      <c r="N758" s="106"/>
      <c r="O758" s="110"/>
      <c r="P758" s="106"/>
      <c r="Q758" s="106"/>
      <c r="S758" s="106"/>
      <c r="T758" s="106"/>
      <c r="U758" s="106"/>
    </row>
    <row r="759" customHeight="1" spans="8:21">
      <c r="H759" s="106"/>
      <c r="J759" s="106"/>
      <c r="K759" s="106"/>
      <c r="L759" s="106"/>
      <c r="M759" s="106"/>
      <c r="N759" s="106"/>
      <c r="O759" s="110"/>
      <c r="P759" s="106"/>
      <c r="Q759" s="106"/>
      <c r="S759" s="106"/>
      <c r="T759" s="106"/>
      <c r="U759" s="106"/>
    </row>
    <row r="760" customHeight="1" spans="8:21">
      <c r="H760" s="106"/>
      <c r="J760" s="106"/>
      <c r="K760" s="106"/>
      <c r="L760" s="106"/>
      <c r="M760" s="106"/>
      <c r="N760" s="106"/>
      <c r="O760" s="110"/>
      <c r="P760" s="106"/>
      <c r="Q760" s="106"/>
      <c r="S760" s="106"/>
      <c r="T760" s="106"/>
      <c r="U760" s="106"/>
    </row>
    <row r="761" customHeight="1" spans="8:21">
      <c r="H761" s="106"/>
      <c r="J761" s="106"/>
      <c r="K761" s="106"/>
      <c r="L761" s="106"/>
      <c r="M761" s="106"/>
      <c r="N761" s="106"/>
      <c r="O761" s="110"/>
      <c r="P761" s="106"/>
      <c r="Q761" s="106"/>
      <c r="S761" s="106"/>
      <c r="T761" s="106"/>
      <c r="U761" s="106"/>
    </row>
    <row r="762" customHeight="1" spans="8:21">
      <c r="H762" s="106"/>
      <c r="J762" s="106"/>
      <c r="K762" s="106"/>
      <c r="L762" s="106"/>
      <c r="M762" s="106"/>
      <c r="N762" s="106"/>
      <c r="O762" s="110"/>
      <c r="P762" s="106"/>
      <c r="Q762" s="106"/>
      <c r="S762" s="106"/>
      <c r="T762" s="106"/>
      <c r="U762" s="106"/>
    </row>
    <row r="763" customHeight="1" spans="8:21">
      <c r="H763" s="106"/>
      <c r="J763" s="106"/>
      <c r="K763" s="106"/>
      <c r="L763" s="106"/>
      <c r="M763" s="106"/>
      <c r="N763" s="106"/>
      <c r="O763" s="110"/>
      <c r="P763" s="106"/>
      <c r="Q763" s="106"/>
      <c r="S763" s="106"/>
      <c r="T763" s="106"/>
      <c r="U763" s="106"/>
    </row>
    <row r="764" customHeight="1" spans="8:21">
      <c r="H764" s="106"/>
      <c r="J764" s="106"/>
      <c r="K764" s="106"/>
      <c r="L764" s="106"/>
      <c r="M764" s="106"/>
      <c r="N764" s="106"/>
      <c r="O764" s="110"/>
      <c r="P764" s="106"/>
      <c r="Q764" s="106"/>
      <c r="S764" s="106"/>
      <c r="T764" s="106"/>
      <c r="U764" s="106"/>
    </row>
    <row r="765" customHeight="1" spans="8:21">
      <c r="H765" s="106"/>
      <c r="J765" s="106"/>
      <c r="K765" s="106"/>
      <c r="L765" s="106"/>
      <c r="M765" s="106"/>
      <c r="N765" s="106"/>
      <c r="O765" s="110"/>
      <c r="P765" s="106"/>
      <c r="Q765" s="106"/>
      <c r="S765" s="106"/>
      <c r="T765" s="106"/>
      <c r="U765" s="106"/>
    </row>
    <row r="766" customHeight="1" spans="8:21">
      <c r="H766" s="106"/>
      <c r="J766" s="106"/>
      <c r="K766" s="106"/>
      <c r="L766" s="106"/>
      <c r="M766" s="106"/>
      <c r="N766" s="106"/>
      <c r="O766" s="110"/>
      <c r="P766" s="106"/>
      <c r="Q766" s="106"/>
      <c r="S766" s="106"/>
      <c r="T766" s="106"/>
      <c r="U766" s="106"/>
    </row>
    <row r="767" customHeight="1" spans="8:21">
      <c r="H767" s="106"/>
      <c r="J767" s="106"/>
      <c r="K767" s="106"/>
      <c r="L767" s="106"/>
      <c r="M767" s="106"/>
      <c r="N767" s="106"/>
      <c r="O767" s="110"/>
      <c r="P767" s="106"/>
      <c r="Q767" s="106"/>
      <c r="S767" s="106"/>
      <c r="T767" s="106"/>
      <c r="U767" s="106"/>
    </row>
    <row r="768" customHeight="1" spans="8:21">
      <c r="H768" s="106"/>
      <c r="J768" s="106"/>
      <c r="K768" s="106"/>
      <c r="L768" s="106"/>
      <c r="M768" s="106"/>
      <c r="N768" s="106"/>
      <c r="O768" s="110"/>
      <c r="P768" s="106"/>
      <c r="Q768" s="106"/>
      <c r="S768" s="106"/>
      <c r="T768" s="106"/>
      <c r="U768" s="106"/>
    </row>
    <row r="769" customHeight="1" spans="8:21">
      <c r="H769" s="106"/>
      <c r="J769" s="106"/>
      <c r="K769" s="106"/>
      <c r="L769" s="106"/>
      <c r="M769" s="106"/>
      <c r="N769" s="106"/>
      <c r="O769" s="110"/>
      <c r="P769" s="106"/>
      <c r="Q769" s="106"/>
      <c r="S769" s="106"/>
      <c r="T769" s="106"/>
      <c r="U769" s="106"/>
    </row>
    <row r="770" customHeight="1" spans="8:21">
      <c r="H770" s="106"/>
      <c r="J770" s="106"/>
      <c r="K770" s="106"/>
      <c r="L770" s="106"/>
      <c r="M770" s="106"/>
      <c r="N770" s="106"/>
      <c r="O770" s="110"/>
      <c r="P770" s="106"/>
      <c r="Q770" s="106"/>
      <c r="S770" s="106"/>
      <c r="T770" s="106"/>
      <c r="U770" s="106"/>
    </row>
    <row r="771" customHeight="1" spans="8:21">
      <c r="H771" s="106"/>
      <c r="J771" s="106"/>
      <c r="K771" s="106"/>
      <c r="L771" s="106"/>
      <c r="M771" s="106"/>
      <c r="N771" s="106"/>
      <c r="O771" s="110"/>
      <c r="P771" s="106"/>
      <c r="Q771" s="106"/>
      <c r="S771" s="106"/>
      <c r="T771" s="106"/>
      <c r="U771" s="106"/>
    </row>
    <row r="772" customHeight="1" spans="8:21">
      <c r="H772" s="106"/>
      <c r="J772" s="106"/>
      <c r="K772" s="106"/>
      <c r="L772" s="106"/>
      <c r="M772" s="106"/>
      <c r="N772" s="106"/>
      <c r="O772" s="110"/>
      <c r="P772" s="106"/>
      <c r="Q772" s="106"/>
      <c r="S772" s="106"/>
      <c r="T772" s="106"/>
      <c r="U772" s="106"/>
    </row>
    <row r="773" customHeight="1" spans="8:21">
      <c r="H773" s="106"/>
      <c r="J773" s="106"/>
      <c r="K773" s="106"/>
      <c r="L773" s="106"/>
      <c r="M773" s="106"/>
      <c r="N773" s="106"/>
      <c r="O773" s="110"/>
      <c r="P773" s="106"/>
      <c r="Q773" s="106"/>
      <c r="S773" s="106"/>
      <c r="T773" s="106"/>
      <c r="U773" s="106"/>
    </row>
    <row r="774" customHeight="1" spans="8:21">
      <c r="H774" s="106"/>
      <c r="J774" s="106"/>
      <c r="K774" s="106"/>
      <c r="L774" s="106"/>
      <c r="M774" s="106"/>
      <c r="N774" s="106"/>
      <c r="O774" s="110"/>
      <c r="P774" s="106"/>
      <c r="Q774" s="106"/>
      <c r="S774" s="106"/>
      <c r="T774" s="106"/>
      <c r="U774" s="106"/>
    </row>
    <row r="775" customHeight="1" spans="8:21">
      <c r="H775" s="106"/>
      <c r="J775" s="106"/>
      <c r="K775" s="106"/>
      <c r="L775" s="106"/>
      <c r="M775" s="106"/>
      <c r="N775" s="106"/>
      <c r="O775" s="110"/>
      <c r="P775" s="106"/>
      <c r="Q775" s="106"/>
      <c r="S775" s="106"/>
      <c r="T775" s="106"/>
      <c r="U775" s="106"/>
    </row>
    <row r="776" customHeight="1" spans="8:21">
      <c r="H776" s="106"/>
      <c r="J776" s="106"/>
      <c r="K776" s="106"/>
      <c r="L776" s="106"/>
      <c r="M776" s="106"/>
      <c r="N776" s="106"/>
      <c r="O776" s="110"/>
      <c r="P776" s="106"/>
      <c r="Q776" s="106"/>
      <c r="S776" s="106"/>
      <c r="T776" s="106"/>
      <c r="U776" s="106"/>
    </row>
    <row r="777" customHeight="1" spans="8:21">
      <c r="H777" s="106"/>
      <c r="J777" s="106"/>
      <c r="K777" s="106"/>
      <c r="L777" s="106"/>
      <c r="M777" s="106"/>
      <c r="N777" s="106"/>
      <c r="O777" s="110"/>
      <c r="P777" s="106"/>
      <c r="Q777" s="106"/>
      <c r="S777" s="106"/>
      <c r="T777" s="106"/>
      <c r="U777" s="106"/>
    </row>
    <row r="778" customHeight="1" spans="8:21">
      <c r="H778" s="106"/>
      <c r="J778" s="106"/>
      <c r="K778" s="106"/>
      <c r="L778" s="106"/>
      <c r="M778" s="106"/>
      <c r="N778" s="106"/>
      <c r="O778" s="110"/>
      <c r="P778" s="106"/>
      <c r="Q778" s="106"/>
      <c r="S778" s="106"/>
      <c r="T778" s="106"/>
      <c r="U778" s="106"/>
    </row>
    <row r="779" customHeight="1" spans="8:21">
      <c r="H779" s="106"/>
      <c r="J779" s="106"/>
      <c r="K779" s="106"/>
      <c r="L779" s="106"/>
      <c r="M779" s="106"/>
      <c r="N779" s="106"/>
      <c r="O779" s="110"/>
      <c r="P779" s="106"/>
      <c r="Q779" s="106"/>
      <c r="S779" s="106"/>
      <c r="T779" s="106"/>
      <c r="U779" s="106"/>
    </row>
    <row r="780" customHeight="1" spans="8:21">
      <c r="H780" s="106"/>
      <c r="J780" s="106"/>
      <c r="K780" s="106"/>
      <c r="L780" s="106"/>
      <c r="M780" s="106"/>
      <c r="N780" s="106"/>
      <c r="O780" s="110"/>
      <c r="P780" s="106"/>
      <c r="Q780" s="106"/>
      <c r="S780" s="106"/>
      <c r="T780" s="106"/>
      <c r="U780" s="106"/>
    </row>
    <row r="781" customHeight="1" spans="8:21">
      <c r="H781" s="106"/>
      <c r="J781" s="106"/>
      <c r="K781" s="106"/>
      <c r="L781" s="106"/>
      <c r="M781" s="106"/>
      <c r="N781" s="106"/>
      <c r="O781" s="110"/>
      <c r="P781" s="106"/>
      <c r="Q781" s="106"/>
      <c r="S781" s="106"/>
      <c r="T781" s="106"/>
      <c r="U781" s="106"/>
    </row>
    <row r="782" customHeight="1" spans="8:21">
      <c r="H782" s="106"/>
      <c r="J782" s="106"/>
      <c r="K782" s="106"/>
      <c r="L782" s="106"/>
      <c r="M782" s="106"/>
      <c r="N782" s="106"/>
      <c r="O782" s="110"/>
      <c r="P782" s="106"/>
      <c r="Q782" s="106"/>
      <c r="S782" s="106"/>
      <c r="T782" s="106"/>
      <c r="U782" s="106"/>
    </row>
    <row r="783" customHeight="1" spans="8:21">
      <c r="H783" s="106"/>
      <c r="J783" s="106"/>
      <c r="K783" s="106"/>
      <c r="L783" s="106"/>
      <c r="M783" s="106"/>
      <c r="N783" s="106"/>
      <c r="O783" s="110"/>
      <c r="P783" s="106"/>
      <c r="Q783" s="106"/>
      <c r="S783" s="106"/>
      <c r="T783" s="106"/>
      <c r="U783" s="106"/>
    </row>
    <row r="784" customHeight="1" spans="8:21">
      <c r="H784" s="106"/>
      <c r="J784" s="106"/>
      <c r="K784" s="106"/>
      <c r="L784" s="106"/>
      <c r="M784" s="106"/>
      <c r="N784" s="106"/>
      <c r="O784" s="110"/>
      <c r="P784" s="106"/>
      <c r="Q784" s="106"/>
      <c r="S784" s="106"/>
      <c r="T784" s="106"/>
      <c r="U784" s="106"/>
    </row>
    <row r="785" customHeight="1" spans="8:21">
      <c r="H785" s="106"/>
      <c r="J785" s="106"/>
      <c r="K785" s="106"/>
      <c r="L785" s="106"/>
      <c r="M785" s="106"/>
      <c r="N785" s="106"/>
      <c r="O785" s="110"/>
      <c r="P785" s="106"/>
      <c r="Q785" s="106"/>
      <c r="S785" s="106"/>
      <c r="T785" s="106"/>
      <c r="U785" s="106"/>
    </row>
    <row r="786" customHeight="1" spans="8:21">
      <c r="H786" s="106"/>
      <c r="J786" s="106"/>
      <c r="K786" s="106"/>
      <c r="L786" s="106"/>
      <c r="M786" s="106"/>
      <c r="N786" s="106"/>
      <c r="O786" s="110"/>
      <c r="P786" s="106"/>
      <c r="Q786" s="106"/>
      <c r="S786" s="106"/>
      <c r="T786" s="106"/>
      <c r="U786" s="106"/>
    </row>
    <row r="787" customHeight="1" spans="8:21">
      <c r="H787" s="106"/>
      <c r="J787" s="106"/>
      <c r="K787" s="106"/>
      <c r="L787" s="106"/>
      <c r="M787" s="106"/>
      <c r="N787" s="106"/>
      <c r="O787" s="110"/>
      <c r="P787" s="106"/>
      <c r="Q787" s="106"/>
      <c r="S787" s="106"/>
      <c r="T787" s="106"/>
      <c r="U787" s="106"/>
    </row>
    <row r="788" customHeight="1" spans="8:21">
      <c r="H788" s="106"/>
      <c r="J788" s="106"/>
      <c r="K788" s="106"/>
      <c r="L788" s="106"/>
      <c r="M788" s="106"/>
      <c r="N788" s="106"/>
      <c r="O788" s="110"/>
      <c r="P788" s="106"/>
      <c r="Q788" s="106"/>
      <c r="S788" s="106"/>
      <c r="T788" s="106"/>
      <c r="U788" s="106"/>
    </row>
    <row r="789" customHeight="1" spans="8:21">
      <c r="H789" s="106"/>
      <c r="J789" s="106"/>
      <c r="K789" s="106"/>
      <c r="L789" s="106"/>
      <c r="M789" s="106"/>
      <c r="N789" s="106"/>
      <c r="O789" s="110"/>
      <c r="P789" s="106"/>
      <c r="Q789" s="106"/>
      <c r="S789" s="106"/>
      <c r="T789" s="106"/>
      <c r="U789" s="106"/>
    </row>
    <row r="790" customHeight="1" spans="8:21">
      <c r="H790" s="106"/>
      <c r="J790" s="106"/>
      <c r="K790" s="106"/>
      <c r="L790" s="106"/>
      <c r="M790" s="106"/>
      <c r="N790" s="106"/>
      <c r="O790" s="110"/>
      <c r="P790" s="106"/>
      <c r="Q790" s="106"/>
      <c r="S790" s="106"/>
      <c r="T790" s="106"/>
      <c r="U790" s="106"/>
    </row>
    <row r="791" customHeight="1" spans="8:21">
      <c r="H791" s="106"/>
      <c r="J791" s="106"/>
      <c r="K791" s="106"/>
      <c r="L791" s="106"/>
      <c r="M791" s="106"/>
      <c r="N791" s="106"/>
      <c r="O791" s="110"/>
      <c r="P791" s="106"/>
      <c r="Q791" s="106"/>
      <c r="S791" s="106"/>
      <c r="T791" s="106"/>
      <c r="U791" s="106"/>
    </row>
    <row r="792" customHeight="1" spans="8:21">
      <c r="H792" s="106"/>
      <c r="J792" s="106"/>
      <c r="K792" s="106"/>
      <c r="L792" s="106"/>
      <c r="M792" s="106"/>
      <c r="N792" s="106"/>
      <c r="O792" s="110"/>
      <c r="P792" s="106"/>
      <c r="Q792" s="106"/>
      <c r="S792" s="106"/>
      <c r="T792" s="106"/>
      <c r="U792" s="106"/>
    </row>
    <row r="793" customHeight="1" spans="8:21">
      <c r="H793" s="106"/>
      <c r="J793" s="106"/>
      <c r="K793" s="106"/>
      <c r="L793" s="106"/>
      <c r="M793" s="106"/>
      <c r="N793" s="106"/>
      <c r="O793" s="110"/>
      <c r="P793" s="106"/>
      <c r="Q793" s="106"/>
      <c r="S793" s="106"/>
      <c r="T793" s="106"/>
      <c r="U793" s="106"/>
    </row>
    <row r="794" customHeight="1" spans="8:21">
      <c r="H794" s="106"/>
      <c r="J794" s="106"/>
      <c r="K794" s="106"/>
      <c r="L794" s="106"/>
      <c r="M794" s="106"/>
      <c r="N794" s="106"/>
      <c r="O794" s="110"/>
      <c r="P794" s="106"/>
      <c r="Q794" s="106"/>
      <c r="S794" s="106"/>
      <c r="T794" s="106"/>
      <c r="U794" s="106"/>
    </row>
    <row r="795" customHeight="1" spans="8:21">
      <c r="H795" s="106"/>
      <c r="J795" s="106"/>
      <c r="K795" s="106"/>
      <c r="L795" s="106"/>
      <c r="M795" s="106"/>
      <c r="N795" s="106"/>
      <c r="O795" s="110"/>
      <c r="P795" s="106"/>
      <c r="Q795" s="106"/>
      <c r="S795" s="106"/>
      <c r="T795" s="106"/>
      <c r="U795" s="106"/>
    </row>
    <row r="796" customHeight="1" spans="8:21">
      <c r="H796" s="106"/>
      <c r="J796" s="106"/>
      <c r="K796" s="106"/>
      <c r="L796" s="106"/>
      <c r="M796" s="106"/>
      <c r="N796" s="106"/>
      <c r="O796" s="110"/>
      <c r="P796" s="106"/>
      <c r="Q796" s="106"/>
      <c r="S796" s="106"/>
      <c r="T796" s="106"/>
      <c r="U796" s="106"/>
    </row>
    <row r="797" customHeight="1" spans="8:21">
      <c r="H797" s="106"/>
      <c r="J797" s="106"/>
      <c r="K797" s="106"/>
      <c r="L797" s="106"/>
      <c r="M797" s="106"/>
      <c r="N797" s="106"/>
      <c r="O797" s="110"/>
      <c r="P797" s="106"/>
      <c r="Q797" s="106"/>
      <c r="S797" s="106"/>
      <c r="T797" s="106"/>
      <c r="U797" s="106"/>
    </row>
    <row r="798" customHeight="1" spans="8:21">
      <c r="H798" s="106"/>
      <c r="J798" s="106"/>
      <c r="K798" s="106"/>
      <c r="L798" s="106"/>
      <c r="M798" s="106"/>
      <c r="N798" s="106"/>
      <c r="O798" s="110"/>
      <c r="P798" s="106"/>
      <c r="Q798" s="106"/>
      <c r="S798" s="106"/>
      <c r="T798" s="106"/>
      <c r="U798" s="106"/>
    </row>
    <row r="799" customHeight="1" spans="8:21">
      <c r="H799" s="106"/>
      <c r="J799" s="106"/>
      <c r="K799" s="106"/>
      <c r="L799" s="106"/>
      <c r="M799" s="106"/>
      <c r="N799" s="106"/>
      <c r="O799" s="110"/>
      <c r="P799" s="106"/>
      <c r="Q799" s="106"/>
      <c r="S799" s="106"/>
      <c r="T799" s="106"/>
      <c r="U799" s="106"/>
    </row>
    <row r="800" customHeight="1" spans="8:21">
      <c r="H800" s="106"/>
      <c r="J800" s="106"/>
      <c r="K800" s="106"/>
      <c r="L800" s="106"/>
      <c r="M800" s="106"/>
      <c r="N800" s="106"/>
      <c r="O800" s="110"/>
      <c r="P800" s="106"/>
      <c r="Q800" s="106"/>
      <c r="S800" s="106"/>
      <c r="T800" s="106"/>
      <c r="U800" s="106"/>
    </row>
    <row r="801" customHeight="1" spans="8:21">
      <c r="H801" s="106"/>
      <c r="J801" s="106"/>
      <c r="K801" s="106"/>
      <c r="L801" s="106"/>
      <c r="M801" s="106"/>
      <c r="N801" s="106"/>
      <c r="O801" s="110"/>
      <c r="P801" s="106"/>
      <c r="Q801" s="106"/>
      <c r="S801" s="106"/>
      <c r="T801" s="106"/>
      <c r="U801" s="106"/>
    </row>
    <row r="802" customHeight="1" spans="8:21">
      <c r="H802" s="106"/>
      <c r="J802" s="106"/>
      <c r="K802" s="106"/>
      <c r="L802" s="106"/>
      <c r="M802" s="106"/>
      <c r="N802" s="106"/>
      <c r="O802" s="110"/>
      <c r="P802" s="106"/>
      <c r="Q802" s="106"/>
      <c r="S802" s="106"/>
      <c r="T802" s="106"/>
      <c r="U802" s="106"/>
    </row>
    <row r="803" customHeight="1" spans="8:21">
      <c r="H803" s="106"/>
      <c r="J803" s="106"/>
      <c r="K803" s="106"/>
      <c r="L803" s="106"/>
      <c r="M803" s="106"/>
      <c r="N803" s="106"/>
      <c r="O803" s="110"/>
      <c r="P803" s="106"/>
      <c r="Q803" s="106"/>
      <c r="S803" s="106"/>
      <c r="T803" s="106"/>
      <c r="U803" s="106"/>
    </row>
    <row r="804" customHeight="1" spans="8:21">
      <c r="H804" s="106"/>
      <c r="J804" s="106"/>
      <c r="K804" s="106"/>
      <c r="L804" s="106"/>
      <c r="M804" s="106"/>
      <c r="N804" s="106"/>
      <c r="O804" s="110"/>
      <c r="P804" s="106"/>
      <c r="Q804" s="106"/>
      <c r="S804" s="106"/>
      <c r="T804" s="106"/>
      <c r="U804" s="106"/>
    </row>
    <row r="805" customHeight="1" spans="8:21">
      <c r="H805" s="106"/>
      <c r="J805" s="106"/>
      <c r="K805" s="106"/>
      <c r="L805" s="106"/>
      <c r="M805" s="106"/>
      <c r="N805" s="106"/>
      <c r="O805" s="110"/>
      <c r="P805" s="106"/>
      <c r="Q805" s="106"/>
      <c r="S805" s="106"/>
      <c r="T805" s="106"/>
      <c r="U805" s="106"/>
    </row>
    <row r="806" customHeight="1" spans="8:21">
      <c r="H806" s="106"/>
      <c r="J806" s="106"/>
      <c r="K806" s="106"/>
      <c r="L806" s="106"/>
      <c r="M806" s="106"/>
      <c r="N806" s="106"/>
      <c r="O806" s="110"/>
      <c r="P806" s="106"/>
      <c r="Q806" s="106"/>
      <c r="S806" s="106"/>
      <c r="T806" s="106"/>
      <c r="U806" s="106"/>
    </row>
    <row r="807" customHeight="1" spans="8:21">
      <c r="H807" s="106"/>
      <c r="J807" s="106"/>
      <c r="K807" s="106"/>
      <c r="L807" s="106"/>
      <c r="M807" s="106"/>
      <c r="N807" s="106"/>
      <c r="O807" s="110"/>
      <c r="P807" s="106"/>
      <c r="Q807" s="106"/>
      <c r="S807" s="106"/>
      <c r="T807" s="106"/>
      <c r="U807" s="106"/>
    </row>
    <row r="808" customHeight="1" spans="8:21">
      <c r="H808" s="106"/>
      <c r="J808" s="106"/>
      <c r="K808" s="106"/>
      <c r="L808" s="106"/>
      <c r="M808" s="106"/>
      <c r="N808" s="106"/>
      <c r="O808" s="110"/>
      <c r="P808" s="106"/>
      <c r="Q808" s="106"/>
      <c r="S808" s="106"/>
      <c r="T808" s="106"/>
      <c r="U808" s="106"/>
    </row>
    <row r="809" customHeight="1" spans="8:21">
      <c r="H809" s="106"/>
      <c r="J809" s="106"/>
      <c r="K809" s="106"/>
      <c r="L809" s="106"/>
      <c r="M809" s="106"/>
      <c r="N809" s="106"/>
      <c r="O809" s="110"/>
      <c r="P809" s="106"/>
      <c r="Q809" s="106"/>
      <c r="S809" s="106"/>
      <c r="T809" s="106"/>
      <c r="U809" s="106"/>
    </row>
    <row r="810" customHeight="1" spans="8:21">
      <c r="H810" s="106"/>
      <c r="J810" s="106"/>
      <c r="K810" s="106"/>
      <c r="L810" s="106"/>
      <c r="M810" s="106"/>
      <c r="N810" s="106"/>
      <c r="O810" s="110"/>
      <c r="P810" s="106"/>
      <c r="Q810" s="106"/>
      <c r="S810" s="106"/>
      <c r="T810" s="106"/>
      <c r="U810" s="106"/>
    </row>
    <row r="811" customHeight="1" spans="8:21">
      <c r="H811" s="106"/>
      <c r="J811" s="106"/>
      <c r="K811" s="106"/>
      <c r="L811" s="106"/>
      <c r="M811" s="106"/>
      <c r="N811" s="106"/>
      <c r="O811" s="110"/>
      <c r="P811" s="106"/>
      <c r="Q811" s="106"/>
      <c r="S811" s="106"/>
      <c r="T811" s="106"/>
      <c r="U811" s="106"/>
    </row>
    <row r="812" customHeight="1" spans="8:21">
      <c r="H812" s="106"/>
      <c r="J812" s="106"/>
      <c r="K812" s="106"/>
      <c r="L812" s="106"/>
      <c r="M812" s="106"/>
      <c r="N812" s="106"/>
      <c r="O812" s="110"/>
      <c r="P812" s="106"/>
      <c r="Q812" s="106"/>
      <c r="S812" s="106"/>
      <c r="T812" s="106"/>
      <c r="U812" s="106"/>
    </row>
    <row r="813" customHeight="1" spans="8:21">
      <c r="H813" s="106"/>
      <c r="J813" s="106"/>
      <c r="K813" s="106"/>
      <c r="L813" s="106"/>
      <c r="M813" s="106"/>
      <c r="N813" s="106"/>
      <c r="O813" s="110"/>
      <c r="P813" s="106"/>
      <c r="Q813" s="106"/>
      <c r="S813" s="106"/>
      <c r="T813" s="106"/>
      <c r="U813" s="106"/>
    </row>
    <row r="814" customHeight="1" spans="8:21">
      <c r="H814" s="106"/>
      <c r="J814" s="106"/>
      <c r="K814" s="106"/>
      <c r="L814" s="106"/>
      <c r="M814" s="106"/>
      <c r="N814" s="106"/>
      <c r="O814" s="110"/>
      <c r="P814" s="106"/>
      <c r="Q814" s="106"/>
      <c r="S814" s="106"/>
      <c r="T814" s="106"/>
      <c r="U814" s="106"/>
    </row>
    <row r="815" customHeight="1" spans="8:21">
      <c r="H815" s="106"/>
      <c r="J815" s="106"/>
      <c r="K815" s="106"/>
      <c r="L815" s="106"/>
      <c r="M815" s="106"/>
      <c r="N815" s="106"/>
      <c r="O815" s="110"/>
      <c r="P815" s="106"/>
      <c r="Q815" s="106"/>
      <c r="S815" s="106"/>
      <c r="T815" s="106"/>
      <c r="U815" s="106"/>
    </row>
    <row r="816" customHeight="1" spans="8:21">
      <c r="H816" s="106"/>
      <c r="J816" s="106"/>
      <c r="K816" s="106"/>
      <c r="L816" s="106"/>
      <c r="M816" s="106"/>
      <c r="N816" s="106"/>
      <c r="O816" s="110"/>
      <c r="P816" s="106"/>
      <c r="Q816" s="106"/>
      <c r="S816" s="106"/>
      <c r="T816" s="106"/>
      <c r="U816" s="106"/>
    </row>
    <row r="817" customHeight="1" spans="8:21">
      <c r="H817" s="106"/>
      <c r="J817" s="106"/>
      <c r="K817" s="106"/>
      <c r="L817" s="106"/>
      <c r="M817" s="106"/>
      <c r="N817" s="106"/>
      <c r="O817" s="110"/>
      <c r="P817" s="106"/>
      <c r="Q817" s="106"/>
      <c r="S817" s="106"/>
      <c r="T817" s="106"/>
      <c r="U817" s="106"/>
    </row>
    <row r="818" customHeight="1" spans="8:21">
      <c r="H818" s="106"/>
      <c r="J818" s="106"/>
      <c r="K818" s="106"/>
      <c r="L818" s="106"/>
      <c r="M818" s="106"/>
      <c r="N818" s="106"/>
      <c r="O818" s="110"/>
      <c r="P818" s="106"/>
      <c r="Q818" s="106"/>
      <c r="S818" s="106"/>
      <c r="T818" s="106"/>
      <c r="U818" s="106"/>
    </row>
    <row r="819" customHeight="1" spans="8:21">
      <c r="H819" s="106"/>
      <c r="J819" s="106"/>
      <c r="K819" s="106"/>
      <c r="L819" s="106"/>
      <c r="M819" s="106"/>
      <c r="N819" s="106"/>
      <c r="O819" s="110"/>
      <c r="P819" s="106"/>
      <c r="Q819" s="106"/>
      <c r="S819" s="106"/>
      <c r="T819" s="106"/>
      <c r="U819" s="106"/>
    </row>
    <row r="820" customHeight="1" spans="8:21">
      <c r="H820" s="106"/>
      <c r="J820" s="106"/>
      <c r="K820" s="106"/>
      <c r="L820" s="106"/>
      <c r="M820" s="106"/>
      <c r="N820" s="106"/>
      <c r="O820" s="110"/>
      <c r="P820" s="106"/>
      <c r="Q820" s="106"/>
      <c r="S820" s="106"/>
      <c r="T820" s="106"/>
      <c r="U820" s="106"/>
    </row>
    <row r="821" customHeight="1" spans="8:21">
      <c r="H821" s="106"/>
      <c r="J821" s="106"/>
      <c r="K821" s="106"/>
      <c r="L821" s="106"/>
      <c r="M821" s="106"/>
      <c r="N821" s="106"/>
      <c r="O821" s="110"/>
      <c r="P821" s="106"/>
      <c r="Q821" s="106"/>
      <c r="S821" s="106"/>
      <c r="T821" s="106"/>
      <c r="U821" s="106"/>
    </row>
    <row r="822" customHeight="1" spans="8:21">
      <c r="H822" s="106"/>
      <c r="J822" s="106"/>
      <c r="K822" s="106"/>
      <c r="L822" s="106"/>
      <c r="M822" s="106"/>
      <c r="N822" s="106"/>
      <c r="O822" s="110"/>
      <c r="P822" s="106"/>
      <c r="Q822" s="106"/>
      <c r="S822" s="106"/>
      <c r="T822" s="106"/>
      <c r="U822" s="106"/>
    </row>
    <row r="823" customHeight="1" spans="8:21">
      <c r="H823" s="106"/>
      <c r="J823" s="106"/>
      <c r="K823" s="106"/>
      <c r="L823" s="106"/>
      <c r="M823" s="106"/>
      <c r="N823" s="106"/>
      <c r="O823" s="110"/>
      <c r="P823" s="106"/>
      <c r="Q823" s="106"/>
      <c r="S823" s="106"/>
      <c r="T823" s="106"/>
      <c r="U823" s="106"/>
    </row>
    <row r="824" customHeight="1" spans="8:21">
      <c r="H824" s="106"/>
      <c r="J824" s="106"/>
      <c r="K824" s="106"/>
      <c r="L824" s="106"/>
      <c r="M824" s="106"/>
      <c r="N824" s="106"/>
      <c r="O824" s="110"/>
      <c r="P824" s="106"/>
      <c r="Q824" s="106"/>
      <c r="S824" s="106"/>
      <c r="T824" s="106"/>
      <c r="U824" s="106"/>
    </row>
    <row r="825" customHeight="1" spans="8:21">
      <c r="H825" s="106"/>
      <c r="J825" s="106"/>
      <c r="K825" s="106"/>
      <c r="L825" s="106"/>
      <c r="M825" s="106"/>
      <c r="N825" s="106"/>
      <c r="O825" s="110"/>
      <c r="P825" s="106"/>
      <c r="Q825" s="106"/>
      <c r="S825" s="106"/>
      <c r="T825" s="106"/>
      <c r="U825" s="106"/>
    </row>
    <row r="826" customHeight="1" spans="8:21">
      <c r="H826" s="106"/>
      <c r="J826" s="106"/>
      <c r="K826" s="106"/>
      <c r="L826" s="106"/>
      <c r="M826" s="106"/>
      <c r="N826" s="106"/>
      <c r="O826" s="110"/>
      <c r="P826" s="106"/>
      <c r="Q826" s="106"/>
      <c r="S826" s="106"/>
      <c r="T826" s="106"/>
      <c r="U826" s="106"/>
    </row>
    <row r="827" customHeight="1" spans="8:21">
      <c r="H827" s="106"/>
      <c r="J827" s="106"/>
      <c r="K827" s="106"/>
      <c r="L827" s="106"/>
      <c r="M827" s="106"/>
      <c r="N827" s="106"/>
      <c r="O827" s="110"/>
      <c r="P827" s="106"/>
      <c r="Q827" s="106"/>
      <c r="S827" s="106"/>
      <c r="T827" s="106"/>
      <c r="U827" s="106"/>
    </row>
    <row r="828" customHeight="1" spans="8:21">
      <c r="H828" s="106"/>
      <c r="J828" s="106"/>
      <c r="K828" s="106"/>
      <c r="L828" s="106"/>
      <c r="M828" s="106"/>
      <c r="N828" s="106"/>
      <c r="O828" s="110"/>
      <c r="P828" s="106"/>
      <c r="Q828" s="106"/>
      <c r="S828" s="106"/>
      <c r="T828" s="106"/>
      <c r="U828" s="106"/>
    </row>
    <row r="829" customHeight="1" spans="8:21">
      <c r="H829" s="106"/>
      <c r="J829" s="106"/>
      <c r="K829" s="106"/>
      <c r="L829" s="106"/>
      <c r="M829" s="106"/>
      <c r="N829" s="106"/>
      <c r="O829" s="110"/>
      <c r="P829" s="106"/>
      <c r="Q829" s="106"/>
      <c r="S829" s="106"/>
      <c r="T829" s="106"/>
      <c r="U829" s="106"/>
    </row>
    <row r="830" customHeight="1" spans="8:21">
      <c r="H830" s="106"/>
      <c r="J830" s="106"/>
      <c r="K830" s="106"/>
      <c r="L830" s="106"/>
      <c r="M830" s="106"/>
      <c r="N830" s="106"/>
      <c r="O830" s="110"/>
      <c r="P830" s="106"/>
      <c r="Q830" s="106"/>
      <c r="S830" s="106"/>
      <c r="T830" s="106"/>
      <c r="U830" s="106"/>
    </row>
    <row r="831" customHeight="1" spans="8:21">
      <c r="H831" s="106"/>
      <c r="J831" s="106"/>
      <c r="K831" s="106"/>
      <c r="L831" s="106"/>
      <c r="M831" s="106"/>
      <c r="N831" s="106"/>
      <c r="O831" s="110"/>
      <c r="P831" s="106"/>
      <c r="Q831" s="106"/>
      <c r="S831" s="106"/>
      <c r="T831" s="106"/>
      <c r="U831" s="106"/>
    </row>
    <row r="832" customHeight="1" spans="8:21">
      <c r="H832" s="106"/>
      <c r="J832" s="106"/>
      <c r="K832" s="106"/>
      <c r="L832" s="106"/>
      <c r="M832" s="106"/>
      <c r="N832" s="106"/>
      <c r="O832" s="110"/>
      <c r="P832" s="106"/>
      <c r="Q832" s="106"/>
      <c r="S832" s="106"/>
      <c r="T832" s="106"/>
      <c r="U832" s="106"/>
    </row>
    <row r="833" customHeight="1" spans="8:21">
      <c r="H833" s="106"/>
      <c r="J833" s="106"/>
      <c r="K833" s="106"/>
      <c r="L833" s="106"/>
      <c r="M833" s="106"/>
      <c r="N833" s="106"/>
      <c r="O833" s="110"/>
      <c r="P833" s="106"/>
      <c r="Q833" s="106"/>
      <c r="S833" s="106"/>
      <c r="T833" s="106"/>
      <c r="U833" s="106"/>
    </row>
    <row r="834" customHeight="1" spans="8:21">
      <c r="H834" s="106"/>
      <c r="J834" s="106"/>
      <c r="K834" s="106"/>
      <c r="L834" s="106"/>
      <c r="M834" s="106"/>
      <c r="N834" s="106"/>
      <c r="O834" s="110"/>
      <c r="P834" s="106"/>
      <c r="Q834" s="106"/>
      <c r="S834" s="106"/>
      <c r="T834" s="106"/>
      <c r="U834" s="106"/>
    </row>
    <row r="835" customHeight="1" spans="8:21">
      <c r="H835" s="106"/>
      <c r="J835" s="106"/>
      <c r="K835" s="106"/>
      <c r="L835" s="106"/>
      <c r="M835" s="106"/>
      <c r="N835" s="106"/>
      <c r="O835" s="110"/>
      <c r="P835" s="106"/>
      <c r="Q835" s="106"/>
      <c r="S835" s="106"/>
      <c r="T835" s="106"/>
      <c r="U835" s="106"/>
    </row>
    <row r="836" customHeight="1" spans="8:21">
      <c r="H836" s="106"/>
      <c r="J836" s="106"/>
      <c r="K836" s="106"/>
      <c r="L836" s="106"/>
      <c r="M836" s="106"/>
      <c r="N836" s="106"/>
      <c r="O836" s="110"/>
      <c r="P836" s="106"/>
      <c r="Q836" s="106"/>
      <c r="S836" s="106"/>
      <c r="T836" s="106"/>
      <c r="U836" s="106"/>
    </row>
    <row r="837" customHeight="1" spans="8:21">
      <c r="H837" s="106"/>
      <c r="J837" s="106"/>
      <c r="K837" s="106"/>
      <c r="L837" s="106"/>
      <c r="M837" s="106"/>
      <c r="N837" s="106"/>
      <c r="O837" s="110"/>
      <c r="P837" s="106"/>
      <c r="Q837" s="106"/>
      <c r="S837" s="106"/>
      <c r="T837" s="106"/>
      <c r="U837" s="106"/>
    </row>
    <row r="838" customHeight="1" spans="8:21">
      <c r="H838" s="106"/>
      <c r="J838" s="106"/>
      <c r="K838" s="106"/>
      <c r="L838" s="106"/>
      <c r="M838" s="106"/>
      <c r="N838" s="106"/>
      <c r="O838" s="110"/>
      <c r="P838" s="106"/>
      <c r="Q838" s="106"/>
      <c r="S838" s="106"/>
      <c r="T838" s="106"/>
      <c r="U838" s="106"/>
    </row>
    <row r="839" customHeight="1" spans="8:21">
      <c r="H839" s="106"/>
      <c r="J839" s="106"/>
      <c r="K839" s="106"/>
      <c r="L839" s="106"/>
      <c r="M839" s="106"/>
      <c r="N839" s="106"/>
      <c r="O839" s="110"/>
      <c r="P839" s="106"/>
      <c r="Q839" s="106"/>
      <c r="S839" s="106"/>
      <c r="T839" s="106"/>
      <c r="U839" s="106"/>
    </row>
    <row r="840" customHeight="1" spans="8:21">
      <c r="H840" s="106"/>
      <c r="J840" s="106"/>
      <c r="K840" s="106"/>
      <c r="L840" s="106"/>
      <c r="M840" s="106"/>
      <c r="N840" s="106"/>
      <c r="O840" s="110"/>
      <c r="P840" s="106"/>
      <c r="Q840" s="106"/>
      <c r="S840" s="106"/>
      <c r="T840" s="106"/>
      <c r="U840" s="106"/>
    </row>
    <row r="841" customHeight="1" spans="8:21">
      <c r="H841" s="106"/>
      <c r="J841" s="106"/>
      <c r="K841" s="106"/>
      <c r="L841" s="106"/>
      <c r="M841" s="106"/>
      <c r="N841" s="106"/>
      <c r="O841" s="110"/>
      <c r="P841" s="106"/>
      <c r="Q841" s="106"/>
      <c r="S841" s="106"/>
      <c r="T841" s="106"/>
      <c r="U841" s="106"/>
    </row>
    <row r="842" customHeight="1" spans="8:21">
      <c r="H842" s="106"/>
      <c r="J842" s="106"/>
      <c r="K842" s="106"/>
      <c r="L842" s="106"/>
      <c r="M842" s="106"/>
      <c r="N842" s="106"/>
      <c r="O842" s="110"/>
      <c r="P842" s="106"/>
      <c r="Q842" s="106"/>
      <c r="S842" s="106"/>
      <c r="T842" s="106"/>
      <c r="U842" s="106"/>
    </row>
    <row r="843" customHeight="1" spans="8:21">
      <c r="H843" s="106"/>
      <c r="J843" s="106"/>
      <c r="K843" s="106"/>
      <c r="L843" s="106"/>
      <c r="M843" s="106"/>
      <c r="N843" s="106"/>
      <c r="O843" s="110"/>
      <c r="P843" s="106"/>
      <c r="Q843" s="106"/>
      <c r="S843" s="106"/>
      <c r="T843" s="106"/>
      <c r="U843" s="106"/>
    </row>
    <row r="844" customHeight="1" spans="8:21">
      <c r="H844" s="106"/>
      <c r="J844" s="106"/>
      <c r="K844" s="106"/>
      <c r="L844" s="106"/>
      <c r="M844" s="106"/>
      <c r="N844" s="106"/>
      <c r="O844" s="110"/>
      <c r="P844" s="106"/>
      <c r="Q844" s="106"/>
      <c r="S844" s="106"/>
      <c r="T844" s="106"/>
      <c r="U844" s="106"/>
    </row>
    <row r="845" customHeight="1" spans="8:21">
      <c r="H845" s="106"/>
      <c r="J845" s="106"/>
      <c r="K845" s="106"/>
      <c r="L845" s="106"/>
      <c r="M845" s="106"/>
      <c r="N845" s="106"/>
      <c r="O845" s="110"/>
      <c r="P845" s="106"/>
      <c r="Q845" s="106"/>
      <c r="S845" s="106"/>
      <c r="T845" s="106"/>
      <c r="U845" s="106"/>
    </row>
    <row r="846" customHeight="1" spans="8:21">
      <c r="H846" s="106"/>
      <c r="J846" s="106"/>
      <c r="K846" s="106"/>
      <c r="L846" s="106"/>
      <c r="M846" s="106"/>
      <c r="N846" s="106"/>
      <c r="O846" s="110"/>
      <c r="P846" s="106"/>
      <c r="Q846" s="106"/>
      <c r="S846" s="106"/>
      <c r="T846" s="106"/>
      <c r="U846" s="106"/>
    </row>
    <row r="847" customHeight="1" spans="8:21">
      <c r="H847" s="106"/>
      <c r="J847" s="106"/>
      <c r="K847" s="106"/>
      <c r="L847" s="106"/>
      <c r="M847" s="106"/>
      <c r="N847" s="106"/>
      <c r="O847" s="110"/>
      <c r="P847" s="106"/>
      <c r="Q847" s="106"/>
      <c r="S847" s="106"/>
      <c r="T847" s="106"/>
      <c r="U847" s="106"/>
    </row>
    <row r="848" customHeight="1" spans="8:21">
      <c r="H848" s="106"/>
      <c r="J848" s="106"/>
      <c r="K848" s="106"/>
      <c r="L848" s="106"/>
      <c r="M848" s="106"/>
      <c r="N848" s="106"/>
      <c r="O848" s="110"/>
      <c r="P848" s="106"/>
      <c r="Q848" s="106"/>
      <c r="S848" s="106"/>
      <c r="T848" s="106"/>
      <c r="U848" s="106"/>
    </row>
    <row r="849" customHeight="1" spans="8:21">
      <c r="H849" s="106"/>
      <c r="J849" s="106"/>
      <c r="K849" s="106"/>
      <c r="L849" s="106"/>
      <c r="M849" s="106"/>
      <c r="N849" s="106"/>
      <c r="O849" s="110"/>
      <c r="P849" s="106"/>
      <c r="Q849" s="106"/>
      <c r="S849" s="106"/>
      <c r="T849" s="106"/>
      <c r="U849" s="106"/>
    </row>
    <row r="850" customHeight="1" spans="8:21">
      <c r="H850" s="106"/>
      <c r="J850" s="106"/>
      <c r="K850" s="106"/>
      <c r="L850" s="106"/>
      <c r="M850" s="106"/>
      <c r="N850" s="106"/>
      <c r="O850" s="110"/>
      <c r="P850" s="106"/>
      <c r="Q850" s="106"/>
      <c r="S850" s="106"/>
      <c r="T850" s="106"/>
      <c r="U850" s="106"/>
    </row>
    <row r="851" customHeight="1" spans="8:21">
      <c r="H851" s="106"/>
      <c r="J851" s="106"/>
      <c r="K851" s="106"/>
      <c r="L851" s="106"/>
      <c r="M851" s="106"/>
      <c r="N851" s="106"/>
      <c r="O851" s="110"/>
      <c r="P851" s="106"/>
      <c r="Q851" s="106"/>
      <c r="S851" s="106"/>
      <c r="T851" s="106"/>
      <c r="U851" s="106"/>
    </row>
    <row r="852" customHeight="1" spans="8:21">
      <c r="H852" s="106"/>
      <c r="J852" s="106"/>
      <c r="K852" s="106"/>
      <c r="L852" s="106"/>
      <c r="M852" s="106"/>
      <c r="N852" s="106"/>
      <c r="O852" s="110"/>
      <c r="P852" s="106"/>
      <c r="Q852" s="106"/>
      <c r="S852" s="106"/>
      <c r="T852" s="106"/>
      <c r="U852" s="106"/>
    </row>
    <row r="853" customHeight="1" spans="8:21">
      <c r="H853" s="106"/>
      <c r="J853" s="106"/>
      <c r="K853" s="106"/>
      <c r="L853" s="106"/>
      <c r="M853" s="106"/>
      <c r="N853" s="106"/>
      <c r="O853" s="110"/>
      <c r="P853" s="106"/>
      <c r="Q853" s="106"/>
      <c r="S853" s="106"/>
      <c r="T853" s="106"/>
      <c r="U853" s="106"/>
    </row>
    <row r="854" customHeight="1" spans="8:21">
      <c r="H854" s="106"/>
      <c r="J854" s="106"/>
      <c r="K854" s="106"/>
      <c r="L854" s="106"/>
      <c r="M854" s="106"/>
      <c r="N854" s="106"/>
      <c r="O854" s="110"/>
      <c r="P854" s="106"/>
      <c r="Q854" s="106"/>
      <c r="S854" s="106"/>
      <c r="T854" s="106"/>
      <c r="U854" s="106"/>
    </row>
    <row r="855" customHeight="1" spans="8:21">
      <c r="H855" s="106"/>
      <c r="J855" s="106"/>
      <c r="K855" s="106"/>
      <c r="L855" s="106"/>
      <c r="M855" s="106"/>
      <c r="N855" s="106"/>
      <c r="O855" s="110"/>
      <c r="P855" s="106"/>
      <c r="Q855" s="106"/>
      <c r="S855" s="106"/>
      <c r="T855" s="106"/>
      <c r="U855" s="106"/>
    </row>
    <row r="856" customHeight="1" spans="8:21">
      <c r="H856" s="106"/>
      <c r="J856" s="106"/>
      <c r="K856" s="106"/>
      <c r="L856" s="106"/>
      <c r="M856" s="106"/>
      <c r="N856" s="106"/>
      <c r="O856" s="110"/>
      <c r="P856" s="106"/>
      <c r="Q856" s="106"/>
      <c r="S856" s="106"/>
      <c r="T856" s="106"/>
      <c r="U856" s="106"/>
    </row>
    <row r="857" customHeight="1" spans="8:21">
      <c r="H857" s="106"/>
      <c r="J857" s="106"/>
      <c r="K857" s="106"/>
      <c r="L857" s="106"/>
      <c r="M857" s="106"/>
      <c r="N857" s="106"/>
      <c r="O857" s="110"/>
      <c r="P857" s="106"/>
      <c r="Q857" s="106"/>
      <c r="S857" s="106"/>
      <c r="T857" s="106"/>
      <c r="U857" s="106"/>
    </row>
    <row r="858" customHeight="1" spans="8:21">
      <c r="H858" s="106"/>
      <c r="J858" s="106"/>
      <c r="K858" s="106"/>
      <c r="L858" s="106"/>
      <c r="M858" s="106"/>
      <c r="N858" s="106"/>
      <c r="O858" s="110"/>
      <c r="P858" s="106"/>
      <c r="Q858" s="106"/>
      <c r="S858" s="106"/>
      <c r="T858" s="106"/>
      <c r="U858" s="106"/>
    </row>
    <row r="859" customHeight="1" spans="8:21">
      <c r="H859" s="106"/>
      <c r="J859" s="106"/>
      <c r="K859" s="106"/>
      <c r="L859" s="106"/>
      <c r="M859" s="106"/>
      <c r="N859" s="106"/>
      <c r="O859" s="110"/>
      <c r="P859" s="106"/>
      <c r="Q859" s="106"/>
      <c r="S859" s="106"/>
      <c r="T859" s="106"/>
      <c r="U859" s="106"/>
    </row>
    <row r="860" customHeight="1" spans="8:21">
      <c r="H860" s="106"/>
      <c r="J860" s="106"/>
      <c r="K860" s="106"/>
      <c r="L860" s="106"/>
      <c r="M860" s="106"/>
      <c r="N860" s="106"/>
      <c r="O860" s="110"/>
      <c r="P860" s="106"/>
      <c r="Q860" s="106"/>
      <c r="S860" s="106"/>
      <c r="T860" s="106"/>
      <c r="U860" s="106"/>
    </row>
    <row r="861" customHeight="1" spans="8:21">
      <c r="H861" s="106"/>
      <c r="J861" s="106"/>
      <c r="K861" s="106"/>
      <c r="L861" s="106"/>
      <c r="M861" s="106"/>
      <c r="N861" s="106"/>
      <c r="O861" s="110"/>
      <c r="P861" s="106"/>
      <c r="Q861" s="106"/>
      <c r="S861" s="106"/>
      <c r="T861" s="106"/>
      <c r="U861" s="106"/>
    </row>
    <row r="862" customHeight="1" spans="8:21">
      <c r="H862" s="106"/>
      <c r="J862" s="106"/>
      <c r="K862" s="106"/>
      <c r="L862" s="106"/>
      <c r="M862" s="106"/>
      <c r="N862" s="106"/>
      <c r="O862" s="110"/>
      <c r="P862" s="106"/>
      <c r="Q862" s="106"/>
      <c r="S862" s="106"/>
      <c r="T862" s="106"/>
      <c r="U862" s="106"/>
    </row>
    <row r="863" customHeight="1" spans="8:21">
      <c r="H863" s="106"/>
      <c r="J863" s="106"/>
      <c r="K863" s="106"/>
      <c r="L863" s="106"/>
      <c r="M863" s="106"/>
      <c r="N863" s="106"/>
      <c r="O863" s="110"/>
      <c r="P863" s="106"/>
      <c r="Q863" s="106"/>
      <c r="S863" s="106"/>
      <c r="T863" s="106"/>
      <c r="U863" s="106"/>
    </row>
    <row r="864" customHeight="1" spans="8:21">
      <c r="H864" s="106"/>
      <c r="J864" s="106"/>
      <c r="K864" s="106"/>
      <c r="L864" s="106"/>
      <c r="M864" s="106"/>
      <c r="N864" s="106"/>
      <c r="O864" s="110"/>
      <c r="P864" s="106"/>
      <c r="Q864" s="106"/>
      <c r="S864" s="106"/>
      <c r="T864" s="106"/>
      <c r="U864" s="106"/>
    </row>
    <row r="865" customHeight="1" spans="8:21">
      <c r="H865" s="106"/>
      <c r="J865" s="106"/>
      <c r="K865" s="106"/>
      <c r="L865" s="106"/>
      <c r="M865" s="106"/>
      <c r="N865" s="106"/>
      <c r="O865" s="110"/>
      <c r="P865" s="106"/>
      <c r="Q865" s="106"/>
      <c r="S865" s="106"/>
      <c r="T865" s="106"/>
      <c r="U865" s="106"/>
    </row>
    <row r="866" customHeight="1" spans="8:21">
      <c r="H866" s="106"/>
      <c r="J866" s="106"/>
      <c r="K866" s="106"/>
      <c r="L866" s="106"/>
      <c r="M866" s="106"/>
      <c r="N866" s="106"/>
      <c r="O866" s="110"/>
      <c r="P866" s="106"/>
      <c r="Q866" s="106"/>
      <c r="S866" s="106"/>
      <c r="T866" s="106"/>
      <c r="U866" s="106"/>
    </row>
    <row r="867" customHeight="1" spans="8:21">
      <c r="H867" s="106"/>
      <c r="J867" s="106"/>
      <c r="K867" s="106"/>
      <c r="L867" s="106"/>
      <c r="M867" s="106"/>
      <c r="N867" s="106"/>
      <c r="O867" s="110"/>
      <c r="P867" s="106"/>
      <c r="Q867" s="106"/>
      <c r="S867" s="106"/>
      <c r="T867" s="106"/>
      <c r="U867" s="106"/>
    </row>
    <row r="868" customHeight="1" spans="8:21">
      <c r="H868" s="106"/>
      <c r="J868" s="106"/>
      <c r="K868" s="106"/>
      <c r="L868" s="106"/>
      <c r="M868" s="106"/>
      <c r="N868" s="106"/>
      <c r="O868" s="110"/>
      <c r="P868" s="106"/>
      <c r="Q868" s="106"/>
      <c r="S868" s="106"/>
      <c r="T868" s="106"/>
      <c r="U868" s="106"/>
    </row>
    <row r="869" customHeight="1" spans="8:21">
      <c r="H869" s="106"/>
      <c r="J869" s="106"/>
      <c r="K869" s="106"/>
      <c r="L869" s="106"/>
      <c r="M869" s="106"/>
      <c r="N869" s="106"/>
      <c r="O869" s="110"/>
      <c r="P869" s="106"/>
      <c r="Q869" s="106"/>
      <c r="S869" s="106"/>
      <c r="T869" s="106"/>
      <c r="U869" s="106"/>
    </row>
    <row r="870" customHeight="1" spans="8:21">
      <c r="H870" s="106"/>
      <c r="J870" s="106"/>
      <c r="K870" s="106"/>
      <c r="L870" s="106"/>
      <c r="M870" s="106"/>
      <c r="N870" s="106"/>
      <c r="O870" s="110"/>
      <c r="P870" s="106"/>
      <c r="Q870" s="106"/>
      <c r="S870" s="106"/>
      <c r="T870" s="106"/>
      <c r="U870" s="106"/>
    </row>
    <row r="871" customHeight="1" spans="8:21">
      <c r="H871" s="106"/>
      <c r="J871" s="106"/>
      <c r="K871" s="106"/>
      <c r="L871" s="106"/>
      <c r="M871" s="106"/>
      <c r="N871" s="106"/>
      <c r="O871" s="110"/>
      <c r="P871" s="106"/>
      <c r="Q871" s="106"/>
      <c r="S871" s="106"/>
      <c r="T871" s="106"/>
      <c r="U871" s="106"/>
    </row>
    <row r="872" customHeight="1" spans="8:21">
      <c r="H872" s="106"/>
      <c r="J872" s="106"/>
      <c r="K872" s="106"/>
      <c r="L872" s="106"/>
      <c r="M872" s="106"/>
      <c r="N872" s="106"/>
      <c r="O872" s="110"/>
      <c r="P872" s="106"/>
      <c r="Q872" s="106"/>
      <c r="S872" s="106"/>
      <c r="T872" s="106"/>
      <c r="U872" s="106"/>
    </row>
    <row r="873" customHeight="1" spans="8:21">
      <c r="H873" s="106"/>
      <c r="J873" s="106"/>
      <c r="K873" s="106"/>
      <c r="L873" s="106"/>
      <c r="M873" s="106"/>
      <c r="N873" s="106"/>
      <c r="O873" s="110"/>
      <c r="P873" s="106"/>
      <c r="Q873" s="106"/>
      <c r="S873" s="106"/>
      <c r="T873" s="106"/>
      <c r="U873" s="106"/>
    </row>
    <row r="874" customHeight="1" spans="8:21">
      <c r="H874" s="106"/>
      <c r="J874" s="106"/>
      <c r="K874" s="106"/>
      <c r="L874" s="106"/>
      <c r="M874" s="106"/>
      <c r="N874" s="106"/>
      <c r="O874" s="110"/>
      <c r="P874" s="106"/>
      <c r="Q874" s="106"/>
      <c r="S874" s="106"/>
      <c r="T874" s="106"/>
      <c r="U874" s="106"/>
    </row>
    <row r="875" customHeight="1" spans="8:21">
      <c r="H875" s="106"/>
      <c r="J875" s="106"/>
      <c r="K875" s="106"/>
      <c r="L875" s="106"/>
      <c r="M875" s="106"/>
      <c r="N875" s="106"/>
      <c r="O875" s="110"/>
      <c r="P875" s="106"/>
      <c r="Q875" s="106"/>
      <c r="S875" s="106"/>
      <c r="T875" s="106"/>
      <c r="U875" s="106"/>
    </row>
    <row r="876" customHeight="1" spans="8:21">
      <c r="H876" s="106"/>
      <c r="J876" s="106"/>
      <c r="K876" s="106"/>
      <c r="L876" s="106"/>
      <c r="M876" s="106"/>
      <c r="N876" s="106"/>
      <c r="O876" s="110"/>
      <c r="P876" s="106"/>
      <c r="Q876" s="106"/>
      <c r="S876" s="106"/>
      <c r="T876" s="106"/>
      <c r="U876" s="106"/>
    </row>
    <row r="877" customHeight="1" spans="8:21">
      <c r="H877" s="106"/>
      <c r="J877" s="106"/>
      <c r="K877" s="106"/>
      <c r="L877" s="106"/>
      <c r="M877" s="106"/>
      <c r="N877" s="106"/>
      <c r="O877" s="110"/>
      <c r="P877" s="106"/>
      <c r="Q877" s="106"/>
      <c r="S877" s="106"/>
      <c r="T877" s="106"/>
      <c r="U877" s="106"/>
    </row>
    <row r="878" customHeight="1" spans="8:21">
      <c r="H878" s="106"/>
      <c r="J878" s="106"/>
      <c r="K878" s="106"/>
      <c r="L878" s="106"/>
      <c r="M878" s="106"/>
      <c r="N878" s="106"/>
      <c r="O878" s="110"/>
      <c r="P878" s="106"/>
      <c r="Q878" s="106"/>
      <c r="S878" s="106"/>
      <c r="T878" s="106"/>
      <c r="U878" s="106"/>
    </row>
    <row r="879" customHeight="1" spans="8:21">
      <c r="H879" s="106"/>
      <c r="J879" s="106"/>
      <c r="K879" s="106"/>
      <c r="L879" s="106"/>
      <c r="M879" s="106"/>
      <c r="N879" s="106"/>
      <c r="O879" s="110"/>
      <c r="P879" s="106"/>
      <c r="Q879" s="106"/>
      <c r="S879" s="106"/>
      <c r="T879" s="106"/>
      <c r="U879" s="106"/>
    </row>
    <row r="880" customHeight="1" spans="8:21">
      <c r="H880" s="106"/>
      <c r="J880" s="106"/>
      <c r="K880" s="106"/>
      <c r="L880" s="106"/>
      <c r="M880" s="106"/>
      <c r="N880" s="106"/>
      <c r="O880" s="110"/>
      <c r="P880" s="106"/>
      <c r="Q880" s="106"/>
      <c r="S880" s="106"/>
      <c r="T880" s="106"/>
      <c r="U880" s="106"/>
    </row>
    <row r="881" customHeight="1" spans="8:21">
      <c r="H881" s="106"/>
      <c r="J881" s="106"/>
      <c r="K881" s="106"/>
      <c r="L881" s="106"/>
      <c r="M881" s="106"/>
      <c r="N881" s="106"/>
      <c r="O881" s="110"/>
      <c r="P881" s="106"/>
      <c r="Q881" s="106"/>
      <c r="S881" s="106"/>
      <c r="T881" s="106"/>
      <c r="U881" s="106"/>
    </row>
    <row r="882" customHeight="1" spans="8:21">
      <c r="H882" s="106"/>
      <c r="J882" s="106"/>
      <c r="K882" s="106"/>
      <c r="L882" s="106"/>
      <c r="M882" s="106"/>
      <c r="N882" s="106"/>
      <c r="O882" s="110"/>
      <c r="P882" s="106"/>
      <c r="Q882" s="106"/>
      <c r="S882" s="106"/>
      <c r="T882" s="106"/>
      <c r="U882" s="106"/>
    </row>
    <row r="883" customHeight="1" spans="8:21">
      <c r="H883" s="106"/>
      <c r="J883" s="106"/>
      <c r="K883" s="106"/>
      <c r="L883" s="106"/>
      <c r="M883" s="106"/>
      <c r="N883" s="106"/>
      <c r="O883" s="110"/>
      <c r="P883" s="106"/>
      <c r="Q883" s="106"/>
      <c r="S883" s="106"/>
      <c r="T883" s="106"/>
      <c r="U883" s="106"/>
    </row>
    <row r="884" customHeight="1" spans="8:21">
      <c r="H884" s="106"/>
      <c r="J884" s="106"/>
      <c r="K884" s="106"/>
      <c r="L884" s="106"/>
      <c r="M884" s="106"/>
      <c r="N884" s="106"/>
      <c r="O884" s="110"/>
      <c r="P884" s="106"/>
      <c r="Q884" s="106"/>
      <c r="S884" s="106"/>
      <c r="T884" s="106"/>
      <c r="U884" s="106"/>
    </row>
    <row r="885" customHeight="1" spans="8:21">
      <c r="H885" s="106"/>
      <c r="J885" s="106"/>
      <c r="K885" s="106"/>
      <c r="L885" s="106"/>
      <c r="M885" s="106"/>
      <c r="N885" s="106"/>
      <c r="O885" s="110"/>
      <c r="P885" s="106"/>
      <c r="Q885" s="106"/>
      <c r="S885" s="106"/>
      <c r="T885" s="106"/>
      <c r="U885" s="106"/>
    </row>
    <row r="886" customHeight="1" spans="8:21">
      <c r="H886" s="106"/>
      <c r="J886" s="106"/>
      <c r="K886" s="106"/>
      <c r="L886" s="106"/>
      <c r="M886" s="106"/>
      <c r="N886" s="106"/>
      <c r="O886" s="110"/>
      <c r="P886" s="106"/>
      <c r="Q886" s="106"/>
      <c r="S886" s="106"/>
      <c r="T886" s="106"/>
      <c r="U886" s="106"/>
    </row>
    <row r="887" customHeight="1" spans="8:21">
      <c r="H887" s="106"/>
      <c r="J887" s="106"/>
      <c r="K887" s="106"/>
      <c r="L887" s="106"/>
      <c r="M887" s="106"/>
      <c r="N887" s="106"/>
      <c r="O887" s="110"/>
      <c r="P887" s="106"/>
      <c r="Q887" s="106"/>
      <c r="S887" s="106"/>
      <c r="T887" s="106"/>
      <c r="U887" s="106"/>
    </row>
    <row r="888" customHeight="1" spans="8:21">
      <c r="H888" s="106"/>
      <c r="J888" s="106"/>
      <c r="K888" s="106"/>
      <c r="L888" s="106"/>
      <c r="M888" s="106"/>
      <c r="N888" s="106"/>
      <c r="O888" s="110"/>
      <c r="P888" s="106"/>
      <c r="Q888" s="106"/>
      <c r="S888" s="106"/>
      <c r="T888" s="106"/>
      <c r="U888" s="106"/>
    </row>
    <row r="889" customHeight="1" spans="8:21">
      <c r="H889" s="106"/>
      <c r="J889" s="106"/>
      <c r="K889" s="106"/>
      <c r="L889" s="106"/>
      <c r="M889" s="106"/>
      <c r="N889" s="106"/>
      <c r="O889" s="110"/>
      <c r="P889" s="106"/>
      <c r="Q889" s="106"/>
      <c r="S889" s="106"/>
      <c r="T889" s="106"/>
      <c r="U889" s="106"/>
    </row>
    <row r="890" customHeight="1" spans="8:21">
      <c r="H890" s="106"/>
      <c r="J890" s="106"/>
      <c r="K890" s="106"/>
      <c r="L890" s="106"/>
      <c r="M890" s="106"/>
      <c r="N890" s="106"/>
      <c r="O890" s="110"/>
      <c r="P890" s="106"/>
      <c r="Q890" s="106"/>
      <c r="S890" s="106"/>
      <c r="T890" s="106"/>
      <c r="U890" s="106"/>
    </row>
    <row r="891" customHeight="1" spans="8:21">
      <c r="H891" s="106"/>
      <c r="J891" s="106"/>
      <c r="K891" s="106"/>
      <c r="L891" s="106"/>
      <c r="M891" s="106"/>
      <c r="N891" s="106"/>
      <c r="O891" s="110"/>
      <c r="P891" s="106"/>
      <c r="Q891" s="106"/>
      <c r="S891" s="106"/>
      <c r="T891" s="106"/>
      <c r="U891" s="106"/>
    </row>
    <row r="892" customHeight="1" spans="8:21">
      <c r="H892" s="106"/>
      <c r="J892" s="106"/>
      <c r="K892" s="106"/>
      <c r="L892" s="106"/>
      <c r="M892" s="106"/>
      <c r="N892" s="106"/>
      <c r="O892" s="110"/>
      <c r="P892" s="106"/>
      <c r="Q892" s="106"/>
      <c r="S892" s="106"/>
      <c r="T892" s="106"/>
      <c r="U892" s="106"/>
    </row>
    <row r="893" customHeight="1" spans="8:21">
      <c r="H893" s="106"/>
      <c r="J893" s="106"/>
      <c r="K893" s="106"/>
      <c r="L893" s="106"/>
      <c r="M893" s="106"/>
      <c r="N893" s="106"/>
      <c r="O893" s="110"/>
      <c r="P893" s="106"/>
      <c r="Q893" s="106"/>
      <c r="S893" s="106"/>
      <c r="T893" s="106"/>
      <c r="U893" s="106"/>
    </row>
    <row r="894" customHeight="1" spans="8:21">
      <c r="H894" s="106"/>
      <c r="J894" s="106"/>
      <c r="K894" s="106"/>
      <c r="L894" s="106"/>
      <c r="M894" s="106"/>
      <c r="N894" s="106"/>
      <c r="O894" s="110"/>
      <c r="P894" s="106"/>
      <c r="Q894" s="106"/>
      <c r="S894" s="106"/>
      <c r="T894" s="106"/>
      <c r="U894" s="106"/>
    </row>
    <row r="895" customHeight="1" spans="8:21">
      <c r="H895" s="106"/>
      <c r="J895" s="106"/>
      <c r="K895" s="106"/>
      <c r="L895" s="106"/>
      <c r="M895" s="106"/>
      <c r="N895" s="106"/>
      <c r="O895" s="110"/>
      <c r="P895" s="106"/>
      <c r="Q895" s="106"/>
      <c r="S895" s="106"/>
      <c r="T895" s="106"/>
      <c r="U895" s="106"/>
    </row>
    <row r="896" customHeight="1" spans="8:21">
      <c r="H896" s="106"/>
      <c r="J896" s="106"/>
      <c r="K896" s="106"/>
      <c r="L896" s="106"/>
      <c r="M896" s="106"/>
      <c r="N896" s="106"/>
      <c r="O896" s="110"/>
      <c r="P896" s="106"/>
      <c r="Q896" s="106"/>
      <c r="S896" s="106"/>
      <c r="T896" s="106"/>
      <c r="U896" s="106"/>
    </row>
    <row r="897" customHeight="1" spans="8:21">
      <c r="H897" s="106"/>
      <c r="J897" s="106"/>
      <c r="K897" s="106"/>
      <c r="L897" s="106"/>
      <c r="M897" s="106"/>
      <c r="N897" s="106"/>
      <c r="O897" s="110"/>
      <c r="P897" s="106"/>
      <c r="Q897" s="106"/>
      <c r="S897" s="106"/>
      <c r="T897" s="106"/>
      <c r="U897" s="106"/>
    </row>
    <row r="898" customHeight="1" spans="8:21">
      <c r="H898" s="106"/>
      <c r="J898" s="106"/>
      <c r="K898" s="106"/>
      <c r="L898" s="106"/>
      <c r="M898" s="106"/>
      <c r="N898" s="106"/>
      <c r="O898" s="110"/>
      <c r="P898" s="106"/>
      <c r="Q898" s="106"/>
      <c r="S898" s="106"/>
      <c r="T898" s="106"/>
      <c r="U898" s="106"/>
    </row>
    <row r="899" customHeight="1" spans="8:21">
      <c r="H899" s="106"/>
      <c r="J899" s="106"/>
      <c r="K899" s="106"/>
      <c r="L899" s="106"/>
      <c r="M899" s="106"/>
      <c r="N899" s="106"/>
      <c r="O899" s="110"/>
      <c r="P899" s="106"/>
      <c r="Q899" s="106"/>
      <c r="S899" s="106"/>
      <c r="T899" s="106"/>
      <c r="U899" s="106"/>
    </row>
    <row r="900" customHeight="1" spans="8:21">
      <c r="H900" s="106"/>
      <c r="J900" s="106"/>
      <c r="K900" s="106"/>
      <c r="L900" s="106"/>
      <c r="M900" s="106"/>
      <c r="N900" s="106"/>
      <c r="O900" s="110"/>
      <c r="P900" s="106"/>
      <c r="Q900" s="106"/>
      <c r="S900" s="106"/>
      <c r="T900" s="106"/>
      <c r="U900" s="106"/>
    </row>
    <row r="901" customHeight="1" spans="8:21">
      <c r="H901" s="106"/>
      <c r="J901" s="106"/>
      <c r="K901" s="106"/>
      <c r="L901" s="106"/>
      <c r="M901" s="106"/>
      <c r="N901" s="106"/>
      <c r="O901" s="110"/>
      <c r="P901" s="106"/>
      <c r="Q901" s="106"/>
      <c r="S901" s="106"/>
      <c r="T901" s="106"/>
      <c r="U901" s="106"/>
    </row>
    <row r="902" customHeight="1" spans="8:21">
      <c r="H902" s="106"/>
      <c r="J902" s="106"/>
      <c r="K902" s="106"/>
      <c r="L902" s="106"/>
      <c r="M902" s="106"/>
      <c r="N902" s="106"/>
      <c r="O902" s="110"/>
      <c r="P902" s="106"/>
      <c r="Q902" s="106"/>
      <c r="S902" s="106"/>
      <c r="T902" s="106"/>
      <c r="U902" s="106"/>
    </row>
    <row r="903" customHeight="1" spans="8:21">
      <c r="H903" s="106"/>
      <c r="J903" s="106"/>
      <c r="K903" s="106"/>
      <c r="L903" s="106"/>
      <c r="M903" s="106"/>
      <c r="N903" s="106"/>
      <c r="O903" s="110"/>
      <c r="P903" s="106"/>
      <c r="Q903" s="106"/>
      <c r="S903" s="106"/>
      <c r="T903" s="106"/>
      <c r="U903" s="106"/>
    </row>
    <row r="904" customHeight="1" spans="8:21">
      <c r="H904" s="106"/>
      <c r="J904" s="106"/>
      <c r="K904" s="106"/>
      <c r="L904" s="106"/>
      <c r="M904" s="106"/>
      <c r="N904" s="106"/>
      <c r="O904" s="110"/>
      <c r="P904" s="106"/>
      <c r="Q904" s="106"/>
      <c r="S904" s="106"/>
      <c r="T904" s="106"/>
      <c r="U904" s="106"/>
    </row>
    <row r="905" customHeight="1" spans="8:21">
      <c r="H905" s="106"/>
      <c r="J905" s="106"/>
      <c r="K905" s="106"/>
      <c r="L905" s="106"/>
      <c r="M905" s="106"/>
      <c r="N905" s="106"/>
      <c r="O905" s="110"/>
      <c r="P905" s="106"/>
      <c r="Q905" s="106"/>
      <c r="S905" s="106"/>
      <c r="T905" s="106"/>
      <c r="U905" s="106"/>
    </row>
    <row r="906" customHeight="1" spans="8:21">
      <c r="H906" s="106"/>
      <c r="J906" s="106"/>
      <c r="K906" s="106"/>
      <c r="L906" s="106"/>
      <c r="M906" s="106"/>
      <c r="N906" s="106"/>
      <c r="O906" s="110"/>
      <c r="P906" s="106"/>
      <c r="Q906" s="106"/>
      <c r="S906" s="106"/>
      <c r="T906" s="106"/>
      <c r="U906" s="106"/>
    </row>
    <row r="907" customHeight="1" spans="8:21">
      <c r="H907" s="106"/>
      <c r="J907" s="106"/>
      <c r="K907" s="106"/>
      <c r="L907" s="106"/>
      <c r="M907" s="106"/>
      <c r="N907" s="106"/>
      <c r="O907" s="110"/>
      <c r="P907" s="106"/>
      <c r="Q907" s="106"/>
      <c r="S907" s="106"/>
      <c r="T907" s="106"/>
      <c r="U907" s="106"/>
    </row>
    <row r="908" customHeight="1" spans="8:21">
      <c r="H908" s="106"/>
      <c r="J908" s="106"/>
      <c r="K908" s="106"/>
      <c r="L908" s="106"/>
      <c r="M908" s="106"/>
      <c r="N908" s="106"/>
      <c r="O908" s="110"/>
      <c r="P908" s="106"/>
      <c r="Q908" s="106"/>
      <c r="S908" s="106"/>
      <c r="T908" s="106"/>
      <c r="U908" s="106"/>
    </row>
    <row r="909" customHeight="1" spans="8:21">
      <c r="H909" s="106"/>
      <c r="J909" s="106"/>
      <c r="K909" s="106"/>
      <c r="L909" s="106"/>
      <c r="M909" s="106"/>
      <c r="N909" s="106"/>
      <c r="O909" s="110"/>
      <c r="P909" s="106"/>
      <c r="Q909" s="106"/>
      <c r="S909" s="106"/>
      <c r="T909" s="106"/>
      <c r="U909" s="106"/>
    </row>
    <row r="910" customHeight="1" spans="8:21">
      <c r="H910" s="106"/>
      <c r="J910" s="106"/>
      <c r="K910" s="106"/>
      <c r="L910" s="106"/>
      <c r="M910" s="106"/>
      <c r="N910" s="106"/>
      <c r="O910" s="110"/>
      <c r="P910" s="106"/>
      <c r="Q910" s="106"/>
      <c r="S910" s="106"/>
      <c r="T910" s="106"/>
      <c r="U910" s="106"/>
    </row>
    <row r="911" customHeight="1" spans="8:21">
      <c r="H911" s="106"/>
      <c r="J911" s="106"/>
      <c r="K911" s="106"/>
      <c r="L911" s="106"/>
      <c r="M911" s="106"/>
      <c r="N911" s="106"/>
      <c r="O911" s="110"/>
      <c r="P911" s="106"/>
      <c r="Q911" s="106"/>
      <c r="S911" s="106"/>
      <c r="T911" s="106"/>
      <c r="U911" s="106"/>
    </row>
    <row r="912" customHeight="1" spans="8:21">
      <c r="H912" s="106"/>
      <c r="J912" s="106"/>
      <c r="K912" s="106"/>
      <c r="L912" s="106"/>
      <c r="M912" s="106"/>
      <c r="N912" s="106"/>
      <c r="O912" s="110"/>
      <c r="P912" s="106"/>
      <c r="Q912" s="106"/>
      <c r="S912" s="106"/>
      <c r="T912" s="106"/>
      <c r="U912" s="106"/>
    </row>
    <row r="913" customHeight="1" spans="8:21">
      <c r="H913" s="106"/>
      <c r="J913" s="106"/>
      <c r="K913" s="106"/>
      <c r="L913" s="106"/>
      <c r="M913" s="106"/>
      <c r="N913" s="106"/>
      <c r="O913" s="110"/>
      <c r="P913" s="106"/>
      <c r="Q913" s="106"/>
      <c r="S913" s="106"/>
      <c r="T913" s="106"/>
      <c r="U913" s="106"/>
    </row>
    <row r="914" customHeight="1" spans="8:21">
      <c r="H914" s="106"/>
      <c r="J914" s="106"/>
      <c r="K914" s="106"/>
      <c r="L914" s="106"/>
      <c r="M914" s="106"/>
      <c r="N914" s="106"/>
      <c r="O914" s="110"/>
      <c r="P914" s="106"/>
      <c r="Q914" s="106"/>
      <c r="S914" s="106"/>
      <c r="T914" s="106"/>
      <c r="U914" s="106"/>
    </row>
    <row r="915" customHeight="1" spans="8:21">
      <c r="H915" s="106"/>
      <c r="J915" s="106"/>
      <c r="K915" s="106"/>
      <c r="L915" s="106"/>
      <c r="M915" s="106"/>
      <c r="N915" s="106"/>
      <c r="O915" s="110"/>
      <c r="P915" s="106"/>
      <c r="Q915" s="106"/>
      <c r="S915" s="106"/>
      <c r="T915" s="106"/>
      <c r="U915" s="106"/>
    </row>
    <row r="916" customHeight="1" spans="8:21">
      <c r="H916" s="106"/>
      <c r="J916" s="106"/>
      <c r="K916" s="106"/>
      <c r="L916" s="106"/>
      <c r="M916" s="106"/>
      <c r="N916" s="106"/>
      <c r="O916" s="110"/>
      <c r="P916" s="106"/>
      <c r="Q916" s="106"/>
      <c r="S916" s="106"/>
      <c r="T916" s="106"/>
      <c r="U916" s="106"/>
    </row>
    <row r="917" customHeight="1" spans="8:21">
      <c r="H917" s="106"/>
      <c r="J917" s="106"/>
      <c r="K917" s="106"/>
      <c r="L917" s="106"/>
      <c r="M917" s="106"/>
      <c r="N917" s="106"/>
      <c r="O917" s="110"/>
      <c r="P917" s="106"/>
      <c r="Q917" s="106"/>
      <c r="S917" s="106"/>
      <c r="T917" s="106"/>
      <c r="U917" s="106"/>
    </row>
    <row r="918" customHeight="1" spans="8:21">
      <c r="H918" s="106"/>
      <c r="J918" s="106"/>
      <c r="K918" s="106"/>
      <c r="L918" s="106"/>
      <c r="M918" s="106"/>
      <c r="N918" s="106"/>
      <c r="O918" s="110"/>
      <c r="P918" s="106"/>
      <c r="Q918" s="106"/>
      <c r="S918" s="106"/>
      <c r="T918" s="106"/>
      <c r="U918" s="106"/>
    </row>
    <row r="919" customHeight="1" spans="8:21">
      <c r="H919" s="106"/>
      <c r="J919" s="106"/>
      <c r="K919" s="106"/>
      <c r="L919" s="106"/>
      <c r="M919" s="106"/>
      <c r="N919" s="106"/>
      <c r="O919" s="110"/>
      <c r="P919" s="106"/>
      <c r="Q919" s="106"/>
      <c r="S919" s="106"/>
      <c r="T919" s="106"/>
      <c r="U919" s="106"/>
    </row>
    <row r="920" customHeight="1" spans="8:21">
      <c r="H920" s="106"/>
      <c r="J920" s="106"/>
      <c r="K920" s="106"/>
      <c r="L920" s="106"/>
      <c r="M920" s="106"/>
      <c r="N920" s="106"/>
      <c r="O920" s="110"/>
      <c r="P920" s="106"/>
      <c r="Q920" s="106"/>
      <c r="S920" s="106"/>
      <c r="T920" s="106"/>
      <c r="U920" s="106"/>
    </row>
    <row r="921" customHeight="1" spans="8:21">
      <c r="H921" s="106"/>
      <c r="J921" s="106"/>
      <c r="K921" s="106"/>
      <c r="L921" s="106"/>
      <c r="M921" s="106"/>
      <c r="N921" s="106"/>
      <c r="O921" s="110"/>
      <c r="P921" s="106"/>
      <c r="Q921" s="106"/>
      <c r="S921" s="106"/>
      <c r="T921" s="106"/>
      <c r="U921" s="106"/>
    </row>
    <row r="922" customHeight="1" spans="8:21">
      <c r="H922" s="106"/>
      <c r="J922" s="106"/>
      <c r="K922" s="106"/>
      <c r="L922" s="106"/>
      <c r="M922" s="106"/>
      <c r="N922" s="106"/>
      <c r="O922" s="110"/>
      <c r="P922" s="106"/>
      <c r="Q922" s="106"/>
      <c r="S922" s="106"/>
      <c r="T922" s="106"/>
      <c r="U922" s="106"/>
    </row>
    <row r="923" customHeight="1" spans="8:21">
      <c r="H923" s="106"/>
      <c r="J923" s="106"/>
      <c r="K923" s="106"/>
      <c r="L923" s="106"/>
      <c r="M923" s="106"/>
      <c r="N923" s="106"/>
      <c r="O923" s="110"/>
      <c r="P923" s="106"/>
      <c r="Q923" s="106"/>
      <c r="S923" s="106"/>
      <c r="T923" s="106"/>
      <c r="U923" s="106"/>
    </row>
    <row r="924" customHeight="1" spans="8:21">
      <c r="H924" s="106"/>
      <c r="J924" s="106"/>
      <c r="K924" s="106"/>
      <c r="L924" s="106"/>
      <c r="M924" s="106"/>
      <c r="N924" s="106"/>
      <c r="O924" s="110"/>
      <c r="P924" s="106"/>
      <c r="Q924" s="106"/>
      <c r="S924" s="106"/>
      <c r="T924" s="106"/>
      <c r="U924" s="106"/>
    </row>
    <row r="925" customHeight="1" spans="8:21">
      <c r="H925" s="106"/>
      <c r="J925" s="106"/>
      <c r="K925" s="106"/>
      <c r="L925" s="106"/>
      <c r="M925" s="106"/>
      <c r="N925" s="106"/>
      <c r="O925" s="110"/>
      <c r="P925" s="106"/>
      <c r="Q925" s="106"/>
      <c r="S925" s="106"/>
      <c r="T925" s="106"/>
      <c r="U925" s="106"/>
    </row>
    <row r="926" customHeight="1" spans="8:21">
      <c r="H926" s="106"/>
      <c r="J926" s="106"/>
      <c r="K926" s="106"/>
      <c r="L926" s="106"/>
      <c r="M926" s="106"/>
      <c r="N926" s="106"/>
      <c r="O926" s="110"/>
      <c r="P926" s="106"/>
      <c r="Q926" s="106"/>
      <c r="S926" s="106"/>
      <c r="T926" s="106"/>
      <c r="U926" s="106"/>
    </row>
    <row r="927" customHeight="1" spans="8:21">
      <c r="H927" s="106"/>
      <c r="J927" s="106"/>
      <c r="K927" s="106"/>
      <c r="L927" s="106"/>
      <c r="M927" s="106"/>
      <c r="N927" s="106"/>
      <c r="O927" s="110"/>
      <c r="P927" s="106"/>
      <c r="Q927" s="106"/>
      <c r="S927" s="106"/>
      <c r="T927" s="106"/>
      <c r="U927" s="106"/>
    </row>
    <row r="928" customHeight="1" spans="8:21">
      <c r="H928" s="106"/>
      <c r="J928" s="106"/>
      <c r="K928" s="106"/>
      <c r="L928" s="106"/>
      <c r="M928" s="106"/>
      <c r="N928" s="106"/>
      <c r="O928" s="110"/>
      <c r="P928" s="106"/>
      <c r="Q928" s="106"/>
      <c r="S928" s="106"/>
      <c r="T928" s="106"/>
      <c r="U928" s="106"/>
    </row>
    <row r="929" customHeight="1" spans="8:21">
      <c r="H929" s="106"/>
      <c r="J929" s="106"/>
      <c r="K929" s="106"/>
      <c r="L929" s="106"/>
      <c r="M929" s="106"/>
      <c r="N929" s="106"/>
      <c r="O929" s="110"/>
      <c r="P929" s="106"/>
      <c r="Q929" s="106"/>
      <c r="S929" s="106"/>
      <c r="T929" s="106"/>
      <c r="U929" s="106"/>
    </row>
    <row r="930" customHeight="1" spans="8:21">
      <c r="H930" s="106"/>
      <c r="J930" s="106"/>
      <c r="K930" s="106"/>
      <c r="L930" s="106"/>
      <c r="M930" s="106"/>
      <c r="N930" s="106"/>
      <c r="O930" s="110"/>
      <c r="P930" s="106"/>
      <c r="Q930" s="106"/>
      <c r="S930" s="106"/>
      <c r="T930" s="106"/>
      <c r="U930" s="106"/>
    </row>
    <row r="931" customHeight="1" spans="8:21">
      <c r="H931" s="106"/>
      <c r="J931" s="106"/>
      <c r="K931" s="106"/>
      <c r="L931" s="106"/>
      <c r="M931" s="106"/>
      <c r="N931" s="106"/>
      <c r="O931" s="110"/>
      <c r="P931" s="106"/>
      <c r="Q931" s="106"/>
      <c r="S931" s="106"/>
      <c r="T931" s="106"/>
      <c r="U931" s="106"/>
    </row>
    <row r="932" customHeight="1" spans="8:21">
      <c r="H932" s="106"/>
      <c r="J932" s="106"/>
      <c r="K932" s="106"/>
      <c r="L932" s="106"/>
      <c r="M932" s="106"/>
      <c r="N932" s="106"/>
      <c r="O932" s="110"/>
      <c r="P932" s="106"/>
      <c r="Q932" s="106"/>
      <c r="S932" s="106"/>
      <c r="T932" s="106"/>
      <c r="U932" s="106"/>
    </row>
    <row r="933" customHeight="1" spans="8:21">
      <c r="H933" s="106"/>
      <c r="J933" s="106"/>
      <c r="K933" s="106"/>
      <c r="L933" s="106"/>
      <c r="M933" s="106"/>
      <c r="N933" s="106"/>
      <c r="O933" s="110"/>
      <c r="P933" s="106"/>
      <c r="Q933" s="106"/>
      <c r="S933" s="106"/>
      <c r="T933" s="106"/>
      <c r="U933" s="106"/>
    </row>
    <row r="934" customHeight="1" spans="8:21">
      <c r="H934" s="106"/>
      <c r="J934" s="106"/>
      <c r="K934" s="106"/>
      <c r="L934" s="106"/>
      <c r="M934" s="106"/>
      <c r="N934" s="106"/>
      <c r="O934" s="110"/>
      <c r="P934" s="106"/>
      <c r="Q934" s="106"/>
      <c r="S934" s="106"/>
      <c r="T934" s="106"/>
      <c r="U934" s="106"/>
    </row>
    <row r="935" customHeight="1" spans="8:21">
      <c r="H935" s="106"/>
      <c r="J935" s="106"/>
      <c r="K935" s="106"/>
      <c r="L935" s="106"/>
      <c r="M935" s="106"/>
      <c r="N935" s="106"/>
      <c r="O935" s="110"/>
      <c r="P935" s="106"/>
      <c r="Q935" s="106"/>
      <c r="S935" s="106"/>
      <c r="T935" s="106"/>
      <c r="U935" s="106"/>
    </row>
    <row r="936" customHeight="1" spans="8:21">
      <c r="H936" s="106"/>
      <c r="J936" s="106"/>
      <c r="K936" s="106"/>
      <c r="L936" s="106"/>
      <c r="M936" s="106"/>
      <c r="N936" s="106"/>
      <c r="O936" s="110"/>
      <c r="P936" s="106"/>
      <c r="Q936" s="106"/>
      <c r="S936" s="106"/>
      <c r="T936" s="106"/>
      <c r="U936" s="106"/>
    </row>
    <row r="937" customHeight="1" spans="8:21">
      <c r="H937" s="106"/>
      <c r="J937" s="106"/>
      <c r="K937" s="106"/>
      <c r="L937" s="106"/>
      <c r="M937" s="106"/>
      <c r="N937" s="106"/>
      <c r="O937" s="110"/>
      <c r="P937" s="106"/>
      <c r="Q937" s="106"/>
      <c r="S937" s="106"/>
      <c r="T937" s="106"/>
      <c r="U937" s="106"/>
    </row>
    <row r="938" customHeight="1" spans="8:21">
      <c r="H938" s="106"/>
      <c r="J938" s="106"/>
      <c r="K938" s="106"/>
      <c r="L938" s="106"/>
      <c r="M938" s="106"/>
      <c r="N938" s="106"/>
      <c r="O938" s="110"/>
      <c r="P938" s="106"/>
      <c r="Q938" s="106"/>
      <c r="S938" s="106"/>
      <c r="T938" s="106"/>
      <c r="U938" s="106"/>
    </row>
    <row r="939" customHeight="1" spans="8:21">
      <c r="H939" s="106"/>
      <c r="J939" s="106"/>
      <c r="K939" s="106"/>
      <c r="L939" s="106"/>
      <c r="M939" s="106"/>
      <c r="N939" s="106"/>
      <c r="O939" s="110"/>
      <c r="P939" s="106"/>
      <c r="Q939" s="106"/>
      <c r="S939" s="106"/>
      <c r="T939" s="106"/>
      <c r="U939" s="106"/>
    </row>
    <row r="940" customHeight="1" spans="8:21">
      <c r="H940" s="106"/>
      <c r="J940" s="106"/>
      <c r="K940" s="106"/>
      <c r="L940" s="106"/>
      <c r="M940" s="106"/>
      <c r="N940" s="106"/>
      <c r="O940" s="110"/>
      <c r="P940" s="106"/>
      <c r="Q940" s="106"/>
      <c r="S940" s="106"/>
      <c r="T940" s="106"/>
      <c r="U940" s="106"/>
    </row>
    <row r="941" customHeight="1" spans="8:21">
      <c r="H941" s="106"/>
      <c r="J941" s="106"/>
      <c r="K941" s="106"/>
      <c r="L941" s="106"/>
      <c r="M941" s="106"/>
      <c r="N941" s="106"/>
      <c r="O941" s="110"/>
      <c r="P941" s="106"/>
      <c r="Q941" s="106"/>
      <c r="S941" s="106"/>
      <c r="T941" s="106"/>
      <c r="U941" s="106"/>
    </row>
    <row r="942" customHeight="1" spans="8:21">
      <c r="H942" s="106"/>
      <c r="J942" s="106"/>
      <c r="K942" s="106"/>
      <c r="L942" s="106"/>
      <c r="M942" s="106"/>
      <c r="N942" s="106"/>
      <c r="O942" s="110"/>
      <c r="P942" s="106"/>
      <c r="Q942" s="106"/>
      <c r="S942" s="106"/>
      <c r="T942" s="106"/>
      <c r="U942" s="106"/>
    </row>
    <row r="943" customHeight="1" spans="8:21">
      <c r="H943" s="106"/>
      <c r="J943" s="106"/>
      <c r="K943" s="106"/>
      <c r="L943" s="106"/>
      <c r="M943" s="106"/>
      <c r="N943" s="106"/>
      <c r="O943" s="110"/>
      <c r="P943" s="106"/>
      <c r="Q943" s="106"/>
      <c r="S943" s="106"/>
      <c r="T943" s="106"/>
      <c r="U943" s="106"/>
    </row>
    <row r="944" customHeight="1" spans="8:21">
      <c r="H944" s="106"/>
      <c r="J944" s="106"/>
      <c r="K944" s="106"/>
      <c r="L944" s="106"/>
      <c r="M944" s="106"/>
      <c r="N944" s="106"/>
      <c r="O944" s="110"/>
      <c r="P944" s="106"/>
      <c r="Q944" s="106"/>
      <c r="S944" s="106"/>
      <c r="T944" s="106"/>
      <c r="U944" s="106"/>
    </row>
    <row r="945" customHeight="1" spans="8:21">
      <c r="H945" s="106"/>
      <c r="J945" s="106"/>
      <c r="K945" s="106"/>
      <c r="L945" s="106"/>
      <c r="M945" s="106"/>
      <c r="N945" s="106"/>
      <c r="O945" s="110"/>
      <c r="P945" s="106"/>
      <c r="Q945" s="106"/>
      <c r="S945" s="106"/>
      <c r="T945" s="106"/>
      <c r="U945" s="106"/>
    </row>
    <row r="946" customHeight="1" spans="8:21">
      <c r="H946" s="106"/>
      <c r="J946" s="106"/>
      <c r="K946" s="106"/>
      <c r="L946" s="106"/>
      <c r="M946" s="106"/>
      <c r="N946" s="106"/>
      <c r="O946" s="110"/>
      <c r="P946" s="106"/>
      <c r="Q946" s="106"/>
      <c r="S946" s="106"/>
      <c r="T946" s="106"/>
      <c r="U946" s="106"/>
    </row>
    <row r="947" customHeight="1" spans="8:21">
      <c r="H947" s="106"/>
      <c r="J947" s="106"/>
      <c r="K947" s="106"/>
      <c r="L947" s="106"/>
      <c r="M947" s="106"/>
      <c r="N947" s="106"/>
      <c r="O947" s="110"/>
      <c r="P947" s="106"/>
      <c r="Q947" s="106"/>
      <c r="S947" s="106"/>
      <c r="T947" s="106"/>
      <c r="U947" s="106"/>
    </row>
    <row r="948" customHeight="1" spans="8:21">
      <c r="H948" s="106"/>
      <c r="J948" s="106"/>
      <c r="K948" s="106"/>
      <c r="L948" s="106"/>
      <c r="M948" s="106"/>
      <c r="N948" s="106"/>
      <c r="O948" s="110"/>
      <c r="P948" s="106"/>
      <c r="Q948" s="106"/>
      <c r="S948" s="106"/>
      <c r="T948" s="106"/>
      <c r="U948" s="106"/>
    </row>
    <row r="949" customHeight="1" spans="8:21">
      <c r="H949" s="106"/>
      <c r="J949" s="106"/>
      <c r="K949" s="106"/>
      <c r="L949" s="106"/>
      <c r="M949" s="106"/>
      <c r="N949" s="106"/>
      <c r="O949" s="110"/>
      <c r="P949" s="106"/>
      <c r="Q949" s="106"/>
      <c r="S949" s="106"/>
      <c r="T949" s="106"/>
      <c r="U949" s="106"/>
    </row>
    <row r="950" customHeight="1" spans="8:21">
      <c r="H950" s="106"/>
      <c r="J950" s="106"/>
      <c r="K950" s="106"/>
      <c r="L950" s="106"/>
      <c r="M950" s="106"/>
      <c r="N950" s="106"/>
      <c r="O950" s="110"/>
      <c r="P950" s="106"/>
      <c r="Q950" s="106"/>
      <c r="S950" s="106"/>
      <c r="T950" s="106"/>
      <c r="U950" s="106"/>
    </row>
  </sheetData>
  <conditionalFormatting sqref="J1:M2 J21:M21 J29:M29 J41:M41 J43:M44 J47:M50 J54:M66 J68:M70 J72:M73 J77:M77 J80:M80 J82:M84 J89:M89 J92:M92 J95:M99 J102:M103 J109:M111 J115:M115 J117:M117 J120:M120 J126:M136 J144:M144 J146:M146 J149:M150 J154:M157 J161:M165 J167:M168 J174:M175 J178:M178 J180:M184 J188:M190 J192:M192 J194:M195 M205:M206 M208 M216:M217 M229:M242 J235:L242 J245:M249 J252:M261 J263:M263 J265:M265 J267:M269 J273:M274 J276:M276 J278:M280 J285:M285 J292:M295 J297:M297 J300:M304 J307:M307 J314:M316 J323:M324 J326:M331 J333:M337 J341:M343 J347:M348 J354:M356 J361:M361 J365:M365 J367:M370 J373:M373 J375:M375 J377:M377 J379:M379 J383:M385 J387:M389 J392:M395 J400:M402 J405:M410 J419:M419 J422:M422 J424:M427 J430 L430:M430 J444:J445 L444:M445 J447:J449 L447:M449 J453:J458 L453:M458 K454:K458 J462:M463 J466:M466 J468:M470 J473:M473 J480:M481 J483:M483 J487:M487 J489:M489 J500:M500 J504:M504 J509:M511 J522:M533 J535:M541 J544:M546 J549:M550 J552:M552 J554:M554 J571:M571 J573:M577 J580:M581 J583:M583 J586:M586 J592:M593 J618:M620 J653:M653 J656:M656 J659:M661 J665:M665 J667:M667 J698:M699 J728:M950">
    <cfRule type="cellIs" dxfId="9" priority="4" operator="lessThanOrEqual">
      <formula>0.6</formula>
    </cfRule>
    <cfRule type="cellIs" dxfId="10" priority="5" operator="between">
      <formula>0.6</formula>
      <formula>0.75</formula>
    </cfRule>
    <cfRule type="cellIs" dxfId="11" priority="6" operator="greaterThan">
      <formula>0.75</formula>
    </cfRule>
  </conditionalFormatting>
  <conditionalFormatting sqref="H21 H29 H41 H43:H44 H47:H50 H54:H65 H68:H70 H72:H73 H77 H80 H82:H84 H89 H92 H95:H99 H102:H103 H109:H111 H115 H117 H120 H126:H127 H144 H146 H149:H150 H154:H157 H161:H165 H167:H168 H174:H175 H178 H180:H184 H188 H192">
    <cfRule type="containsText" dxfId="0" priority="1" operator="between" text="football">
      <formula>NOT(ISERROR(SEARCH("football",H21)))</formula>
    </cfRule>
    <cfRule type="containsText" dxfId="12" priority="2" operator="between" text="basketball">
      <formula>NOT(ISERROR(SEARCH("basketball",H21)))</formula>
    </cfRule>
    <cfRule type="containsText" dxfId="1" priority="3" operator="between" text="baseball">
      <formula>NOT(ISERROR(SEARCH("baseball",H21)))</formula>
    </cfRule>
  </conditionalFormatting>
  <conditionalFormatting sqref="H205:H206 H208 H216:H217 H229:H234 H265 H293 H314:H316 H324 H331 H334:H336 H341:H343 H347:H348 H365 H369 H375 H377 H379 H383:H385 H388 H392 H402">
    <cfRule type="containsText" dxfId="0" priority="7" operator="between" text="football">
      <formula>NOT(ISERROR(SEARCH("football",H205)))</formula>
    </cfRule>
    <cfRule type="containsText" dxfId="2" priority="8" operator="between" text="basketball">
      <formula>NOT(ISERROR(SEARCH("basketball",H205)))</formula>
    </cfRule>
    <cfRule type="containsText" dxfId="1" priority="9" operator="between" text="Baseball">
      <formula>NOT(ISERROR(SEARCH("Baseball",H205)))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Z6"/>
  <sheetViews>
    <sheetView workbookViewId="0">
      <selection activeCell="A1" sqref="A1"/>
    </sheetView>
  </sheetViews>
  <sheetFormatPr defaultColWidth="12.6285714285714" defaultRowHeight="15.75" customHeight="1" outlineLevelRow="5"/>
  <cols>
    <col min="1" max="1" width="34.247619047619" customWidth="1"/>
    <col min="2" max="2" width="20" customWidth="1"/>
    <col min="3" max="3" width="16.6285714285714" customWidth="1"/>
  </cols>
  <sheetData>
    <row r="1" customHeight="1" spans="1:26">
      <c r="A1" s="1" t="s">
        <v>5287</v>
      </c>
      <c r="B1" s="1" t="s">
        <v>5288</v>
      </c>
      <c r="C1" s="1" t="s">
        <v>5289</v>
      </c>
      <c r="D1" s="1" t="s">
        <v>5290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5" customHeight="1" spans="1:4">
      <c r="A5" s="3" t="s">
        <v>5291</v>
      </c>
      <c r="B5" s="3">
        <v>128.39</v>
      </c>
      <c r="C5" s="3" t="s">
        <v>5292</v>
      </c>
      <c r="D5" s="3" t="s">
        <v>5293</v>
      </c>
    </row>
    <row r="6" customHeight="1" spans="1:4">
      <c r="A6" s="3" t="s">
        <v>5294</v>
      </c>
      <c r="B6" s="3">
        <v>64.94</v>
      </c>
      <c r="C6" s="3" t="s">
        <v>5292</v>
      </c>
      <c r="D6" s="3" t="s">
        <v>5293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900FF"/>
    <outlinePr summaryBelow="0" summaryRight="0"/>
  </sheetPr>
  <dimension ref="A1:R5"/>
  <sheetViews>
    <sheetView workbookViewId="0">
      <selection activeCell="A1" sqref="A1"/>
    </sheetView>
  </sheetViews>
  <sheetFormatPr defaultColWidth="12.6285714285714" defaultRowHeight="15.75" customHeight="1" outlineLevelRow="4"/>
  <cols>
    <col min="3" max="3" width="13.8761904761905" customWidth="1"/>
  </cols>
  <sheetData>
    <row r="1" customHeight="1" spans="1:1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4784</v>
      </c>
      <c r="G1" s="1" t="s">
        <v>4832</v>
      </c>
      <c r="H1" s="1" t="s">
        <v>5295</v>
      </c>
      <c r="I1" s="1" t="s">
        <v>5296</v>
      </c>
      <c r="J1" s="1" t="s">
        <v>5297</v>
      </c>
      <c r="K1" s="1" t="s">
        <v>5298</v>
      </c>
      <c r="L1" s="1" t="s">
        <v>5299</v>
      </c>
      <c r="M1" s="1" t="s">
        <v>5168</v>
      </c>
    </row>
    <row r="3" customHeight="1" spans="16:18">
      <c r="P3" s="95" t="s">
        <v>5300</v>
      </c>
      <c r="Q3" s="97" t="s">
        <v>1772</v>
      </c>
      <c r="R3" s="98" t="s">
        <v>4743</v>
      </c>
    </row>
    <row r="4" customHeight="1" spans="1:18">
      <c r="A4" s="3">
        <v>2017</v>
      </c>
      <c r="B4" s="3" t="s">
        <v>398</v>
      </c>
      <c r="C4" s="3" t="s">
        <v>110</v>
      </c>
      <c r="E4" s="3">
        <v>10</v>
      </c>
      <c r="F4" s="3">
        <v>1</v>
      </c>
      <c r="G4" s="3" t="s">
        <v>4846</v>
      </c>
      <c r="H4" s="3" t="s">
        <v>5301</v>
      </c>
      <c r="K4" s="3">
        <v>1800</v>
      </c>
      <c r="M4" s="64">
        <f>K4*F4</f>
        <v>1800</v>
      </c>
      <c r="P4" s="96"/>
      <c r="Q4" s="99">
        <f>SUM(F4:F21)</f>
        <v>2</v>
      </c>
      <c r="R4" s="100">
        <f>SUM(M4:M28)</f>
        <v>1800</v>
      </c>
    </row>
    <row r="5" customHeight="1" spans="1:6">
      <c r="A5" s="3">
        <v>2013</v>
      </c>
      <c r="B5" s="3" t="s">
        <v>918</v>
      </c>
      <c r="C5" s="3" t="s">
        <v>1815</v>
      </c>
      <c r="D5" s="3" t="s">
        <v>920</v>
      </c>
      <c r="E5" s="3" t="s">
        <v>1742</v>
      </c>
      <c r="F5" s="3">
        <v>1</v>
      </c>
    </row>
  </sheetData>
  <conditionalFormatting sqref="H1">
    <cfRule type="containsText" dxfId="14" priority="1" operator="between" text="YES">
      <formula>NOT(ISERROR(SEARCH("YES",H1)))</formula>
    </cfRule>
  </conditionalFormatting>
  <conditionalFormatting sqref="J1">
    <cfRule type="containsText" dxfId="3" priority="2" operator="between" text="#">
      <formula>NOT(ISERROR(SEARCH("#",J1)))</formula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N42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11">
      <c r="A1" s="1" t="s">
        <v>1</v>
      </c>
      <c r="B1" s="1" t="s">
        <v>2</v>
      </c>
      <c r="C1" s="2" t="s">
        <v>3</v>
      </c>
      <c r="D1" s="1" t="s">
        <v>5</v>
      </c>
      <c r="E1" s="1" t="s">
        <v>6</v>
      </c>
      <c r="F1" s="1" t="s">
        <v>5302</v>
      </c>
      <c r="G1" s="1"/>
      <c r="H1" s="1"/>
      <c r="I1" s="1"/>
      <c r="J1" s="1"/>
      <c r="K1" s="1"/>
    </row>
    <row r="4" customHeight="1" spans="1:3">
      <c r="A4" s="3" t="s">
        <v>5303</v>
      </c>
      <c r="C4" s="1" t="s">
        <v>1969</v>
      </c>
    </row>
    <row r="6" customHeight="1" spans="1:14">
      <c r="A6" s="93">
        <v>2018</v>
      </c>
      <c r="B6" s="93" t="s">
        <v>72</v>
      </c>
      <c r="C6" s="93" t="s">
        <v>1969</v>
      </c>
      <c r="D6" s="93" t="s">
        <v>210</v>
      </c>
      <c r="E6" s="93" t="s">
        <v>40</v>
      </c>
      <c r="F6" s="93">
        <v>130</v>
      </c>
      <c r="I6" s="3">
        <v>2019</v>
      </c>
      <c r="J6" s="3" t="s">
        <v>72</v>
      </c>
      <c r="K6" s="3" t="s">
        <v>1841</v>
      </c>
      <c r="L6" s="3" t="s">
        <v>210</v>
      </c>
      <c r="M6" s="93" t="s">
        <v>40</v>
      </c>
      <c r="N6" s="3">
        <v>250</v>
      </c>
    </row>
    <row r="7" customHeight="1" spans="1:14">
      <c r="A7" s="93">
        <v>2018</v>
      </c>
      <c r="B7" s="93" t="s">
        <v>72</v>
      </c>
      <c r="C7" s="93" t="s">
        <v>1969</v>
      </c>
      <c r="D7" s="93" t="s">
        <v>210</v>
      </c>
      <c r="E7" s="93" t="s">
        <v>14</v>
      </c>
      <c r="F7" s="93">
        <v>35</v>
      </c>
      <c r="I7" s="3">
        <v>2019</v>
      </c>
      <c r="J7" s="3" t="s">
        <v>72</v>
      </c>
      <c r="K7" s="3" t="s">
        <v>1841</v>
      </c>
      <c r="L7" s="3" t="s">
        <v>210</v>
      </c>
      <c r="M7" s="93" t="s">
        <v>14</v>
      </c>
      <c r="N7" s="3">
        <v>70</v>
      </c>
    </row>
    <row r="8" customHeight="1" spans="1:14">
      <c r="A8" s="93">
        <v>2018</v>
      </c>
      <c r="B8" s="93" t="s">
        <v>72</v>
      </c>
      <c r="C8" s="93" t="s">
        <v>1969</v>
      </c>
      <c r="D8" s="93" t="s">
        <v>210</v>
      </c>
      <c r="E8" s="93" t="s">
        <v>548</v>
      </c>
      <c r="F8" s="93">
        <v>90</v>
      </c>
      <c r="I8" s="3">
        <v>2019</v>
      </c>
      <c r="J8" s="3" t="s">
        <v>72</v>
      </c>
      <c r="K8" s="3" t="s">
        <v>1841</v>
      </c>
      <c r="L8" s="3" t="s">
        <v>210</v>
      </c>
      <c r="M8" s="93" t="s">
        <v>548</v>
      </c>
      <c r="N8" s="3">
        <v>120</v>
      </c>
    </row>
    <row r="9" customHeight="1" spans="1:14">
      <c r="A9" s="93">
        <v>2018</v>
      </c>
      <c r="B9" s="93" t="s">
        <v>72</v>
      </c>
      <c r="C9" s="93" t="s">
        <v>1969</v>
      </c>
      <c r="D9" s="93" t="s">
        <v>210</v>
      </c>
      <c r="E9" s="93" t="s">
        <v>1140</v>
      </c>
      <c r="F9" s="93">
        <v>60</v>
      </c>
      <c r="I9" s="3">
        <v>2019</v>
      </c>
      <c r="J9" s="3" t="s">
        <v>72</v>
      </c>
      <c r="K9" s="3" t="s">
        <v>1841</v>
      </c>
      <c r="L9" s="3" t="s">
        <v>210</v>
      </c>
      <c r="M9" s="93" t="s">
        <v>1140</v>
      </c>
      <c r="N9" s="3">
        <v>80</v>
      </c>
    </row>
    <row r="10" customHeight="1" spans="1:14">
      <c r="A10" s="93">
        <v>2018</v>
      </c>
      <c r="B10" s="93" t="s">
        <v>72</v>
      </c>
      <c r="C10" s="93" t="s">
        <v>1969</v>
      </c>
      <c r="D10" s="93" t="s">
        <v>210</v>
      </c>
      <c r="E10" s="93" t="s">
        <v>281</v>
      </c>
      <c r="F10" s="93">
        <v>80</v>
      </c>
      <c r="I10" s="3">
        <v>2019</v>
      </c>
      <c r="J10" s="3" t="s">
        <v>72</v>
      </c>
      <c r="K10" s="3" t="s">
        <v>1841</v>
      </c>
      <c r="L10" s="3" t="s">
        <v>210</v>
      </c>
      <c r="M10" s="93" t="s">
        <v>281</v>
      </c>
      <c r="N10" s="3">
        <v>180</v>
      </c>
    </row>
    <row r="11" customHeight="1" spans="1:14">
      <c r="A11" s="93">
        <v>2018</v>
      </c>
      <c r="B11" s="93" t="s">
        <v>72</v>
      </c>
      <c r="C11" s="93" t="s">
        <v>1969</v>
      </c>
      <c r="D11" s="93" t="s">
        <v>210</v>
      </c>
      <c r="E11" s="93" t="s">
        <v>277</v>
      </c>
      <c r="F11" s="93">
        <v>40</v>
      </c>
      <c r="I11" s="3">
        <v>2019</v>
      </c>
      <c r="J11" s="3" t="s">
        <v>72</v>
      </c>
      <c r="K11" s="3" t="s">
        <v>1841</v>
      </c>
      <c r="L11" s="3" t="s">
        <v>210</v>
      </c>
      <c r="M11" s="93" t="s">
        <v>277</v>
      </c>
      <c r="N11" s="3">
        <v>75</v>
      </c>
    </row>
    <row r="12" customHeight="1" spans="1:14">
      <c r="A12" s="93">
        <v>2018</v>
      </c>
      <c r="B12" s="93" t="s">
        <v>72</v>
      </c>
      <c r="C12" s="93" t="s">
        <v>1969</v>
      </c>
      <c r="D12" s="93" t="s">
        <v>210</v>
      </c>
      <c r="E12" s="93" t="s">
        <v>146</v>
      </c>
      <c r="F12" s="93">
        <v>30</v>
      </c>
      <c r="I12" s="3">
        <v>2019</v>
      </c>
      <c r="J12" s="3" t="s">
        <v>72</v>
      </c>
      <c r="K12" s="3" t="s">
        <v>1841</v>
      </c>
      <c r="L12" s="3" t="s">
        <v>210</v>
      </c>
      <c r="M12" s="93" t="s">
        <v>146</v>
      </c>
      <c r="N12" s="3">
        <v>50</v>
      </c>
    </row>
    <row r="14" customHeight="1" spans="1:3">
      <c r="A14" s="3">
        <v>2018</v>
      </c>
      <c r="B14" s="3" t="s">
        <v>148</v>
      </c>
      <c r="C14" s="3" t="s">
        <v>1969</v>
      </c>
    </row>
    <row r="15" customHeight="1" spans="2:3">
      <c r="B15" s="3" t="s">
        <v>148</v>
      </c>
      <c r="C15" s="3" t="s">
        <v>1969</v>
      </c>
    </row>
    <row r="16" customHeight="1" spans="2:3">
      <c r="B16" s="3" t="s">
        <v>148</v>
      </c>
      <c r="C16" s="3" t="s">
        <v>1969</v>
      </c>
    </row>
    <row r="17" customHeight="1" spans="2:3">
      <c r="B17" s="3" t="s">
        <v>148</v>
      </c>
      <c r="C17" s="3" t="s">
        <v>1969</v>
      </c>
    </row>
    <row r="18" customHeight="1" spans="2:3">
      <c r="B18" s="3" t="s">
        <v>148</v>
      </c>
      <c r="C18" s="3" t="s">
        <v>1969</v>
      </c>
    </row>
    <row r="19" customHeight="1" spans="2:3">
      <c r="B19" s="3" t="s">
        <v>148</v>
      </c>
      <c r="C19" s="3" t="s">
        <v>1969</v>
      </c>
    </row>
    <row r="20" customHeight="1" spans="2:3">
      <c r="B20" s="3" t="s">
        <v>148</v>
      </c>
      <c r="C20" s="3" t="s">
        <v>1969</v>
      </c>
    </row>
    <row r="22" customHeight="1" spans="3:3">
      <c r="C22" s="1" t="s">
        <v>1778</v>
      </c>
    </row>
    <row r="25" customHeight="1" spans="1:6">
      <c r="A25" s="94">
        <v>2019</v>
      </c>
      <c r="B25" s="94" t="s">
        <v>72</v>
      </c>
      <c r="C25" s="94" t="s">
        <v>1778</v>
      </c>
      <c r="D25" s="94" t="s">
        <v>210</v>
      </c>
      <c r="E25" s="94" t="s">
        <v>40</v>
      </c>
      <c r="F25" s="94">
        <v>200</v>
      </c>
    </row>
    <row r="26" customHeight="1" spans="1:6">
      <c r="A26" s="94">
        <v>2019</v>
      </c>
      <c r="B26" s="94" t="s">
        <v>72</v>
      </c>
      <c r="C26" s="94" t="s">
        <v>1778</v>
      </c>
      <c r="D26" s="94" t="s">
        <v>210</v>
      </c>
      <c r="E26" s="94" t="s">
        <v>14</v>
      </c>
      <c r="F26" s="94">
        <v>65</v>
      </c>
    </row>
    <row r="27" customHeight="1" spans="1:6">
      <c r="A27" s="94">
        <v>2019</v>
      </c>
      <c r="B27" s="94" t="s">
        <v>72</v>
      </c>
      <c r="C27" s="94" t="s">
        <v>1778</v>
      </c>
      <c r="D27" s="94" t="s">
        <v>210</v>
      </c>
      <c r="E27" s="94" t="s">
        <v>548</v>
      </c>
      <c r="F27" s="94">
        <v>120</v>
      </c>
    </row>
    <row r="28" customHeight="1" spans="1:6">
      <c r="A28" s="94">
        <v>2019</v>
      </c>
      <c r="B28" s="94" t="s">
        <v>72</v>
      </c>
      <c r="C28" s="94" t="s">
        <v>1778</v>
      </c>
      <c r="D28" s="94" t="s">
        <v>210</v>
      </c>
      <c r="E28" s="94" t="s">
        <v>1140</v>
      </c>
      <c r="F28" s="94">
        <v>70</v>
      </c>
    </row>
    <row r="29" customHeight="1" spans="1:6">
      <c r="A29" s="94">
        <v>2019</v>
      </c>
      <c r="B29" s="94" t="s">
        <v>72</v>
      </c>
      <c r="C29" s="94" t="s">
        <v>1778</v>
      </c>
      <c r="D29" s="94" t="s">
        <v>210</v>
      </c>
      <c r="E29" s="94" t="s">
        <v>281</v>
      </c>
      <c r="F29" s="94">
        <v>130</v>
      </c>
    </row>
    <row r="30" customHeight="1" spans="1:6">
      <c r="A30" s="94">
        <v>2019</v>
      </c>
      <c r="B30" s="94" t="s">
        <v>72</v>
      </c>
      <c r="C30" s="94" t="s">
        <v>1778</v>
      </c>
      <c r="D30" s="94" t="s">
        <v>210</v>
      </c>
      <c r="E30" s="94" t="s">
        <v>277</v>
      </c>
      <c r="F30" s="94">
        <v>95</v>
      </c>
    </row>
    <row r="31" customHeight="1" spans="1:6">
      <c r="A31" s="94">
        <v>2019</v>
      </c>
      <c r="B31" s="94" t="s">
        <v>72</v>
      </c>
      <c r="C31" s="94" t="s">
        <v>1778</v>
      </c>
      <c r="D31" s="94" t="s">
        <v>210</v>
      </c>
      <c r="E31" s="94" t="s">
        <v>146</v>
      </c>
      <c r="F31" s="94">
        <v>50</v>
      </c>
    </row>
    <row r="32" customHeight="1" spans="1:6">
      <c r="A32" s="94">
        <v>2019</v>
      </c>
      <c r="B32" s="94" t="s">
        <v>68</v>
      </c>
      <c r="C32" s="94" t="s">
        <v>1778</v>
      </c>
      <c r="D32" s="94" t="s">
        <v>210</v>
      </c>
      <c r="E32" s="94" t="s">
        <v>40</v>
      </c>
      <c r="F32" s="94">
        <v>50</v>
      </c>
    </row>
    <row r="33" customHeight="1" spans="1:6">
      <c r="A33" s="94">
        <v>2019</v>
      </c>
      <c r="B33" s="94" t="s">
        <v>68</v>
      </c>
      <c r="C33" s="94" t="s">
        <v>1778</v>
      </c>
      <c r="D33" s="94" t="s">
        <v>210</v>
      </c>
      <c r="E33" s="94" t="s">
        <v>14</v>
      </c>
      <c r="F33" s="94">
        <v>30</v>
      </c>
    </row>
    <row r="34" customHeight="1" spans="1:6">
      <c r="A34" s="94">
        <v>2019</v>
      </c>
      <c r="B34" s="94" t="s">
        <v>68</v>
      </c>
      <c r="C34" s="94" t="s">
        <v>1778</v>
      </c>
      <c r="D34" s="94" t="s">
        <v>210</v>
      </c>
      <c r="E34" s="94" t="s">
        <v>548</v>
      </c>
      <c r="F34" s="94">
        <v>30</v>
      </c>
    </row>
    <row r="35" customHeight="1" spans="1:6">
      <c r="A35" s="94">
        <v>2019</v>
      </c>
      <c r="B35" s="94" t="s">
        <v>68</v>
      </c>
      <c r="C35" s="94" t="s">
        <v>1778</v>
      </c>
      <c r="D35" s="94" t="s">
        <v>210</v>
      </c>
      <c r="E35" s="94" t="s">
        <v>1140</v>
      </c>
      <c r="F35" s="94">
        <v>25</v>
      </c>
    </row>
    <row r="36" customHeight="1" spans="1:6">
      <c r="A36" s="94">
        <v>2019</v>
      </c>
      <c r="B36" s="94" t="s">
        <v>68</v>
      </c>
      <c r="C36" s="94" t="s">
        <v>1778</v>
      </c>
      <c r="D36" s="94" t="s">
        <v>210</v>
      </c>
      <c r="E36" s="94" t="s">
        <v>281</v>
      </c>
      <c r="F36" s="94">
        <v>50</v>
      </c>
    </row>
    <row r="37" customHeight="1" spans="1:6">
      <c r="A37" s="94">
        <v>2019</v>
      </c>
      <c r="B37" s="94" t="s">
        <v>68</v>
      </c>
      <c r="C37" s="94" t="s">
        <v>1778</v>
      </c>
      <c r="D37" s="94" t="s">
        <v>210</v>
      </c>
      <c r="E37" s="94" t="s">
        <v>277</v>
      </c>
      <c r="F37" s="94">
        <v>30</v>
      </c>
    </row>
    <row r="38" customHeight="1" spans="1:6">
      <c r="A38" s="94">
        <v>2019</v>
      </c>
      <c r="B38" s="94" t="s">
        <v>68</v>
      </c>
      <c r="C38" s="94" t="s">
        <v>1778</v>
      </c>
      <c r="D38" s="94" t="s">
        <v>210</v>
      </c>
      <c r="E38" s="94" t="s">
        <v>146</v>
      </c>
      <c r="F38" s="94">
        <v>20</v>
      </c>
    </row>
    <row r="39" customHeight="1" spans="1:6">
      <c r="A39" s="3">
        <v>2019</v>
      </c>
      <c r="B39" s="3" t="s">
        <v>398</v>
      </c>
      <c r="C39" s="3" t="s">
        <v>5304</v>
      </c>
      <c r="D39" s="3" t="s">
        <v>210</v>
      </c>
      <c r="E39" s="3" t="s">
        <v>40</v>
      </c>
      <c r="F39" s="3">
        <v>60</v>
      </c>
    </row>
    <row r="40" customHeight="1" spans="1:6">
      <c r="A40" s="3">
        <v>2019</v>
      </c>
      <c r="B40" s="3" t="s">
        <v>24</v>
      </c>
      <c r="C40" s="3" t="s">
        <v>2251</v>
      </c>
      <c r="D40" s="3" t="s">
        <v>2080</v>
      </c>
      <c r="E40" s="3" t="s">
        <v>40</v>
      </c>
      <c r="F40" s="3">
        <v>27</v>
      </c>
    </row>
    <row r="41" customHeight="1" spans="1:6">
      <c r="A41" s="3">
        <v>2019</v>
      </c>
      <c r="B41" s="3" t="s">
        <v>398</v>
      </c>
      <c r="C41" s="3" t="s">
        <v>5305</v>
      </c>
      <c r="D41" s="3" t="s">
        <v>210</v>
      </c>
      <c r="E41" s="3" t="s">
        <v>14</v>
      </c>
      <c r="F41" s="3">
        <v>15</v>
      </c>
    </row>
    <row r="42" customHeight="1" spans="1:6">
      <c r="A42" s="3">
        <v>2019</v>
      </c>
      <c r="B42" s="3" t="s">
        <v>398</v>
      </c>
      <c r="C42" s="3" t="s">
        <v>5305</v>
      </c>
      <c r="D42" s="3" t="s">
        <v>210</v>
      </c>
      <c r="E42" s="3" t="s">
        <v>548</v>
      </c>
      <c r="F42" s="3">
        <v>35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900FF"/>
    <outlinePr summaryBelow="0" summaryRight="0"/>
  </sheetPr>
  <dimension ref="A1:AA174"/>
  <sheetViews>
    <sheetView workbookViewId="0">
      <selection activeCell="A1" sqref="A1"/>
    </sheetView>
  </sheetViews>
  <sheetFormatPr defaultColWidth="12.6285714285714" defaultRowHeight="15.75" customHeight="1"/>
  <cols>
    <col min="7" max="7" width="15" customWidth="1"/>
    <col min="8" max="9" width="19.247619047619" customWidth="1"/>
  </cols>
  <sheetData>
    <row r="1" customHeight="1" spans="1:27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4784</v>
      </c>
      <c r="G1" s="1" t="s">
        <v>4832</v>
      </c>
      <c r="H1" s="27">
        <v>0.8</v>
      </c>
      <c r="I1" s="1" t="s">
        <v>5051</v>
      </c>
      <c r="J1" s="1" t="s">
        <v>5306</v>
      </c>
      <c r="K1" s="1" t="s">
        <v>5307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3" customHeight="1" spans="1:15">
      <c r="A3" s="59">
        <v>2019</v>
      </c>
      <c r="B3" s="59" t="s">
        <v>72</v>
      </c>
      <c r="C3" s="59" t="s">
        <v>2251</v>
      </c>
      <c r="D3" s="59" t="s">
        <v>2080</v>
      </c>
      <c r="E3" s="59">
        <v>10</v>
      </c>
      <c r="F3" s="3">
        <v>1</v>
      </c>
      <c r="G3" s="3" t="s">
        <v>4834</v>
      </c>
      <c r="H3" s="3">
        <f t="shared" ref="H3:H21" si="0">I3*0.8</f>
        <v>20.8</v>
      </c>
      <c r="I3" s="3">
        <v>26</v>
      </c>
      <c r="J3" s="6">
        <f t="shared" ref="J3:J22" si="1">H3*F3</f>
        <v>20.8</v>
      </c>
      <c r="K3" s="3">
        <v>36</v>
      </c>
      <c r="M3" s="11" t="s">
        <v>1773</v>
      </c>
      <c r="N3" s="89"/>
      <c r="O3" s="12" t="s">
        <v>1772</v>
      </c>
    </row>
    <row r="4" customHeight="1" spans="1:15">
      <c r="A4" s="59">
        <v>2019</v>
      </c>
      <c r="B4" s="59" t="s">
        <v>72</v>
      </c>
      <c r="C4" s="59" t="s">
        <v>658</v>
      </c>
      <c r="D4" s="60"/>
      <c r="E4" s="59">
        <v>10</v>
      </c>
      <c r="F4" s="3">
        <v>1</v>
      </c>
      <c r="G4" s="3" t="s">
        <v>4834</v>
      </c>
      <c r="H4" s="3">
        <f t="shared" si="0"/>
        <v>28.8</v>
      </c>
      <c r="I4" s="3">
        <v>36</v>
      </c>
      <c r="J4" s="6">
        <f t="shared" si="1"/>
        <v>28.8</v>
      </c>
      <c r="K4" s="3">
        <v>53</v>
      </c>
      <c r="M4" s="13"/>
      <c r="N4" s="23"/>
      <c r="O4" s="14"/>
    </row>
    <row r="5" customHeight="1" spans="1:15">
      <c r="A5" s="66">
        <v>2019</v>
      </c>
      <c r="B5" s="66" t="s">
        <v>68</v>
      </c>
      <c r="C5" s="66" t="s">
        <v>658</v>
      </c>
      <c r="D5" s="66" t="s">
        <v>5308</v>
      </c>
      <c r="E5" s="66">
        <v>10</v>
      </c>
      <c r="F5" s="3">
        <v>1</v>
      </c>
      <c r="G5" s="3" t="s">
        <v>4834</v>
      </c>
      <c r="H5" s="3">
        <f t="shared" si="0"/>
        <v>28</v>
      </c>
      <c r="I5" s="3">
        <v>35</v>
      </c>
      <c r="J5" s="6">
        <f t="shared" si="1"/>
        <v>28</v>
      </c>
      <c r="K5" s="3">
        <v>65</v>
      </c>
      <c r="M5" s="90">
        <f>SUM(J3:J94,J165:J169)</f>
        <v>13297.2</v>
      </c>
      <c r="N5" s="25"/>
      <c r="O5" s="36">
        <f>SUM(F3:F168)</f>
        <v>186</v>
      </c>
    </row>
    <row r="6" customHeight="1" spans="1:11">
      <c r="A6" s="66">
        <v>2019</v>
      </c>
      <c r="B6" s="66" t="s">
        <v>68</v>
      </c>
      <c r="C6" s="66" t="s">
        <v>658</v>
      </c>
      <c r="D6" s="88"/>
      <c r="E6" s="66">
        <v>10</v>
      </c>
      <c r="F6" s="3">
        <v>2</v>
      </c>
      <c r="G6" s="3" t="s">
        <v>4834</v>
      </c>
      <c r="H6" s="3">
        <f t="shared" si="0"/>
        <v>12.8</v>
      </c>
      <c r="I6" s="3">
        <v>16</v>
      </c>
      <c r="J6" s="6">
        <f t="shared" si="1"/>
        <v>25.6</v>
      </c>
      <c r="K6" s="3">
        <v>22</v>
      </c>
    </row>
    <row r="7" customHeight="1" spans="1:11">
      <c r="A7" s="66">
        <v>2019</v>
      </c>
      <c r="B7" s="66" t="s">
        <v>72</v>
      </c>
      <c r="C7" s="66" t="s">
        <v>658</v>
      </c>
      <c r="D7" s="66" t="s">
        <v>2608</v>
      </c>
      <c r="E7" s="66">
        <v>10</v>
      </c>
      <c r="F7" s="3">
        <v>1</v>
      </c>
      <c r="G7" s="3" t="s">
        <v>4834</v>
      </c>
      <c r="H7" s="3">
        <f t="shared" si="0"/>
        <v>128</v>
      </c>
      <c r="I7" s="3">
        <v>160</v>
      </c>
      <c r="J7" s="6">
        <f t="shared" si="1"/>
        <v>128</v>
      </c>
      <c r="K7" s="3">
        <v>200</v>
      </c>
    </row>
    <row r="8" customHeight="1" spans="1:11">
      <c r="A8" s="66">
        <v>2017</v>
      </c>
      <c r="B8" s="66" t="s">
        <v>1988</v>
      </c>
      <c r="C8" s="66" t="s">
        <v>1815</v>
      </c>
      <c r="D8" s="88"/>
      <c r="E8" s="66">
        <v>9</v>
      </c>
      <c r="F8" s="3">
        <v>1</v>
      </c>
      <c r="G8" s="3" t="s">
        <v>4834</v>
      </c>
      <c r="H8" s="3">
        <f t="shared" si="0"/>
        <v>10.4</v>
      </c>
      <c r="I8" s="3">
        <v>13</v>
      </c>
      <c r="J8" s="6">
        <f t="shared" si="1"/>
        <v>10.4</v>
      </c>
      <c r="K8" s="3">
        <v>16</v>
      </c>
    </row>
    <row r="9" customHeight="1" spans="1:11">
      <c r="A9" s="66">
        <v>2019</v>
      </c>
      <c r="B9" s="66" t="s">
        <v>68</v>
      </c>
      <c r="C9" s="66" t="s">
        <v>1815</v>
      </c>
      <c r="D9" s="66" t="s">
        <v>5309</v>
      </c>
      <c r="E9" s="66">
        <v>9</v>
      </c>
      <c r="F9" s="3">
        <v>1</v>
      </c>
      <c r="G9" s="3" t="s">
        <v>4834</v>
      </c>
      <c r="H9" s="3">
        <f t="shared" si="0"/>
        <v>8</v>
      </c>
      <c r="I9" s="3">
        <v>10</v>
      </c>
      <c r="J9" s="6">
        <f t="shared" si="1"/>
        <v>8</v>
      </c>
      <c r="K9" s="3">
        <v>10</v>
      </c>
    </row>
    <row r="10" customHeight="1" spans="1:11">
      <c r="A10" s="59">
        <v>2019</v>
      </c>
      <c r="B10" s="59" t="s">
        <v>153</v>
      </c>
      <c r="C10" s="59" t="s">
        <v>1815</v>
      </c>
      <c r="D10" s="60"/>
      <c r="E10" s="59">
        <v>9</v>
      </c>
      <c r="F10" s="3">
        <v>1</v>
      </c>
      <c r="G10" s="3" t="s">
        <v>4834</v>
      </c>
      <c r="H10" s="3">
        <f t="shared" si="0"/>
        <v>14.4</v>
      </c>
      <c r="I10" s="3">
        <v>18</v>
      </c>
      <c r="J10" s="6">
        <f t="shared" si="1"/>
        <v>14.4</v>
      </c>
      <c r="K10" s="3">
        <v>18</v>
      </c>
    </row>
    <row r="11" customHeight="1" spans="1:11">
      <c r="A11" s="59">
        <v>2019</v>
      </c>
      <c r="B11" s="59" t="s">
        <v>398</v>
      </c>
      <c r="C11" s="59" t="s">
        <v>1815</v>
      </c>
      <c r="D11" s="59" t="s">
        <v>2387</v>
      </c>
      <c r="E11" s="59">
        <v>10</v>
      </c>
      <c r="F11" s="3">
        <v>1</v>
      </c>
      <c r="G11" s="3" t="s">
        <v>4834</v>
      </c>
      <c r="H11" s="3">
        <f t="shared" si="0"/>
        <v>25.6</v>
      </c>
      <c r="I11" s="3">
        <v>32</v>
      </c>
      <c r="J11" s="6">
        <f t="shared" si="1"/>
        <v>25.6</v>
      </c>
      <c r="K11" s="3">
        <v>46</v>
      </c>
    </row>
    <row r="12" customHeight="1" spans="1:11">
      <c r="A12" s="66">
        <v>2019</v>
      </c>
      <c r="B12" s="66" t="s">
        <v>398</v>
      </c>
      <c r="C12" s="66" t="s">
        <v>1815</v>
      </c>
      <c r="D12" s="66" t="s">
        <v>5310</v>
      </c>
      <c r="E12" s="66">
        <v>10</v>
      </c>
      <c r="F12" s="3">
        <v>1</v>
      </c>
      <c r="G12" s="3" t="s">
        <v>4834</v>
      </c>
      <c r="H12" s="3">
        <f t="shared" si="0"/>
        <v>21.6</v>
      </c>
      <c r="I12" s="3">
        <v>27</v>
      </c>
      <c r="J12" s="6">
        <f t="shared" si="1"/>
        <v>21.6</v>
      </c>
      <c r="K12" s="3">
        <v>46</v>
      </c>
    </row>
    <row r="13" customHeight="1" spans="1:11">
      <c r="A13" s="59">
        <v>2019</v>
      </c>
      <c r="B13" s="59" t="s">
        <v>68</v>
      </c>
      <c r="C13" s="59" t="s">
        <v>1815</v>
      </c>
      <c r="D13" s="60"/>
      <c r="E13" s="59">
        <v>10</v>
      </c>
      <c r="F13" s="3">
        <v>2</v>
      </c>
      <c r="G13" s="3" t="s">
        <v>4834</v>
      </c>
      <c r="H13" s="3">
        <f t="shared" si="0"/>
        <v>16</v>
      </c>
      <c r="I13" s="3">
        <v>20</v>
      </c>
      <c r="J13" s="6">
        <f t="shared" si="1"/>
        <v>32</v>
      </c>
      <c r="K13" s="3">
        <v>23</v>
      </c>
    </row>
    <row r="14" customHeight="1" spans="1:11">
      <c r="A14" s="59">
        <v>2018</v>
      </c>
      <c r="B14" s="59" t="s">
        <v>5311</v>
      </c>
      <c r="C14" s="324" t="s">
        <v>2264</v>
      </c>
      <c r="D14" s="60"/>
      <c r="E14" s="59">
        <v>10</v>
      </c>
      <c r="F14" s="3">
        <v>3</v>
      </c>
      <c r="G14" s="3" t="s">
        <v>4834</v>
      </c>
      <c r="H14" s="3">
        <f t="shared" si="0"/>
        <v>28</v>
      </c>
      <c r="I14" s="3">
        <v>35</v>
      </c>
      <c r="J14" s="6">
        <f t="shared" si="1"/>
        <v>84</v>
      </c>
      <c r="K14" s="3">
        <v>44</v>
      </c>
    </row>
    <row r="15" customHeight="1" spans="1:11">
      <c r="A15" s="66">
        <v>2019</v>
      </c>
      <c r="B15" s="66" t="s">
        <v>148</v>
      </c>
      <c r="C15" s="66" t="s">
        <v>2264</v>
      </c>
      <c r="D15" s="88"/>
      <c r="E15" s="66">
        <v>10</v>
      </c>
      <c r="F15" s="3">
        <v>6</v>
      </c>
      <c r="G15" s="3" t="s">
        <v>4834</v>
      </c>
      <c r="H15" s="3">
        <f t="shared" si="0"/>
        <v>20</v>
      </c>
      <c r="I15" s="3">
        <v>25</v>
      </c>
      <c r="J15" s="6">
        <f t="shared" si="1"/>
        <v>120</v>
      </c>
      <c r="K15" s="3">
        <v>35</v>
      </c>
    </row>
    <row r="16" customHeight="1" spans="1:11">
      <c r="A16" s="59">
        <v>2019</v>
      </c>
      <c r="B16" s="59" t="s">
        <v>5312</v>
      </c>
      <c r="C16" s="59" t="s">
        <v>180</v>
      </c>
      <c r="D16" s="59" t="s">
        <v>72</v>
      </c>
      <c r="E16" s="59">
        <v>10</v>
      </c>
      <c r="F16" s="3">
        <v>2</v>
      </c>
      <c r="G16" s="3" t="s">
        <v>5176</v>
      </c>
      <c r="H16" s="3">
        <f t="shared" si="0"/>
        <v>80</v>
      </c>
      <c r="I16" s="3">
        <v>100</v>
      </c>
      <c r="J16" s="6">
        <f t="shared" si="1"/>
        <v>160</v>
      </c>
      <c r="K16" s="3">
        <v>150</v>
      </c>
    </row>
    <row r="17" customHeight="1" spans="1:11">
      <c r="A17" s="59">
        <v>2011</v>
      </c>
      <c r="B17" s="59" t="s">
        <v>166</v>
      </c>
      <c r="C17" s="59" t="s">
        <v>5313</v>
      </c>
      <c r="D17" s="59"/>
      <c r="E17" s="59">
        <v>9</v>
      </c>
      <c r="F17" s="3">
        <v>2</v>
      </c>
      <c r="G17" s="3" t="s">
        <v>5176</v>
      </c>
      <c r="H17" s="3">
        <f t="shared" si="0"/>
        <v>16</v>
      </c>
      <c r="I17" s="3">
        <v>20</v>
      </c>
      <c r="J17" s="6">
        <f t="shared" si="1"/>
        <v>32</v>
      </c>
      <c r="K17" s="3">
        <v>25</v>
      </c>
    </row>
    <row r="18" customHeight="1" spans="1:11">
      <c r="A18" s="59">
        <v>2018</v>
      </c>
      <c r="B18" s="59" t="s">
        <v>5314</v>
      </c>
      <c r="C18" s="59" t="s">
        <v>5315</v>
      </c>
      <c r="D18" s="60"/>
      <c r="E18" s="59">
        <v>9</v>
      </c>
      <c r="F18" s="3">
        <v>1</v>
      </c>
      <c r="G18" s="3" t="s">
        <v>5176</v>
      </c>
      <c r="H18" s="3">
        <f t="shared" si="0"/>
        <v>48</v>
      </c>
      <c r="I18" s="3">
        <v>60</v>
      </c>
      <c r="J18" s="6">
        <f t="shared" si="1"/>
        <v>48</v>
      </c>
      <c r="K18" s="3">
        <v>60</v>
      </c>
    </row>
    <row r="19" customHeight="1" spans="1:11">
      <c r="A19" s="3">
        <v>2020</v>
      </c>
      <c r="B19" s="3" t="s">
        <v>5316</v>
      </c>
      <c r="C19" s="3" t="s">
        <v>304</v>
      </c>
      <c r="D19" s="3" t="s">
        <v>5317</v>
      </c>
      <c r="E19" s="3">
        <v>9</v>
      </c>
      <c r="F19" s="3">
        <v>1</v>
      </c>
      <c r="G19" s="3" t="s">
        <v>5176</v>
      </c>
      <c r="H19" s="3">
        <f t="shared" si="0"/>
        <v>720</v>
      </c>
      <c r="I19" s="3">
        <v>900</v>
      </c>
      <c r="J19" s="6">
        <f t="shared" si="1"/>
        <v>720</v>
      </c>
      <c r="K19" s="3">
        <v>900</v>
      </c>
    </row>
    <row r="20" customHeight="1" spans="1:11">
      <c r="A20" s="3">
        <v>2020</v>
      </c>
      <c r="B20" s="3" t="s">
        <v>5318</v>
      </c>
      <c r="C20" s="3" t="s">
        <v>5319</v>
      </c>
      <c r="D20" s="3" t="s">
        <v>5320</v>
      </c>
      <c r="E20" s="3">
        <v>10</v>
      </c>
      <c r="F20" s="3">
        <v>1</v>
      </c>
      <c r="G20" s="3" t="s">
        <v>5176</v>
      </c>
      <c r="H20" s="3">
        <f t="shared" si="0"/>
        <v>960</v>
      </c>
      <c r="I20" s="3">
        <v>1200</v>
      </c>
      <c r="J20" s="6">
        <f t="shared" si="1"/>
        <v>960</v>
      </c>
      <c r="K20" s="3">
        <v>1200</v>
      </c>
    </row>
    <row r="21" customHeight="1" spans="1:11">
      <c r="A21" s="66">
        <v>2017</v>
      </c>
      <c r="B21" s="66" t="s">
        <v>4931</v>
      </c>
      <c r="C21" s="66" t="s">
        <v>5321</v>
      </c>
      <c r="D21" s="66" t="s">
        <v>5322</v>
      </c>
      <c r="E21" s="66">
        <v>10</v>
      </c>
      <c r="F21" s="3">
        <v>1</v>
      </c>
      <c r="G21" s="3" t="s">
        <v>4769</v>
      </c>
      <c r="H21" s="3">
        <f t="shared" si="0"/>
        <v>32</v>
      </c>
      <c r="I21" s="3">
        <v>40</v>
      </c>
      <c r="J21" s="6">
        <f t="shared" si="1"/>
        <v>32</v>
      </c>
      <c r="K21" s="3">
        <v>50</v>
      </c>
    </row>
    <row r="22" customHeight="1" spans="1:10">
      <c r="A22" s="66">
        <v>1999</v>
      </c>
      <c r="B22" s="66" t="s">
        <v>5323</v>
      </c>
      <c r="C22" s="66" t="s">
        <v>5324</v>
      </c>
      <c r="D22" s="66" t="s">
        <v>5325</v>
      </c>
      <c r="E22" s="66">
        <v>8</v>
      </c>
      <c r="F22" s="3">
        <v>1</v>
      </c>
      <c r="G22" s="3" t="s">
        <v>5323</v>
      </c>
      <c r="H22" s="3">
        <v>20</v>
      </c>
      <c r="J22" s="6">
        <f t="shared" si="1"/>
        <v>20</v>
      </c>
    </row>
    <row r="23" customHeight="1" spans="1:10">
      <c r="A23" s="66">
        <v>1999</v>
      </c>
      <c r="B23" s="66" t="s">
        <v>3833</v>
      </c>
      <c r="C23" s="66" t="s">
        <v>5326</v>
      </c>
      <c r="D23" s="66" t="s">
        <v>3962</v>
      </c>
      <c r="E23" s="66">
        <v>6</v>
      </c>
      <c r="F23" s="3">
        <v>1</v>
      </c>
      <c r="G23" s="3" t="s">
        <v>5323</v>
      </c>
      <c r="H23" s="3">
        <v>75</v>
      </c>
      <c r="J23" s="3">
        <v>110</v>
      </c>
    </row>
    <row r="24" customHeight="1" spans="1:10">
      <c r="A24" s="66">
        <v>2020</v>
      </c>
      <c r="B24" s="66" t="s">
        <v>5327</v>
      </c>
      <c r="C24" s="66" t="s">
        <v>5328</v>
      </c>
      <c r="D24" s="66" t="s">
        <v>5329</v>
      </c>
      <c r="E24" s="66">
        <v>9</v>
      </c>
      <c r="F24" s="3">
        <v>1</v>
      </c>
      <c r="G24" s="3" t="s">
        <v>5323</v>
      </c>
      <c r="H24" s="3">
        <v>220</v>
      </c>
      <c r="J24" s="6">
        <f>H24*F24</f>
        <v>220</v>
      </c>
    </row>
    <row r="25" customHeight="1" spans="1:8">
      <c r="A25" s="66">
        <v>2020</v>
      </c>
      <c r="B25" s="66" t="s">
        <v>5327</v>
      </c>
      <c r="C25" s="66" t="s">
        <v>5330</v>
      </c>
      <c r="D25" s="66" t="s">
        <v>5331</v>
      </c>
      <c r="E25" s="66">
        <v>10</v>
      </c>
      <c r="F25" s="3">
        <v>1</v>
      </c>
      <c r="G25" s="3" t="s">
        <v>5323</v>
      </c>
      <c r="H25" s="3">
        <v>350</v>
      </c>
    </row>
    <row r="26" customHeight="1" spans="1:8">
      <c r="A26" s="66">
        <v>1999</v>
      </c>
      <c r="B26" s="66" t="s">
        <v>5327</v>
      </c>
      <c r="C26" s="66" t="s">
        <v>5330</v>
      </c>
      <c r="D26" s="66" t="s">
        <v>5332</v>
      </c>
      <c r="E26" s="66">
        <v>9</v>
      </c>
      <c r="F26" s="3">
        <v>1</v>
      </c>
      <c r="G26" s="3" t="s">
        <v>5323</v>
      </c>
      <c r="H26" s="3">
        <v>800</v>
      </c>
    </row>
    <row r="27" customHeight="1" spans="1:8">
      <c r="A27" s="66">
        <v>2007</v>
      </c>
      <c r="B27" s="66" t="s">
        <v>5327</v>
      </c>
      <c r="C27" s="66" t="s">
        <v>5333</v>
      </c>
      <c r="D27" s="66" t="s">
        <v>5334</v>
      </c>
      <c r="E27" s="66">
        <v>10</v>
      </c>
      <c r="F27" s="3">
        <v>1</v>
      </c>
      <c r="G27" s="3" t="s">
        <v>5323</v>
      </c>
      <c r="H27" s="3">
        <v>420</v>
      </c>
    </row>
    <row r="28" customHeight="1" spans="1:7">
      <c r="A28" s="66">
        <v>1999</v>
      </c>
      <c r="B28" s="66" t="s">
        <v>5335</v>
      </c>
      <c r="C28" s="66" t="s">
        <v>5336</v>
      </c>
      <c r="D28" s="66" t="s">
        <v>5337</v>
      </c>
      <c r="E28" s="66">
        <v>6</v>
      </c>
      <c r="F28" s="3">
        <v>1</v>
      </c>
      <c r="G28" s="3" t="s">
        <v>5323</v>
      </c>
    </row>
    <row r="29" customHeight="1" spans="1:7">
      <c r="A29" s="66">
        <v>1999</v>
      </c>
      <c r="B29" s="66" t="s">
        <v>5335</v>
      </c>
      <c r="C29" s="66" t="s">
        <v>5336</v>
      </c>
      <c r="D29" s="66" t="s">
        <v>5337</v>
      </c>
      <c r="E29" s="66">
        <v>5</v>
      </c>
      <c r="F29" s="3">
        <v>1</v>
      </c>
      <c r="G29" s="3" t="s">
        <v>5323</v>
      </c>
    </row>
    <row r="30" customHeight="1" spans="1:7">
      <c r="A30" s="66">
        <v>1999</v>
      </c>
      <c r="B30" s="66" t="s">
        <v>5335</v>
      </c>
      <c r="C30" s="66" t="s">
        <v>5338</v>
      </c>
      <c r="D30" s="66" t="s">
        <v>5337</v>
      </c>
      <c r="E30" s="66">
        <v>4</v>
      </c>
      <c r="F30" s="3">
        <v>1</v>
      </c>
      <c r="G30" s="3" t="s">
        <v>5323</v>
      </c>
    </row>
    <row r="31" customHeight="1" spans="1:7">
      <c r="A31" s="66">
        <v>2016</v>
      </c>
      <c r="B31" s="66" t="s">
        <v>3831</v>
      </c>
      <c r="C31" s="66" t="s">
        <v>3832</v>
      </c>
      <c r="D31" s="66"/>
      <c r="E31" s="66" t="s">
        <v>152</v>
      </c>
      <c r="F31" s="3">
        <v>1</v>
      </c>
      <c r="G31" s="3" t="s">
        <v>5323</v>
      </c>
    </row>
    <row r="32" customHeight="1" spans="1:7">
      <c r="A32" s="66">
        <v>2016</v>
      </c>
      <c r="B32" s="66" t="s">
        <v>3831</v>
      </c>
      <c r="C32" s="66" t="s">
        <v>3832</v>
      </c>
      <c r="D32" s="66"/>
      <c r="E32" s="66" t="s">
        <v>184</v>
      </c>
      <c r="F32" s="3">
        <v>2</v>
      </c>
      <c r="G32" s="3" t="s">
        <v>5323</v>
      </c>
    </row>
    <row r="33" customHeight="1" spans="1:7">
      <c r="A33" s="66">
        <v>2016</v>
      </c>
      <c r="B33" s="66" t="s">
        <v>3831</v>
      </c>
      <c r="C33" s="66" t="s">
        <v>3832</v>
      </c>
      <c r="D33" s="66"/>
      <c r="E33" s="66">
        <v>7</v>
      </c>
      <c r="F33" s="3">
        <v>1</v>
      </c>
      <c r="G33" s="3" t="s">
        <v>5323</v>
      </c>
    </row>
    <row r="34" customHeight="1" spans="1:7">
      <c r="A34" s="66">
        <v>1999</v>
      </c>
      <c r="B34" s="66" t="s">
        <v>3833</v>
      </c>
      <c r="C34" s="66" t="s">
        <v>3832</v>
      </c>
      <c r="D34" s="66"/>
      <c r="E34" s="66">
        <v>6</v>
      </c>
      <c r="F34" s="3">
        <v>1</v>
      </c>
      <c r="G34" s="3" t="s">
        <v>5323</v>
      </c>
    </row>
    <row r="35" customHeight="1" spans="1:7">
      <c r="A35" s="66">
        <v>2016</v>
      </c>
      <c r="B35" s="66" t="s">
        <v>3831</v>
      </c>
      <c r="C35" s="66" t="s">
        <v>3832</v>
      </c>
      <c r="D35" s="66"/>
      <c r="E35" s="66" t="s">
        <v>5339</v>
      </c>
      <c r="F35" s="3">
        <v>1</v>
      </c>
      <c r="G35" s="3" t="s">
        <v>5323</v>
      </c>
    </row>
    <row r="36" customHeight="1" spans="1:7">
      <c r="A36" s="66">
        <v>1999</v>
      </c>
      <c r="B36" s="66" t="s">
        <v>3845</v>
      </c>
      <c r="C36" s="66" t="s">
        <v>5324</v>
      </c>
      <c r="D36" s="66" t="s">
        <v>5340</v>
      </c>
      <c r="E36" s="66">
        <v>5</v>
      </c>
      <c r="F36" s="3">
        <v>1</v>
      </c>
      <c r="G36" s="3" t="s">
        <v>5323</v>
      </c>
    </row>
    <row r="37" customHeight="1" spans="1:7">
      <c r="A37" s="66">
        <v>1999</v>
      </c>
      <c r="B37" s="66" t="s">
        <v>5335</v>
      </c>
      <c r="C37" s="66" t="s">
        <v>5338</v>
      </c>
      <c r="D37" s="66" t="s">
        <v>5337</v>
      </c>
      <c r="E37" s="66">
        <v>3</v>
      </c>
      <c r="F37" s="3">
        <v>1</v>
      </c>
      <c r="G37" s="3" t="s">
        <v>5323</v>
      </c>
    </row>
    <row r="38" customHeight="1" spans="1:7">
      <c r="A38" s="66">
        <v>1999</v>
      </c>
      <c r="B38" s="66" t="s">
        <v>5335</v>
      </c>
      <c r="C38" s="66" t="s">
        <v>5341</v>
      </c>
      <c r="D38" s="66" t="s">
        <v>5337</v>
      </c>
      <c r="E38" s="66">
        <v>4</v>
      </c>
      <c r="F38" s="3">
        <v>1</v>
      </c>
      <c r="G38" s="3" t="s">
        <v>5323</v>
      </c>
    </row>
    <row r="39" customHeight="1" spans="1:7">
      <c r="A39" s="66">
        <v>1999</v>
      </c>
      <c r="B39" s="66" t="s">
        <v>5335</v>
      </c>
      <c r="C39" s="66" t="s">
        <v>5342</v>
      </c>
      <c r="D39" s="66" t="s">
        <v>5337</v>
      </c>
      <c r="E39" s="66">
        <v>5</v>
      </c>
      <c r="F39" s="3">
        <v>1</v>
      </c>
      <c r="G39" s="3" t="s">
        <v>5323</v>
      </c>
    </row>
    <row r="40" customHeight="1" spans="1:7">
      <c r="A40" s="66">
        <v>1999</v>
      </c>
      <c r="B40" s="66" t="s">
        <v>5335</v>
      </c>
      <c r="C40" s="66" t="s">
        <v>3864</v>
      </c>
      <c r="D40" s="66" t="s">
        <v>3962</v>
      </c>
      <c r="E40" s="66">
        <v>5</v>
      </c>
      <c r="F40" s="3">
        <v>2</v>
      </c>
      <c r="G40" s="3" t="s">
        <v>5323</v>
      </c>
    </row>
    <row r="41" customHeight="1" spans="1:7">
      <c r="A41" s="66">
        <v>1999</v>
      </c>
      <c r="B41" s="66" t="s">
        <v>5335</v>
      </c>
      <c r="C41" s="66" t="s">
        <v>5343</v>
      </c>
      <c r="D41" s="66" t="s">
        <v>3962</v>
      </c>
      <c r="E41" s="66">
        <v>5</v>
      </c>
      <c r="F41" s="3">
        <v>2</v>
      </c>
      <c r="G41" s="3" t="s">
        <v>5323</v>
      </c>
    </row>
    <row r="42" customHeight="1" spans="1:7">
      <c r="A42" s="66">
        <v>1999</v>
      </c>
      <c r="B42" s="66" t="s">
        <v>5335</v>
      </c>
      <c r="C42" s="66" t="s">
        <v>5344</v>
      </c>
      <c r="D42" s="66" t="s">
        <v>5337</v>
      </c>
      <c r="E42" s="66">
        <v>6</v>
      </c>
      <c r="F42" s="3">
        <v>1</v>
      </c>
      <c r="G42" s="3" t="s">
        <v>5323</v>
      </c>
    </row>
    <row r="43" customHeight="1" spans="1:7">
      <c r="A43" s="66">
        <v>1999</v>
      </c>
      <c r="B43" s="66" t="s">
        <v>5335</v>
      </c>
      <c r="C43" s="66" t="s">
        <v>5345</v>
      </c>
      <c r="D43" s="66" t="s">
        <v>5346</v>
      </c>
      <c r="E43" s="66">
        <v>6</v>
      </c>
      <c r="F43" s="3">
        <v>2</v>
      </c>
      <c r="G43" s="3" t="s">
        <v>5323</v>
      </c>
    </row>
    <row r="44" customHeight="1" spans="1:7">
      <c r="A44" s="66">
        <v>1999</v>
      </c>
      <c r="B44" s="66" t="s">
        <v>5335</v>
      </c>
      <c r="C44" s="66" t="s">
        <v>5347</v>
      </c>
      <c r="D44" s="66" t="s">
        <v>3962</v>
      </c>
      <c r="E44" s="66">
        <v>5</v>
      </c>
      <c r="F44" s="3">
        <v>1</v>
      </c>
      <c r="G44" s="3" t="s">
        <v>5323</v>
      </c>
    </row>
    <row r="45" customHeight="1" spans="1:10">
      <c r="A45" s="66">
        <v>2017</v>
      </c>
      <c r="B45" s="66" t="s">
        <v>1988</v>
      </c>
      <c r="C45" s="66" t="s">
        <v>5348</v>
      </c>
      <c r="D45" s="88"/>
      <c r="E45" s="66">
        <v>10</v>
      </c>
      <c r="F45" s="3">
        <v>2</v>
      </c>
      <c r="G45" s="3" t="s">
        <v>4834</v>
      </c>
      <c r="H45" s="3">
        <v>20</v>
      </c>
      <c r="J45" s="3">
        <v>20</v>
      </c>
    </row>
    <row r="46" customHeight="1" spans="1:10">
      <c r="A46" s="66">
        <v>2017</v>
      </c>
      <c r="B46" s="66" t="s">
        <v>5349</v>
      </c>
      <c r="C46" s="66" t="s">
        <v>2483</v>
      </c>
      <c r="D46" s="88"/>
      <c r="E46" s="66">
        <v>10</v>
      </c>
      <c r="F46" s="3">
        <v>1</v>
      </c>
      <c r="G46" s="3" t="s">
        <v>4834</v>
      </c>
      <c r="H46" s="3">
        <v>35</v>
      </c>
      <c r="J46" s="3">
        <v>35</v>
      </c>
    </row>
    <row r="47" customHeight="1" spans="1:10">
      <c r="A47" s="3">
        <v>2018</v>
      </c>
      <c r="B47" s="3" t="s">
        <v>72</v>
      </c>
      <c r="C47" s="3" t="s">
        <v>2483</v>
      </c>
      <c r="D47" s="3" t="s">
        <v>5350</v>
      </c>
      <c r="E47" s="3">
        <v>9</v>
      </c>
      <c r="F47" s="3">
        <v>1</v>
      </c>
      <c r="G47" s="3" t="s">
        <v>4834</v>
      </c>
      <c r="H47" s="3">
        <v>15</v>
      </c>
      <c r="J47" s="3">
        <v>15</v>
      </c>
    </row>
    <row r="48" customHeight="1" spans="1:10">
      <c r="A48" s="3">
        <v>2019</v>
      </c>
      <c r="B48" s="3" t="s">
        <v>1988</v>
      </c>
      <c r="C48" s="3" t="s">
        <v>2483</v>
      </c>
      <c r="E48" s="3">
        <v>10</v>
      </c>
      <c r="F48" s="3">
        <v>1</v>
      </c>
      <c r="G48" s="3" t="s">
        <v>4834</v>
      </c>
      <c r="H48" s="3">
        <v>40</v>
      </c>
      <c r="J48" s="3">
        <v>40</v>
      </c>
    </row>
    <row r="49" customHeight="1" spans="1:10">
      <c r="A49" s="3">
        <v>2018</v>
      </c>
      <c r="B49" s="3" t="s">
        <v>398</v>
      </c>
      <c r="C49" s="3" t="s">
        <v>5348</v>
      </c>
      <c r="D49" s="3" t="s">
        <v>5351</v>
      </c>
      <c r="E49" s="3">
        <v>9</v>
      </c>
      <c r="F49" s="3">
        <v>1</v>
      </c>
      <c r="G49" s="3" t="s">
        <v>4834</v>
      </c>
      <c r="H49" s="3">
        <v>15</v>
      </c>
      <c r="J49" s="3">
        <v>15</v>
      </c>
    </row>
    <row r="50" customHeight="1" spans="1:10">
      <c r="A50" s="3">
        <v>2018</v>
      </c>
      <c r="B50" s="3" t="s">
        <v>398</v>
      </c>
      <c r="C50" s="3" t="s">
        <v>2483</v>
      </c>
      <c r="D50" s="3" t="s">
        <v>5352</v>
      </c>
      <c r="E50" s="3">
        <v>9</v>
      </c>
      <c r="F50" s="3">
        <v>1</v>
      </c>
      <c r="G50" s="3" t="s">
        <v>4834</v>
      </c>
      <c r="H50" s="3">
        <v>25</v>
      </c>
      <c r="J50" s="3">
        <v>25</v>
      </c>
    </row>
    <row r="51" customHeight="1" spans="1:10">
      <c r="A51" s="3">
        <v>2018</v>
      </c>
      <c r="B51" s="3" t="s">
        <v>398</v>
      </c>
      <c r="C51" s="3" t="s">
        <v>2483</v>
      </c>
      <c r="D51" s="3" t="s">
        <v>5353</v>
      </c>
      <c r="E51" s="3">
        <v>9</v>
      </c>
      <c r="F51" s="3">
        <v>2</v>
      </c>
      <c r="G51" s="3" t="s">
        <v>4834</v>
      </c>
      <c r="H51" s="3">
        <v>18</v>
      </c>
      <c r="J51" s="3">
        <v>18</v>
      </c>
    </row>
    <row r="52" customHeight="1" spans="1:10">
      <c r="A52" s="3">
        <v>2017</v>
      </c>
      <c r="B52" s="3" t="s">
        <v>131</v>
      </c>
      <c r="C52" s="3" t="s">
        <v>2483</v>
      </c>
      <c r="E52" s="3">
        <v>10</v>
      </c>
      <c r="F52" s="3">
        <v>2</v>
      </c>
      <c r="G52" s="3" t="s">
        <v>4834</v>
      </c>
      <c r="H52" s="3">
        <v>25</v>
      </c>
      <c r="J52" s="3">
        <v>25</v>
      </c>
    </row>
    <row r="53" customHeight="1" spans="1:10">
      <c r="A53" s="59">
        <v>2018</v>
      </c>
      <c r="B53" s="59" t="s">
        <v>72</v>
      </c>
      <c r="C53" s="59" t="s">
        <v>5354</v>
      </c>
      <c r="D53" s="60"/>
      <c r="E53" s="59">
        <v>10</v>
      </c>
      <c r="F53" s="3">
        <v>3</v>
      </c>
      <c r="G53" s="3" t="s">
        <v>4834</v>
      </c>
      <c r="H53" s="3">
        <v>500</v>
      </c>
      <c r="J53" s="3">
        <v>500</v>
      </c>
    </row>
    <row r="54" customHeight="1" spans="1:10">
      <c r="A54" s="66">
        <v>2001</v>
      </c>
      <c r="B54" s="66" t="s">
        <v>4688</v>
      </c>
      <c r="C54" s="66" t="s">
        <v>5355</v>
      </c>
      <c r="D54" s="88"/>
      <c r="E54" s="66">
        <v>10</v>
      </c>
      <c r="F54" s="3">
        <v>1</v>
      </c>
      <c r="H54" s="3">
        <v>425</v>
      </c>
      <c r="J54" s="3">
        <v>425</v>
      </c>
    </row>
    <row r="55" customHeight="1" spans="1:10">
      <c r="A55" s="59">
        <v>2018</v>
      </c>
      <c r="B55" s="59" t="s">
        <v>5356</v>
      </c>
      <c r="C55" s="59" t="s">
        <v>5357</v>
      </c>
      <c r="D55" s="60"/>
      <c r="E55" s="59">
        <v>10</v>
      </c>
      <c r="F55" s="3">
        <v>1</v>
      </c>
      <c r="G55" s="3" t="s">
        <v>4769</v>
      </c>
      <c r="H55" s="3">
        <v>175</v>
      </c>
      <c r="J55" s="3">
        <v>175</v>
      </c>
    </row>
    <row r="56" customHeight="1" spans="1:10">
      <c r="A56" s="3">
        <v>2020</v>
      </c>
      <c r="B56" s="3" t="s">
        <v>5358</v>
      </c>
      <c r="C56" s="3" t="s">
        <v>5359</v>
      </c>
      <c r="E56" s="3">
        <v>9.5</v>
      </c>
      <c r="F56" s="3">
        <v>1</v>
      </c>
      <c r="G56" s="3" t="s">
        <v>4769</v>
      </c>
      <c r="H56" s="3">
        <v>150</v>
      </c>
      <c r="J56" s="3">
        <v>150</v>
      </c>
    </row>
    <row r="57" customHeight="1" spans="1:10">
      <c r="A57" s="59">
        <v>2020</v>
      </c>
      <c r="B57" s="59" t="s">
        <v>72</v>
      </c>
      <c r="C57" s="59" t="s">
        <v>2520</v>
      </c>
      <c r="D57" s="59" t="s">
        <v>2550</v>
      </c>
      <c r="E57" s="59">
        <v>10</v>
      </c>
      <c r="F57" s="3">
        <v>1</v>
      </c>
      <c r="G57" s="3" t="s">
        <v>4834</v>
      </c>
      <c r="H57" s="3">
        <v>1100</v>
      </c>
      <c r="J57" s="3">
        <v>1100</v>
      </c>
    </row>
    <row r="58" customHeight="1" spans="1:10">
      <c r="A58" s="3">
        <v>2019</v>
      </c>
      <c r="B58" s="3" t="s">
        <v>5360</v>
      </c>
      <c r="C58" s="3" t="s">
        <v>5361</v>
      </c>
      <c r="D58" s="3" t="s">
        <v>5362</v>
      </c>
      <c r="E58" s="3">
        <v>10</v>
      </c>
      <c r="F58" s="3">
        <v>1</v>
      </c>
      <c r="G58" s="3" t="s">
        <v>4834</v>
      </c>
      <c r="H58" s="3">
        <v>375</v>
      </c>
      <c r="J58" s="3">
        <v>375</v>
      </c>
    </row>
    <row r="59" customHeight="1" spans="1:10">
      <c r="A59" s="3">
        <v>2019</v>
      </c>
      <c r="B59" s="3" t="s">
        <v>24</v>
      </c>
      <c r="C59" s="3" t="s">
        <v>5265</v>
      </c>
      <c r="D59" s="3" t="s">
        <v>5363</v>
      </c>
      <c r="E59" s="3">
        <v>9.5</v>
      </c>
      <c r="F59" s="3">
        <v>1</v>
      </c>
      <c r="G59" s="3" t="s">
        <v>4834</v>
      </c>
      <c r="H59" s="3">
        <v>275</v>
      </c>
      <c r="J59" s="3">
        <v>465</v>
      </c>
    </row>
    <row r="60" customHeight="1" spans="1:10">
      <c r="A60" s="59">
        <v>2018</v>
      </c>
      <c r="B60" s="59" t="s">
        <v>24</v>
      </c>
      <c r="C60" s="59" t="s">
        <v>5354</v>
      </c>
      <c r="D60" s="59" t="s">
        <v>5364</v>
      </c>
      <c r="E60" s="59">
        <v>10</v>
      </c>
      <c r="F60" s="3">
        <v>1</v>
      </c>
      <c r="G60" s="3" t="s">
        <v>4834</v>
      </c>
      <c r="H60" s="3">
        <v>2000</v>
      </c>
      <c r="J60" s="3">
        <v>2500</v>
      </c>
    </row>
    <row r="61" customHeight="1" spans="1:10">
      <c r="A61" s="66">
        <v>2018</v>
      </c>
      <c r="B61" s="66" t="s">
        <v>24</v>
      </c>
      <c r="C61" s="66" t="s">
        <v>5365</v>
      </c>
      <c r="D61" s="88"/>
      <c r="E61" s="66">
        <v>10</v>
      </c>
      <c r="F61" s="3">
        <v>1</v>
      </c>
      <c r="G61" s="3" t="s">
        <v>4834</v>
      </c>
      <c r="H61" s="3">
        <v>150</v>
      </c>
      <c r="J61" s="3">
        <v>175</v>
      </c>
    </row>
    <row r="62" customHeight="1" spans="1:10">
      <c r="A62" s="59">
        <v>2017</v>
      </c>
      <c r="B62" s="59" t="s">
        <v>2336</v>
      </c>
      <c r="C62" s="59" t="s">
        <v>618</v>
      </c>
      <c r="D62" s="60"/>
      <c r="E62" s="59">
        <v>10</v>
      </c>
      <c r="F62" s="3">
        <v>1</v>
      </c>
      <c r="G62" s="3" t="s">
        <v>5176</v>
      </c>
      <c r="H62" s="3">
        <v>1250</v>
      </c>
      <c r="J62" s="3">
        <v>1500</v>
      </c>
    </row>
    <row r="63" customHeight="1" spans="1:10">
      <c r="A63" s="59">
        <v>2020</v>
      </c>
      <c r="B63" s="59" t="s">
        <v>429</v>
      </c>
      <c r="C63" s="59" t="s">
        <v>618</v>
      </c>
      <c r="D63" s="59" t="s">
        <v>920</v>
      </c>
      <c r="E63" s="59">
        <v>9</v>
      </c>
      <c r="F63" s="3">
        <v>1</v>
      </c>
      <c r="G63" s="3" t="s">
        <v>5176</v>
      </c>
      <c r="H63" s="3">
        <v>1800</v>
      </c>
      <c r="J63" s="3">
        <v>1800</v>
      </c>
    </row>
    <row r="64" customHeight="1" spans="1:10">
      <c r="A64" s="3">
        <v>2019</v>
      </c>
      <c r="B64" s="3" t="s">
        <v>2336</v>
      </c>
      <c r="C64" s="3" t="s">
        <v>5366</v>
      </c>
      <c r="D64" s="3" t="s">
        <v>5367</v>
      </c>
      <c r="E64" s="3">
        <v>9</v>
      </c>
      <c r="F64" s="3">
        <v>1</v>
      </c>
      <c r="G64" s="3" t="s">
        <v>4834</v>
      </c>
      <c r="H64" s="3">
        <v>120</v>
      </c>
      <c r="J64" s="3">
        <v>120</v>
      </c>
    </row>
    <row r="65" customHeight="1" spans="1:10">
      <c r="A65" s="3">
        <v>2019</v>
      </c>
      <c r="B65" s="3" t="s">
        <v>72</v>
      </c>
      <c r="C65" s="3" t="s">
        <v>5366</v>
      </c>
      <c r="D65" s="3" t="s">
        <v>5368</v>
      </c>
      <c r="E65" s="3">
        <v>10</v>
      </c>
      <c r="F65" s="3">
        <v>1</v>
      </c>
      <c r="G65" s="3" t="s">
        <v>4834</v>
      </c>
      <c r="H65" s="3">
        <v>15</v>
      </c>
      <c r="J65" s="3">
        <v>15</v>
      </c>
    </row>
    <row r="66" customHeight="1" spans="1:10">
      <c r="A66" s="3">
        <v>2019</v>
      </c>
      <c r="B66" s="3" t="s">
        <v>2336</v>
      </c>
      <c r="C66" s="3" t="s">
        <v>5366</v>
      </c>
      <c r="D66" s="3" t="s">
        <v>5369</v>
      </c>
      <c r="E66" s="3">
        <v>10</v>
      </c>
      <c r="F66" s="3">
        <v>1</v>
      </c>
      <c r="G66" s="3" t="s">
        <v>4834</v>
      </c>
      <c r="H66" s="3">
        <v>20</v>
      </c>
      <c r="J66" s="3">
        <v>20</v>
      </c>
    </row>
    <row r="67" customHeight="1" spans="1:10">
      <c r="A67" s="3">
        <v>2019</v>
      </c>
      <c r="B67" s="3" t="s">
        <v>4863</v>
      </c>
      <c r="C67" s="3" t="s">
        <v>5366</v>
      </c>
      <c r="D67" s="3" t="s">
        <v>5370</v>
      </c>
      <c r="E67" s="3">
        <v>10</v>
      </c>
      <c r="F67" s="3">
        <v>2</v>
      </c>
      <c r="G67" s="3" t="s">
        <v>4834</v>
      </c>
      <c r="H67" s="3">
        <v>10</v>
      </c>
      <c r="J67" s="3">
        <v>10</v>
      </c>
    </row>
    <row r="68" customHeight="1" spans="1:10">
      <c r="A68" s="59">
        <v>2019</v>
      </c>
      <c r="B68" s="59" t="s">
        <v>2517</v>
      </c>
      <c r="C68" s="59" t="s">
        <v>5366</v>
      </c>
      <c r="D68" s="59"/>
      <c r="E68" s="59">
        <v>10</v>
      </c>
      <c r="F68" s="3">
        <v>2</v>
      </c>
      <c r="G68" s="3" t="s">
        <v>4834</v>
      </c>
      <c r="H68" s="3">
        <v>15</v>
      </c>
      <c r="J68" s="3">
        <v>15</v>
      </c>
    </row>
    <row r="69" customHeight="1" spans="1:10">
      <c r="A69" s="59">
        <v>2019</v>
      </c>
      <c r="B69" s="59" t="s">
        <v>5371</v>
      </c>
      <c r="C69" s="59" t="s">
        <v>5372</v>
      </c>
      <c r="D69" s="60"/>
      <c r="E69" s="59">
        <v>9</v>
      </c>
      <c r="F69" s="3">
        <v>1</v>
      </c>
      <c r="G69" s="3" t="s">
        <v>4834</v>
      </c>
      <c r="H69" s="3">
        <v>10</v>
      </c>
      <c r="J69" s="3">
        <v>10</v>
      </c>
    </row>
    <row r="70" customHeight="1" spans="1:10">
      <c r="A70" s="3">
        <v>2018</v>
      </c>
      <c r="B70" s="3" t="s">
        <v>5314</v>
      </c>
      <c r="C70" s="3" t="s">
        <v>5373</v>
      </c>
      <c r="D70" s="3" t="s">
        <v>5374</v>
      </c>
      <c r="E70" s="3">
        <v>9</v>
      </c>
      <c r="F70" s="3">
        <v>1</v>
      </c>
      <c r="G70" s="3" t="s">
        <v>4834</v>
      </c>
      <c r="H70" s="3">
        <v>40</v>
      </c>
      <c r="J70" s="3">
        <v>40</v>
      </c>
    </row>
    <row r="71" customHeight="1" spans="1:10">
      <c r="A71" s="59">
        <v>2019</v>
      </c>
      <c r="B71" s="59" t="s">
        <v>1988</v>
      </c>
      <c r="C71" s="59" t="s">
        <v>5372</v>
      </c>
      <c r="D71" s="60"/>
      <c r="E71" s="59">
        <v>9</v>
      </c>
      <c r="F71" s="3">
        <v>2</v>
      </c>
      <c r="G71" s="3" t="s">
        <v>4834</v>
      </c>
      <c r="H71" s="3">
        <v>10</v>
      </c>
      <c r="J71" s="3">
        <v>10</v>
      </c>
    </row>
    <row r="72" customHeight="1" spans="1:10">
      <c r="A72" s="3">
        <v>2019</v>
      </c>
      <c r="B72" s="3" t="s">
        <v>72</v>
      </c>
      <c r="C72" s="3" t="s">
        <v>5372</v>
      </c>
      <c r="D72" s="3" t="s">
        <v>5375</v>
      </c>
      <c r="E72" s="3">
        <v>10</v>
      </c>
      <c r="F72" s="3">
        <v>1</v>
      </c>
      <c r="G72" s="3" t="s">
        <v>4834</v>
      </c>
      <c r="H72" s="3">
        <v>20</v>
      </c>
      <c r="J72" s="3">
        <v>20</v>
      </c>
    </row>
    <row r="73" customHeight="1" spans="1:10">
      <c r="A73" s="3">
        <v>2017</v>
      </c>
      <c r="B73" s="3" t="s">
        <v>5376</v>
      </c>
      <c r="C73" s="3" t="s">
        <v>5377</v>
      </c>
      <c r="D73" s="3" t="s">
        <v>5378</v>
      </c>
      <c r="E73" s="3">
        <v>10</v>
      </c>
      <c r="F73" s="3">
        <v>1</v>
      </c>
      <c r="G73" s="3" t="s">
        <v>4769</v>
      </c>
      <c r="H73" s="3">
        <v>100</v>
      </c>
      <c r="J73" s="3">
        <v>125</v>
      </c>
    </row>
    <row r="74" customHeight="1" spans="1:10">
      <c r="A74" s="66">
        <v>2018</v>
      </c>
      <c r="B74" s="66" t="s">
        <v>5379</v>
      </c>
      <c r="C74" s="66" t="s">
        <v>5380</v>
      </c>
      <c r="D74" s="66" t="s">
        <v>5381</v>
      </c>
      <c r="E74" s="66">
        <v>10</v>
      </c>
      <c r="F74" s="3">
        <v>1</v>
      </c>
      <c r="G74" s="3" t="s">
        <v>4769</v>
      </c>
      <c r="H74" s="3">
        <v>50</v>
      </c>
      <c r="J74" s="3">
        <v>50</v>
      </c>
    </row>
    <row r="75" customHeight="1" spans="1:10">
      <c r="A75" s="3">
        <v>2016</v>
      </c>
      <c r="B75" s="3" t="s">
        <v>5382</v>
      </c>
      <c r="C75" s="3" t="s">
        <v>5383</v>
      </c>
      <c r="E75" s="3">
        <v>10</v>
      </c>
      <c r="F75" s="3">
        <v>1</v>
      </c>
      <c r="G75" s="3" t="s">
        <v>4769</v>
      </c>
      <c r="H75" s="3">
        <v>15</v>
      </c>
      <c r="J75" s="3">
        <v>15</v>
      </c>
    </row>
    <row r="76" customHeight="1" spans="1:10">
      <c r="A76" s="59">
        <v>2018</v>
      </c>
      <c r="B76" s="59" t="s">
        <v>4862</v>
      </c>
      <c r="C76" s="59" t="s">
        <v>5384</v>
      </c>
      <c r="D76" s="60"/>
      <c r="E76" s="59">
        <v>10</v>
      </c>
      <c r="F76" s="3">
        <v>1</v>
      </c>
      <c r="G76" s="3" t="s">
        <v>4769</v>
      </c>
      <c r="H76" s="3">
        <v>40</v>
      </c>
      <c r="J76" s="3">
        <v>40</v>
      </c>
    </row>
    <row r="77" customHeight="1" spans="1:10">
      <c r="A77" s="3">
        <v>1993</v>
      </c>
      <c r="B77" s="3" t="s">
        <v>5385</v>
      </c>
      <c r="C77" s="3" t="s">
        <v>5386</v>
      </c>
      <c r="E77" s="3">
        <v>6</v>
      </c>
      <c r="F77" s="3">
        <v>1</v>
      </c>
      <c r="G77" s="3" t="s">
        <v>4769</v>
      </c>
      <c r="H77" s="3">
        <v>10</v>
      </c>
      <c r="J77" s="3">
        <v>10</v>
      </c>
    </row>
    <row r="78" customHeight="1" spans="1:10">
      <c r="A78" s="3">
        <v>1995</v>
      </c>
      <c r="B78" s="3" t="s">
        <v>4871</v>
      </c>
      <c r="C78" s="3" t="s">
        <v>5387</v>
      </c>
      <c r="E78" s="3">
        <v>7</v>
      </c>
      <c r="F78" s="3">
        <v>1</v>
      </c>
      <c r="G78" s="3" t="s">
        <v>4769</v>
      </c>
      <c r="H78" s="3">
        <v>10</v>
      </c>
      <c r="J78" s="3">
        <v>10</v>
      </c>
    </row>
    <row r="79" customHeight="1" spans="1:10">
      <c r="A79" s="59">
        <v>1991</v>
      </c>
      <c r="B79" s="59" t="s">
        <v>4871</v>
      </c>
      <c r="C79" s="59" t="s">
        <v>4880</v>
      </c>
      <c r="D79" s="60"/>
      <c r="E79" s="59">
        <v>7</v>
      </c>
      <c r="F79" s="3">
        <v>1</v>
      </c>
      <c r="G79" s="3" t="s">
        <v>4769</v>
      </c>
      <c r="H79" s="3">
        <v>5</v>
      </c>
      <c r="J79" s="3">
        <v>5</v>
      </c>
    </row>
    <row r="80" customHeight="1" spans="1:10">
      <c r="A80" s="66">
        <v>1990</v>
      </c>
      <c r="B80" s="66" t="s">
        <v>5388</v>
      </c>
      <c r="C80" s="66" t="s">
        <v>5389</v>
      </c>
      <c r="D80" s="88"/>
      <c r="E80" s="66">
        <v>6</v>
      </c>
      <c r="F80" s="3">
        <v>1</v>
      </c>
      <c r="G80" s="3" t="s">
        <v>4769</v>
      </c>
      <c r="H80" s="3">
        <v>5</v>
      </c>
      <c r="J80" s="3">
        <v>5</v>
      </c>
    </row>
    <row r="81" customHeight="1" spans="1:10">
      <c r="A81" s="3">
        <v>2018</v>
      </c>
      <c r="B81" s="3" t="s">
        <v>5390</v>
      </c>
      <c r="C81" s="3" t="s">
        <v>5391</v>
      </c>
      <c r="D81" s="3" t="s">
        <v>5392</v>
      </c>
      <c r="E81" s="3">
        <v>10</v>
      </c>
      <c r="F81" s="3">
        <v>1</v>
      </c>
      <c r="G81" s="3" t="s">
        <v>4769</v>
      </c>
      <c r="H81" s="3">
        <v>40</v>
      </c>
      <c r="J81" s="3">
        <v>40</v>
      </c>
    </row>
    <row r="82" customHeight="1" spans="1:10">
      <c r="A82" s="3">
        <v>2019</v>
      </c>
      <c r="B82" s="3" t="s">
        <v>4979</v>
      </c>
      <c r="C82" s="3" t="s">
        <v>5377</v>
      </c>
      <c r="E82" s="3">
        <v>9</v>
      </c>
      <c r="F82" s="3">
        <v>1</v>
      </c>
      <c r="G82" s="3" t="s">
        <v>4769</v>
      </c>
      <c r="H82" s="3">
        <v>20</v>
      </c>
      <c r="J82" s="3">
        <v>20</v>
      </c>
    </row>
    <row r="83" customHeight="1" spans="1:10">
      <c r="A83" s="3">
        <v>2020</v>
      </c>
      <c r="B83" s="3" t="s">
        <v>5393</v>
      </c>
      <c r="C83" s="3" t="s">
        <v>5394</v>
      </c>
      <c r="D83" s="3" t="s">
        <v>5395</v>
      </c>
      <c r="E83" s="3">
        <v>10</v>
      </c>
      <c r="F83" s="3">
        <v>1</v>
      </c>
      <c r="G83" s="3" t="s">
        <v>4769</v>
      </c>
      <c r="H83" s="3">
        <v>125</v>
      </c>
      <c r="J83" s="3">
        <v>125</v>
      </c>
    </row>
    <row r="84" customHeight="1" spans="1:10">
      <c r="A84" s="3">
        <v>2020</v>
      </c>
      <c r="B84" s="3" t="s">
        <v>5396</v>
      </c>
      <c r="C84" s="3" t="s">
        <v>5397</v>
      </c>
      <c r="E84" s="3">
        <v>10</v>
      </c>
      <c r="F84" s="3">
        <v>1</v>
      </c>
      <c r="G84" s="3" t="s">
        <v>4769</v>
      </c>
      <c r="H84" s="3">
        <v>20</v>
      </c>
      <c r="J84" s="3">
        <v>20</v>
      </c>
    </row>
    <row r="85" customHeight="1" spans="1:10">
      <c r="A85" s="3">
        <v>2018</v>
      </c>
      <c r="B85" s="3" t="s">
        <v>1016</v>
      </c>
      <c r="C85" s="3" t="s">
        <v>5398</v>
      </c>
      <c r="E85" s="3">
        <v>9</v>
      </c>
      <c r="F85" s="3">
        <v>1</v>
      </c>
      <c r="G85" s="3" t="s">
        <v>4769</v>
      </c>
      <c r="H85" s="3">
        <v>10</v>
      </c>
      <c r="J85" s="3">
        <v>10</v>
      </c>
    </row>
    <row r="86" customHeight="1" spans="1:10">
      <c r="A86" s="3">
        <v>2020</v>
      </c>
      <c r="B86" s="3" t="s">
        <v>2336</v>
      </c>
      <c r="C86" s="3" t="s">
        <v>5399</v>
      </c>
      <c r="D86" s="3" t="s">
        <v>5400</v>
      </c>
      <c r="E86" s="3" t="s">
        <v>2956</v>
      </c>
      <c r="F86" s="3">
        <v>1</v>
      </c>
      <c r="G86" s="3" t="s">
        <v>4769</v>
      </c>
      <c r="H86" s="3">
        <v>125</v>
      </c>
      <c r="J86" s="3">
        <v>125</v>
      </c>
    </row>
    <row r="87" customHeight="1" spans="1:10">
      <c r="A87" s="3">
        <v>2019</v>
      </c>
      <c r="B87" s="3" t="s">
        <v>5401</v>
      </c>
      <c r="C87" s="3" t="s">
        <v>5402</v>
      </c>
      <c r="F87" s="3">
        <v>1</v>
      </c>
      <c r="G87" s="3" t="s">
        <v>4769</v>
      </c>
      <c r="H87" s="3">
        <v>60</v>
      </c>
      <c r="J87" s="3">
        <v>60</v>
      </c>
    </row>
    <row r="88" customHeight="1" spans="1:10">
      <c r="A88" s="66">
        <v>2019</v>
      </c>
      <c r="B88" s="66" t="s">
        <v>4979</v>
      </c>
      <c r="C88" s="66" t="s">
        <v>5357</v>
      </c>
      <c r="D88" s="66" t="s">
        <v>1456</v>
      </c>
      <c r="E88" s="66">
        <v>9</v>
      </c>
      <c r="F88" s="3">
        <v>1</v>
      </c>
      <c r="G88" s="3" t="s">
        <v>4769</v>
      </c>
      <c r="H88" s="3">
        <v>125</v>
      </c>
      <c r="J88" s="3">
        <v>125</v>
      </c>
    </row>
    <row r="89" customHeight="1" spans="1:10">
      <c r="A89" s="59">
        <v>2019</v>
      </c>
      <c r="B89" s="59" t="s">
        <v>5403</v>
      </c>
      <c r="C89" s="59" t="s">
        <v>5404</v>
      </c>
      <c r="D89" s="60"/>
      <c r="E89" s="59">
        <v>10</v>
      </c>
      <c r="F89" s="3">
        <v>1</v>
      </c>
      <c r="G89" s="3" t="s">
        <v>4769</v>
      </c>
      <c r="H89" s="3">
        <v>20</v>
      </c>
      <c r="J89" s="3">
        <v>20</v>
      </c>
    </row>
    <row r="90" customHeight="1" spans="1:10">
      <c r="A90" s="3">
        <v>2020</v>
      </c>
      <c r="B90" s="3" t="s">
        <v>5037</v>
      </c>
      <c r="C90" s="3" t="s">
        <v>5405</v>
      </c>
      <c r="E90" s="3">
        <v>10</v>
      </c>
      <c r="F90" s="3">
        <v>2</v>
      </c>
      <c r="G90" s="3" t="s">
        <v>4769</v>
      </c>
      <c r="H90" s="3">
        <v>25</v>
      </c>
      <c r="J90" s="3">
        <v>25</v>
      </c>
    </row>
    <row r="91" customHeight="1" spans="1:8">
      <c r="A91" s="3">
        <v>2019</v>
      </c>
      <c r="B91" s="3" t="s">
        <v>166</v>
      </c>
      <c r="C91" s="3" t="s">
        <v>1052</v>
      </c>
      <c r="E91" s="3">
        <v>9.5</v>
      </c>
      <c r="F91" s="3">
        <v>1</v>
      </c>
      <c r="G91" s="3" t="s">
        <v>4769</v>
      </c>
      <c r="H91" s="3">
        <v>15</v>
      </c>
    </row>
    <row r="92" customHeight="1" spans="1:7">
      <c r="A92" s="66">
        <v>2019</v>
      </c>
      <c r="B92" s="66" t="s">
        <v>5406</v>
      </c>
      <c r="C92" s="66" t="s">
        <v>5407</v>
      </c>
      <c r="D92" s="88"/>
      <c r="E92" s="66">
        <v>10</v>
      </c>
      <c r="F92" s="3">
        <v>1</v>
      </c>
      <c r="G92" s="3" t="s">
        <v>4769</v>
      </c>
    </row>
    <row r="93" customHeight="1" spans="1:7">
      <c r="A93" s="3">
        <v>2019</v>
      </c>
      <c r="B93" s="3" t="s">
        <v>5408</v>
      </c>
      <c r="C93" s="3" t="s">
        <v>5404</v>
      </c>
      <c r="E93" s="3">
        <v>8</v>
      </c>
      <c r="F93" s="3">
        <v>2</v>
      </c>
      <c r="G93" s="3" t="s">
        <v>4769</v>
      </c>
    </row>
    <row r="94" customHeight="1" spans="1:7">
      <c r="A94" s="3">
        <v>2017</v>
      </c>
      <c r="B94" s="3" t="s">
        <v>166</v>
      </c>
      <c r="C94" s="3" t="s">
        <v>5380</v>
      </c>
      <c r="E94" s="3">
        <v>10</v>
      </c>
      <c r="F94" s="3">
        <v>1</v>
      </c>
      <c r="G94" s="3" t="s">
        <v>4769</v>
      </c>
    </row>
    <row r="95" customHeight="1" spans="1:7">
      <c r="A95" s="3">
        <v>2020</v>
      </c>
      <c r="B95" s="3" t="s">
        <v>131</v>
      </c>
      <c r="C95" s="3" t="s">
        <v>115</v>
      </c>
      <c r="E95" s="3" t="s">
        <v>146</v>
      </c>
      <c r="F95" s="3">
        <v>1</v>
      </c>
      <c r="G95" s="3">
        <v>4113785</v>
      </c>
    </row>
    <row r="96" customHeight="1" spans="1:7">
      <c r="A96" s="3">
        <v>2020</v>
      </c>
      <c r="B96" s="3" t="s">
        <v>131</v>
      </c>
      <c r="C96" s="3" t="s">
        <v>115</v>
      </c>
      <c r="E96" s="3" t="s">
        <v>156</v>
      </c>
      <c r="F96" s="3">
        <v>1</v>
      </c>
      <c r="G96" s="3">
        <v>7035334</v>
      </c>
    </row>
    <row r="97" customHeight="1" spans="1:7">
      <c r="A97" s="3">
        <v>2020</v>
      </c>
      <c r="B97" s="3" t="s">
        <v>131</v>
      </c>
      <c r="C97" s="3" t="s">
        <v>115</v>
      </c>
      <c r="E97" s="3" t="s">
        <v>156</v>
      </c>
      <c r="F97" s="3">
        <v>1</v>
      </c>
      <c r="G97" s="3">
        <v>1102118</v>
      </c>
    </row>
    <row r="98" customHeight="1" spans="1:7">
      <c r="A98" s="3">
        <v>2020</v>
      </c>
      <c r="B98" s="3" t="s">
        <v>131</v>
      </c>
      <c r="C98" s="3" t="s">
        <v>115</v>
      </c>
      <c r="D98" s="3" t="s">
        <v>145</v>
      </c>
      <c r="E98" s="3" t="s">
        <v>156</v>
      </c>
      <c r="F98" s="3">
        <v>1</v>
      </c>
      <c r="G98" s="3">
        <v>3067481</v>
      </c>
    </row>
    <row r="99" customHeight="1" spans="1:10">
      <c r="A99" s="3">
        <v>2020</v>
      </c>
      <c r="B99" s="3" t="s">
        <v>72</v>
      </c>
      <c r="C99" s="3" t="s">
        <v>1787</v>
      </c>
      <c r="D99" s="3" t="s">
        <v>74</v>
      </c>
      <c r="E99" s="3" t="s">
        <v>146</v>
      </c>
      <c r="F99" s="3">
        <v>1</v>
      </c>
      <c r="G99" s="3">
        <v>2727328</v>
      </c>
      <c r="I99" s="3"/>
      <c r="J99" s="3"/>
    </row>
    <row r="100" customHeight="1" spans="1:10">
      <c r="A100" s="3">
        <v>2020</v>
      </c>
      <c r="B100" s="3" t="s">
        <v>72</v>
      </c>
      <c r="C100" s="3" t="s">
        <v>2251</v>
      </c>
      <c r="D100" s="3" t="s">
        <v>2252</v>
      </c>
      <c r="E100" s="3" t="s">
        <v>146</v>
      </c>
      <c r="F100" s="3">
        <v>1</v>
      </c>
      <c r="G100" s="3">
        <v>4644226</v>
      </c>
      <c r="I100" s="3"/>
      <c r="J100" s="3"/>
    </row>
    <row r="101" customHeight="1" spans="1:10">
      <c r="A101" s="3">
        <v>2020</v>
      </c>
      <c r="B101" s="3" t="s">
        <v>72</v>
      </c>
      <c r="C101" s="3" t="s">
        <v>2746</v>
      </c>
      <c r="E101" s="3" t="s">
        <v>146</v>
      </c>
      <c r="F101" s="3">
        <v>1</v>
      </c>
      <c r="G101" s="3">
        <v>1627568</v>
      </c>
      <c r="I101" s="3"/>
      <c r="J101" s="3"/>
    </row>
    <row r="102" customHeight="1" spans="1:10">
      <c r="A102" s="3">
        <v>2020</v>
      </c>
      <c r="B102" s="3" t="s">
        <v>131</v>
      </c>
      <c r="C102" s="3" t="s">
        <v>115</v>
      </c>
      <c r="E102" s="3" t="s">
        <v>146</v>
      </c>
      <c r="F102" s="3">
        <v>1</v>
      </c>
      <c r="G102" s="3">
        <v>3176700</v>
      </c>
      <c r="H102" s="6">
        <f>0.8*I102</f>
        <v>96</v>
      </c>
      <c r="I102" s="3">
        <v>120</v>
      </c>
      <c r="J102" s="3">
        <f>I102*'MM Slabs'!F49</f>
        <v>240</v>
      </c>
    </row>
    <row r="103" customHeight="1" spans="1:10">
      <c r="A103" s="3">
        <v>2020</v>
      </c>
      <c r="B103" s="3" t="s">
        <v>148</v>
      </c>
      <c r="C103" s="3" t="s">
        <v>83</v>
      </c>
      <c r="D103" s="3" t="s">
        <v>642</v>
      </c>
      <c r="E103" s="3" t="s">
        <v>156</v>
      </c>
      <c r="F103" s="3">
        <v>1</v>
      </c>
      <c r="G103" s="3">
        <v>1554233</v>
      </c>
      <c r="I103" s="3"/>
      <c r="J103" s="3"/>
    </row>
    <row r="104" customHeight="1" spans="1:10">
      <c r="A104" s="3">
        <v>2020</v>
      </c>
      <c r="B104" s="3" t="s">
        <v>131</v>
      </c>
      <c r="C104" s="3" t="s">
        <v>115</v>
      </c>
      <c r="E104" s="3" t="s">
        <v>281</v>
      </c>
      <c r="F104" s="3">
        <v>1</v>
      </c>
      <c r="G104" s="3">
        <v>4853033</v>
      </c>
      <c r="I104" s="3"/>
      <c r="J104" s="3"/>
    </row>
    <row r="105" customHeight="1" spans="1:10">
      <c r="A105" s="3">
        <v>2020</v>
      </c>
      <c r="B105" s="3" t="s">
        <v>72</v>
      </c>
      <c r="C105" s="3" t="s">
        <v>1809</v>
      </c>
      <c r="E105" s="3" t="s">
        <v>281</v>
      </c>
      <c r="F105" s="3">
        <v>1</v>
      </c>
      <c r="G105" s="3">
        <v>6081851</v>
      </c>
      <c r="I105" s="3"/>
      <c r="J105" s="3"/>
    </row>
    <row r="106" customHeight="1" spans="1:10">
      <c r="A106" s="3">
        <v>2020</v>
      </c>
      <c r="B106" s="3" t="s">
        <v>72</v>
      </c>
      <c r="C106" s="3" t="s">
        <v>2251</v>
      </c>
      <c r="D106" s="3" t="s">
        <v>2252</v>
      </c>
      <c r="E106" s="3" t="s">
        <v>281</v>
      </c>
      <c r="F106" s="3">
        <v>1</v>
      </c>
      <c r="G106" s="3">
        <v>6163036</v>
      </c>
      <c r="I106" s="3"/>
      <c r="J106" s="3"/>
    </row>
    <row r="107" customHeight="1" spans="1:10">
      <c r="A107" s="3">
        <v>2020</v>
      </c>
      <c r="B107" s="3" t="s">
        <v>72</v>
      </c>
      <c r="C107" s="3" t="s">
        <v>2251</v>
      </c>
      <c r="D107" s="3" t="s">
        <v>2252</v>
      </c>
      <c r="E107" s="3" t="s">
        <v>281</v>
      </c>
      <c r="F107" s="3">
        <v>1</v>
      </c>
      <c r="G107" s="3">
        <v>2030574</v>
      </c>
      <c r="I107" s="3"/>
      <c r="J107" s="3"/>
    </row>
    <row r="108" customHeight="1" spans="1:10">
      <c r="A108" s="3">
        <v>2020</v>
      </c>
      <c r="B108" s="3" t="s">
        <v>131</v>
      </c>
      <c r="C108" s="3" t="s">
        <v>115</v>
      </c>
      <c r="E108" s="3" t="s">
        <v>156</v>
      </c>
      <c r="F108" s="3">
        <v>1</v>
      </c>
      <c r="G108" s="3">
        <v>1753153</v>
      </c>
      <c r="I108" s="3"/>
      <c r="J108" s="3"/>
    </row>
    <row r="109" customHeight="1" spans="1:10">
      <c r="A109" s="3">
        <v>2020</v>
      </c>
      <c r="B109" s="3" t="s">
        <v>131</v>
      </c>
      <c r="C109" s="3" t="s">
        <v>115</v>
      </c>
      <c r="E109" s="3" t="s">
        <v>147</v>
      </c>
      <c r="F109" s="3">
        <v>1</v>
      </c>
      <c r="G109" s="3">
        <v>3178186</v>
      </c>
      <c r="I109" s="3"/>
      <c r="J109" s="3"/>
    </row>
    <row r="110" customHeight="1" spans="1:10">
      <c r="A110" s="3">
        <v>2020</v>
      </c>
      <c r="B110" s="3" t="s">
        <v>131</v>
      </c>
      <c r="C110" s="3" t="s">
        <v>115</v>
      </c>
      <c r="E110" s="3" t="s">
        <v>184</v>
      </c>
      <c r="F110" s="3">
        <v>1</v>
      </c>
      <c r="G110" s="3">
        <v>3238557</v>
      </c>
      <c r="I110" s="3"/>
      <c r="J110" s="3"/>
    </row>
    <row r="111" customHeight="1" spans="1:10">
      <c r="A111" s="3">
        <v>2020</v>
      </c>
      <c r="B111" s="3" t="s">
        <v>861</v>
      </c>
      <c r="C111" s="3" t="s">
        <v>1040</v>
      </c>
      <c r="E111" s="3" t="s">
        <v>146</v>
      </c>
      <c r="F111" s="3">
        <v>1</v>
      </c>
      <c r="G111" s="3">
        <v>2862361</v>
      </c>
      <c r="I111" s="3"/>
      <c r="J111" s="3"/>
    </row>
    <row r="112" customHeight="1" spans="1:10">
      <c r="A112" s="3">
        <v>2016</v>
      </c>
      <c r="B112" s="3" t="s">
        <v>3831</v>
      </c>
      <c r="C112" s="3" t="s">
        <v>3832</v>
      </c>
      <c r="E112" s="3" t="s">
        <v>146</v>
      </c>
      <c r="F112" s="3">
        <v>1</v>
      </c>
      <c r="G112" s="3">
        <v>5847147</v>
      </c>
      <c r="I112" s="3"/>
      <c r="J112" s="3"/>
    </row>
    <row r="113" customHeight="1" spans="1:10">
      <c r="A113" s="3">
        <v>2020</v>
      </c>
      <c r="B113" s="3" t="s">
        <v>429</v>
      </c>
      <c r="C113" s="3" t="s">
        <v>83</v>
      </c>
      <c r="E113" s="3" t="s">
        <v>156</v>
      </c>
      <c r="F113" s="3">
        <v>1</v>
      </c>
      <c r="G113" s="3">
        <v>3025370</v>
      </c>
      <c r="I113" s="3"/>
      <c r="J113" s="3"/>
    </row>
    <row r="114" customHeight="1" spans="1:10">
      <c r="A114" s="3">
        <v>2021</v>
      </c>
      <c r="B114" s="3" t="s">
        <v>1840</v>
      </c>
      <c r="C114" s="3" t="s">
        <v>609</v>
      </c>
      <c r="E114" s="3" t="s">
        <v>281</v>
      </c>
      <c r="F114" s="3">
        <v>1</v>
      </c>
      <c r="G114" s="3">
        <v>1812715</v>
      </c>
      <c r="I114" s="3"/>
      <c r="J114" s="3"/>
    </row>
    <row r="115" customHeight="1" spans="1:10">
      <c r="A115" s="3">
        <v>2020</v>
      </c>
      <c r="B115" s="3" t="s">
        <v>861</v>
      </c>
      <c r="C115" s="3" t="s">
        <v>1040</v>
      </c>
      <c r="E115" s="3" t="s">
        <v>281</v>
      </c>
      <c r="F115" s="3">
        <v>1</v>
      </c>
      <c r="G115" s="3">
        <v>6236866</v>
      </c>
      <c r="I115" s="3"/>
      <c r="J115" s="3"/>
    </row>
    <row r="116" customHeight="1" spans="1:10">
      <c r="A116" s="3">
        <v>2020</v>
      </c>
      <c r="B116" s="3" t="s">
        <v>72</v>
      </c>
      <c r="C116" s="3" t="s">
        <v>386</v>
      </c>
      <c r="D116" s="3" t="s">
        <v>559</v>
      </c>
      <c r="E116" s="3" t="s">
        <v>146</v>
      </c>
      <c r="F116" s="3">
        <v>1</v>
      </c>
      <c r="G116" s="3">
        <v>3787486</v>
      </c>
      <c r="I116" s="3"/>
      <c r="J116" s="3"/>
    </row>
    <row r="117" customHeight="1" spans="1:10">
      <c r="A117" s="3">
        <v>2020</v>
      </c>
      <c r="B117" s="3" t="s">
        <v>303</v>
      </c>
      <c r="C117" s="3" t="s">
        <v>263</v>
      </c>
      <c r="D117" s="3" t="s">
        <v>430</v>
      </c>
      <c r="E117" s="3" t="s">
        <v>281</v>
      </c>
      <c r="F117" s="3">
        <v>1</v>
      </c>
      <c r="G117" s="3">
        <v>2800785</v>
      </c>
      <c r="I117" s="3"/>
      <c r="J117" s="3"/>
    </row>
    <row r="118" customHeight="1" spans="1:10">
      <c r="A118" s="3">
        <v>2020</v>
      </c>
      <c r="B118" s="3" t="s">
        <v>148</v>
      </c>
      <c r="C118" s="3" t="s">
        <v>36</v>
      </c>
      <c r="D118" s="3" t="s">
        <v>149</v>
      </c>
      <c r="E118" s="3" t="s">
        <v>146</v>
      </c>
      <c r="F118" s="3">
        <v>1</v>
      </c>
      <c r="G118" s="3">
        <v>6835843</v>
      </c>
      <c r="I118" s="3"/>
      <c r="J118" s="3"/>
    </row>
    <row r="119" customHeight="1" spans="1:10">
      <c r="A119" s="3">
        <v>2020</v>
      </c>
      <c r="B119" s="3" t="s">
        <v>150</v>
      </c>
      <c r="C119" s="3" t="s">
        <v>386</v>
      </c>
      <c r="D119" s="3" t="s">
        <v>387</v>
      </c>
      <c r="E119" s="3" t="s">
        <v>281</v>
      </c>
      <c r="F119" s="3">
        <v>1</v>
      </c>
      <c r="G119" s="91" t="s">
        <v>385</v>
      </c>
      <c r="I119" s="3"/>
      <c r="J119" s="3"/>
    </row>
    <row r="120" customHeight="1" spans="1:7">
      <c r="A120" s="3">
        <v>2020</v>
      </c>
      <c r="B120" s="3" t="s">
        <v>150</v>
      </c>
      <c r="C120" s="3" t="s">
        <v>63</v>
      </c>
      <c r="D120" s="3" t="s">
        <v>151</v>
      </c>
      <c r="E120" s="3" t="s">
        <v>146</v>
      </c>
      <c r="F120" s="3">
        <v>1</v>
      </c>
      <c r="G120" s="3">
        <v>2642318</v>
      </c>
    </row>
    <row r="121" customHeight="1" spans="1:10">
      <c r="A121" s="3">
        <v>2020</v>
      </c>
      <c r="B121" s="3" t="s">
        <v>150</v>
      </c>
      <c r="C121" s="3" t="s">
        <v>159</v>
      </c>
      <c r="D121" s="3" t="s">
        <v>387</v>
      </c>
      <c r="E121" s="3" t="s">
        <v>146</v>
      </c>
      <c r="F121" s="3">
        <v>1</v>
      </c>
      <c r="G121" s="3">
        <v>6723351</v>
      </c>
      <c r="I121" s="3"/>
      <c r="J121" s="3"/>
    </row>
    <row r="122" customHeight="1" spans="1:10">
      <c r="A122" s="3">
        <v>2020</v>
      </c>
      <c r="B122" s="3" t="s">
        <v>148</v>
      </c>
      <c r="C122" s="3" t="s">
        <v>83</v>
      </c>
      <c r="E122" s="3" t="s">
        <v>281</v>
      </c>
      <c r="F122" s="3">
        <v>1</v>
      </c>
      <c r="G122" s="3">
        <v>1364528</v>
      </c>
      <c r="I122" s="3"/>
      <c r="J122" s="3"/>
    </row>
    <row r="123" customHeight="1" spans="1:10">
      <c r="A123" s="3">
        <v>2020</v>
      </c>
      <c r="B123" s="3" t="s">
        <v>150</v>
      </c>
      <c r="C123" s="3" t="s">
        <v>83</v>
      </c>
      <c r="D123" s="3" t="s">
        <v>302</v>
      </c>
      <c r="E123" s="3" t="s">
        <v>147</v>
      </c>
      <c r="F123" s="3">
        <v>1</v>
      </c>
      <c r="G123" s="91" t="s">
        <v>301</v>
      </c>
      <c r="I123" s="3"/>
      <c r="J123" s="3"/>
    </row>
    <row r="124" customHeight="1" spans="1:10">
      <c r="A124" s="3">
        <v>2020</v>
      </c>
      <c r="B124" s="3" t="s">
        <v>150</v>
      </c>
      <c r="C124" s="3" t="s">
        <v>63</v>
      </c>
      <c r="D124" s="3" t="s">
        <v>302</v>
      </c>
      <c r="E124" s="3" t="s">
        <v>146</v>
      </c>
      <c r="F124" s="3">
        <v>1</v>
      </c>
      <c r="G124" s="3">
        <v>3752423</v>
      </c>
      <c r="I124" s="3"/>
      <c r="J124" s="3"/>
    </row>
    <row r="125" customHeight="1" spans="1:10">
      <c r="A125" s="3">
        <v>2020</v>
      </c>
      <c r="B125" s="3" t="s">
        <v>148</v>
      </c>
      <c r="C125" s="3" t="s">
        <v>63</v>
      </c>
      <c r="E125" s="3" t="s">
        <v>281</v>
      </c>
      <c r="F125" s="3">
        <v>1</v>
      </c>
      <c r="G125" s="3">
        <v>6873658</v>
      </c>
      <c r="I125" s="3"/>
      <c r="J125" s="3"/>
    </row>
    <row r="126" customHeight="1" spans="1:10">
      <c r="A126" s="3">
        <v>2020</v>
      </c>
      <c r="B126" s="3" t="s">
        <v>131</v>
      </c>
      <c r="C126" s="3" t="s">
        <v>83</v>
      </c>
      <c r="E126" s="3" t="s">
        <v>152</v>
      </c>
      <c r="F126" s="3">
        <v>1</v>
      </c>
      <c r="G126" s="3">
        <v>7822840</v>
      </c>
      <c r="I126" s="3"/>
      <c r="J126" s="3"/>
    </row>
    <row r="127" customHeight="1" spans="1:10">
      <c r="A127" s="3">
        <v>2020</v>
      </c>
      <c r="B127" s="3" t="s">
        <v>131</v>
      </c>
      <c r="C127" s="3" t="s">
        <v>83</v>
      </c>
      <c r="E127" s="3" t="s">
        <v>146</v>
      </c>
      <c r="F127" s="3">
        <v>1</v>
      </c>
      <c r="G127" s="3">
        <v>3421348</v>
      </c>
      <c r="I127" s="3"/>
      <c r="J127" s="3"/>
    </row>
    <row r="128" customHeight="1" spans="1:10">
      <c r="A128" s="3">
        <v>2020</v>
      </c>
      <c r="B128" s="3" t="s">
        <v>148</v>
      </c>
      <c r="C128" s="3" t="s">
        <v>261</v>
      </c>
      <c r="D128" s="3" t="s">
        <v>149</v>
      </c>
      <c r="E128" s="3" t="s">
        <v>146</v>
      </c>
      <c r="F128" s="3">
        <v>1</v>
      </c>
      <c r="G128" s="3">
        <v>6183454</v>
      </c>
      <c r="I128" s="3"/>
      <c r="J128" s="3"/>
    </row>
    <row r="129" customHeight="1" spans="1:10">
      <c r="A129" s="3">
        <v>2020</v>
      </c>
      <c r="B129" s="3" t="s">
        <v>148</v>
      </c>
      <c r="C129" s="3" t="s">
        <v>63</v>
      </c>
      <c r="D129" s="3" t="s">
        <v>643</v>
      </c>
      <c r="E129" s="3" t="s">
        <v>146</v>
      </c>
      <c r="F129" s="3">
        <v>1</v>
      </c>
      <c r="G129" s="3">
        <v>1604736</v>
      </c>
      <c r="I129" s="3"/>
      <c r="J129" s="3"/>
    </row>
    <row r="130" customHeight="1" spans="1:10">
      <c r="A130" s="3">
        <v>2020</v>
      </c>
      <c r="B130" s="3" t="s">
        <v>148</v>
      </c>
      <c r="C130" s="3" t="s">
        <v>63</v>
      </c>
      <c r="D130" s="3" t="s">
        <v>86</v>
      </c>
      <c r="E130" s="3" t="s">
        <v>146</v>
      </c>
      <c r="F130" s="3">
        <v>1</v>
      </c>
      <c r="G130" s="3">
        <v>2788441</v>
      </c>
      <c r="I130" s="3"/>
      <c r="J130" s="3"/>
    </row>
    <row r="131" customHeight="1" spans="1:10">
      <c r="A131" s="3">
        <v>2020</v>
      </c>
      <c r="B131" s="3" t="s">
        <v>150</v>
      </c>
      <c r="C131" s="3" t="s">
        <v>63</v>
      </c>
      <c r="D131" s="3" t="s">
        <v>574</v>
      </c>
      <c r="E131" s="3" t="s">
        <v>156</v>
      </c>
      <c r="F131" s="3">
        <v>1</v>
      </c>
      <c r="G131" s="3">
        <v>8581208</v>
      </c>
      <c r="I131" s="3"/>
      <c r="J131" s="3"/>
    </row>
    <row r="132" customHeight="1" spans="1:10">
      <c r="A132" s="3">
        <v>2020</v>
      </c>
      <c r="B132" s="3" t="s">
        <v>303</v>
      </c>
      <c r="C132" s="3" t="s">
        <v>304</v>
      </c>
      <c r="D132" s="3" t="s">
        <v>305</v>
      </c>
      <c r="E132" s="3" t="s">
        <v>281</v>
      </c>
      <c r="F132" s="3">
        <v>1</v>
      </c>
      <c r="G132" s="3">
        <v>8860160</v>
      </c>
      <c r="I132" s="3"/>
      <c r="J132" s="3"/>
    </row>
    <row r="133" customHeight="1" spans="1:10">
      <c r="A133" s="69">
        <v>2020</v>
      </c>
      <c r="B133" s="3" t="s">
        <v>303</v>
      </c>
      <c r="C133" s="3" t="s">
        <v>83</v>
      </c>
      <c r="E133" s="3" t="s">
        <v>281</v>
      </c>
      <c r="F133" s="3">
        <v>1</v>
      </c>
      <c r="G133" s="3">
        <v>4778300</v>
      </c>
      <c r="I133" s="3"/>
      <c r="J133" s="3"/>
    </row>
    <row r="134" customHeight="1" spans="1:10">
      <c r="A134" s="3">
        <v>2020</v>
      </c>
      <c r="B134" s="3" t="s">
        <v>148</v>
      </c>
      <c r="C134" s="3" t="s">
        <v>25</v>
      </c>
      <c r="E134" s="3" t="s">
        <v>156</v>
      </c>
      <c r="F134" s="3">
        <v>1</v>
      </c>
      <c r="G134" s="3">
        <v>2358667</v>
      </c>
      <c r="I134" s="3"/>
      <c r="J134" s="3"/>
    </row>
    <row r="135" customHeight="1" spans="1:10">
      <c r="A135" s="3">
        <v>2020</v>
      </c>
      <c r="B135" s="3" t="s">
        <v>148</v>
      </c>
      <c r="C135" s="3" t="s">
        <v>63</v>
      </c>
      <c r="D135" s="3" t="s">
        <v>149</v>
      </c>
      <c r="E135" s="3" t="s">
        <v>146</v>
      </c>
      <c r="F135" s="3">
        <v>1</v>
      </c>
      <c r="G135" s="3">
        <v>1442604</v>
      </c>
      <c r="I135" s="3"/>
      <c r="J135" s="3"/>
    </row>
    <row r="136" customHeight="1" spans="1:10">
      <c r="A136" s="3">
        <v>2020</v>
      </c>
      <c r="B136" s="3" t="s">
        <v>148</v>
      </c>
      <c r="C136" s="3" t="s">
        <v>261</v>
      </c>
      <c r="D136" s="3" t="s">
        <v>644</v>
      </c>
      <c r="E136" s="3" t="s">
        <v>146</v>
      </c>
      <c r="F136" s="3">
        <v>1</v>
      </c>
      <c r="G136" s="3">
        <v>8706313</v>
      </c>
      <c r="I136" s="3"/>
      <c r="J136" s="3"/>
    </row>
    <row r="137" customHeight="1" spans="1:10">
      <c r="A137" s="3">
        <v>2020</v>
      </c>
      <c r="B137" s="3" t="s">
        <v>645</v>
      </c>
      <c r="C137" s="3" t="s">
        <v>304</v>
      </c>
      <c r="D137" s="3" t="s">
        <v>646</v>
      </c>
      <c r="E137" s="3" t="s">
        <v>146</v>
      </c>
      <c r="F137" s="3">
        <v>1</v>
      </c>
      <c r="G137" s="3">
        <v>7204357</v>
      </c>
      <c r="I137" s="3"/>
      <c r="J137" s="3"/>
    </row>
    <row r="138" customHeight="1" spans="1:10">
      <c r="A138" s="3">
        <v>2020</v>
      </c>
      <c r="B138" s="3" t="s">
        <v>72</v>
      </c>
      <c r="C138" s="3" t="s">
        <v>115</v>
      </c>
      <c r="D138" s="3" t="s">
        <v>89</v>
      </c>
      <c r="E138" s="3" t="s">
        <v>281</v>
      </c>
      <c r="F138" s="3">
        <v>1</v>
      </c>
      <c r="G138" s="3">
        <v>7324124</v>
      </c>
      <c r="I138" s="3"/>
      <c r="J138" s="3"/>
    </row>
    <row r="139" customHeight="1" spans="1:10">
      <c r="A139" s="3">
        <v>2020</v>
      </c>
      <c r="B139" s="3" t="s">
        <v>429</v>
      </c>
      <c r="C139" s="3" t="s">
        <v>36</v>
      </c>
      <c r="D139" s="3" t="s">
        <v>52</v>
      </c>
      <c r="E139" s="3" t="s">
        <v>146</v>
      </c>
      <c r="F139" s="3">
        <v>1</v>
      </c>
      <c r="G139" s="3">
        <v>4612102</v>
      </c>
      <c r="I139" s="3"/>
      <c r="J139" s="3"/>
    </row>
    <row r="140" customHeight="1" spans="1:10">
      <c r="A140" s="3">
        <v>2020</v>
      </c>
      <c r="B140" s="3" t="s">
        <v>148</v>
      </c>
      <c r="C140" s="3" t="s">
        <v>36</v>
      </c>
      <c r="E140" s="3" t="s">
        <v>146</v>
      </c>
      <c r="F140" s="3">
        <v>1</v>
      </c>
      <c r="G140" s="3">
        <v>6802143</v>
      </c>
      <c r="I140" s="3"/>
      <c r="J140" s="3"/>
    </row>
    <row r="141" customHeight="1" spans="1:10">
      <c r="A141" s="3">
        <v>2020</v>
      </c>
      <c r="B141" s="3" t="s">
        <v>72</v>
      </c>
      <c r="C141" s="3" t="s">
        <v>2447</v>
      </c>
      <c r="D141" s="3" t="s">
        <v>2448</v>
      </c>
      <c r="E141" s="3" t="s">
        <v>281</v>
      </c>
      <c r="F141" s="3">
        <v>1</v>
      </c>
      <c r="G141" s="3">
        <v>4574480</v>
      </c>
      <c r="I141" s="3"/>
      <c r="J141" s="3"/>
    </row>
    <row r="142" customHeight="1" spans="1:10">
      <c r="A142" s="3">
        <v>2020</v>
      </c>
      <c r="B142" s="3" t="s">
        <v>72</v>
      </c>
      <c r="C142" s="3" t="s">
        <v>1837</v>
      </c>
      <c r="D142" s="3" t="s">
        <v>1838</v>
      </c>
      <c r="E142" s="3" t="s">
        <v>281</v>
      </c>
      <c r="F142" s="3">
        <v>1</v>
      </c>
      <c r="G142" s="3">
        <v>2768316</v>
      </c>
      <c r="I142" s="3"/>
      <c r="J142" s="3"/>
    </row>
    <row r="143" customHeight="1" spans="1:10">
      <c r="A143" s="3">
        <v>2020</v>
      </c>
      <c r="B143" s="3" t="s">
        <v>72</v>
      </c>
      <c r="C143" s="3" t="s">
        <v>2202</v>
      </c>
      <c r="D143" s="3" t="s">
        <v>89</v>
      </c>
      <c r="E143" s="3" t="s">
        <v>281</v>
      </c>
      <c r="F143" s="3">
        <v>1</v>
      </c>
      <c r="G143" s="3">
        <v>7880445</v>
      </c>
      <c r="I143" s="3"/>
      <c r="J143" s="3"/>
    </row>
    <row r="144" customHeight="1" spans="1:10">
      <c r="A144" s="3">
        <v>2020</v>
      </c>
      <c r="B144" s="3" t="s">
        <v>148</v>
      </c>
      <c r="C144" s="3" t="s">
        <v>63</v>
      </c>
      <c r="E144" s="3" t="s">
        <v>281</v>
      </c>
      <c r="F144" s="3">
        <v>1</v>
      </c>
      <c r="G144" s="3">
        <v>6111814</v>
      </c>
      <c r="I144" s="3"/>
      <c r="J144" s="3"/>
    </row>
    <row r="145" customHeight="1" spans="1:10">
      <c r="A145" s="3">
        <v>2020</v>
      </c>
      <c r="B145" s="3" t="s">
        <v>68</v>
      </c>
      <c r="C145" s="3" t="s">
        <v>115</v>
      </c>
      <c r="E145" s="3" t="s">
        <v>146</v>
      </c>
      <c r="F145" s="3">
        <v>1</v>
      </c>
      <c r="G145" s="3">
        <v>5625713</v>
      </c>
      <c r="I145" s="3"/>
      <c r="J145" s="3"/>
    </row>
    <row r="146" customHeight="1" spans="1:10">
      <c r="A146" s="3">
        <v>2020</v>
      </c>
      <c r="B146" s="3" t="s">
        <v>148</v>
      </c>
      <c r="C146" s="3" t="s">
        <v>63</v>
      </c>
      <c r="E146" s="3" t="s">
        <v>146</v>
      </c>
      <c r="F146" s="3">
        <v>1</v>
      </c>
      <c r="G146" s="91" t="s">
        <v>306</v>
      </c>
      <c r="I146" s="3"/>
      <c r="J146" s="3"/>
    </row>
    <row r="147" customHeight="1" spans="1:10">
      <c r="A147" s="3">
        <v>2020</v>
      </c>
      <c r="B147" s="3" t="s">
        <v>148</v>
      </c>
      <c r="C147" s="3" t="s">
        <v>63</v>
      </c>
      <c r="E147" s="3" t="s">
        <v>156</v>
      </c>
      <c r="F147" s="3">
        <v>1</v>
      </c>
      <c r="G147" s="3">
        <v>7884516</v>
      </c>
      <c r="I147" s="3"/>
      <c r="J147" s="3"/>
    </row>
    <row r="148" customHeight="1" spans="1:10">
      <c r="A148" s="3">
        <v>2020</v>
      </c>
      <c r="B148" s="3" t="s">
        <v>148</v>
      </c>
      <c r="C148" s="3" t="s">
        <v>29</v>
      </c>
      <c r="D148" s="3" t="s">
        <v>149</v>
      </c>
      <c r="E148" s="3" t="s">
        <v>156</v>
      </c>
      <c r="F148" s="3">
        <v>1</v>
      </c>
      <c r="G148" s="3">
        <v>4256037</v>
      </c>
      <c r="I148" s="3"/>
      <c r="J148" s="3"/>
    </row>
    <row r="149" customHeight="1" spans="1:10">
      <c r="A149" s="3">
        <v>2011</v>
      </c>
      <c r="B149" s="3" t="s">
        <v>3833</v>
      </c>
      <c r="C149" s="3" t="s">
        <v>3834</v>
      </c>
      <c r="D149" s="3" t="s">
        <v>3835</v>
      </c>
      <c r="E149" s="3" t="s">
        <v>3836</v>
      </c>
      <c r="F149" s="3">
        <v>1</v>
      </c>
      <c r="G149" s="3">
        <v>2135284</v>
      </c>
      <c r="I149" s="3"/>
      <c r="J149" s="3"/>
    </row>
    <row r="150" customHeight="1" spans="1:10">
      <c r="A150" s="3">
        <v>2020</v>
      </c>
      <c r="B150" s="3" t="s">
        <v>72</v>
      </c>
      <c r="C150" s="3" t="s">
        <v>2746</v>
      </c>
      <c r="D150" s="3" t="s">
        <v>2080</v>
      </c>
      <c r="E150" s="3" t="s">
        <v>281</v>
      </c>
      <c r="F150" s="3">
        <v>1</v>
      </c>
      <c r="G150" s="3">
        <v>3702730</v>
      </c>
      <c r="I150" s="3"/>
      <c r="J150" s="3"/>
    </row>
    <row r="151" customHeight="1" spans="1:10">
      <c r="A151" s="3">
        <v>2020</v>
      </c>
      <c r="B151" s="3" t="s">
        <v>153</v>
      </c>
      <c r="C151" s="3" t="s">
        <v>154</v>
      </c>
      <c r="D151" s="3" t="s">
        <v>155</v>
      </c>
      <c r="E151" s="3" t="s">
        <v>156</v>
      </c>
      <c r="F151" s="3">
        <v>1</v>
      </c>
      <c r="G151" s="3">
        <v>7588020</v>
      </c>
      <c r="I151" s="3"/>
      <c r="J151" s="3"/>
    </row>
    <row r="152" customHeight="1" spans="1:10">
      <c r="A152" s="3">
        <v>2020</v>
      </c>
      <c r="B152" s="3" t="s">
        <v>150</v>
      </c>
      <c r="C152" s="3" t="s">
        <v>63</v>
      </c>
      <c r="D152" s="3" t="s">
        <v>86</v>
      </c>
      <c r="E152" s="3" t="s">
        <v>281</v>
      </c>
      <c r="F152" s="3">
        <v>1</v>
      </c>
      <c r="G152" s="3">
        <v>1326603</v>
      </c>
      <c r="I152" s="3"/>
      <c r="J152" s="3"/>
    </row>
    <row r="153" customHeight="1" spans="1:10">
      <c r="A153" s="3">
        <v>2020</v>
      </c>
      <c r="B153" s="3" t="s">
        <v>72</v>
      </c>
      <c r="C153" s="3" t="s">
        <v>2480</v>
      </c>
      <c r="D153" s="3" t="s">
        <v>74</v>
      </c>
      <c r="E153" s="3" t="s">
        <v>147</v>
      </c>
      <c r="F153" s="3">
        <v>1</v>
      </c>
      <c r="G153" s="3">
        <v>5730365</v>
      </c>
      <c r="I153" s="3"/>
      <c r="J153" s="3"/>
    </row>
    <row r="154" customHeight="1" spans="1:10">
      <c r="A154" s="3">
        <v>2020</v>
      </c>
      <c r="B154" s="3" t="s">
        <v>148</v>
      </c>
      <c r="C154" s="3" t="s">
        <v>29</v>
      </c>
      <c r="D154" s="3" t="s">
        <v>149</v>
      </c>
      <c r="E154" s="3" t="s">
        <v>281</v>
      </c>
      <c r="F154" s="3">
        <v>1</v>
      </c>
      <c r="G154" s="3">
        <v>7386806</v>
      </c>
      <c r="I154" s="3"/>
      <c r="J154" s="3"/>
    </row>
    <row r="155" customHeight="1" spans="1:7">
      <c r="A155" s="3">
        <v>2020</v>
      </c>
      <c r="B155" s="3" t="s">
        <v>148</v>
      </c>
      <c r="C155" s="3" t="s">
        <v>63</v>
      </c>
      <c r="E155" s="3" t="s">
        <v>281</v>
      </c>
      <c r="F155" s="3">
        <v>1</v>
      </c>
      <c r="G155" s="91" t="s">
        <v>560</v>
      </c>
    </row>
    <row r="156" customHeight="1" spans="1:10">
      <c r="A156" s="3">
        <v>2020</v>
      </c>
      <c r="B156" s="3" t="s">
        <v>148</v>
      </c>
      <c r="C156" s="3" t="s">
        <v>36</v>
      </c>
      <c r="D156" s="3" t="s">
        <v>644</v>
      </c>
      <c r="E156" s="3" t="s">
        <v>146</v>
      </c>
      <c r="F156" s="3">
        <v>1</v>
      </c>
      <c r="G156" s="3">
        <v>3488376</v>
      </c>
      <c r="I156" s="3"/>
      <c r="J156" s="3"/>
    </row>
    <row r="157" customHeight="1" spans="1:10">
      <c r="A157" s="3">
        <v>2020</v>
      </c>
      <c r="B157" s="3" t="s">
        <v>391</v>
      </c>
      <c r="C157" s="3" t="s">
        <v>647</v>
      </c>
      <c r="D157" s="3" t="s">
        <v>648</v>
      </c>
      <c r="E157" s="3" t="s">
        <v>156</v>
      </c>
      <c r="F157" s="3">
        <v>1</v>
      </c>
      <c r="G157" s="3">
        <v>1487601</v>
      </c>
      <c r="I157" s="3"/>
      <c r="J157" s="3"/>
    </row>
    <row r="158" customHeight="1" spans="1:10">
      <c r="A158" s="3">
        <v>2019</v>
      </c>
      <c r="B158" s="3" t="s">
        <v>72</v>
      </c>
      <c r="C158" s="3" t="s">
        <v>1042</v>
      </c>
      <c r="D158" s="3" t="s">
        <v>1733</v>
      </c>
      <c r="E158" s="3" t="s">
        <v>146</v>
      </c>
      <c r="F158" s="3">
        <v>1</v>
      </c>
      <c r="G158" s="3">
        <v>8262732</v>
      </c>
      <c r="I158" s="3"/>
      <c r="J158" s="3"/>
    </row>
    <row r="159" customHeight="1" spans="1:10">
      <c r="A159" s="3">
        <v>2020</v>
      </c>
      <c r="B159" s="3" t="s">
        <v>148</v>
      </c>
      <c r="C159" s="3" t="s">
        <v>83</v>
      </c>
      <c r="D159" s="3" t="s">
        <v>642</v>
      </c>
      <c r="E159" s="3" t="s">
        <v>156</v>
      </c>
      <c r="F159" s="3">
        <v>1</v>
      </c>
      <c r="G159" s="3">
        <v>7407521</v>
      </c>
      <c r="I159" s="3"/>
      <c r="J159" s="3"/>
    </row>
    <row r="160" customHeight="1" spans="1:10">
      <c r="A160" s="3">
        <v>2010</v>
      </c>
      <c r="B160" s="3" t="s">
        <v>3833</v>
      </c>
      <c r="C160" s="3" t="s">
        <v>3837</v>
      </c>
      <c r="E160" s="3" t="s">
        <v>3838</v>
      </c>
      <c r="F160" s="3">
        <v>1</v>
      </c>
      <c r="G160" s="3">
        <v>6724406</v>
      </c>
      <c r="I160" s="3"/>
      <c r="J160" s="3"/>
    </row>
    <row r="161" customHeight="1" spans="1:10">
      <c r="A161" s="3">
        <v>2020</v>
      </c>
      <c r="B161" s="3" t="s">
        <v>148</v>
      </c>
      <c r="C161" s="3" t="s">
        <v>63</v>
      </c>
      <c r="D161" s="3" t="s">
        <v>149</v>
      </c>
      <c r="E161" s="3" t="s">
        <v>281</v>
      </c>
      <c r="F161" s="3">
        <v>1</v>
      </c>
      <c r="G161" s="3">
        <v>5544810</v>
      </c>
      <c r="I161" s="3"/>
      <c r="J161" s="3"/>
    </row>
    <row r="162" customHeight="1" spans="1:10">
      <c r="A162" s="59">
        <v>2019</v>
      </c>
      <c r="B162" s="59" t="s">
        <v>72</v>
      </c>
      <c r="C162" s="59" t="s">
        <v>379</v>
      </c>
      <c r="D162" s="60"/>
      <c r="E162" s="59">
        <v>10</v>
      </c>
      <c r="F162" s="3">
        <v>1</v>
      </c>
      <c r="G162" s="3">
        <v>5</v>
      </c>
      <c r="H162" s="6">
        <f>0.8*I162</f>
        <v>28</v>
      </c>
      <c r="I162" s="3">
        <v>35</v>
      </c>
      <c r="J162" s="3">
        <f>I162*G162</f>
        <v>175</v>
      </c>
    </row>
    <row r="163" customHeight="1" spans="1:8">
      <c r="A163" s="20">
        <v>2020</v>
      </c>
      <c r="B163" s="20" t="s">
        <v>68</v>
      </c>
      <c r="C163" s="20" t="s">
        <v>63</v>
      </c>
      <c r="D163" s="20" t="s">
        <v>33</v>
      </c>
      <c r="E163" s="20">
        <v>10</v>
      </c>
      <c r="F163" s="3">
        <v>1</v>
      </c>
      <c r="G163" s="20">
        <v>1</v>
      </c>
      <c r="H163" s="3">
        <v>50</v>
      </c>
    </row>
    <row r="165" customHeight="1" spans="9:9">
      <c r="I165" s="92"/>
    </row>
    <row r="167" customHeight="1" spans="9:9">
      <c r="I167" s="92"/>
    </row>
    <row r="169" customHeight="1" spans="4:4">
      <c r="D169" s="1"/>
    </row>
    <row r="170" customHeight="1" spans="4:6">
      <c r="D170" s="1"/>
      <c r="E170" s="26"/>
      <c r="F170" s="26"/>
    </row>
    <row r="171" customHeight="1" spans="4:6">
      <c r="D171" s="1" t="s">
        <v>1776</v>
      </c>
      <c r="E171" s="26"/>
      <c r="F171" s="26"/>
    </row>
    <row r="172" customHeight="1" spans="4:6">
      <c r="D172" s="26"/>
      <c r="E172" s="1" t="s">
        <v>4742</v>
      </c>
      <c r="F172" s="1" t="s">
        <v>4743</v>
      </c>
    </row>
    <row r="173" customHeight="1" spans="4:6">
      <c r="D173" s="26"/>
      <c r="E173" s="26"/>
      <c r="F173" s="26"/>
    </row>
    <row r="174" customHeight="1" spans="4:6">
      <c r="D174" s="26"/>
      <c r="E174" s="26">
        <f>SUM(F3:F169)</f>
        <v>186</v>
      </c>
      <c r="F174" s="26">
        <f>SUM(J3:J169)</f>
        <v>13712.2</v>
      </c>
    </row>
  </sheetData>
  <conditionalFormatting sqref="G3:G94 G164:G168">
    <cfRule type="containsText" dxfId="2" priority="1" operator="between" text="Basketball ">
      <formula>NOT(ISERROR(SEARCH("Basketball ",G3)))</formula>
    </cfRule>
  </conditionalFormatting>
  <conditionalFormatting sqref="G3:G94 G167:G168">
    <cfRule type="containsText" dxfId="1" priority="2" operator="between" text="Baseball ">
      <formula>NOT(ISERROR(SEARCH("Baseball ",G3)))</formula>
    </cfRule>
  </conditionalFormatting>
  <conditionalFormatting sqref="G3:G94 G165 G167:G168">
    <cfRule type="containsText" dxfId="0" priority="3" operator="between" text="football">
      <formula>NOT(ISERROR(SEARCH("football",G3)))</formula>
    </cfRule>
  </conditionalFormatting>
  <conditionalFormatting sqref="G3:G94 G164:G169">
    <cfRule type="containsText" dxfId="13" priority="4" operator="between" text="pokemon">
      <formula>NOT(ISERROR(SEARCH("pokemon",G3)))</formula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5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11">
      <c r="A1" s="1" t="s">
        <v>1</v>
      </c>
      <c r="B1" s="1" t="s">
        <v>2</v>
      </c>
      <c r="C1" s="2" t="s">
        <v>3</v>
      </c>
      <c r="D1" s="1" t="s">
        <v>5</v>
      </c>
      <c r="E1" s="1" t="s">
        <v>6</v>
      </c>
      <c r="F1" s="1" t="s">
        <v>4784</v>
      </c>
      <c r="G1" s="1" t="s">
        <v>5050</v>
      </c>
      <c r="H1" s="1"/>
      <c r="I1" s="1" t="s">
        <v>5051</v>
      </c>
      <c r="J1" s="1" t="s">
        <v>5052</v>
      </c>
      <c r="K1" s="1" t="s">
        <v>4746</v>
      </c>
    </row>
    <row r="3" customHeight="1" spans="1:27">
      <c r="A3" s="63">
        <v>1988</v>
      </c>
      <c r="B3" s="63" t="s">
        <v>1072</v>
      </c>
      <c r="C3" s="63" t="s">
        <v>2639</v>
      </c>
      <c r="D3" s="63" t="s">
        <v>2640</v>
      </c>
      <c r="E3" s="63">
        <v>9</v>
      </c>
      <c r="F3" s="63">
        <v>1</v>
      </c>
      <c r="G3" s="62"/>
      <c r="H3" s="62"/>
      <c r="I3" s="62"/>
      <c r="J3" s="62"/>
      <c r="K3" s="62"/>
      <c r="L3" s="82"/>
      <c r="M3" s="83" t="s">
        <v>1772</v>
      </c>
      <c r="N3" s="84" t="s">
        <v>5200</v>
      </c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</row>
    <row r="4" customHeight="1" spans="1:27">
      <c r="A4" s="63">
        <v>1993</v>
      </c>
      <c r="B4" s="63" t="s">
        <v>2958</v>
      </c>
      <c r="C4" s="63" t="s">
        <v>2963</v>
      </c>
      <c r="D4" s="62"/>
      <c r="E4" s="63" t="s">
        <v>138</v>
      </c>
      <c r="F4" s="63">
        <v>1</v>
      </c>
      <c r="G4" s="62"/>
      <c r="H4" s="62"/>
      <c r="I4" s="62"/>
      <c r="J4" s="62"/>
      <c r="K4" s="62"/>
      <c r="L4" s="85"/>
      <c r="M4" s="86">
        <f>SUM(F3:F88)</f>
        <v>83</v>
      </c>
      <c r="N4" s="87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</row>
    <row r="5" customHeight="1" spans="1:27">
      <c r="A5" s="63">
        <v>1993</v>
      </c>
      <c r="B5" s="63" t="s">
        <v>2958</v>
      </c>
      <c r="C5" s="63" t="s">
        <v>2963</v>
      </c>
      <c r="D5" s="62"/>
      <c r="E5" s="63" t="s">
        <v>138</v>
      </c>
      <c r="F5" s="63">
        <v>1</v>
      </c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</row>
    <row r="6" customHeight="1" spans="1:27">
      <c r="A6" s="63">
        <v>1993</v>
      </c>
      <c r="B6" s="63" t="s">
        <v>2958</v>
      </c>
      <c r="C6" s="63" t="s">
        <v>2959</v>
      </c>
      <c r="D6" s="62"/>
      <c r="E6" s="63" t="s">
        <v>2961</v>
      </c>
      <c r="F6" s="63">
        <v>1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</row>
    <row r="7" customHeight="1" spans="1:27">
      <c r="A7" s="63">
        <v>1973</v>
      </c>
      <c r="B7" s="63" t="s">
        <v>1967</v>
      </c>
      <c r="C7" s="63" t="s">
        <v>5409</v>
      </c>
      <c r="D7" s="62"/>
      <c r="E7" s="63" t="s">
        <v>5410</v>
      </c>
      <c r="F7" s="63">
        <v>1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</row>
    <row r="8" customHeight="1" spans="1:27">
      <c r="A8" s="63">
        <v>1975</v>
      </c>
      <c r="B8" s="63" t="s">
        <v>5411</v>
      </c>
      <c r="C8" s="63" t="s">
        <v>5409</v>
      </c>
      <c r="D8" s="62"/>
      <c r="E8" s="63" t="s">
        <v>5412</v>
      </c>
      <c r="F8" s="63">
        <v>1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</row>
    <row r="9" customHeight="1" spans="1:27">
      <c r="A9" s="63">
        <v>1966</v>
      </c>
      <c r="B9" s="63" t="s">
        <v>1967</v>
      </c>
      <c r="C9" s="63" t="s">
        <v>5409</v>
      </c>
      <c r="D9" s="62"/>
      <c r="E9" s="63" t="s">
        <v>5413</v>
      </c>
      <c r="F9" s="63">
        <v>1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</row>
    <row r="10" customHeight="1" spans="1:27">
      <c r="A10" s="63">
        <v>2012</v>
      </c>
      <c r="B10" s="63" t="s">
        <v>24</v>
      </c>
      <c r="C10" s="63" t="s">
        <v>2955</v>
      </c>
      <c r="D10" s="62"/>
      <c r="E10" s="63" t="s">
        <v>2956</v>
      </c>
      <c r="F10" s="63">
        <v>1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customHeight="1" spans="1:27">
      <c r="A11" s="63">
        <v>2017</v>
      </c>
      <c r="B11" s="63" t="s">
        <v>2336</v>
      </c>
      <c r="C11" s="63" t="s">
        <v>2337</v>
      </c>
      <c r="D11" s="62"/>
      <c r="E11" s="63">
        <v>10</v>
      </c>
      <c r="F11" s="63">
        <v>1</v>
      </c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customHeight="1" spans="1:27">
      <c r="A12" s="63">
        <v>2019</v>
      </c>
      <c r="B12" s="63" t="s">
        <v>72</v>
      </c>
      <c r="C12" s="63" t="s">
        <v>618</v>
      </c>
      <c r="D12" s="62"/>
      <c r="E12" s="63">
        <v>9</v>
      </c>
      <c r="F12" s="63">
        <v>1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customHeight="1" spans="1:27">
      <c r="A13" s="63">
        <v>2020</v>
      </c>
      <c r="B13" s="63" t="s">
        <v>72</v>
      </c>
      <c r="C13" s="63" t="s">
        <v>2520</v>
      </c>
      <c r="D13" s="63" t="s">
        <v>1829</v>
      </c>
      <c r="E13" s="63">
        <v>9</v>
      </c>
      <c r="F13" s="63">
        <v>1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customHeight="1" spans="1:27">
      <c r="A14" s="63">
        <v>2020</v>
      </c>
      <c r="B14" s="63" t="s">
        <v>72</v>
      </c>
      <c r="C14" s="63" t="s">
        <v>2520</v>
      </c>
      <c r="D14" s="63" t="s">
        <v>2557</v>
      </c>
      <c r="E14" s="63">
        <v>9</v>
      </c>
      <c r="F14" s="63">
        <v>1</v>
      </c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customHeight="1" spans="1:27">
      <c r="A15" s="63">
        <v>2020</v>
      </c>
      <c r="B15" s="63" t="s">
        <v>72</v>
      </c>
      <c r="C15" s="63" t="s">
        <v>2520</v>
      </c>
      <c r="D15" s="63" t="s">
        <v>1829</v>
      </c>
      <c r="E15" s="63">
        <v>9</v>
      </c>
      <c r="F15" s="63">
        <v>1</v>
      </c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customHeight="1" spans="1:27">
      <c r="A16" s="63">
        <v>2020</v>
      </c>
      <c r="B16" s="63" t="s">
        <v>72</v>
      </c>
      <c r="C16" s="63" t="s">
        <v>2520</v>
      </c>
      <c r="D16" s="63" t="s">
        <v>2550</v>
      </c>
      <c r="E16" s="63">
        <v>9</v>
      </c>
      <c r="F16" s="63">
        <v>1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customHeight="1" spans="1:27">
      <c r="A17" s="63">
        <v>2020</v>
      </c>
      <c r="B17" s="63" t="s">
        <v>72</v>
      </c>
      <c r="C17" s="63" t="s">
        <v>2520</v>
      </c>
      <c r="D17" s="63" t="s">
        <v>2550</v>
      </c>
      <c r="E17" s="63">
        <v>9</v>
      </c>
      <c r="F17" s="63">
        <v>1</v>
      </c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customHeight="1" spans="1:27">
      <c r="A18" s="63">
        <v>2020</v>
      </c>
      <c r="B18" s="63" t="s">
        <v>72</v>
      </c>
      <c r="C18" s="63" t="s">
        <v>2520</v>
      </c>
      <c r="D18" s="63" t="s">
        <v>2550</v>
      </c>
      <c r="E18" s="63">
        <v>9</v>
      </c>
      <c r="F18" s="63">
        <v>1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customHeight="1" spans="1:27">
      <c r="A19" s="63">
        <v>2020</v>
      </c>
      <c r="B19" s="63" t="s">
        <v>72</v>
      </c>
      <c r="C19" s="63" t="s">
        <v>2520</v>
      </c>
      <c r="D19" s="63" t="s">
        <v>2550</v>
      </c>
      <c r="E19" s="63">
        <v>9</v>
      </c>
      <c r="F19" s="63">
        <v>1</v>
      </c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customHeight="1" spans="1:27">
      <c r="A20" s="63">
        <v>2012</v>
      </c>
      <c r="B20" s="63" t="s">
        <v>72</v>
      </c>
      <c r="C20" s="63" t="s">
        <v>5414</v>
      </c>
      <c r="D20" s="63" t="s">
        <v>1829</v>
      </c>
      <c r="E20" s="63" t="s">
        <v>5415</v>
      </c>
      <c r="F20" s="63">
        <v>1</v>
      </c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customHeight="1" spans="1:27">
      <c r="A21" s="63">
        <v>2020</v>
      </c>
      <c r="B21" s="63" t="s">
        <v>72</v>
      </c>
      <c r="C21" s="63" t="s">
        <v>2520</v>
      </c>
      <c r="D21" s="63" t="s">
        <v>2557</v>
      </c>
      <c r="E21" s="63">
        <v>8</v>
      </c>
      <c r="F21" s="63">
        <v>1</v>
      </c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customHeight="1" spans="1:27">
      <c r="A22" s="63">
        <v>2020</v>
      </c>
      <c r="B22" s="63" t="s">
        <v>72</v>
      </c>
      <c r="C22" s="63" t="s">
        <v>2520</v>
      </c>
      <c r="D22" s="63" t="s">
        <v>2550</v>
      </c>
      <c r="E22" s="63">
        <v>9</v>
      </c>
      <c r="F22" s="63">
        <v>1</v>
      </c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customHeight="1" spans="1:27">
      <c r="A23" s="63">
        <v>2020</v>
      </c>
      <c r="B23" s="63" t="s">
        <v>72</v>
      </c>
      <c r="C23" s="63" t="s">
        <v>2520</v>
      </c>
      <c r="D23" s="63" t="s">
        <v>1829</v>
      </c>
      <c r="E23" s="63">
        <v>8</v>
      </c>
      <c r="F23" s="63">
        <v>1</v>
      </c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customHeight="1" spans="1:27">
      <c r="A24" s="63">
        <v>2020</v>
      </c>
      <c r="B24" s="63" t="s">
        <v>72</v>
      </c>
      <c r="C24" s="63" t="s">
        <v>2520</v>
      </c>
      <c r="D24" s="63" t="s">
        <v>2550</v>
      </c>
      <c r="E24" s="63">
        <v>8</v>
      </c>
      <c r="F24" s="63">
        <v>1</v>
      </c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customHeight="1" spans="1:27">
      <c r="A25" s="63">
        <v>2020</v>
      </c>
      <c r="B25" s="63" t="s">
        <v>72</v>
      </c>
      <c r="C25" s="63" t="s">
        <v>2520</v>
      </c>
      <c r="D25" s="63" t="s">
        <v>2550</v>
      </c>
      <c r="E25" s="63">
        <v>8</v>
      </c>
      <c r="F25" s="63">
        <v>1</v>
      </c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customHeight="1" spans="1:27">
      <c r="A26" s="63">
        <v>2020</v>
      </c>
      <c r="B26" s="63" t="s">
        <v>72</v>
      </c>
      <c r="C26" s="63" t="s">
        <v>2520</v>
      </c>
      <c r="D26" s="63" t="s">
        <v>2550</v>
      </c>
      <c r="E26" s="63">
        <v>8</v>
      </c>
      <c r="F26" s="63">
        <v>1</v>
      </c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customHeight="1" spans="1:27">
      <c r="A27" s="63">
        <v>2020</v>
      </c>
      <c r="B27" s="63" t="s">
        <v>72</v>
      </c>
      <c r="C27" s="63" t="s">
        <v>2520</v>
      </c>
      <c r="D27" s="63" t="s">
        <v>2550</v>
      </c>
      <c r="E27" s="63">
        <v>8</v>
      </c>
      <c r="F27" s="63">
        <v>1</v>
      </c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customHeight="1" spans="1:27">
      <c r="A28" s="63">
        <v>2020</v>
      </c>
      <c r="B28" s="63" t="s">
        <v>72</v>
      </c>
      <c r="C28" s="63" t="s">
        <v>2520</v>
      </c>
      <c r="D28" s="63" t="s">
        <v>2550</v>
      </c>
      <c r="E28" s="63">
        <v>8</v>
      </c>
      <c r="F28" s="63">
        <v>1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customHeight="1" spans="1:27">
      <c r="A29" s="63">
        <v>2020</v>
      </c>
      <c r="B29" s="63" t="s">
        <v>72</v>
      </c>
      <c r="C29" s="63" t="s">
        <v>2520</v>
      </c>
      <c r="D29" s="63" t="s">
        <v>2550</v>
      </c>
      <c r="E29" s="63">
        <v>8</v>
      </c>
      <c r="F29" s="63">
        <v>1</v>
      </c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customHeight="1" spans="1:27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customHeight="1" spans="1:27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customHeight="1" spans="1:27">
      <c r="A32" s="63">
        <v>1999</v>
      </c>
      <c r="B32" s="63" t="s">
        <v>3968</v>
      </c>
      <c r="C32" s="63" t="s">
        <v>3969</v>
      </c>
      <c r="D32" s="63" t="s">
        <v>3875</v>
      </c>
      <c r="E32" s="63">
        <v>5</v>
      </c>
      <c r="F32" s="63">
        <v>1</v>
      </c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customHeight="1" spans="1:27">
      <c r="A33" s="63">
        <v>1999</v>
      </c>
      <c r="B33" s="63" t="s">
        <v>3956</v>
      </c>
      <c r="C33" s="63" t="s">
        <v>3957</v>
      </c>
      <c r="D33" s="63" t="s">
        <v>3958</v>
      </c>
      <c r="E33" s="63">
        <v>7</v>
      </c>
      <c r="F33" s="63">
        <v>1</v>
      </c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customHeight="1" spans="1:27">
      <c r="A34" s="63">
        <v>1999</v>
      </c>
      <c r="B34" s="63" t="s">
        <v>5416</v>
      </c>
      <c r="C34" s="62"/>
      <c r="D34" s="63" t="s">
        <v>986</v>
      </c>
      <c r="E34" s="63">
        <v>8</v>
      </c>
      <c r="F34" s="63">
        <v>1</v>
      </c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customHeight="1" spans="1:27">
      <c r="A35" s="63">
        <v>2000</v>
      </c>
      <c r="B35" s="63" t="s">
        <v>3928</v>
      </c>
      <c r="C35" s="63" t="s">
        <v>3966</v>
      </c>
      <c r="D35" s="63" t="s">
        <v>986</v>
      </c>
      <c r="E35" s="63">
        <v>8</v>
      </c>
      <c r="F35" s="63">
        <v>1</v>
      </c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customHeight="1" spans="1:27">
      <c r="A36" s="63">
        <v>2000</v>
      </c>
      <c r="B36" s="63" t="s">
        <v>3928</v>
      </c>
      <c r="C36" s="63" t="s">
        <v>3929</v>
      </c>
      <c r="D36" s="63" t="s">
        <v>3930</v>
      </c>
      <c r="E36" s="63">
        <v>7</v>
      </c>
      <c r="F36" s="63">
        <v>1</v>
      </c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customHeight="1" spans="1:27">
      <c r="A37" s="63">
        <v>1999</v>
      </c>
      <c r="B37" s="63" t="s">
        <v>3941</v>
      </c>
      <c r="C37" s="63" t="s">
        <v>3942</v>
      </c>
      <c r="D37" s="63" t="s">
        <v>3943</v>
      </c>
      <c r="E37" s="63">
        <v>8</v>
      </c>
      <c r="F37" s="63">
        <v>1</v>
      </c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customHeight="1" spans="1:27">
      <c r="A38" s="63">
        <v>1999</v>
      </c>
      <c r="B38" s="62"/>
      <c r="C38" s="63" t="s">
        <v>4139</v>
      </c>
      <c r="D38" s="63" t="s">
        <v>5417</v>
      </c>
      <c r="E38" s="63">
        <v>7</v>
      </c>
      <c r="F38" s="63">
        <v>1</v>
      </c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customHeight="1" spans="1:27">
      <c r="A39" s="62"/>
      <c r="B39" s="62"/>
      <c r="C39" s="63" t="s">
        <v>5418</v>
      </c>
      <c r="D39" s="62"/>
      <c r="E39" s="63">
        <v>6</v>
      </c>
      <c r="F39" s="63">
        <v>1</v>
      </c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customHeight="1" spans="1:27">
      <c r="A40" s="63">
        <v>2000</v>
      </c>
      <c r="B40" s="63" t="s">
        <v>3833</v>
      </c>
      <c r="C40" s="63" t="s">
        <v>3916</v>
      </c>
      <c r="D40" s="63" t="s">
        <v>3875</v>
      </c>
      <c r="E40" s="63">
        <v>8</v>
      </c>
      <c r="F40" s="63">
        <v>1</v>
      </c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customHeight="1" spans="1:27">
      <c r="A41" s="63">
        <v>2000</v>
      </c>
      <c r="B41" s="63" t="s">
        <v>3833</v>
      </c>
      <c r="C41" s="63" t="s">
        <v>3903</v>
      </c>
      <c r="D41" s="63" t="s">
        <v>3904</v>
      </c>
      <c r="E41" s="63">
        <v>7</v>
      </c>
      <c r="F41" s="63">
        <v>1</v>
      </c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customHeight="1" spans="1:27">
      <c r="A42" s="63">
        <v>1999</v>
      </c>
      <c r="B42" s="63" t="s">
        <v>3833</v>
      </c>
      <c r="C42" s="63" t="s">
        <v>3868</v>
      </c>
      <c r="D42" s="62"/>
      <c r="E42" s="63">
        <v>7</v>
      </c>
      <c r="F42" s="63">
        <v>1</v>
      </c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customHeight="1" spans="1:27">
      <c r="A43" s="63">
        <v>1999</v>
      </c>
      <c r="B43" s="63" t="s">
        <v>3833</v>
      </c>
      <c r="C43" s="63" t="s">
        <v>3924</v>
      </c>
      <c r="D43" s="62"/>
      <c r="E43" s="63">
        <v>7</v>
      </c>
      <c r="F43" s="63">
        <v>1</v>
      </c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customHeight="1" spans="1:27">
      <c r="A44" s="63">
        <v>1998</v>
      </c>
      <c r="B44" s="63" t="s">
        <v>3867</v>
      </c>
      <c r="C44" s="63" t="s">
        <v>3924</v>
      </c>
      <c r="D44" s="63" t="s">
        <v>3869</v>
      </c>
      <c r="E44" s="63">
        <v>10</v>
      </c>
      <c r="F44" s="63">
        <v>1</v>
      </c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customHeight="1" spans="1:27">
      <c r="A45" s="63">
        <v>1998</v>
      </c>
      <c r="B45" s="63" t="s">
        <v>3867</v>
      </c>
      <c r="C45" s="63" t="s">
        <v>5419</v>
      </c>
      <c r="D45" s="63" t="s">
        <v>3869</v>
      </c>
      <c r="E45" s="63">
        <v>10</v>
      </c>
      <c r="F45" s="63">
        <v>1</v>
      </c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customHeight="1" spans="1:27">
      <c r="A46" s="63">
        <v>1998</v>
      </c>
      <c r="B46" s="63" t="s">
        <v>3867</v>
      </c>
      <c r="C46" s="63" t="s">
        <v>3868</v>
      </c>
      <c r="D46" s="63" t="s">
        <v>3869</v>
      </c>
      <c r="E46" s="63">
        <v>10</v>
      </c>
      <c r="F46" s="63">
        <v>1</v>
      </c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customHeight="1" spans="1:27">
      <c r="A47" s="63">
        <v>1998</v>
      </c>
      <c r="B47" s="63" t="s">
        <v>3867</v>
      </c>
      <c r="C47" s="63" t="s">
        <v>3878</v>
      </c>
      <c r="D47" s="63" t="s">
        <v>3869</v>
      </c>
      <c r="E47" s="63">
        <v>9</v>
      </c>
      <c r="F47" s="63">
        <v>1</v>
      </c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customHeight="1" spans="1:27">
      <c r="A48" s="63">
        <v>1999</v>
      </c>
      <c r="B48" s="63" t="s">
        <v>3833</v>
      </c>
      <c r="C48" s="63" t="s">
        <v>3950</v>
      </c>
      <c r="D48" s="63" t="s">
        <v>5420</v>
      </c>
      <c r="E48" s="63">
        <v>6</v>
      </c>
      <c r="F48" s="63">
        <v>1</v>
      </c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customHeight="1" spans="1:27">
      <c r="A49" s="63">
        <v>1999</v>
      </c>
      <c r="B49" s="63" t="s">
        <v>3880</v>
      </c>
      <c r="C49" s="63" t="s">
        <v>3881</v>
      </c>
      <c r="D49" s="63" t="s">
        <v>5420</v>
      </c>
      <c r="E49" s="63">
        <v>7</v>
      </c>
      <c r="F49" s="63">
        <v>1</v>
      </c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customHeight="1" spans="1:27">
      <c r="A50" s="63">
        <v>1999</v>
      </c>
      <c r="B50" s="63" t="s">
        <v>3871</v>
      </c>
      <c r="C50" s="63" t="s">
        <v>3954</v>
      </c>
      <c r="D50" s="63" t="s">
        <v>3875</v>
      </c>
      <c r="E50" s="63">
        <v>9</v>
      </c>
      <c r="F50" s="63">
        <v>1</v>
      </c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customHeight="1" spans="1:27">
      <c r="A51" s="63">
        <v>1999</v>
      </c>
      <c r="B51" s="63" t="s">
        <v>3871</v>
      </c>
      <c r="C51" s="63" t="s">
        <v>3888</v>
      </c>
      <c r="D51" s="63" t="s">
        <v>3875</v>
      </c>
      <c r="E51" s="63">
        <v>9</v>
      </c>
      <c r="F51" s="63">
        <v>1</v>
      </c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customHeight="1" spans="1:27">
      <c r="A52" s="63">
        <v>1999</v>
      </c>
      <c r="B52" s="63" t="s">
        <v>3871</v>
      </c>
      <c r="C52" s="63" t="s">
        <v>3912</v>
      </c>
      <c r="D52" s="63" t="s">
        <v>3875</v>
      </c>
      <c r="E52" s="63">
        <v>9</v>
      </c>
      <c r="F52" s="63">
        <v>1</v>
      </c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customHeight="1" spans="1:27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customHeight="1" spans="1:27">
      <c r="A54" s="63">
        <v>1999</v>
      </c>
      <c r="B54" s="63" t="s">
        <v>3867</v>
      </c>
      <c r="C54" s="63" t="s">
        <v>3938</v>
      </c>
      <c r="D54" s="62"/>
      <c r="E54" s="63">
        <v>8</v>
      </c>
      <c r="F54" s="63">
        <v>1</v>
      </c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customHeight="1" spans="1:27">
      <c r="A55" s="63">
        <v>2000</v>
      </c>
      <c r="B55" s="63" t="s">
        <v>3899</v>
      </c>
      <c r="C55" s="63" t="s">
        <v>3900</v>
      </c>
      <c r="D55" s="63" t="s">
        <v>3901</v>
      </c>
      <c r="E55" s="63">
        <v>6</v>
      </c>
      <c r="F55" s="63">
        <v>1</v>
      </c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customHeight="1" spans="1:27">
      <c r="A56" s="63">
        <v>1999</v>
      </c>
      <c r="B56" s="63" t="s">
        <v>3871</v>
      </c>
      <c r="C56" s="63" t="s">
        <v>3964</v>
      </c>
      <c r="D56" s="62"/>
      <c r="E56" s="63">
        <v>7</v>
      </c>
      <c r="F56" s="63">
        <v>1</v>
      </c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customHeight="1" spans="1:27">
      <c r="A57" s="63">
        <v>1999</v>
      </c>
      <c r="B57" s="63" t="s">
        <v>3856</v>
      </c>
      <c r="C57" s="63" t="s">
        <v>3922</v>
      </c>
      <c r="D57" s="62"/>
      <c r="E57" s="63">
        <v>6</v>
      </c>
      <c r="F57" s="63">
        <v>1</v>
      </c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customHeight="1" spans="1:27">
      <c r="A58" s="63">
        <v>1999</v>
      </c>
      <c r="B58" s="63" t="s">
        <v>3845</v>
      </c>
      <c r="C58" s="63" t="s">
        <v>3932</v>
      </c>
      <c r="D58" s="63" t="s">
        <v>3875</v>
      </c>
      <c r="E58" s="63">
        <v>7</v>
      </c>
      <c r="F58" s="63">
        <v>1</v>
      </c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customHeight="1" spans="1:27">
      <c r="A59" s="63">
        <v>1998</v>
      </c>
      <c r="B59" s="63" t="s">
        <v>3908</v>
      </c>
      <c r="C59" s="63" t="s">
        <v>3909</v>
      </c>
      <c r="D59" s="63" t="s">
        <v>3910</v>
      </c>
      <c r="E59" s="63">
        <v>9</v>
      </c>
      <c r="F59" s="63">
        <v>1</v>
      </c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customHeight="1" spans="1:27">
      <c r="A60" s="63">
        <v>1998</v>
      </c>
      <c r="B60" s="63" t="s">
        <v>3908</v>
      </c>
      <c r="C60" s="63" t="s">
        <v>3909</v>
      </c>
      <c r="D60" s="63" t="s">
        <v>3910</v>
      </c>
      <c r="E60" s="63">
        <v>10</v>
      </c>
      <c r="F60" s="63">
        <v>1</v>
      </c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customHeight="1" spans="1:27">
      <c r="A61" s="63">
        <v>2000</v>
      </c>
      <c r="B61" s="63" t="s">
        <v>3915</v>
      </c>
      <c r="C61" s="63" t="s">
        <v>3936</v>
      </c>
      <c r="D61" s="62"/>
      <c r="E61" s="63">
        <v>5</v>
      </c>
      <c r="F61" s="63">
        <v>1</v>
      </c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customHeight="1" spans="1:27">
      <c r="A62" s="63">
        <v>1998</v>
      </c>
      <c r="B62" s="63" t="s">
        <v>3908</v>
      </c>
      <c r="C62" s="63" t="s">
        <v>3832</v>
      </c>
      <c r="D62" s="63" t="s">
        <v>3869</v>
      </c>
      <c r="E62" s="63">
        <v>9</v>
      </c>
      <c r="F62" s="63">
        <v>1</v>
      </c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customHeight="1" spans="1:27">
      <c r="A63" s="63">
        <v>1998</v>
      </c>
      <c r="B63" s="63" t="s">
        <v>3867</v>
      </c>
      <c r="C63" s="63" t="s">
        <v>3868</v>
      </c>
      <c r="D63" s="63" t="s">
        <v>3869</v>
      </c>
      <c r="E63" s="63">
        <v>10</v>
      </c>
      <c r="F63" s="63">
        <v>1</v>
      </c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customHeight="1" spans="1:27">
      <c r="A64" s="63">
        <v>1999</v>
      </c>
      <c r="B64" s="63" t="s">
        <v>3833</v>
      </c>
      <c r="C64" s="63" t="s">
        <v>3897</v>
      </c>
      <c r="D64" s="63" t="s">
        <v>3875</v>
      </c>
      <c r="E64" s="63">
        <v>7</v>
      </c>
      <c r="F64" s="63">
        <v>1</v>
      </c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customHeight="1" spans="1:27">
      <c r="A65" s="63">
        <v>1999</v>
      </c>
      <c r="B65" s="63" t="s">
        <v>3871</v>
      </c>
      <c r="C65" s="63" t="s">
        <v>3952</v>
      </c>
      <c r="D65" s="62"/>
      <c r="E65" s="63">
        <v>8</v>
      </c>
      <c r="F65" s="63">
        <v>1</v>
      </c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customHeight="1" spans="1:27">
      <c r="A66" s="63">
        <v>1999</v>
      </c>
      <c r="B66" s="63" t="s">
        <v>3845</v>
      </c>
      <c r="C66" s="63" t="s">
        <v>3885</v>
      </c>
      <c r="D66" s="63" t="s">
        <v>5420</v>
      </c>
      <c r="E66" s="63">
        <v>8</v>
      </c>
      <c r="F66" s="63">
        <v>1</v>
      </c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customHeight="1" spans="1:27">
      <c r="A67" s="63">
        <v>1999</v>
      </c>
      <c r="B67" s="63" t="s">
        <v>3845</v>
      </c>
      <c r="C67" s="63" t="s">
        <v>3890</v>
      </c>
      <c r="D67" s="63" t="s">
        <v>3875</v>
      </c>
      <c r="E67" s="63">
        <v>8</v>
      </c>
      <c r="F67" s="63">
        <v>1</v>
      </c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customHeight="1" spans="1:27">
      <c r="A68" s="63">
        <v>1999</v>
      </c>
      <c r="B68" s="63" t="s">
        <v>3833</v>
      </c>
      <c r="C68" s="63" t="s">
        <v>3892</v>
      </c>
      <c r="D68" s="62"/>
      <c r="E68" s="63">
        <v>8</v>
      </c>
      <c r="F68" s="63">
        <v>1</v>
      </c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customHeight="1" spans="1:27">
      <c r="A69" s="63">
        <v>1999</v>
      </c>
      <c r="B69" s="63" t="s">
        <v>3871</v>
      </c>
      <c r="C69" s="63" t="s">
        <v>3874</v>
      </c>
      <c r="D69" s="63" t="s">
        <v>3875</v>
      </c>
      <c r="E69" s="63">
        <v>7</v>
      </c>
      <c r="F69" s="63">
        <v>1</v>
      </c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customHeight="1" spans="1:27">
      <c r="A70" s="63">
        <v>1999</v>
      </c>
      <c r="B70" s="63" t="s">
        <v>3871</v>
      </c>
      <c r="C70" s="63" t="s">
        <v>3872</v>
      </c>
      <c r="D70" s="62"/>
      <c r="E70" s="63">
        <v>7</v>
      </c>
      <c r="F70" s="63">
        <v>1</v>
      </c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customHeight="1" spans="1:27">
      <c r="A71" s="63">
        <v>1998</v>
      </c>
      <c r="B71" s="63" t="s">
        <v>3867</v>
      </c>
      <c r="C71" s="63" t="s">
        <v>5419</v>
      </c>
      <c r="D71" s="63" t="s">
        <v>3869</v>
      </c>
      <c r="E71" s="63">
        <v>10</v>
      </c>
      <c r="F71" s="63">
        <v>1</v>
      </c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customHeight="1" spans="1:27">
      <c r="A72" s="63">
        <v>1999</v>
      </c>
      <c r="B72" s="63" t="s">
        <v>3871</v>
      </c>
      <c r="C72" s="63" t="s">
        <v>3874</v>
      </c>
      <c r="D72" s="63" t="s">
        <v>3875</v>
      </c>
      <c r="E72" s="63">
        <v>7</v>
      </c>
      <c r="F72" s="63">
        <v>1</v>
      </c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customHeight="1" spans="1:27">
      <c r="A73" s="63">
        <v>1999</v>
      </c>
      <c r="B73" s="63" t="s">
        <v>3833</v>
      </c>
      <c r="C73" s="63" t="s">
        <v>3978</v>
      </c>
      <c r="D73" s="62"/>
      <c r="E73" s="63">
        <v>7</v>
      </c>
      <c r="F73" s="63">
        <v>1</v>
      </c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customHeight="1" spans="1:27">
      <c r="A74" s="63">
        <v>2000</v>
      </c>
      <c r="B74" s="63" t="s">
        <v>3915</v>
      </c>
      <c r="C74" s="63" t="s">
        <v>3916</v>
      </c>
      <c r="D74" s="63" t="s">
        <v>5421</v>
      </c>
      <c r="E74" s="63">
        <v>7</v>
      </c>
      <c r="F74" s="63">
        <v>1</v>
      </c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customHeight="1" spans="1:27">
      <c r="A75" s="63">
        <v>1999</v>
      </c>
      <c r="B75" s="63" t="s">
        <v>3871</v>
      </c>
      <c r="C75" s="63" t="s">
        <v>5422</v>
      </c>
      <c r="D75" s="62"/>
      <c r="E75" s="63">
        <v>8</v>
      </c>
      <c r="F75" s="63">
        <v>1</v>
      </c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customHeight="1" spans="1:27">
      <c r="A76" s="63">
        <v>1999</v>
      </c>
      <c r="B76" s="63" t="s">
        <v>3871</v>
      </c>
      <c r="C76" s="63" t="s">
        <v>3912</v>
      </c>
      <c r="D76" s="63" t="s">
        <v>5420</v>
      </c>
      <c r="E76" s="63">
        <v>7</v>
      </c>
      <c r="F76" s="63">
        <v>1</v>
      </c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customHeight="1" spans="1:27">
      <c r="A77" s="63">
        <v>2000</v>
      </c>
      <c r="B77" s="63" t="s">
        <v>3833</v>
      </c>
      <c r="C77" s="63" t="s">
        <v>3973</v>
      </c>
      <c r="D77" s="63" t="s">
        <v>3904</v>
      </c>
      <c r="E77" s="63">
        <v>9</v>
      </c>
      <c r="F77" s="63">
        <v>1</v>
      </c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customHeight="1" spans="1:27">
      <c r="A78" s="63">
        <v>1999</v>
      </c>
      <c r="B78" s="63" t="s">
        <v>3845</v>
      </c>
      <c r="C78" s="63" t="s">
        <v>3918</v>
      </c>
      <c r="D78" s="63" t="s">
        <v>3875</v>
      </c>
      <c r="E78" s="63">
        <v>7</v>
      </c>
      <c r="F78" s="63">
        <v>1</v>
      </c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customHeight="1" spans="1:27">
      <c r="A79" s="63">
        <v>1999</v>
      </c>
      <c r="B79" s="63" t="s">
        <v>3833</v>
      </c>
      <c r="C79" s="63" t="s">
        <v>5423</v>
      </c>
      <c r="D79" s="63" t="s">
        <v>3962</v>
      </c>
      <c r="E79" s="63">
        <v>7</v>
      </c>
      <c r="F79" s="63">
        <v>1</v>
      </c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customHeight="1" spans="1:27">
      <c r="A80" s="63">
        <v>1999</v>
      </c>
      <c r="B80" s="63" t="s">
        <v>3845</v>
      </c>
      <c r="C80" s="63" t="s">
        <v>3960</v>
      </c>
      <c r="D80" s="62"/>
      <c r="E80" s="63">
        <v>8</v>
      </c>
      <c r="F80" s="63">
        <v>1</v>
      </c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customHeight="1" spans="1:27">
      <c r="A81" s="63">
        <v>1999</v>
      </c>
      <c r="B81" s="63" t="s">
        <v>3871</v>
      </c>
      <c r="C81" s="63" t="s">
        <v>3971</v>
      </c>
      <c r="D81" s="63" t="s">
        <v>3875</v>
      </c>
      <c r="E81" s="63">
        <v>8</v>
      </c>
      <c r="F81" s="63">
        <v>1</v>
      </c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customHeight="1" spans="1:27">
      <c r="A82" s="63">
        <v>2000</v>
      </c>
      <c r="B82" s="63" t="s">
        <v>3833</v>
      </c>
      <c r="C82" s="63" t="s">
        <v>3895</v>
      </c>
      <c r="D82" s="63" t="s">
        <v>3926</v>
      </c>
      <c r="E82" s="63">
        <v>8</v>
      </c>
      <c r="F82" s="63">
        <v>1</v>
      </c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customHeight="1" spans="1:27">
      <c r="A83" s="63">
        <v>2000</v>
      </c>
      <c r="B83" s="63" t="s">
        <v>3915</v>
      </c>
      <c r="C83" s="63" t="s">
        <v>3945</v>
      </c>
      <c r="D83" s="62"/>
      <c r="E83" s="63">
        <v>8</v>
      </c>
      <c r="F83" s="63">
        <v>1</v>
      </c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customHeight="1" spans="1:27">
      <c r="A84" s="63">
        <v>2016</v>
      </c>
      <c r="B84" s="63" t="s">
        <v>3947</v>
      </c>
      <c r="C84" s="63" t="s">
        <v>3912</v>
      </c>
      <c r="D84" s="63" t="s">
        <v>3948</v>
      </c>
      <c r="E84" s="63">
        <v>9</v>
      </c>
      <c r="F84" s="63">
        <v>1</v>
      </c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customHeight="1" spans="1:27">
      <c r="A85" s="63">
        <v>1999</v>
      </c>
      <c r="B85" s="63" t="s">
        <v>5424</v>
      </c>
      <c r="C85" s="63" t="s">
        <v>5425</v>
      </c>
      <c r="D85" s="63" t="s">
        <v>4582</v>
      </c>
      <c r="E85" s="63">
        <v>10</v>
      </c>
      <c r="F85" s="63">
        <v>1</v>
      </c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customHeight="1" spans="1:27">
      <c r="A86" s="63">
        <v>1999</v>
      </c>
      <c r="B86" s="63" t="s">
        <v>5424</v>
      </c>
      <c r="C86" s="63" t="s">
        <v>5425</v>
      </c>
      <c r="D86" s="63" t="s">
        <v>5426</v>
      </c>
      <c r="E86" s="63">
        <v>10</v>
      </c>
      <c r="F86" s="63">
        <v>1</v>
      </c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customHeight="1" spans="1:27">
      <c r="A87" s="63">
        <v>1999</v>
      </c>
      <c r="B87" s="63" t="s">
        <v>5424</v>
      </c>
      <c r="C87" s="63" t="s">
        <v>5427</v>
      </c>
      <c r="D87" s="63" t="s">
        <v>5428</v>
      </c>
      <c r="E87" s="63">
        <v>9</v>
      </c>
      <c r="F87" s="63">
        <v>1</v>
      </c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customHeight="1" spans="1:27">
      <c r="A88" s="63">
        <v>1999</v>
      </c>
      <c r="B88" s="63" t="s">
        <v>5424</v>
      </c>
      <c r="C88" s="63" t="s">
        <v>5425</v>
      </c>
      <c r="D88" s="63" t="s">
        <v>5429</v>
      </c>
      <c r="E88" s="63">
        <v>9</v>
      </c>
      <c r="F88" s="63">
        <v>1</v>
      </c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customHeight="1" spans="1:27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customHeight="1" spans="1:27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customHeight="1" spans="1:27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customHeight="1" spans="1:27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customHeight="1" spans="1:27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customHeight="1" spans="1:27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customHeight="1" spans="1:27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FF"/>
    <outlinePr summaryBelow="0" summaryRight="0"/>
  </sheetPr>
  <dimension ref="A1:AH239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34">
      <c r="A1" s="52" t="s">
        <v>1</v>
      </c>
      <c r="B1" s="52" t="s">
        <v>2</v>
      </c>
      <c r="C1" s="52" t="s">
        <v>3</v>
      </c>
      <c r="D1" s="52" t="s">
        <v>4</v>
      </c>
      <c r="E1" s="52" t="s">
        <v>5</v>
      </c>
      <c r="F1" s="52" t="s">
        <v>6</v>
      </c>
      <c r="G1" s="52" t="s">
        <v>4784</v>
      </c>
      <c r="H1" s="53" t="s">
        <v>7</v>
      </c>
      <c r="I1" s="79"/>
      <c r="K1" s="53"/>
      <c r="L1" s="53"/>
      <c r="M1" s="53" t="s">
        <v>5430</v>
      </c>
      <c r="N1" s="53" t="s">
        <v>5431</v>
      </c>
      <c r="O1" s="53"/>
      <c r="P1" s="53"/>
      <c r="Q1" s="53"/>
      <c r="R1" s="80"/>
      <c r="S1" s="81"/>
      <c r="T1" s="81"/>
      <c r="U1" s="81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</row>
    <row r="2" customHeight="1" spans="11:12">
      <c r="K2" s="11" t="s">
        <v>1772</v>
      </c>
      <c r="L2" s="12" t="s">
        <v>1773</v>
      </c>
    </row>
    <row r="3" customHeight="1" spans="11:14">
      <c r="K3" s="15">
        <f>G239</f>
        <v>219</v>
      </c>
      <c r="L3" s="16">
        <f>SUM(I4:I236)</f>
        <v>7252</v>
      </c>
      <c r="M3" s="28">
        <f>SUM(I7:I12,I4:I5,I19:I23,I26:I36,I38:I43,I53:I63,I65:I69,I71:I73,I77:I84,I87:I93,I104:I112,I96:I102,I114,I116:I118,I120,I123:I131,I133:I139,I141,I144:I149,I152,I154:I156,I158:I162,I164:I172,I175:I182,I184:I192,I204:I212,I214:I215,I218:I226,I228:I236)</f>
        <v>6633</v>
      </c>
      <c r="N3" s="26">
        <f>SUM(G4:G5,G7:G12,G19:G23,G26:G36,G38:G43,G53:G63,G65:G69,G71:G73,G77:G84,G87:G93,G96:G102,G104:G112,G114,G116:G118,G120,G123:G131,G133:G139,G141,G144:G149,G152,G154:G156,G158:G162,G164:G172,G175:G182,G184:G192,G204:G212,G214:G215,G218:G226,G228:G236)</f>
        <v>184</v>
      </c>
    </row>
    <row r="4" customHeight="1" spans="1:13">
      <c r="A4" s="72">
        <v>2014</v>
      </c>
      <c r="B4" s="72" t="s">
        <v>861</v>
      </c>
      <c r="C4" s="72" t="s">
        <v>5432</v>
      </c>
      <c r="D4" s="72">
        <v>117</v>
      </c>
      <c r="E4" s="72" t="s">
        <v>5433</v>
      </c>
      <c r="F4" s="72" t="s">
        <v>14</v>
      </c>
      <c r="G4" s="3">
        <v>1</v>
      </c>
      <c r="H4" s="3">
        <v>25</v>
      </c>
      <c r="I4" s="6">
        <f t="shared" ref="I4:I172" si="0">G4*H4</f>
        <v>25</v>
      </c>
      <c r="J4" s="6">
        <f t="shared" ref="J4:J5" si="1">0.85*I4</f>
        <v>21.25</v>
      </c>
      <c r="M4" s="64">
        <f>0.85*M3</f>
        <v>5638.05</v>
      </c>
    </row>
    <row r="5" customHeight="1" spans="1:10">
      <c r="A5" s="72">
        <v>2020</v>
      </c>
      <c r="B5" s="72" t="s">
        <v>1840</v>
      </c>
      <c r="C5" s="72" t="s">
        <v>63</v>
      </c>
      <c r="D5" s="72">
        <v>102</v>
      </c>
      <c r="E5" s="73"/>
      <c r="F5" s="72" t="s">
        <v>40</v>
      </c>
      <c r="G5" s="3">
        <v>1</v>
      </c>
      <c r="H5" s="3">
        <v>50</v>
      </c>
      <c r="I5" s="6">
        <f t="shared" si="0"/>
        <v>50</v>
      </c>
      <c r="J5" s="6">
        <f t="shared" si="1"/>
        <v>42.5</v>
      </c>
    </row>
    <row r="6" customHeight="1" spans="1:9">
      <c r="A6" s="3">
        <v>2014</v>
      </c>
      <c r="B6" s="3" t="s">
        <v>5434</v>
      </c>
      <c r="C6" s="3" t="s">
        <v>5435</v>
      </c>
      <c r="D6" s="3" t="s">
        <v>5436</v>
      </c>
      <c r="E6" s="3" t="s">
        <v>5437</v>
      </c>
      <c r="F6" s="3" t="s">
        <v>14</v>
      </c>
      <c r="G6" s="3">
        <v>1</v>
      </c>
      <c r="H6" s="3">
        <v>15</v>
      </c>
      <c r="I6" s="6">
        <f t="shared" si="0"/>
        <v>15</v>
      </c>
    </row>
    <row r="7" customHeight="1" spans="1:10">
      <c r="A7" s="72">
        <v>2018</v>
      </c>
      <c r="B7" s="72" t="s">
        <v>5438</v>
      </c>
      <c r="C7" s="72" t="s">
        <v>3319</v>
      </c>
      <c r="D7" s="72">
        <v>152</v>
      </c>
      <c r="E7" s="72" t="s">
        <v>5439</v>
      </c>
      <c r="F7" s="72" t="s">
        <v>277</v>
      </c>
      <c r="G7" s="3">
        <v>1</v>
      </c>
      <c r="H7" s="3">
        <v>50</v>
      </c>
      <c r="I7" s="6">
        <f t="shared" si="0"/>
        <v>50</v>
      </c>
      <c r="J7" s="6">
        <f t="shared" ref="J7:J9" si="2">0.85*I7</f>
        <v>42.5</v>
      </c>
    </row>
    <row r="8" customHeight="1" spans="1:10">
      <c r="A8" s="72">
        <v>2018</v>
      </c>
      <c r="B8" s="72" t="s">
        <v>72</v>
      </c>
      <c r="C8" s="72" t="s">
        <v>3319</v>
      </c>
      <c r="D8" s="72">
        <v>213</v>
      </c>
      <c r="E8" s="72" t="s">
        <v>294</v>
      </c>
      <c r="F8" s="72" t="s">
        <v>277</v>
      </c>
      <c r="G8" s="3">
        <v>1</v>
      </c>
      <c r="H8" s="3">
        <v>40</v>
      </c>
      <c r="I8" s="6">
        <f t="shared" si="0"/>
        <v>40</v>
      </c>
      <c r="J8" s="6">
        <f t="shared" si="2"/>
        <v>34</v>
      </c>
    </row>
    <row r="9" customHeight="1" spans="1:10">
      <c r="A9" s="72">
        <v>2018</v>
      </c>
      <c r="B9" s="72" t="s">
        <v>398</v>
      </c>
      <c r="C9" s="72" t="s">
        <v>3319</v>
      </c>
      <c r="D9" s="72">
        <v>158</v>
      </c>
      <c r="E9" s="72" t="s">
        <v>5440</v>
      </c>
      <c r="F9" s="72" t="s">
        <v>277</v>
      </c>
      <c r="G9" s="3">
        <v>1</v>
      </c>
      <c r="H9" s="3">
        <v>50</v>
      </c>
      <c r="I9" s="6">
        <f t="shared" si="0"/>
        <v>50</v>
      </c>
      <c r="J9" s="6">
        <f t="shared" si="2"/>
        <v>42.5</v>
      </c>
    </row>
    <row r="10" customHeight="1" spans="1:9">
      <c r="A10" s="72">
        <v>2019</v>
      </c>
      <c r="B10" s="72" t="s">
        <v>72</v>
      </c>
      <c r="C10" s="72" t="s">
        <v>293</v>
      </c>
      <c r="D10" s="72">
        <v>353</v>
      </c>
      <c r="E10" s="72" t="s">
        <v>74</v>
      </c>
      <c r="F10" s="72" t="s">
        <v>40</v>
      </c>
      <c r="G10" s="3">
        <v>1</v>
      </c>
      <c r="H10" s="3">
        <v>120</v>
      </c>
      <c r="I10" s="6">
        <f t="shared" si="0"/>
        <v>120</v>
      </c>
    </row>
    <row r="11" customHeight="1" spans="1:10">
      <c r="A11" s="72">
        <v>2018</v>
      </c>
      <c r="B11" s="72" t="s">
        <v>398</v>
      </c>
      <c r="C11" s="72" t="s">
        <v>3319</v>
      </c>
      <c r="D11" s="72">
        <v>158</v>
      </c>
      <c r="E11" s="72" t="s">
        <v>5441</v>
      </c>
      <c r="F11" s="72" t="s">
        <v>14</v>
      </c>
      <c r="G11" s="3">
        <v>1</v>
      </c>
      <c r="H11" s="3">
        <v>30</v>
      </c>
      <c r="I11" s="6">
        <f t="shared" si="0"/>
        <v>30</v>
      </c>
      <c r="J11" s="6">
        <f>0.85*I11</f>
        <v>25.5</v>
      </c>
    </row>
    <row r="12" customHeight="1" spans="1:10">
      <c r="A12" s="72">
        <v>2018</v>
      </c>
      <c r="B12" s="72" t="s">
        <v>72</v>
      </c>
      <c r="C12" s="72" t="s">
        <v>110</v>
      </c>
      <c r="D12" s="72">
        <v>102</v>
      </c>
      <c r="E12" s="72" t="s">
        <v>294</v>
      </c>
      <c r="F12" s="72" t="s">
        <v>14</v>
      </c>
      <c r="G12" s="3">
        <v>1</v>
      </c>
      <c r="H12" s="3">
        <v>150</v>
      </c>
      <c r="I12" s="6">
        <f t="shared" si="0"/>
        <v>150</v>
      </c>
      <c r="J12" s="3">
        <v>120</v>
      </c>
    </row>
    <row r="13" customHeight="1" spans="1:9">
      <c r="A13" s="3">
        <v>2019</v>
      </c>
      <c r="B13" s="3" t="s">
        <v>72</v>
      </c>
      <c r="C13" s="3" t="s">
        <v>5442</v>
      </c>
      <c r="D13" s="3">
        <v>322</v>
      </c>
      <c r="E13" s="3" t="s">
        <v>74</v>
      </c>
      <c r="F13" s="3" t="s">
        <v>40</v>
      </c>
      <c r="G13" s="3">
        <v>1</v>
      </c>
      <c r="H13" s="3">
        <v>75</v>
      </c>
      <c r="I13" s="6">
        <f t="shared" si="0"/>
        <v>75</v>
      </c>
    </row>
    <row r="14" customHeight="1" spans="1:9">
      <c r="A14" s="3">
        <v>2018</v>
      </c>
      <c r="B14" s="3" t="s">
        <v>918</v>
      </c>
      <c r="C14" s="3" t="s">
        <v>291</v>
      </c>
      <c r="D14" s="3" t="s">
        <v>5443</v>
      </c>
      <c r="E14" s="3" t="s">
        <v>5444</v>
      </c>
      <c r="F14" s="3" t="s">
        <v>27</v>
      </c>
      <c r="G14" s="3">
        <v>1</v>
      </c>
      <c r="I14" s="6">
        <f t="shared" si="0"/>
        <v>0</v>
      </c>
    </row>
    <row r="15" customHeight="1" spans="1:9">
      <c r="A15" s="3">
        <v>2020</v>
      </c>
      <c r="B15" s="3" t="s">
        <v>800</v>
      </c>
      <c r="C15" s="3" t="s">
        <v>291</v>
      </c>
      <c r="D15" s="3">
        <v>12</v>
      </c>
      <c r="E15" s="3" t="s">
        <v>5445</v>
      </c>
      <c r="F15" s="3" t="s">
        <v>40</v>
      </c>
      <c r="G15" s="3">
        <v>1</v>
      </c>
      <c r="I15" s="6">
        <f t="shared" si="0"/>
        <v>0</v>
      </c>
    </row>
    <row r="16" customHeight="1" spans="1:10">
      <c r="A16" s="3">
        <v>2020</v>
      </c>
      <c r="B16" s="3" t="s">
        <v>5446</v>
      </c>
      <c r="C16" s="3" t="s">
        <v>36</v>
      </c>
      <c r="E16" s="3" t="s">
        <v>5447</v>
      </c>
      <c r="F16" s="3" t="s">
        <v>5448</v>
      </c>
      <c r="G16" s="3">
        <v>1</v>
      </c>
      <c r="H16" s="3">
        <v>150</v>
      </c>
      <c r="I16" s="6">
        <f t="shared" si="0"/>
        <v>150</v>
      </c>
      <c r="J16" s="6">
        <f>0.85*I16</f>
        <v>127.5</v>
      </c>
    </row>
    <row r="17" customHeight="1" spans="1:9">
      <c r="A17" s="3">
        <v>2020</v>
      </c>
      <c r="B17" s="3" t="s">
        <v>5449</v>
      </c>
      <c r="C17" s="3" t="s">
        <v>5450</v>
      </c>
      <c r="E17" s="74">
        <v>44562</v>
      </c>
      <c r="F17" s="3" t="s">
        <v>5448</v>
      </c>
      <c r="G17" s="3">
        <v>1</v>
      </c>
      <c r="I17" s="6">
        <f t="shared" si="0"/>
        <v>0</v>
      </c>
    </row>
    <row r="18" customHeight="1" spans="9:9">
      <c r="I18" s="6">
        <f t="shared" si="0"/>
        <v>0</v>
      </c>
    </row>
    <row r="19" customHeight="1" spans="1:9">
      <c r="A19" s="72">
        <v>2019</v>
      </c>
      <c r="B19" s="72" t="s">
        <v>5438</v>
      </c>
      <c r="C19" s="72" t="s">
        <v>296</v>
      </c>
      <c r="D19" s="72">
        <v>182</v>
      </c>
      <c r="E19" s="73"/>
      <c r="F19" s="72" t="s">
        <v>14</v>
      </c>
      <c r="G19" s="3">
        <v>1</v>
      </c>
      <c r="H19" s="3">
        <v>20</v>
      </c>
      <c r="I19" s="6">
        <f t="shared" si="0"/>
        <v>20</v>
      </c>
    </row>
    <row r="20" customHeight="1" spans="1:10">
      <c r="A20" s="72">
        <v>2012</v>
      </c>
      <c r="B20" s="72" t="s">
        <v>861</v>
      </c>
      <c r="C20" s="72" t="s">
        <v>94</v>
      </c>
      <c r="D20" s="72">
        <v>109</v>
      </c>
      <c r="E20" s="73"/>
      <c r="F20" s="72" t="s">
        <v>40</v>
      </c>
      <c r="G20" s="3">
        <v>1</v>
      </c>
      <c r="H20" s="3">
        <v>40</v>
      </c>
      <c r="I20" s="6">
        <f t="shared" si="0"/>
        <v>40</v>
      </c>
      <c r="J20" s="6">
        <f>0.85*I20</f>
        <v>34</v>
      </c>
    </row>
    <row r="21" customHeight="1" spans="1:9">
      <c r="A21" s="72">
        <v>2019</v>
      </c>
      <c r="B21" s="72" t="s">
        <v>398</v>
      </c>
      <c r="C21" s="72" t="s">
        <v>296</v>
      </c>
      <c r="D21" s="72">
        <v>163</v>
      </c>
      <c r="E21" s="72" t="s">
        <v>5451</v>
      </c>
      <c r="F21" s="72" t="s">
        <v>14</v>
      </c>
      <c r="G21" s="3">
        <v>1</v>
      </c>
      <c r="H21" s="3">
        <v>30</v>
      </c>
      <c r="I21" s="6">
        <f t="shared" si="0"/>
        <v>30</v>
      </c>
    </row>
    <row r="22" customHeight="1" spans="1:9">
      <c r="A22" s="72">
        <v>2020</v>
      </c>
      <c r="B22" s="72" t="s">
        <v>586</v>
      </c>
      <c r="C22" s="72" t="s">
        <v>63</v>
      </c>
      <c r="D22" s="72">
        <v>362</v>
      </c>
      <c r="E22" s="73"/>
      <c r="F22" s="72" t="s">
        <v>14</v>
      </c>
      <c r="G22" s="3">
        <v>1</v>
      </c>
      <c r="H22" s="3">
        <v>20</v>
      </c>
      <c r="I22" s="6">
        <f t="shared" si="0"/>
        <v>20</v>
      </c>
    </row>
    <row r="23" customHeight="1" spans="1:9">
      <c r="A23" s="72">
        <v>2020</v>
      </c>
      <c r="B23" s="72" t="s">
        <v>800</v>
      </c>
      <c r="C23" s="72" t="s">
        <v>291</v>
      </c>
      <c r="D23" s="72">
        <v>12</v>
      </c>
      <c r="E23" s="72" t="s">
        <v>5445</v>
      </c>
      <c r="F23" s="72" t="s">
        <v>40</v>
      </c>
      <c r="G23" s="3">
        <v>1</v>
      </c>
      <c r="H23" s="3">
        <v>10</v>
      </c>
      <c r="I23" s="6">
        <f t="shared" si="0"/>
        <v>10</v>
      </c>
    </row>
    <row r="24" customHeight="1" spans="1:9">
      <c r="A24" s="3">
        <v>2018</v>
      </c>
      <c r="B24" s="3" t="s">
        <v>918</v>
      </c>
      <c r="C24" s="3" t="s">
        <v>291</v>
      </c>
      <c r="D24" s="3" t="s">
        <v>5443</v>
      </c>
      <c r="E24" s="3" t="s">
        <v>5452</v>
      </c>
      <c r="F24" s="3" t="s">
        <v>27</v>
      </c>
      <c r="G24" s="3">
        <v>1</v>
      </c>
      <c r="H24" s="3">
        <v>20</v>
      </c>
      <c r="I24" s="6">
        <f t="shared" si="0"/>
        <v>20</v>
      </c>
    </row>
    <row r="25" customHeight="1" spans="9:9">
      <c r="I25" s="6">
        <f t="shared" si="0"/>
        <v>0</v>
      </c>
    </row>
    <row r="26" customHeight="1" spans="1:10">
      <c r="A26" s="72">
        <v>2019</v>
      </c>
      <c r="B26" s="72" t="s">
        <v>72</v>
      </c>
      <c r="C26" s="72" t="s">
        <v>1815</v>
      </c>
      <c r="D26" s="72">
        <v>2</v>
      </c>
      <c r="E26" s="72" t="s">
        <v>5453</v>
      </c>
      <c r="F26" s="72" t="s">
        <v>14</v>
      </c>
      <c r="G26" s="3">
        <v>1</v>
      </c>
      <c r="H26" s="3">
        <v>40</v>
      </c>
      <c r="I26" s="6">
        <f t="shared" si="0"/>
        <v>40</v>
      </c>
      <c r="J26" s="6">
        <f>0.85*I26</f>
        <v>34</v>
      </c>
    </row>
    <row r="27" customHeight="1" spans="1:9">
      <c r="A27" s="72">
        <v>2015</v>
      </c>
      <c r="B27" s="72" t="s">
        <v>148</v>
      </c>
      <c r="C27" s="72" t="s">
        <v>5454</v>
      </c>
      <c r="D27" s="72">
        <v>47</v>
      </c>
      <c r="E27" s="73"/>
      <c r="F27" s="72" t="s">
        <v>14</v>
      </c>
      <c r="G27" s="3">
        <v>1</v>
      </c>
      <c r="H27" s="3">
        <v>20</v>
      </c>
      <c r="I27" s="6">
        <f t="shared" si="0"/>
        <v>20</v>
      </c>
    </row>
    <row r="28" customHeight="1" spans="1:9">
      <c r="A28" s="72">
        <v>2012</v>
      </c>
      <c r="B28" s="72" t="s">
        <v>5455</v>
      </c>
      <c r="C28" s="72" t="s">
        <v>1815</v>
      </c>
      <c r="D28" s="72">
        <v>1</v>
      </c>
      <c r="E28" s="72" t="s">
        <v>5456</v>
      </c>
      <c r="F28" s="72" t="s">
        <v>14</v>
      </c>
      <c r="G28" s="3">
        <v>1</v>
      </c>
      <c r="H28" s="3">
        <v>40</v>
      </c>
      <c r="I28" s="6">
        <f t="shared" si="0"/>
        <v>40</v>
      </c>
    </row>
    <row r="29" customHeight="1" spans="1:10">
      <c r="A29" s="72">
        <v>2019</v>
      </c>
      <c r="B29" s="72" t="s">
        <v>68</v>
      </c>
      <c r="C29" s="72" t="s">
        <v>1815</v>
      </c>
      <c r="D29" s="72">
        <v>298</v>
      </c>
      <c r="E29" s="72" t="s">
        <v>108</v>
      </c>
      <c r="F29" s="72" t="s">
        <v>40</v>
      </c>
      <c r="G29" s="3">
        <v>1</v>
      </c>
      <c r="H29" s="3">
        <v>45</v>
      </c>
      <c r="I29" s="6">
        <f t="shared" si="0"/>
        <v>45</v>
      </c>
      <c r="J29" s="6">
        <f>0.85*I29</f>
        <v>38.25</v>
      </c>
    </row>
    <row r="30" customHeight="1" spans="1:9">
      <c r="A30" s="72">
        <v>2019</v>
      </c>
      <c r="B30" s="72" t="s">
        <v>72</v>
      </c>
      <c r="C30" s="72" t="s">
        <v>1815</v>
      </c>
      <c r="D30" s="72">
        <v>129</v>
      </c>
      <c r="E30" s="72" t="s">
        <v>2252</v>
      </c>
      <c r="F30" s="72" t="s">
        <v>14</v>
      </c>
      <c r="G30" s="3">
        <v>1</v>
      </c>
      <c r="H30" s="3">
        <v>55</v>
      </c>
      <c r="I30" s="6">
        <f t="shared" si="0"/>
        <v>55</v>
      </c>
    </row>
    <row r="31" customHeight="1" spans="1:10">
      <c r="A31" s="72">
        <v>2019</v>
      </c>
      <c r="B31" s="72" t="s">
        <v>398</v>
      </c>
      <c r="C31" s="72" t="s">
        <v>1815</v>
      </c>
      <c r="D31" s="72">
        <v>60</v>
      </c>
      <c r="E31" s="72" t="s">
        <v>2470</v>
      </c>
      <c r="F31" s="72" t="s">
        <v>14</v>
      </c>
      <c r="G31" s="3">
        <v>1</v>
      </c>
      <c r="H31" s="3">
        <v>20</v>
      </c>
      <c r="I31" s="6">
        <f t="shared" si="0"/>
        <v>20</v>
      </c>
      <c r="J31" s="6">
        <f>0.85*I31</f>
        <v>17</v>
      </c>
    </row>
    <row r="32" customHeight="1" spans="1:10">
      <c r="A32" s="72">
        <v>2015</v>
      </c>
      <c r="B32" s="72" t="s">
        <v>1988</v>
      </c>
      <c r="C32" s="72" t="s">
        <v>1815</v>
      </c>
      <c r="D32" s="72">
        <v>14</v>
      </c>
      <c r="E32" s="73"/>
      <c r="F32" s="72" t="s">
        <v>40</v>
      </c>
      <c r="G32" s="3">
        <v>3</v>
      </c>
      <c r="H32" s="3">
        <v>100</v>
      </c>
      <c r="I32" s="6">
        <f t="shared" si="0"/>
        <v>300</v>
      </c>
      <c r="J32" s="3">
        <v>240</v>
      </c>
    </row>
    <row r="33" customHeight="1" spans="1:10">
      <c r="A33" s="72">
        <v>2013</v>
      </c>
      <c r="B33" s="72" t="s">
        <v>1988</v>
      </c>
      <c r="C33" s="72" t="s">
        <v>1815</v>
      </c>
      <c r="D33" s="72">
        <v>20</v>
      </c>
      <c r="E33" s="72" t="s">
        <v>5457</v>
      </c>
      <c r="F33" s="72" t="s">
        <v>14</v>
      </c>
      <c r="G33" s="3">
        <v>1</v>
      </c>
      <c r="H33" s="3">
        <v>20</v>
      </c>
      <c r="I33" s="6">
        <f t="shared" si="0"/>
        <v>20</v>
      </c>
      <c r="J33" s="6">
        <f>0.85*I33</f>
        <v>17</v>
      </c>
    </row>
    <row r="34" customHeight="1" spans="1:9">
      <c r="A34" s="72">
        <v>2012</v>
      </c>
      <c r="B34" s="72" t="s">
        <v>5458</v>
      </c>
      <c r="C34" s="72" t="s">
        <v>1815</v>
      </c>
      <c r="D34" s="72">
        <v>116</v>
      </c>
      <c r="E34" s="73"/>
      <c r="F34" s="72" t="s">
        <v>14</v>
      </c>
      <c r="G34" s="3">
        <v>1</v>
      </c>
      <c r="H34" s="3">
        <v>20</v>
      </c>
      <c r="I34" s="6">
        <f t="shared" si="0"/>
        <v>20</v>
      </c>
    </row>
    <row r="35" customHeight="1" spans="1:9">
      <c r="A35" s="72">
        <v>2016</v>
      </c>
      <c r="B35" s="72" t="s">
        <v>5459</v>
      </c>
      <c r="C35" s="72" t="s">
        <v>1815</v>
      </c>
      <c r="D35" s="72">
        <v>31</v>
      </c>
      <c r="E35" s="73"/>
      <c r="F35" s="72" t="s">
        <v>14</v>
      </c>
      <c r="G35" s="3">
        <v>1</v>
      </c>
      <c r="H35" s="3">
        <v>15</v>
      </c>
      <c r="I35" s="6">
        <f t="shared" si="0"/>
        <v>15</v>
      </c>
    </row>
    <row r="36" customHeight="1" spans="1:9">
      <c r="A36" s="72">
        <v>2010</v>
      </c>
      <c r="B36" s="72" t="s">
        <v>5460</v>
      </c>
      <c r="C36" s="72" t="s">
        <v>1815</v>
      </c>
      <c r="D36" s="72">
        <v>17</v>
      </c>
      <c r="E36" s="72" t="s">
        <v>5461</v>
      </c>
      <c r="F36" s="72" t="s">
        <v>14</v>
      </c>
      <c r="G36" s="3">
        <v>1</v>
      </c>
      <c r="H36" s="3">
        <v>20</v>
      </c>
      <c r="I36" s="6">
        <f t="shared" si="0"/>
        <v>20</v>
      </c>
    </row>
    <row r="37" customHeight="1" spans="1:9">
      <c r="A37" s="75">
        <v>2016</v>
      </c>
      <c r="B37" s="75" t="s">
        <v>5273</v>
      </c>
      <c r="C37" s="75" t="s">
        <v>1815</v>
      </c>
      <c r="D37" s="75">
        <v>64</v>
      </c>
      <c r="E37" s="76"/>
      <c r="F37" s="75" t="s">
        <v>14</v>
      </c>
      <c r="G37" s="3">
        <v>1</v>
      </c>
      <c r="H37" s="3">
        <v>15</v>
      </c>
      <c r="I37" s="6">
        <f t="shared" si="0"/>
        <v>15</v>
      </c>
    </row>
    <row r="38" customHeight="1" spans="1:10">
      <c r="A38" s="72">
        <v>2003</v>
      </c>
      <c r="B38" s="72" t="s">
        <v>1794</v>
      </c>
      <c r="C38" s="72" t="s">
        <v>1815</v>
      </c>
      <c r="D38" s="73"/>
      <c r="E38" s="72" t="s">
        <v>5462</v>
      </c>
      <c r="F38" s="72" t="s">
        <v>14</v>
      </c>
      <c r="G38" s="3">
        <v>1</v>
      </c>
      <c r="H38" s="3">
        <v>25</v>
      </c>
      <c r="I38" s="6">
        <f t="shared" si="0"/>
        <v>25</v>
      </c>
      <c r="J38" s="6">
        <f>0.85*I38</f>
        <v>21.25</v>
      </c>
    </row>
    <row r="39" customHeight="1" spans="1:10">
      <c r="A39" s="72">
        <v>2003</v>
      </c>
      <c r="B39" s="72" t="s">
        <v>1794</v>
      </c>
      <c r="C39" s="72" t="s">
        <v>1815</v>
      </c>
      <c r="D39" s="72" t="s">
        <v>5463</v>
      </c>
      <c r="E39" s="72" t="s">
        <v>5462</v>
      </c>
      <c r="F39" s="72" t="s">
        <v>14</v>
      </c>
      <c r="G39" s="3">
        <v>2</v>
      </c>
      <c r="H39" s="3">
        <v>20</v>
      </c>
      <c r="I39" s="6">
        <f t="shared" si="0"/>
        <v>40</v>
      </c>
      <c r="J39" s="3">
        <v>30</v>
      </c>
    </row>
    <row r="40" customHeight="1" spans="1:10">
      <c r="A40" s="72">
        <v>2003</v>
      </c>
      <c r="B40" s="72" t="s">
        <v>1794</v>
      </c>
      <c r="C40" s="72" t="s">
        <v>1815</v>
      </c>
      <c r="D40" s="72">
        <v>28</v>
      </c>
      <c r="E40" s="73"/>
      <c r="F40" s="72" t="s">
        <v>14</v>
      </c>
      <c r="G40" s="3">
        <v>1</v>
      </c>
      <c r="H40" s="3">
        <v>40</v>
      </c>
      <c r="I40" s="6">
        <f t="shared" si="0"/>
        <v>40</v>
      </c>
      <c r="J40" s="3">
        <v>30</v>
      </c>
    </row>
    <row r="41" customHeight="1" spans="1:10">
      <c r="A41" s="72">
        <v>2013</v>
      </c>
      <c r="B41" s="72" t="s">
        <v>2654</v>
      </c>
      <c r="C41" s="72" t="s">
        <v>1815</v>
      </c>
      <c r="D41" s="72">
        <v>39</v>
      </c>
      <c r="E41" s="73"/>
      <c r="F41" s="72" t="s">
        <v>14</v>
      </c>
      <c r="G41" s="3">
        <v>1</v>
      </c>
      <c r="H41" s="3">
        <v>20</v>
      </c>
      <c r="I41" s="6">
        <f t="shared" si="0"/>
        <v>20</v>
      </c>
      <c r="J41" s="6">
        <f t="shared" ref="J41:J43" si="3">0.85*I41</f>
        <v>17</v>
      </c>
    </row>
    <row r="42" customHeight="1" spans="1:10">
      <c r="A42" s="72">
        <v>2004</v>
      </c>
      <c r="B42" s="72" t="s">
        <v>2118</v>
      </c>
      <c r="C42" s="72" t="s">
        <v>1815</v>
      </c>
      <c r="D42" s="72" t="s">
        <v>5464</v>
      </c>
      <c r="E42" s="72" t="s">
        <v>5465</v>
      </c>
      <c r="F42" s="72" t="s">
        <v>14</v>
      </c>
      <c r="G42" s="3">
        <v>1</v>
      </c>
      <c r="H42" s="3">
        <v>40</v>
      </c>
      <c r="I42" s="6">
        <f t="shared" si="0"/>
        <v>40</v>
      </c>
      <c r="J42" s="6">
        <f t="shared" si="3"/>
        <v>34</v>
      </c>
    </row>
    <row r="43" customHeight="1" spans="1:10">
      <c r="A43" s="72">
        <v>2015</v>
      </c>
      <c r="B43" s="72" t="s">
        <v>131</v>
      </c>
      <c r="C43" s="72" t="s">
        <v>1815</v>
      </c>
      <c r="D43" s="72">
        <v>12</v>
      </c>
      <c r="E43" s="72" t="s">
        <v>5466</v>
      </c>
      <c r="F43" s="72" t="s">
        <v>14</v>
      </c>
      <c r="G43" s="3">
        <v>1</v>
      </c>
      <c r="H43" s="3">
        <v>20</v>
      </c>
      <c r="I43" s="6">
        <f t="shared" si="0"/>
        <v>20</v>
      </c>
      <c r="J43" s="6">
        <f t="shared" si="3"/>
        <v>17</v>
      </c>
    </row>
    <row r="44" customHeight="1" spans="9:9">
      <c r="I44" s="6">
        <f t="shared" si="0"/>
        <v>0</v>
      </c>
    </row>
    <row r="45" customHeight="1" spans="1:9">
      <c r="A45" s="3">
        <v>1998</v>
      </c>
      <c r="B45" s="3" t="s">
        <v>5467</v>
      </c>
      <c r="C45" s="3" t="s">
        <v>2422</v>
      </c>
      <c r="D45" s="3">
        <v>56</v>
      </c>
      <c r="F45" s="3" t="s">
        <v>27</v>
      </c>
      <c r="G45" s="3">
        <v>1</v>
      </c>
      <c r="H45" s="3">
        <v>15</v>
      </c>
      <c r="I45" s="6">
        <f t="shared" si="0"/>
        <v>15</v>
      </c>
    </row>
    <row r="46" customHeight="1" spans="1:9">
      <c r="A46" s="3">
        <v>1998</v>
      </c>
      <c r="B46" s="3" t="s">
        <v>5467</v>
      </c>
      <c r="C46" s="3" t="s">
        <v>2422</v>
      </c>
      <c r="D46" s="3">
        <v>9</v>
      </c>
      <c r="F46" s="3" t="s">
        <v>14</v>
      </c>
      <c r="G46" s="3">
        <v>1</v>
      </c>
      <c r="H46" s="3">
        <v>25</v>
      </c>
      <c r="I46" s="6">
        <f t="shared" si="0"/>
        <v>25</v>
      </c>
    </row>
    <row r="47" customHeight="1" spans="1:9">
      <c r="A47" s="3">
        <v>1998</v>
      </c>
      <c r="B47" s="3" t="s">
        <v>5467</v>
      </c>
      <c r="C47" s="3" t="s">
        <v>2422</v>
      </c>
      <c r="D47" s="3">
        <v>81</v>
      </c>
      <c r="F47" s="3" t="s">
        <v>27</v>
      </c>
      <c r="G47" s="3">
        <v>1</v>
      </c>
      <c r="H47" s="3">
        <v>15</v>
      </c>
      <c r="I47" s="6">
        <f t="shared" si="0"/>
        <v>15</v>
      </c>
    </row>
    <row r="48" customHeight="1" spans="1:9">
      <c r="A48" s="3">
        <v>2008</v>
      </c>
      <c r="B48" s="3" t="s">
        <v>5468</v>
      </c>
      <c r="C48" s="3" t="s">
        <v>2422</v>
      </c>
      <c r="D48" s="3">
        <v>51</v>
      </c>
      <c r="E48" s="3" t="s">
        <v>5469</v>
      </c>
      <c r="F48" s="3" t="s">
        <v>342</v>
      </c>
      <c r="G48" s="3">
        <v>1</v>
      </c>
      <c r="I48" s="6">
        <f t="shared" si="0"/>
        <v>0</v>
      </c>
    </row>
    <row r="49" customHeight="1" spans="1:9">
      <c r="A49" s="3">
        <v>1998</v>
      </c>
      <c r="B49" s="3" t="s">
        <v>5470</v>
      </c>
      <c r="C49" s="3" t="s">
        <v>2422</v>
      </c>
      <c r="D49" s="3">
        <v>1</v>
      </c>
      <c r="F49" s="3" t="s">
        <v>342</v>
      </c>
      <c r="G49" s="3">
        <v>1</v>
      </c>
      <c r="I49" s="6">
        <f t="shared" si="0"/>
        <v>0</v>
      </c>
    </row>
    <row r="50" customHeight="1" spans="1:9">
      <c r="A50" s="3">
        <v>2003</v>
      </c>
      <c r="B50" s="3" t="s">
        <v>5471</v>
      </c>
      <c r="C50" s="3" t="s">
        <v>2422</v>
      </c>
      <c r="D50" s="3" t="s">
        <v>5472</v>
      </c>
      <c r="E50" s="3" t="s">
        <v>5473</v>
      </c>
      <c r="F50" s="3" t="s">
        <v>14</v>
      </c>
      <c r="G50" s="3">
        <v>1</v>
      </c>
      <c r="I50" s="6">
        <f t="shared" si="0"/>
        <v>0</v>
      </c>
    </row>
    <row r="51" customHeight="1" spans="1:9">
      <c r="A51" s="3">
        <v>1998</v>
      </c>
      <c r="B51" s="3" t="s">
        <v>5474</v>
      </c>
      <c r="C51" s="3" t="s">
        <v>2422</v>
      </c>
      <c r="D51" s="3">
        <v>175</v>
      </c>
      <c r="E51" s="3" t="s">
        <v>5475</v>
      </c>
      <c r="F51" s="3" t="s">
        <v>170</v>
      </c>
      <c r="G51" s="3">
        <v>1</v>
      </c>
      <c r="H51" s="3">
        <v>10</v>
      </c>
      <c r="I51" s="6">
        <f t="shared" si="0"/>
        <v>10</v>
      </c>
    </row>
    <row r="52" customHeight="1" spans="9:9">
      <c r="I52" s="6">
        <f t="shared" si="0"/>
        <v>0</v>
      </c>
    </row>
    <row r="53" customHeight="1" spans="1:10">
      <c r="A53" s="72">
        <v>2018</v>
      </c>
      <c r="B53" s="72" t="s">
        <v>2677</v>
      </c>
      <c r="C53" s="72" t="s">
        <v>2682</v>
      </c>
      <c r="D53" s="72">
        <v>108</v>
      </c>
      <c r="E53" s="73"/>
      <c r="F53" s="72" t="s">
        <v>14</v>
      </c>
      <c r="G53" s="3">
        <v>2</v>
      </c>
      <c r="H53" s="3">
        <v>10</v>
      </c>
      <c r="I53" s="6">
        <f t="shared" si="0"/>
        <v>20</v>
      </c>
      <c r="J53" s="6">
        <f>0.85*I53</f>
        <v>17</v>
      </c>
    </row>
    <row r="54" customHeight="1" spans="1:9">
      <c r="A54" s="72">
        <v>2018</v>
      </c>
      <c r="B54" s="72" t="s">
        <v>2677</v>
      </c>
      <c r="C54" s="72" t="s">
        <v>2682</v>
      </c>
      <c r="D54" s="72">
        <v>108</v>
      </c>
      <c r="E54" s="73"/>
      <c r="F54" s="72" t="s">
        <v>27</v>
      </c>
      <c r="G54" s="3">
        <v>1</v>
      </c>
      <c r="H54" s="3">
        <v>5</v>
      </c>
      <c r="I54" s="6">
        <f t="shared" si="0"/>
        <v>5</v>
      </c>
    </row>
    <row r="55" customHeight="1" spans="1:34">
      <c r="A55" s="77">
        <v>2018</v>
      </c>
      <c r="B55" s="78" t="s">
        <v>2677</v>
      </c>
      <c r="C55" s="78" t="s">
        <v>2682</v>
      </c>
      <c r="D55" s="77">
        <v>108</v>
      </c>
      <c r="E55" s="78" t="s">
        <v>5476</v>
      </c>
      <c r="F55" s="78" t="s">
        <v>14</v>
      </c>
      <c r="G55" s="65">
        <v>1</v>
      </c>
      <c r="H55" s="45">
        <v>20</v>
      </c>
      <c r="I55" s="6">
        <f t="shared" si="0"/>
        <v>20</v>
      </c>
      <c r="J55" s="6">
        <f>0.85*I55</f>
        <v>17</v>
      </c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</row>
    <row r="56" customHeight="1" spans="1:9">
      <c r="A56" s="72">
        <v>2018</v>
      </c>
      <c r="B56" s="72" t="s">
        <v>148</v>
      </c>
      <c r="C56" s="78" t="s">
        <v>2682</v>
      </c>
      <c r="D56" s="72">
        <v>2</v>
      </c>
      <c r="E56" s="73"/>
      <c r="F56" s="72" t="s">
        <v>14</v>
      </c>
      <c r="G56" s="3">
        <v>1</v>
      </c>
      <c r="H56" s="3">
        <v>12</v>
      </c>
      <c r="I56" s="6">
        <f t="shared" si="0"/>
        <v>12</v>
      </c>
    </row>
    <row r="57" customHeight="1" spans="1:9">
      <c r="A57" s="72">
        <v>2018</v>
      </c>
      <c r="B57" s="72" t="s">
        <v>72</v>
      </c>
      <c r="C57" s="72" t="s">
        <v>5477</v>
      </c>
      <c r="D57" s="72">
        <v>289</v>
      </c>
      <c r="E57" s="73"/>
      <c r="F57" s="72" t="s">
        <v>14</v>
      </c>
      <c r="G57" s="3">
        <v>4</v>
      </c>
      <c r="H57" s="3">
        <v>12</v>
      </c>
      <c r="I57" s="6">
        <f t="shared" si="0"/>
        <v>48</v>
      </c>
    </row>
    <row r="58" customHeight="1" spans="1:9">
      <c r="A58" s="72">
        <v>2018</v>
      </c>
      <c r="B58" s="72" t="s">
        <v>72</v>
      </c>
      <c r="C58" s="72" t="s">
        <v>2682</v>
      </c>
      <c r="D58" s="72">
        <v>279</v>
      </c>
      <c r="E58" s="72" t="s">
        <v>2252</v>
      </c>
      <c r="F58" s="72" t="s">
        <v>14</v>
      </c>
      <c r="G58" s="3">
        <v>1</v>
      </c>
      <c r="H58" s="3">
        <v>35</v>
      </c>
      <c r="I58" s="6">
        <f t="shared" si="0"/>
        <v>35</v>
      </c>
    </row>
    <row r="59" customHeight="1" spans="1:9">
      <c r="A59" s="72">
        <v>2018</v>
      </c>
      <c r="B59" s="72" t="s">
        <v>72</v>
      </c>
      <c r="C59" s="72" t="s">
        <v>2682</v>
      </c>
      <c r="D59" s="72">
        <v>279</v>
      </c>
      <c r="E59" s="72" t="s">
        <v>708</v>
      </c>
      <c r="F59" s="72" t="s">
        <v>14</v>
      </c>
      <c r="G59" s="3">
        <v>1</v>
      </c>
      <c r="H59" s="3">
        <v>80</v>
      </c>
      <c r="I59" s="6">
        <f t="shared" si="0"/>
        <v>80</v>
      </c>
    </row>
    <row r="60" customHeight="1" spans="1:9">
      <c r="A60" s="72">
        <v>2018</v>
      </c>
      <c r="B60" s="72" t="s">
        <v>72</v>
      </c>
      <c r="C60" s="72" t="s">
        <v>2682</v>
      </c>
      <c r="D60" s="72">
        <v>279</v>
      </c>
      <c r="E60" s="73"/>
      <c r="F60" s="72" t="s">
        <v>14</v>
      </c>
      <c r="G60" s="3">
        <v>1</v>
      </c>
      <c r="H60" s="3">
        <v>10</v>
      </c>
      <c r="I60" s="6">
        <f t="shared" si="0"/>
        <v>10</v>
      </c>
    </row>
    <row r="61" customHeight="1" spans="1:10">
      <c r="A61" s="72">
        <v>2018</v>
      </c>
      <c r="B61" s="72" t="s">
        <v>398</v>
      </c>
      <c r="C61" s="72" t="s">
        <v>2682</v>
      </c>
      <c r="D61" s="72">
        <v>157</v>
      </c>
      <c r="E61" s="72" t="s">
        <v>1803</v>
      </c>
      <c r="F61" s="72" t="s">
        <v>14</v>
      </c>
      <c r="G61" s="3">
        <v>1</v>
      </c>
      <c r="H61" s="3">
        <v>17</v>
      </c>
      <c r="I61" s="6">
        <f t="shared" si="0"/>
        <v>17</v>
      </c>
      <c r="J61" s="6">
        <f t="shared" ref="J61:J63" si="4">0.85*I61</f>
        <v>14.45</v>
      </c>
    </row>
    <row r="62" customHeight="1" spans="1:10">
      <c r="A62" s="72">
        <v>2018</v>
      </c>
      <c r="B62" s="72" t="s">
        <v>398</v>
      </c>
      <c r="C62" s="72" t="s">
        <v>2682</v>
      </c>
      <c r="D62" s="72">
        <v>157</v>
      </c>
      <c r="E62" s="72" t="s">
        <v>5478</v>
      </c>
      <c r="F62" s="72" t="s">
        <v>27</v>
      </c>
      <c r="G62" s="3">
        <v>1</v>
      </c>
      <c r="H62" s="3">
        <v>20</v>
      </c>
      <c r="I62" s="6">
        <f t="shared" si="0"/>
        <v>20</v>
      </c>
      <c r="J62" s="6">
        <f t="shared" si="4"/>
        <v>17</v>
      </c>
    </row>
    <row r="63" customHeight="1" spans="1:10">
      <c r="A63" s="72">
        <v>2018</v>
      </c>
      <c r="B63" s="72" t="s">
        <v>398</v>
      </c>
      <c r="C63" s="72" t="s">
        <v>2682</v>
      </c>
      <c r="D63" s="72">
        <v>157</v>
      </c>
      <c r="E63" s="72" t="s">
        <v>5479</v>
      </c>
      <c r="F63" s="72" t="s">
        <v>40</v>
      </c>
      <c r="G63" s="3">
        <v>1</v>
      </c>
      <c r="H63" s="3">
        <v>65</v>
      </c>
      <c r="I63" s="6">
        <f t="shared" si="0"/>
        <v>65</v>
      </c>
      <c r="J63" s="6">
        <f t="shared" si="4"/>
        <v>55.25</v>
      </c>
    </row>
    <row r="64" customHeight="1" spans="9:9">
      <c r="I64" s="6">
        <f t="shared" si="0"/>
        <v>0</v>
      </c>
    </row>
    <row r="65" customHeight="1" spans="1:9">
      <c r="A65" s="72">
        <v>2018</v>
      </c>
      <c r="B65" s="72" t="s">
        <v>398</v>
      </c>
      <c r="C65" s="72" t="s">
        <v>2722</v>
      </c>
      <c r="D65" s="73"/>
      <c r="E65" s="72" t="s">
        <v>2647</v>
      </c>
      <c r="F65" s="72" t="s">
        <v>14</v>
      </c>
      <c r="G65" s="3">
        <v>1</v>
      </c>
      <c r="I65" s="6">
        <f t="shared" si="0"/>
        <v>0</v>
      </c>
    </row>
    <row r="66" customHeight="1" spans="1:10">
      <c r="A66" s="72">
        <v>2019</v>
      </c>
      <c r="B66" s="72" t="s">
        <v>68</v>
      </c>
      <c r="C66" s="72" t="s">
        <v>1787</v>
      </c>
      <c r="D66" s="72">
        <v>1</v>
      </c>
      <c r="E66" s="72" t="s">
        <v>108</v>
      </c>
      <c r="F66" s="72" t="s">
        <v>14</v>
      </c>
      <c r="G66" s="3">
        <v>1</v>
      </c>
      <c r="H66" s="3">
        <v>10</v>
      </c>
      <c r="I66" s="6">
        <f t="shared" si="0"/>
        <v>10</v>
      </c>
      <c r="J66" s="6">
        <f t="shared" ref="J66:J69" si="5">0.85*I66</f>
        <v>8.5</v>
      </c>
    </row>
    <row r="67" customHeight="1" spans="1:10">
      <c r="A67" s="72">
        <v>2010</v>
      </c>
      <c r="B67" s="72" t="s">
        <v>918</v>
      </c>
      <c r="C67" s="72" t="s">
        <v>2422</v>
      </c>
      <c r="D67" s="73"/>
      <c r="E67" s="73"/>
      <c r="F67" s="72" t="s">
        <v>14</v>
      </c>
      <c r="G67" s="3">
        <v>1</v>
      </c>
      <c r="H67" s="3">
        <v>40</v>
      </c>
      <c r="I67" s="6">
        <f t="shared" si="0"/>
        <v>40</v>
      </c>
      <c r="J67" s="6">
        <f t="shared" si="5"/>
        <v>34</v>
      </c>
    </row>
    <row r="68" customHeight="1" spans="1:10">
      <c r="A68" s="72">
        <v>2019</v>
      </c>
      <c r="B68" s="72" t="s">
        <v>68</v>
      </c>
      <c r="C68" s="72" t="s">
        <v>1832</v>
      </c>
      <c r="D68" s="72">
        <v>13</v>
      </c>
      <c r="E68" s="72" t="s">
        <v>5480</v>
      </c>
      <c r="F68" s="72" t="s">
        <v>40</v>
      </c>
      <c r="G68" s="3">
        <v>1</v>
      </c>
      <c r="H68" s="3">
        <v>30</v>
      </c>
      <c r="I68" s="6">
        <f t="shared" si="0"/>
        <v>30</v>
      </c>
      <c r="J68" s="6">
        <f t="shared" si="5"/>
        <v>25.5</v>
      </c>
    </row>
    <row r="69" customHeight="1" spans="1:10">
      <c r="A69" s="72">
        <v>2019</v>
      </c>
      <c r="B69" s="72" t="s">
        <v>68</v>
      </c>
      <c r="C69" s="72" t="s">
        <v>1832</v>
      </c>
      <c r="D69" s="72">
        <v>14</v>
      </c>
      <c r="E69" s="72" t="s">
        <v>5481</v>
      </c>
      <c r="F69" s="72" t="s">
        <v>40</v>
      </c>
      <c r="G69" s="3">
        <v>1</v>
      </c>
      <c r="H69" s="3">
        <v>60</v>
      </c>
      <c r="I69" s="6">
        <f t="shared" si="0"/>
        <v>60</v>
      </c>
      <c r="J69" s="6">
        <f t="shared" si="5"/>
        <v>51</v>
      </c>
    </row>
    <row r="70" customHeight="1" spans="1:9">
      <c r="A70" s="75">
        <v>2019</v>
      </c>
      <c r="B70" s="75" t="s">
        <v>398</v>
      </c>
      <c r="C70" s="75" t="s">
        <v>5482</v>
      </c>
      <c r="D70" s="75">
        <v>154</v>
      </c>
      <c r="E70" s="75" t="s">
        <v>5483</v>
      </c>
      <c r="F70" s="75" t="s">
        <v>27</v>
      </c>
      <c r="G70" s="3">
        <v>1</v>
      </c>
      <c r="H70" s="3">
        <v>20</v>
      </c>
      <c r="I70" s="6">
        <f t="shared" si="0"/>
        <v>20</v>
      </c>
    </row>
    <row r="71" customHeight="1" spans="1:10">
      <c r="A71" s="72">
        <v>2019</v>
      </c>
      <c r="B71" s="72" t="s">
        <v>1840</v>
      </c>
      <c r="C71" s="72" t="s">
        <v>1841</v>
      </c>
      <c r="D71" s="72">
        <v>44</v>
      </c>
      <c r="E71" s="73"/>
      <c r="F71" s="72" t="s">
        <v>14</v>
      </c>
      <c r="G71" s="3">
        <v>1</v>
      </c>
      <c r="H71" s="3">
        <v>15</v>
      </c>
      <c r="I71" s="6">
        <f t="shared" si="0"/>
        <v>15</v>
      </c>
      <c r="J71" s="6">
        <f t="shared" ref="J71:J73" si="6">0.85*I71</f>
        <v>12.75</v>
      </c>
    </row>
    <row r="72" customHeight="1" spans="1:10">
      <c r="A72" s="72">
        <v>2019</v>
      </c>
      <c r="B72" s="72" t="s">
        <v>150</v>
      </c>
      <c r="C72" s="72" t="s">
        <v>1983</v>
      </c>
      <c r="D72" s="72">
        <v>243</v>
      </c>
      <c r="E72" s="72" t="s">
        <v>2714</v>
      </c>
      <c r="F72" s="72" t="s">
        <v>40</v>
      </c>
      <c r="G72" s="3">
        <v>1</v>
      </c>
      <c r="H72" s="3">
        <v>10</v>
      </c>
      <c r="I72" s="6">
        <f t="shared" si="0"/>
        <v>10</v>
      </c>
      <c r="J72" s="6">
        <f t="shared" si="6"/>
        <v>8.5</v>
      </c>
    </row>
    <row r="73" customHeight="1" spans="1:10">
      <c r="A73" s="72">
        <v>2019</v>
      </c>
      <c r="B73" s="72" t="s">
        <v>24</v>
      </c>
      <c r="C73" s="72" t="s">
        <v>5484</v>
      </c>
      <c r="D73" s="72">
        <v>282</v>
      </c>
      <c r="E73" s="72" t="s">
        <v>86</v>
      </c>
      <c r="F73" s="72" t="s">
        <v>40</v>
      </c>
      <c r="G73" s="3">
        <v>1</v>
      </c>
      <c r="H73" s="3">
        <v>65</v>
      </c>
      <c r="I73" s="6">
        <f t="shared" si="0"/>
        <v>65</v>
      </c>
      <c r="J73" s="6">
        <f t="shared" si="6"/>
        <v>55.25</v>
      </c>
    </row>
    <row r="74" customHeight="1" spans="9:9">
      <c r="I74" s="6">
        <f t="shared" si="0"/>
        <v>0</v>
      </c>
    </row>
    <row r="75" customHeight="1" spans="1:9">
      <c r="A75" s="3">
        <v>2019</v>
      </c>
      <c r="B75" s="3" t="s">
        <v>72</v>
      </c>
      <c r="C75" s="3" t="s">
        <v>5485</v>
      </c>
      <c r="D75" s="3">
        <v>262</v>
      </c>
      <c r="F75" s="3" t="s">
        <v>40</v>
      </c>
      <c r="G75" s="3">
        <v>1</v>
      </c>
      <c r="H75" s="3">
        <v>5</v>
      </c>
      <c r="I75" s="6">
        <f t="shared" si="0"/>
        <v>5</v>
      </c>
    </row>
    <row r="76" customHeight="1" spans="9:9">
      <c r="I76" s="6">
        <f t="shared" si="0"/>
        <v>0</v>
      </c>
    </row>
    <row r="77" customHeight="1" spans="1:9">
      <c r="A77" s="72">
        <v>2019</v>
      </c>
      <c r="B77" s="72" t="s">
        <v>72</v>
      </c>
      <c r="C77" s="72" t="s">
        <v>5486</v>
      </c>
      <c r="D77" s="72">
        <v>274</v>
      </c>
      <c r="E77" s="73"/>
      <c r="F77" s="72" t="s">
        <v>40</v>
      </c>
      <c r="G77" s="3">
        <v>1</v>
      </c>
      <c r="H77" s="3">
        <v>20</v>
      </c>
      <c r="I77" s="6">
        <f t="shared" si="0"/>
        <v>20</v>
      </c>
    </row>
    <row r="78" customHeight="1" spans="1:9">
      <c r="A78" s="72">
        <v>2019</v>
      </c>
      <c r="B78" s="72" t="s">
        <v>72</v>
      </c>
      <c r="C78" s="72" t="s">
        <v>5486</v>
      </c>
      <c r="D78" s="72">
        <v>274</v>
      </c>
      <c r="E78" s="73"/>
      <c r="F78" s="72" t="s">
        <v>14</v>
      </c>
      <c r="G78" s="3">
        <v>2</v>
      </c>
      <c r="H78" s="3">
        <v>10</v>
      </c>
      <c r="I78" s="6">
        <f t="shared" si="0"/>
        <v>20</v>
      </c>
    </row>
    <row r="79" customHeight="1" spans="1:9">
      <c r="A79" s="72">
        <v>2019</v>
      </c>
      <c r="B79" s="72" t="s">
        <v>398</v>
      </c>
      <c r="C79" s="72" t="s">
        <v>2680</v>
      </c>
      <c r="D79" s="72">
        <v>194</v>
      </c>
      <c r="E79" s="73"/>
      <c r="F79" s="72" t="s">
        <v>40</v>
      </c>
      <c r="G79" s="3">
        <v>1</v>
      </c>
      <c r="H79" s="3">
        <v>10</v>
      </c>
      <c r="I79" s="6">
        <f t="shared" si="0"/>
        <v>10</v>
      </c>
    </row>
    <row r="80" customHeight="1" spans="1:9">
      <c r="A80" s="72">
        <v>2019</v>
      </c>
      <c r="B80" s="72" t="s">
        <v>1840</v>
      </c>
      <c r="C80" s="72" t="s">
        <v>5487</v>
      </c>
      <c r="D80" s="72">
        <v>7</v>
      </c>
      <c r="E80" s="72" t="s">
        <v>1136</v>
      </c>
      <c r="F80" s="72" t="s">
        <v>14</v>
      </c>
      <c r="G80" s="3">
        <v>1</v>
      </c>
      <c r="H80" s="3">
        <v>20</v>
      </c>
      <c r="I80" s="6">
        <f t="shared" si="0"/>
        <v>20</v>
      </c>
    </row>
    <row r="81" customHeight="1" spans="1:9">
      <c r="A81" s="72">
        <v>2018</v>
      </c>
      <c r="B81" s="72" t="s">
        <v>5273</v>
      </c>
      <c r="C81" s="72" t="s">
        <v>5488</v>
      </c>
      <c r="D81" s="72">
        <v>151</v>
      </c>
      <c r="E81" s="73"/>
      <c r="F81" s="72" t="s">
        <v>14</v>
      </c>
      <c r="G81" s="3">
        <v>1</v>
      </c>
      <c r="H81" s="3">
        <v>10</v>
      </c>
      <c r="I81" s="6">
        <f t="shared" si="0"/>
        <v>10</v>
      </c>
    </row>
    <row r="82" customHeight="1" spans="1:9">
      <c r="A82" s="72">
        <v>2018</v>
      </c>
      <c r="B82" s="72" t="s">
        <v>148</v>
      </c>
      <c r="C82" s="72" t="s">
        <v>5489</v>
      </c>
      <c r="D82" s="72">
        <v>263</v>
      </c>
      <c r="E82" s="73"/>
      <c r="F82" s="72" t="s">
        <v>14</v>
      </c>
      <c r="G82" s="3">
        <v>1</v>
      </c>
      <c r="H82" s="3">
        <v>20</v>
      </c>
      <c r="I82" s="6">
        <f t="shared" si="0"/>
        <v>20</v>
      </c>
    </row>
    <row r="83" customHeight="1" spans="1:9">
      <c r="A83" s="72">
        <v>2018</v>
      </c>
      <c r="B83" s="72" t="s">
        <v>148</v>
      </c>
      <c r="C83" s="72" t="s">
        <v>5490</v>
      </c>
      <c r="D83" s="72">
        <v>47</v>
      </c>
      <c r="E83" s="72" t="s">
        <v>5491</v>
      </c>
      <c r="F83" s="72" t="s">
        <v>14</v>
      </c>
      <c r="G83" s="3">
        <v>1</v>
      </c>
      <c r="H83" s="3">
        <v>5</v>
      </c>
      <c r="I83" s="6">
        <f t="shared" si="0"/>
        <v>5</v>
      </c>
    </row>
    <row r="84" customHeight="1" spans="1:10">
      <c r="A84" s="72">
        <v>2017</v>
      </c>
      <c r="B84" s="72" t="s">
        <v>148</v>
      </c>
      <c r="C84" s="72" t="s">
        <v>2294</v>
      </c>
      <c r="D84" s="72">
        <v>93</v>
      </c>
      <c r="E84" s="73"/>
      <c r="F84" s="72" t="s">
        <v>14</v>
      </c>
      <c r="G84" s="3">
        <v>1</v>
      </c>
      <c r="H84" s="3">
        <v>30</v>
      </c>
      <c r="I84" s="6">
        <f t="shared" si="0"/>
        <v>30</v>
      </c>
      <c r="J84" s="6">
        <f>0.85*I84</f>
        <v>25.5</v>
      </c>
    </row>
    <row r="85" customHeight="1" spans="9:9">
      <c r="I85" s="6">
        <f t="shared" si="0"/>
        <v>0</v>
      </c>
    </row>
    <row r="86" customHeight="1" spans="1:9">
      <c r="A86" s="3">
        <v>2019</v>
      </c>
      <c r="B86" s="3" t="s">
        <v>1840</v>
      </c>
      <c r="C86" s="3" t="s">
        <v>2199</v>
      </c>
      <c r="D86" s="3">
        <v>20</v>
      </c>
      <c r="E86" s="3" t="s">
        <v>5492</v>
      </c>
      <c r="F86" s="3" t="s">
        <v>27</v>
      </c>
      <c r="G86" s="3">
        <v>1</v>
      </c>
      <c r="H86" s="3">
        <v>35</v>
      </c>
      <c r="I86" s="6">
        <f t="shared" si="0"/>
        <v>35</v>
      </c>
    </row>
    <row r="87" customHeight="1" spans="1:9">
      <c r="A87" s="72">
        <v>2019</v>
      </c>
      <c r="B87" s="72" t="s">
        <v>398</v>
      </c>
      <c r="C87" s="72" t="s">
        <v>5205</v>
      </c>
      <c r="D87" s="73"/>
      <c r="E87" s="72" t="s">
        <v>986</v>
      </c>
      <c r="F87" s="72" t="s">
        <v>14</v>
      </c>
      <c r="G87" s="3">
        <v>1</v>
      </c>
      <c r="H87" s="3">
        <v>10</v>
      </c>
      <c r="I87" s="6">
        <f t="shared" si="0"/>
        <v>10</v>
      </c>
    </row>
    <row r="88" customHeight="1" spans="1:9">
      <c r="A88" s="72">
        <v>2019</v>
      </c>
      <c r="B88" s="72" t="s">
        <v>24</v>
      </c>
      <c r="C88" s="72" t="s">
        <v>5205</v>
      </c>
      <c r="D88" s="73"/>
      <c r="E88" s="72" t="s">
        <v>86</v>
      </c>
      <c r="F88" s="72" t="s">
        <v>14</v>
      </c>
      <c r="G88" s="3">
        <v>1</v>
      </c>
      <c r="H88" s="3">
        <v>15</v>
      </c>
      <c r="I88" s="6">
        <f t="shared" si="0"/>
        <v>15</v>
      </c>
    </row>
    <row r="89" customHeight="1" spans="1:10">
      <c r="A89" s="72">
        <v>2019</v>
      </c>
      <c r="B89" s="72" t="s">
        <v>148</v>
      </c>
      <c r="C89" s="72" t="s">
        <v>1841</v>
      </c>
      <c r="D89" s="72">
        <v>72</v>
      </c>
      <c r="E89" s="72" t="s">
        <v>5493</v>
      </c>
      <c r="F89" s="72" t="s">
        <v>40</v>
      </c>
      <c r="G89" s="3">
        <v>1</v>
      </c>
      <c r="H89" s="3">
        <v>450</v>
      </c>
      <c r="I89" s="6">
        <f t="shared" si="0"/>
        <v>450</v>
      </c>
      <c r="J89" s="6">
        <f>0.85*I89</f>
        <v>382.5</v>
      </c>
    </row>
    <row r="90" customHeight="1" spans="1:9">
      <c r="A90" s="72">
        <v>2019</v>
      </c>
      <c r="B90" s="72" t="s">
        <v>398</v>
      </c>
      <c r="C90" s="72" t="s">
        <v>2680</v>
      </c>
      <c r="D90" s="73"/>
      <c r="E90" s="72" t="s">
        <v>5494</v>
      </c>
      <c r="F90" s="72" t="s">
        <v>40</v>
      </c>
      <c r="G90" s="3">
        <v>1</v>
      </c>
      <c r="H90" s="3">
        <v>30</v>
      </c>
      <c r="I90" s="6">
        <f t="shared" si="0"/>
        <v>30</v>
      </c>
    </row>
    <row r="91" customHeight="1" spans="1:9">
      <c r="A91" s="72">
        <v>2018</v>
      </c>
      <c r="B91" s="72" t="s">
        <v>72</v>
      </c>
      <c r="C91" s="72" t="s">
        <v>5495</v>
      </c>
      <c r="D91" s="72">
        <v>11</v>
      </c>
      <c r="E91" s="72" t="s">
        <v>2252</v>
      </c>
      <c r="F91" s="72" t="s">
        <v>14</v>
      </c>
      <c r="G91" s="3">
        <v>1</v>
      </c>
      <c r="H91" s="3">
        <v>60</v>
      </c>
      <c r="I91" s="6">
        <f t="shared" si="0"/>
        <v>60</v>
      </c>
    </row>
    <row r="92" customHeight="1" spans="1:9">
      <c r="A92" s="72">
        <v>2019</v>
      </c>
      <c r="B92" s="72" t="s">
        <v>131</v>
      </c>
      <c r="C92" s="72" t="s">
        <v>1969</v>
      </c>
      <c r="D92" s="72">
        <v>16</v>
      </c>
      <c r="E92" s="72" t="s">
        <v>5496</v>
      </c>
      <c r="F92" s="72" t="s">
        <v>27</v>
      </c>
      <c r="G92" s="3">
        <v>1</v>
      </c>
      <c r="H92" s="3">
        <v>25</v>
      </c>
      <c r="I92" s="6">
        <f t="shared" si="0"/>
        <v>25</v>
      </c>
    </row>
    <row r="93" customHeight="1" spans="1:9">
      <c r="A93" s="72">
        <v>2018</v>
      </c>
      <c r="B93" s="72" t="s">
        <v>72</v>
      </c>
      <c r="C93" s="72" t="s">
        <v>5497</v>
      </c>
      <c r="D93" s="72">
        <v>184</v>
      </c>
      <c r="E93" s="72" t="s">
        <v>86</v>
      </c>
      <c r="F93" s="72" t="s">
        <v>14</v>
      </c>
      <c r="G93" s="3">
        <v>1</v>
      </c>
      <c r="H93" s="3">
        <v>70</v>
      </c>
      <c r="I93" s="6">
        <f t="shared" si="0"/>
        <v>70</v>
      </c>
    </row>
    <row r="94" customHeight="1" spans="1:9">
      <c r="A94" s="3">
        <v>2003</v>
      </c>
      <c r="B94" s="3" t="s">
        <v>5498</v>
      </c>
      <c r="C94" s="3" t="s">
        <v>5499</v>
      </c>
      <c r="F94" s="3" t="s">
        <v>14</v>
      </c>
      <c r="G94" s="3">
        <v>1</v>
      </c>
      <c r="I94" s="6">
        <f t="shared" si="0"/>
        <v>0</v>
      </c>
    </row>
    <row r="95" customHeight="1" spans="9:9">
      <c r="I95" s="6">
        <f t="shared" si="0"/>
        <v>0</v>
      </c>
    </row>
    <row r="96" customHeight="1" spans="1:9">
      <c r="A96" s="72">
        <v>2019</v>
      </c>
      <c r="B96" s="72" t="s">
        <v>398</v>
      </c>
      <c r="C96" s="72" t="s">
        <v>1832</v>
      </c>
      <c r="D96" s="72">
        <v>16</v>
      </c>
      <c r="E96" s="73"/>
      <c r="F96" s="72" t="s">
        <v>40</v>
      </c>
      <c r="G96" s="3">
        <v>3</v>
      </c>
      <c r="H96" s="3">
        <v>20</v>
      </c>
      <c r="I96" s="6">
        <f t="shared" si="0"/>
        <v>60</v>
      </c>
    </row>
    <row r="97" customHeight="1" spans="1:9">
      <c r="A97" s="72">
        <v>2018</v>
      </c>
      <c r="B97" s="72" t="s">
        <v>72</v>
      </c>
      <c r="C97" s="72" t="s">
        <v>2070</v>
      </c>
      <c r="D97" s="72">
        <v>143</v>
      </c>
      <c r="E97" s="72" t="s">
        <v>5500</v>
      </c>
      <c r="F97" s="72" t="s">
        <v>27</v>
      </c>
      <c r="G97" s="3">
        <v>1</v>
      </c>
      <c r="H97" s="3">
        <v>5</v>
      </c>
      <c r="I97" s="6">
        <f t="shared" si="0"/>
        <v>5</v>
      </c>
    </row>
    <row r="98" customHeight="1" spans="1:9">
      <c r="A98" s="72">
        <v>2019</v>
      </c>
      <c r="B98" s="72" t="s">
        <v>148</v>
      </c>
      <c r="C98" s="72" t="s">
        <v>5501</v>
      </c>
      <c r="D98" s="73"/>
      <c r="E98" s="72" t="s">
        <v>5502</v>
      </c>
      <c r="F98" s="72" t="s">
        <v>40</v>
      </c>
      <c r="G98" s="3">
        <v>1</v>
      </c>
      <c r="I98" s="6">
        <f t="shared" si="0"/>
        <v>0</v>
      </c>
    </row>
    <row r="99" customHeight="1" spans="1:9">
      <c r="A99" s="72">
        <v>2018</v>
      </c>
      <c r="B99" s="72" t="s">
        <v>72</v>
      </c>
      <c r="C99" s="72" t="s">
        <v>1796</v>
      </c>
      <c r="D99" s="72">
        <v>34</v>
      </c>
      <c r="E99" s="72" t="s">
        <v>2252</v>
      </c>
      <c r="F99" s="72" t="s">
        <v>14</v>
      </c>
      <c r="G99" s="3">
        <v>1</v>
      </c>
      <c r="H99" s="3">
        <v>15</v>
      </c>
      <c r="I99" s="6">
        <f t="shared" si="0"/>
        <v>15</v>
      </c>
    </row>
    <row r="100" customHeight="1" spans="1:9">
      <c r="A100" s="72">
        <v>2018</v>
      </c>
      <c r="B100" s="72" t="s">
        <v>72</v>
      </c>
      <c r="C100" s="72" t="s">
        <v>5503</v>
      </c>
      <c r="D100" s="72">
        <v>66</v>
      </c>
      <c r="E100" s="73"/>
      <c r="F100" s="72" t="s">
        <v>14</v>
      </c>
      <c r="G100" s="3">
        <v>1</v>
      </c>
      <c r="H100" s="3">
        <v>10</v>
      </c>
      <c r="I100" s="6">
        <f t="shared" si="0"/>
        <v>10</v>
      </c>
    </row>
    <row r="101" customHeight="1" spans="1:9">
      <c r="A101" s="72">
        <v>2019</v>
      </c>
      <c r="B101" s="72" t="s">
        <v>398</v>
      </c>
      <c r="C101" s="72" t="s">
        <v>658</v>
      </c>
      <c r="D101" s="72">
        <v>172</v>
      </c>
      <c r="E101" s="73"/>
      <c r="F101" s="72" t="s">
        <v>14</v>
      </c>
      <c r="G101" s="3">
        <v>1</v>
      </c>
      <c r="H101" s="3">
        <v>10</v>
      </c>
      <c r="I101" s="6">
        <f t="shared" si="0"/>
        <v>10</v>
      </c>
    </row>
    <row r="102" customHeight="1" spans="1:9">
      <c r="A102" s="72">
        <v>2019</v>
      </c>
      <c r="B102" s="72" t="s">
        <v>398</v>
      </c>
      <c r="C102" s="72" t="s">
        <v>5504</v>
      </c>
      <c r="D102" s="72">
        <v>198</v>
      </c>
      <c r="E102" s="73"/>
      <c r="F102" s="72" t="s">
        <v>40</v>
      </c>
      <c r="G102" s="3">
        <v>1</v>
      </c>
      <c r="H102" s="3">
        <v>12</v>
      </c>
      <c r="I102" s="6">
        <f t="shared" si="0"/>
        <v>12</v>
      </c>
    </row>
    <row r="103" customHeight="1" spans="9:9">
      <c r="I103" s="6">
        <f t="shared" si="0"/>
        <v>0</v>
      </c>
    </row>
    <row r="104" customHeight="1" spans="1:9">
      <c r="A104" s="72">
        <v>2019</v>
      </c>
      <c r="B104" s="72" t="s">
        <v>398</v>
      </c>
      <c r="C104" s="72" t="s">
        <v>296</v>
      </c>
      <c r="D104" s="72">
        <v>163</v>
      </c>
      <c r="E104" s="72" t="s">
        <v>5451</v>
      </c>
      <c r="F104" s="72" t="s">
        <v>14</v>
      </c>
      <c r="G104" s="3">
        <v>1</v>
      </c>
      <c r="H104" s="3">
        <v>30</v>
      </c>
      <c r="I104" s="6">
        <f t="shared" si="0"/>
        <v>30</v>
      </c>
    </row>
    <row r="105" customHeight="1" spans="1:9">
      <c r="A105" s="72">
        <v>2019</v>
      </c>
      <c r="B105" s="72" t="s">
        <v>148</v>
      </c>
      <c r="C105" s="72" t="s">
        <v>296</v>
      </c>
      <c r="D105" s="72">
        <v>182</v>
      </c>
      <c r="E105" s="73"/>
      <c r="F105" s="72" t="s">
        <v>14</v>
      </c>
      <c r="G105" s="3">
        <v>1</v>
      </c>
      <c r="H105" s="3">
        <v>15</v>
      </c>
      <c r="I105" s="6">
        <f t="shared" si="0"/>
        <v>15</v>
      </c>
    </row>
    <row r="106" customHeight="1" spans="1:9">
      <c r="A106" s="72">
        <v>2019</v>
      </c>
      <c r="B106" s="72" t="s">
        <v>398</v>
      </c>
      <c r="C106" s="72" t="s">
        <v>296</v>
      </c>
      <c r="D106" s="72">
        <v>163</v>
      </c>
      <c r="E106" s="73"/>
      <c r="F106" s="72" t="s">
        <v>14</v>
      </c>
      <c r="G106" s="3">
        <v>1</v>
      </c>
      <c r="H106" s="3">
        <v>25</v>
      </c>
      <c r="I106" s="6">
        <f t="shared" si="0"/>
        <v>25</v>
      </c>
    </row>
    <row r="107" customHeight="1" spans="1:10">
      <c r="A107" s="72">
        <v>2019</v>
      </c>
      <c r="B107" s="72" t="s">
        <v>72</v>
      </c>
      <c r="C107" s="72" t="s">
        <v>296</v>
      </c>
      <c r="D107" s="72">
        <v>343</v>
      </c>
      <c r="E107" s="72" t="s">
        <v>2254</v>
      </c>
      <c r="F107" s="72" t="s">
        <v>40</v>
      </c>
      <c r="G107" s="3">
        <v>1</v>
      </c>
      <c r="H107" s="3">
        <v>80</v>
      </c>
      <c r="I107" s="6">
        <f t="shared" si="0"/>
        <v>80</v>
      </c>
      <c r="J107" s="6">
        <f t="shared" ref="J107:J109" si="7">0.85*I107</f>
        <v>68</v>
      </c>
    </row>
    <row r="108" customHeight="1" spans="1:10">
      <c r="A108" s="72">
        <v>2019</v>
      </c>
      <c r="B108" s="72" t="s">
        <v>148</v>
      </c>
      <c r="C108" s="72" t="s">
        <v>296</v>
      </c>
      <c r="D108" s="72">
        <v>207</v>
      </c>
      <c r="E108" s="73"/>
      <c r="F108" s="72" t="s">
        <v>40</v>
      </c>
      <c r="G108" s="3">
        <v>1</v>
      </c>
      <c r="H108" s="3">
        <v>60</v>
      </c>
      <c r="I108" s="6">
        <f t="shared" si="0"/>
        <v>60</v>
      </c>
      <c r="J108" s="6">
        <f t="shared" si="7"/>
        <v>51</v>
      </c>
    </row>
    <row r="109" customHeight="1" spans="1:10">
      <c r="A109" s="72">
        <v>2020</v>
      </c>
      <c r="B109" s="72" t="s">
        <v>68</v>
      </c>
      <c r="C109" s="72" t="s">
        <v>296</v>
      </c>
      <c r="D109" s="72">
        <v>184</v>
      </c>
      <c r="E109" s="72" t="s">
        <v>68</v>
      </c>
      <c r="F109" s="72" t="s">
        <v>40</v>
      </c>
      <c r="G109" s="3">
        <v>1</v>
      </c>
      <c r="H109" s="3">
        <v>25</v>
      </c>
      <c r="I109" s="6">
        <f t="shared" si="0"/>
        <v>25</v>
      </c>
      <c r="J109" s="6">
        <f t="shared" si="7"/>
        <v>21.25</v>
      </c>
    </row>
    <row r="110" customHeight="1" spans="1:9">
      <c r="A110" s="72">
        <v>2019</v>
      </c>
      <c r="B110" s="72" t="s">
        <v>72</v>
      </c>
      <c r="C110" s="72" t="s">
        <v>296</v>
      </c>
      <c r="D110" s="72">
        <v>343</v>
      </c>
      <c r="E110" s="73"/>
      <c r="F110" s="72" t="s">
        <v>14</v>
      </c>
      <c r="G110" s="3">
        <v>1</v>
      </c>
      <c r="H110" s="3">
        <v>25</v>
      </c>
      <c r="I110" s="6">
        <f t="shared" si="0"/>
        <v>25</v>
      </c>
    </row>
    <row r="111" customHeight="1" spans="1:10">
      <c r="A111" s="72">
        <v>2019</v>
      </c>
      <c r="B111" s="72" t="s">
        <v>72</v>
      </c>
      <c r="C111" s="72" t="s">
        <v>296</v>
      </c>
      <c r="D111" s="72">
        <v>343</v>
      </c>
      <c r="E111" s="72" t="s">
        <v>5207</v>
      </c>
      <c r="F111" s="72" t="s">
        <v>40</v>
      </c>
      <c r="G111" s="3">
        <v>1</v>
      </c>
      <c r="H111" s="3">
        <v>75</v>
      </c>
      <c r="I111" s="6">
        <f t="shared" si="0"/>
        <v>75</v>
      </c>
      <c r="J111" s="6">
        <f t="shared" ref="J111:J112" si="8">0.85*I111</f>
        <v>63.75</v>
      </c>
    </row>
    <row r="112" customHeight="1" spans="1:10">
      <c r="A112" s="72">
        <v>2019</v>
      </c>
      <c r="B112" s="72" t="s">
        <v>72</v>
      </c>
      <c r="C112" s="72" t="s">
        <v>296</v>
      </c>
      <c r="D112" s="72">
        <v>343</v>
      </c>
      <c r="E112" s="73"/>
      <c r="F112" s="72" t="s">
        <v>40</v>
      </c>
      <c r="G112" s="3">
        <v>1</v>
      </c>
      <c r="H112" s="3">
        <v>60</v>
      </c>
      <c r="I112" s="6">
        <f t="shared" si="0"/>
        <v>60</v>
      </c>
      <c r="J112" s="6">
        <f t="shared" si="8"/>
        <v>51</v>
      </c>
    </row>
    <row r="113" customHeight="1" spans="9:9">
      <c r="I113" s="6">
        <f t="shared" si="0"/>
        <v>0</v>
      </c>
    </row>
    <row r="114" customHeight="1" spans="1:9">
      <c r="A114" s="72">
        <v>2019</v>
      </c>
      <c r="B114" s="72" t="s">
        <v>68</v>
      </c>
      <c r="C114" s="72" t="s">
        <v>5205</v>
      </c>
      <c r="D114" s="72">
        <v>213</v>
      </c>
      <c r="E114" s="72" t="s">
        <v>120</v>
      </c>
      <c r="F114" s="72" t="s">
        <v>14</v>
      </c>
      <c r="G114" s="3">
        <v>1</v>
      </c>
      <c r="H114" s="3">
        <v>10</v>
      </c>
      <c r="I114" s="6">
        <f t="shared" si="0"/>
        <v>10</v>
      </c>
    </row>
    <row r="115" customHeight="1" spans="1:9">
      <c r="A115" s="3">
        <v>2003</v>
      </c>
      <c r="B115" s="3" t="s">
        <v>5498</v>
      </c>
      <c r="C115" s="3" t="s">
        <v>5499</v>
      </c>
      <c r="F115" s="3" t="s">
        <v>977</v>
      </c>
      <c r="G115" s="3">
        <v>1</v>
      </c>
      <c r="H115" s="3">
        <v>5</v>
      </c>
      <c r="I115" s="6">
        <f t="shared" si="0"/>
        <v>5</v>
      </c>
    </row>
    <row r="116" customHeight="1" spans="1:9">
      <c r="A116" s="72">
        <v>2019</v>
      </c>
      <c r="B116" s="72" t="s">
        <v>148</v>
      </c>
      <c r="C116" s="72" t="s">
        <v>5495</v>
      </c>
      <c r="D116" s="73"/>
      <c r="E116" s="72" t="s">
        <v>5493</v>
      </c>
      <c r="F116" s="72" t="s">
        <v>14</v>
      </c>
      <c r="G116" s="3">
        <v>1</v>
      </c>
      <c r="H116" s="3">
        <v>30</v>
      </c>
      <c r="I116" s="6">
        <f t="shared" si="0"/>
        <v>30</v>
      </c>
    </row>
    <row r="117" customHeight="1" spans="1:9">
      <c r="A117" s="72">
        <v>2019</v>
      </c>
      <c r="B117" s="72" t="s">
        <v>398</v>
      </c>
      <c r="C117" s="72" t="s">
        <v>5486</v>
      </c>
      <c r="D117" s="72">
        <v>179</v>
      </c>
      <c r="E117" s="73"/>
      <c r="F117" s="72" t="s">
        <v>40</v>
      </c>
      <c r="G117" s="3">
        <v>2</v>
      </c>
      <c r="H117" s="3">
        <v>15</v>
      </c>
      <c r="I117" s="6">
        <f t="shared" si="0"/>
        <v>30</v>
      </c>
    </row>
    <row r="118" customHeight="1" spans="1:9">
      <c r="A118" s="72">
        <v>2017</v>
      </c>
      <c r="B118" s="72" t="s">
        <v>131</v>
      </c>
      <c r="C118" s="72" t="s">
        <v>5505</v>
      </c>
      <c r="D118" s="72">
        <v>196</v>
      </c>
      <c r="E118" s="73"/>
      <c r="F118" s="72" t="s">
        <v>14</v>
      </c>
      <c r="G118" s="3">
        <v>1</v>
      </c>
      <c r="H118" s="3">
        <v>8</v>
      </c>
      <c r="I118" s="6">
        <f t="shared" si="0"/>
        <v>8</v>
      </c>
    </row>
    <row r="119" customHeight="1" spans="1:9">
      <c r="A119" s="3">
        <v>2018</v>
      </c>
      <c r="B119" s="3" t="s">
        <v>72</v>
      </c>
      <c r="C119" s="3" t="s">
        <v>5506</v>
      </c>
      <c r="D119" s="3">
        <v>61</v>
      </c>
      <c r="E119" s="3" t="s">
        <v>5500</v>
      </c>
      <c r="F119" s="3" t="s">
        <v>27</v>
      </c>
      <c r="G119" s="3">
        <v>1</v>
      </c>
      <c r="H119" s="3">
        <v>20</v>
      </c>
      <c r="I119" s="6">
        <f t="shared" si="0"/>
        <v>20</v>
      </c>
    </row>
    <row r="120" customHeight="1" spans="1:9">
      <c r="A120" s="72">
        <v>2015</v>
      </c>
      <c r="B120" s="72" t="s">
        <v>72</v>
      </c>
      <c r="C120" s="72" t="s">
        <v>1815</v>
      </c>
      <c r="D120" s="72">
        <v>125</v>
      </c>
      <c r="E120" s="73"/>
      <c r="F120" s="72" t="s">
        <v>40</v>
      </c>
      <c r="G120" s="3">
        <v>1</v>
      </c>
      <c r="H120" s="3">
        <v>60</v>
      </c>
      <c r="I120" s="6">
        <f t="shared" si="0"/>
        <v>60</v>
      </c>
    </row>
    <row r="121" customHeight="1" spans="1:9">
      <c r="A121" s="3">
        <v>1990</v>
      </c>
      <c r="B121" s="3" t="s">
        <v>1988</v>
      </c>
      <c r="C121" s="3" t="s">
        <v>5507</v>
      </c>
      <c r="D121" s="3">
        <v>279</v>
      </c>
      <c r="F121" s="3" t="s">
        <v>977</v>
      </c>
      <c r="I121" s="6">
        <f t="shared" si="0"/>
        <v>0</v>
      </c>
    </row>
    <row r="122" customHeight="1" spans="9:9">
      <c r="I122" s="6">
        <f t="shared" si="0"/>
        <v>0</v>
      </c>
    </row>
    <row r="123" customHeight="1" spans="1:9">
      <c r="A123" s="72">
        <v>2018</v>
      </c>
      <c r="B123" s="72" t="s">
        <v>72</v>
      </c>
      <c r="C123" s="72" t="s">
        <v>1787</v>
      </c>
      <c r="D123" s="72">
        <v>252</v>
      </c>
      <c r="E123" s="72" t="s">
        <v>5500</v>
      </c>
      <c r="F123" s="72" t="s">
        <v>14</v>
      </c>
      <c r="G123" s="3">
        <v>1</v>
      </c>
      <c r="H123" s="3">
        <v>25</v>
      </c>
      <c r="I123" s="6">
        <f t="shared" si="0"/>
        <v>25</v>
      </c>
    </row>
    <row r="124" customHeight="1" spans="1:9">
      <c r="A124" s="72">
        <v>2018</v>
      </c>
      <c r="B124" s="72" t="s">
        <v>72</v>
      </c>
      <c r="C124" s="72" t="s">
        <v>1787</v>
      </c>
      <c r="D124" s="72">
        <v>252</v>
      </c>
      <c r="E124" s="72" t="s">
        <v>2252</v>
      </c>
      <c r="F124" s="72" t="s">
        <v>14</v>
      </c>
      <c r="G124" s="3">
        <v>1</v>
      </c>
      <c r="H124" s="3">
        <v>35</v>
      </c>
      <c r="I124" s="6">
        <f t="shared" si="0"/>
        <v>35</v>
      </c>
    </row>
    <row r="125" customHeight="1" spans="1:9">
      <c r="A125" s="72">
        <v>2019</v>
      </c>
      <c r="B125" s="72" t="s">
        <v>398</v>
      </c>
      <c r="C125" s="72" t="s">
        <v>658</v>
      </c>
      <c r="D125" s="72">
        <v>172</v>
      </c>
      <c r="E125" s="73"/>
      <c r="F125" s="72" t="s">
        <v>14</v>
      </c>
      <c r="G125" s="3">
        <v>1</v>
      </c>
      <c r="H125" s="3">
        <v>15</v>
      </c>
      <c r="I125" s="6">
        <f t="shared" si="0"/>
        <v>15</v>
      </c>
    </row>
    <row r="126" customHeight="1" spans="1:9">
      <c r="A126" s="72">
        <v>2018</v>
      </c>
      <c r="B126" s="72" t="s">
        <v>72</v>
      </c>
      <c r="C126" s="72" t="s">
        <v>5508</v>
      </c>
      <c r="D126" s="72">
        <v>199</v>
      </c>
      <c r="E126" s="72" t="s">
        <v>5509</v>
      </c>
      <c r="F126" s="72" t="s">
        <v>40</v>
      </c>
      <c r="G126" s="3">
        <v>1</v>
      </c>
      <c r="H126" s="3">
        <v>25</v>
      </c>
      <c r="I126" s="6">
        <f t="shared" si="0"/>
        <v>25</v>
      </c>
    </row>
    <row r="127" customHeight="1" spans="1:9">
      <c r="A127" s="72">
        <v>2018</v>
      </c>
      <c r="B127" s="72" t="s">
        <v>72</v>
      </c>
      <c r="C127" s="72" t="s">
        <v>5510</v>
      </c>
      <c r="D127" s="72">
        <v>259</v>
      </c>
      <c r="E127" s="72" t="s">
        <v>5511</v>
      </c>
      <c r="F127" s="72" t="s">
        <v>14</v>
      </c>
      <c r="G127" s="3">
        <v>1</v>
      </c>
      <c r="H127" s="3">
        <v>30</v>
      </c>
      <c r="I127" s="6">
        <f t="shared" si="0"/>
        <v>30</v>
      </c>
    </row>
    <row r="128" customHeight="1" spans="1:9">
      <c r="A128" s="72">
        <v>2019</v>
      </c>
      <c r="B128" s="72" t="s">
        <v>150</v>
      </c>
      <c r="C128" s="72" t="s">
        <v>1841</v>
      </c>
      <c r="D128" s="72">
        <v>84</v>
      </c>
      <c r="E128" s="73"/>
      <c r="F128" s="72" t="s">
        <v>14</v>
      </c>
      <c r="G128" s="3">
        <v>1</v>
      </c>
      <c r="H128" s="3">
        <v>20</v>
      </c>
      <c r="I128" s="6">
        <f t="shared" si="0"/>
        <v>20</v>
      </c>
    </row>
    <row r="129" customHeight="1" spans="1:10">
      <c r="A129" s="72">
        <v>2019</v>
      </c>
      <c r="B129" s="72" t="s">
        <v>398</v>
      </c>
      <c r="C129" s="72" t="s">
        <v>1815</v>
      </c>
      <c r="D129" s="72">
        <v>60</v>
      </c>
      <c r="E129" s="72" t="s">
        <v>986</v>
      </c>
      <c r="F129" s="72" t="s">
        <v>40</v>
      </c>
      <c r="G129" s="3">
        <v>1</v>
      </c>
      <c r="H129" s="3">
        <v>115</v>
      </c>
      <c r="I129" s="6">
        <f t="shared" si="0"/>
        <v>115</v>
      </c>
      <c r="J129" s="6">
        <f>0.85*I129</f>
        <v>97.75</v>
      </c>
    </row>
    <row r="130" customHeight="1" spans="1:9">
      <c r="A130" s="72">
        <v>2018</v>
      </c>
      <c r="B130" s="72" t="s">
        <v>72</v>
      </c>
      <c r="C130" s="72" t="s">
        <v>5512</v>
      </c>
      <c r="D130" s="72">
        <v>66</v>
      </c>
      <c r="E130" s="72" t="s">
        <v>86</v>
      </c>
      <c r="F130" s="72" t="s">
        <v>14</v>
      </c>
      <c r="G130" s="3">
        <v>1</v>
      </c>
      <c r="H130" s="3">
        <v>50</v>
      </c>
      <c r="I130" s="6">
        <f t="shared" si="0"/>
        <v>50</v>
      </c>
    </row>
    <row r="131" customHeight="1" spans="1:10">
      <c r="A131" s="72">
        <v>2018</v>
      </c>
      <c r="B131" s="72" t="s">
        <v>72</v>
      </c>
      <c r="C131" s="72" t="s">
        <v>1809</v>
      </c>
      <c r="D131" s="72">
        <v>222</v>
      </c>
      <c r="E131" s="72" t="s">
        <v>86</v>
      </c>
      <c r="F131" s="72" t="s">
        <v>14</v>
      </c>
      <c r="G131" s="3">
        <v>1</v>
      </c>
      <c r="H131" s="3">
        <v>30</v>
      </c>
      <c r="I131" s="6">
        <f t="shared" si="0"/>
        <v>30</v>
      </c>
      <c r="J131" s="6">
        <f>0.85*I131</f>
        <v>25.5</v>
      </c>
    </row>
    <row r="132" customHeight="1" spans="9:9">
      <c r="I132" s="6">
        <f t="shared" si="0"/>
        <v>0</v>
      </c>
    </row>
    <row r="133" customHeight="1" spans="1:9">
      <c r="A133" s="72">
        <v>2019</v>
      </c>
      <c r="B133" s="72" t="s">
        <v>148</v>
      </c>
      <c r="C133" s="72" t="s">
        <v>658</v>
      </c>
      <c r="D133" s="73"/>
      <c r="E133" s="72" t="s">
        <v>86</v>
      </c>
      <c r="F133" s="72" t="s">
        <v>14</v>
      </c>
      <c r="G133" s="3">
        <v>1</v>
      </c>
      <c r="H133" s="3">
        <v>10</v>
      </c>
      <c r="I133" s="6">
        <f t="shared" si="0"/>
        <v>10</v>
      </c>
    </row>
    <row r="134" customHeight="1" spans="1:9">
      <c r="A134" s="72">
        <v>2019</v>
      </c>
      <c r="B134" s="72" t="s">
        <v>72</v>
      </c>
      <c r="C134" s="72" t="s">
        <v>658</v>
      </c>
      <c r="D134" s="73"/>
      <c r="E134" s="72" t="s">
        <v>86</v>
      </c>
      <c r="F134" s="72" t="s">
        <v>14</v>
      </c>
      <c r="G134" s="3">
        <v>1</v>
      </c>
      <c r="H134" s="3">
        <v>20</v>
      </c>
      <c r="I134" s="6">
        <f t="shared" si="0"/>
        <v>20</v>
      </c>
    </row>
    <row r="135" customHeight="1" spans="1:9">
      <c r="A135" s="72">
        <v>2019</v>
      </c>
      <c r="B135" s="72" t="s">
        <v>72</v>
      </c>
      <c r="C135" s="72" t="s">
        <v>658</v>
      </c>
      <c r="D135" s="73"/>
      <c r="E135" s="73"/>
      <c r="F135" s="72" t="s">
        <v>40</v>
      </c>
      <c r="G135" s="3">
        <v>1</v>
      </c>
      <c r="H135" s="3">
        <v>50</v>
      </c>
      <c r="I135" s="6">
        <f t="shared" si="0"/>
        <v>50</v>
      </c>
    </row>
    <row r="136" customHeight="1" spans="1:10">
      <c r="A136" s="72">
        <v>2003</v>
      </c>
      <c r="B136" s="72" t="s">
        <v>1794</v>
      </c>
      <c r="C136" s="72" t="s">
        <v>1815</v>
      </c>
      <c r="D136" s="72">
        <v>16</v>
      </c>
      <c r="E136" s="72" t="s">
        <v>5513</v>
      </c>
      <c r="F136" s="72" t="s">
        <v>14</v>
      </c>
      <c r="G136" s="3">
        <v>1</v>
      </c>
      <c r="H136" s="3">
        <v>60</v>
      </c>
      <c r="I136" s="6">
        <f t="shared" si="0"/>
        <v>60</v>
      </c>
      <c r="J136" s="6">
        <f t="shared" ref="J136:J139" si="9">0.85*I136</f>
        <v>51</v>
      </c>
    </row>
    <row r="137" customHeight="1" spans="1:10">
      <c r="A137" s="72">
        <v>2003</v>
      </c>
      <c r="B137" s="72" t="s">
        <v>4688</v>
      </c>
      <c r="C137" s="72" t="s">
        <v>1815</v>
      </c>
      <c r="D137" s="72">
        <v>13</v>
      </c>
      <c r="E137" s="72" t="s">
        <v>5513</v>
      </c>
      <c r="F137" s="72" t="s">
        <v>14</v>
      </c>
      <c r="G137" s="3">
        <v>1</v>
      </c>
      <c r="H137" s="3">
        <v>70</v>
      </c>
      <c r="I137" s="6">
        <f t="shared" si="0"/>
        <v>70</v>
      </c>
      <c r="J137" s="6">
        <f t="shared" si="9"/>
        <v>59.5</v>
      </c>
    </row>
    <row r="138" customHeight="1" spans="1:10">
      <c r="A138" s="72">
        <v>2003</v>
      </c>
      <c r="B138" s="72" t="s">
        <v>4688</v>
      </c>
      <c r="C138" s="72" t="s">
        <v>1815</v>
      </c>
      <c r="D138" s="72">
        <v>4</v>
      </c>
      <c r="E138" s="72" t="s">
        <v>5513</v>
      </c>
      <c r="F138" s="72" t="s">
        <v>14</v>
      </c>
      <c r="G138" s="3">
        <v>1</v>
      </c>
      <c r="H138" s="3">
        <v>80</v>
      </c>
      <c r="I138" s="6">
        <f t="shared" si="0"/>
        <v>80</v>
      </c>
      <c r="J138" s="6">
        <f t="shared" si="9"/>
        <v>68</v>
      </c>
    </row>
    <row r="139" customHeight="1" spans="1:10">
      <c r="A139" s="72">
        <v>2019</v>
      </c>
      <c r="B139" s="72" t="s">
        <v>398</v>
      </c>
      <c r="C139" s="72" t="s">
        <v>5486</v>
      </c>
      <c r="D139" s="72">
        <v>179</v>
      </c>
      <c r="E139" s="72" t="s">
        <v>2604</v>
      </c>
      <c r="F139" s="72" t="s">
        <v>40</v>
      </c>
      <c r="G139" s="3">
        <v>1</v>
      </c>
      <c r="H139" s="3">
        <v>50</v>
      </c>
      <c r="I139" s="6">
        <f t="shared" si="0"/>
        <v>50</v>
      </c>
      <c r="J139" s="6">
        <f t="shared" si="9"/>
        <v>42.5</v>
      </c>
    </row>
    <row r="140" customHeight="1" spans="1:9">
      <c r="A140" s="3">
        <v>2012</v>
      </c>
      <c r="B140" s="3" t="s">
        <v>5514</v>
      </c>
      <c r="C140" s="3" t="s">
        <v>5515</v>
      </c>
      <c r="D140" s="3">
        <v>24</v>
      </c>
      <c r="E140" s="3" t="s">
        <v>5516</v>
      </c>
      <c r="F140" s="3" t="s">
        <v>27</v>
      </c>
      <c r="G140" s="3">
        <v>1</v>
      </c>
      <c r="H140" s="3">
        <v>10</v>
      </c>
      <c r="I140" s="6">
        <f t="shared" si="0"/>
        <v>10</v>
      </c>
    </row>
    <row r="141" customHeight="1" spans="1:10">
      <c r="A141" s="72">
        <v>2019</v>
      </c>
      <c r="B141" s="72" t="s">
        <v>398</v>
      </c>
      <c r="C141" s="72" t="s">
        <v>5486</v>
      </c>
      <c r="D141" s="72">
        <v>179</v>
      </c>
      <c r="E141" s="72" t="s">
        <v>5517</v>
      </c>
      <c r="F141" s="72" t="s">
        <v>14</v>
      </c>
      <c r="G141" s="3">
        <v>1</v>
      </c>
      <c r="H141" s="3">
        <v>20</v>
      </c>
      <c r="I141" s="6">
        <f t="shared" si="0"/>
        <v>20</v>
      </c>
      <c r="J141" s="6">
        <f>0.85*I141</f>
        <v>17</v>
      </c>
    </row>
    <row r="142" customHeight="1" spans="9:9">
      <c r="I142" s="6">
        <f t="shared" si="0"/>
        <v>0</v>
      </c>
    </row>
    <row r="143" customHeight="1" spans="9:9">
      <c r="I143" s="6">
        <f t="shared" si="0"/>
        <v>0</v>
      </c>
    </row>
    <row r="144" customHeight="1" spans="1:10">
      <c r="A144" s="72">
        <v>2020</v>
      </c>
      <c r="B144" s="72" t="s">
        <v>574</v>
      </c>
      <c r="C144" s="72" t="s">
        <v>83</v>
      </c>
      <c r="D144" s="72">
        <v>258</v>
      </c>
      <c r="E144" s="73"/>
      <c r="F144" s="72" t="s">
        <v>40</v>
      </c>
      <c r="G144" s="3">
        <v>1</v>
      </c>
      <c r="H144" s="3">
        <v>90</v>
      </c>
      <c r="I144" s="6">
        <f t="shared" si="0"/>
        <v>90</v>
      </c>
      <c r="J144" s="6">
        <f t="shared" ref="J144:J149" si="10">0.85*I144</f>
        <v>76.5</v>
      </c>
    </row>
    <row r="145" customHeight="1" spans="1:10">
      <c r="A145" s="72">
        <v>2020</v>
      </c>
      <c r="B145" s="72" t="s">
        <v>68</v>
      </c>
      <c r="C145" s="72" t="s">
        <v>83</v>
      </c>
      <c r="D145" s="72">
        <v>201</v>
      </c>
      <c r="E145" s="73"/>
      <c r="F145" s="72" t="s">
        <v>14</v>
      </c>
      <c r="G145" s="3">
        <v>1</v>
      </c>
      <c r="H145" s="3">
        <v>50</v>
      </c>
      <c r="I145" s="6">
        <f t="shared" si="0"/>
        <v>50</v>
      </c>
      <c r="J145" s="6">
        <f t="shared" si="10"/>
        <v>42.5</v>
      </c>
    </row>
    <row r="146" customHeight="1" spans="1:10">
      <c r="A146" s="72">
        <v>2020</v>
      </c>
      <c r="B146" s="72" t="s">
        <v>135</v>
      </c>
      <c r="C146" s="72" t="s">
        <v>83</v>
      </c>
      <c r="D146" s="73"/>
      <c r="E146" s="73"/>
      <c r="F146" s="72" t="s">
        <v>40</v>
      </c>
      <c r="G146" s="3">
        <v>1</v>
      </c>
      <c r="H146" s="3">
        <v>100</v>
      </c>
      <c r="I146" s="6">
        <f t="shared" si="0"/>
        <v>100</v>
      </c>
      <c r="J146" s="6">
        <f t="shared" si="10"/>
        <v>85</v>
      </c>
    </row>
    <row r="147" customHeight="1" spans="1:10">
      <c r="A147" s="72">
        <v>2014</v>
      </c>
      <c r="B147" s="72" t="s">
        <v>861</v>
      </c>
      <c r="C147" s="72" t="s">
        <v>5518</v>
      </c>
      <c r="D147" s="72">
        <v>185</v>
      </c>
      <c r="E147" s="72" t="s">
        <v>1456</v>
      </c>
      <c r="F147" s="72" t="s">
        <v>14</v>
      </c>
      <c r="G147" s="3">
        <v>1</v>
      </c>
      <c r="H147" s="3">
        <v>36</v>
      </c>
      <c r="I147" s="6">
        <f t="shared" si="0"/>
        <v>36</v>
      </c>
      <c r="J147" s="6">
        <f t="shared" si="10"/>
        <v>30.6</v>
      </c>
    </row>
    <row r="148" customHeight="1" spans="1:10">
      <c r="A148" s="72">
        <v>2014</v>
      </c>
      <c r="B148" s="72" t="s">
        <v>861</v>
      </c>
      <c r="C148" s="72" t="s">
        <v>5518</v>
      </c>
      <c r="D148" s="72">
        <v>185</v>
      </c>
      <c r="E148" s="72" t="s">
        <v>5519</v>
      </c>
      <c r="F148" s="72" t="s">
        <v>40</v>
      </c>
      <c r="G148" s="3">
        <v>1</v>
      </c>
      <c r="H148" s="3">
        <v>130</v>
      </c>
      <c r="I148" s="6">
        <f t="shared" si="0"/>
        <v>130</v>
      </c>
      <c r="J148" s="6">
        <f t="shared" si="10"/>
        <v>110.5</v>
      </c>
    </row>
    <row r="149" customHeight="1" spans="1:10">
      <c r="A149" s="72">
        <v>2014</v>
      </c>
      <c r="B149" s="72" t="s">
        <v>861</v>
      </c>
      <c r="C149" s="72" t="s">
        <v>5518</v>
      </c>
      <c r="D149" s="72">
        <v>185</v>
      </c>
      <c r="E149" s="72" t="s">
        <v>5519</v>
      </c>
      <c r="F149" s="72" t="s">
        <v>14</v>
      </c>
      <c r="G149" s="3">
        <v>1</v>
      </c>
      <c r="H149" s="3">
        <v>34</v>
      </c>
      <c r="I149" s="6">
        <f t="shared" si="0"/>
        <v>34</v>
      </c>
      <c r="J149" s="6">
        <f t="shared" si="10"/>
        <v>28.9</v>
      </c>
    </row>
    <row r="150" customHeight="1" spans="1:9">
      <c r="A150" s="3">
        <v>2014</v>
      </c>
      <c r="B150" s="3" t="s">
        <v>153</v>
      </c>
      <c r="C150" s="3" t="s">
        <v>5520</v>
      </c>
      <c r="D150" s="3">
        <v>3</v>
      </c>
      <c r="E150" s="3" t="s">
        <v>155</v>
      </c>
      <c r="F150" s="3" t="s">
        <v>170</v>
      </c>
      <c r="G150" s="3">
        <v>1</v>
      </c>
      <c r="H150" s="3">
        <v>10</v>
      </c>
      <c r="I150" s="6">
        <f t="shared" si="0"/>
        <v>10</v>
      </c>
    </row>
    <row r="151" customHeight="1" spans="1:9">
      <c r="A151" s="3">
        <v>2011</v>
      </c>
      <c r="B151" s="3" t="s">
        <v>1794</v>
      </c>
      <c r="C151" s="3" t="s">
        <v>5521</v>
      </c>
      <c r="D151" s="3" t="s">
        <v>5522</v>
      </c>
      <c r="E151" s="3" t="s">
        <v>5523</v>
      </c>
      <c r="F151" s="3" t="s">
        <v>27</v>
      </c>
      <c r="G151" s="3">
        <v>1</v>
      </c>
      <c r="H151" s="3">
        <v>10</v>
      </c>
      <c r="I151" s="6">
        <f t="shared" si="0"/>
        <v>10</v>
      </c>
    </row>
    <row r="152" customHeight="1" spans="1:9">
      <c r="A152" s="72">
        <v>2020</v>
      </c>
      <c r="B152" s="72" t="s">
        <v>135</v>
      </c>
      <c r="C152" s="72" t="s">
        <v>142</v>
      </c>
      <c r="D152" s="72">
        <v>3</v>
      </c>
      <c r="E152" s="72" t="s">
        <v>5524</v>
      </c>
      <c r="F152" s="72" t="s">
        <v>14</v>
      </c>
      <c r="G152" s="3">
        <v>1</v>
      </c>
      <c r="H152" s="3">
        <v>20</v>
      </c>
      <c r="I152" s="6">
        <f t="shared" si="0"/>
        <v>20</v>
      </c>
    </row>
    <row r="153" customHeight="1" spans="9:9">
      <c r="I153" s="6">
        <f t="shared" si="0"/>
        <v>0</v>
      </c>
    </row>
    <row r="154" customHeight="1" spans="1:10">
      <c r="A154" s="72">
        <v>2013</v>
      </c>
      <c r="B154" s="72" t="s">
        <v>166</v>
      </c>
      <c r="C154" s="72" t="s">
        <v>5221</v>
      </c>
      <c r="D154" s="73"/>
      <c r="E154" s="73"/>
      <c r="F154" s="72" t="s">
        <v>14</v>
      </c>
      <c r="G154" s="3">
        <v>1</v>
      </c>
      <c r="H154" s="3">
        <v>15</v>
      </c>
      <c r="I154" s="6">
        <f t="shared" si="0"/>
        <v>15</v>
      </c>
      <c r="J154" s="6">
        <f t="shared" ref="J154:J155" si="11">0.85*I154</f>
        <v>12.75</v>
      </c>
    </row>
    <row r="155" customHeight="1" spans="1:10">
      <c r="A155" s="72">
        <v>2020</v>
      </c>
      <c r="B155" s="72" t="s">
        <v>183</v>
      </c>
      <c r="C155" s="72" t="s">
        <v>63</v>
      </c>
      <c r="D155" s="72">
        <v>362</v>
      </c>
      <c r="E155" s="73"/>
      <c r="F155" s="72" t="s">
        <v>14</v>
      </c>
      <c r="G155" s="3">
        <v>1</v>
      </c>
      <c r="H155" s="3">
        <v>22</v>
      </c>
      <c r="I155" s="6">
        <f t="shared" si="0"/>
        <v>22</v>
      </c>
      <c r="J155" s="6">
        <f t="shared" si="11"/>
        <v>18.7</v>
      </c>
    </row>
    <row r="156" customHeight="1" spans="1:9">
      <c r="A156" s="72">
        <v>2019</v>
      </c>
      <c r="B156" s="72" t="s">
        <v>72</v>
      </c>
      <c r="C156" s="72" t="s">
        <v>5525</v>
      </c>
      <c r="D156" s="73"/>
      <c r="E156" s="72" t="s">
        <v>5526</v>
      </c>
      <c r="F156" s="72" t="s">
        <v>14</v>
      </c>
      <c r="G156" s="3">
        <v>1</v>
      </c>
      <c r="H156" s="3">
        <v>15</v>
      </c>
      <c r="I156" s="6">
        <f t="shared" si="0"/>
        <v>15</v>
      </c>
    </row>
    <row r="157" customHeight="1" spans="1:9">
      <c r="A157" s="3">
        <v>2007</v>
      </c>
      <c r="B157" s="3" t="s">
        <v>166</v>
      </c>
      <c r="C157" s="3" t="s">
        <v>5527</v>
      </c>
      <c r="F157" s="3" t="s">
        <v>170</v>
      </c>
      <c r="G157" s="3">
        <v>1</v>
      </c>
      <c r="H157" s="3">
        <v>2</v>
      </c>
      <c r="I157" s="6">
        <f t="shared" si="0"/>
        <v>2</v>
      </c>
    </row>
    <row r="158" customHeight="1" spans="1:9">
      <c r="A158" s="72">
        <v>2019</v>
      </c>
      <c r="B158" s="72" t="s">
        <v>148</v>
      </c>
      <c r="C158" s="72" t="s">
        <v>5528</v>
      </c>
      <c r="D158" s="72">
        <v>279</v>
      </c>
      <c r="E158" s="72" t="s">
        <v>86</v>
      </c>
      <c r="F158" s="72" t="s">
        <v>14</v>
      </c>
      <c r="G158" s="3">
        <v>1</v>
      </c>
      <c r="H158" s="3">
        <v>20</v>
      </c>
      <c r="I158" s="6">
        <f t="shared" si="0"/>
        <v>20</v>
      </c>
    </row>
    <row r="159" customHeight="1" spans="1:9">
      <c r="A159" s="72">
        <v>2019</v>
      </c>
      <c r="B159" s="72" t="s">
        <v>153</v>
      </c>
      <c r="C159" s="72" t="s">
        <v>5528</v>
      </c>
      <c r="D159" s="72">
        <v>137</v>
      </c>
      <c r="E159" s="72" t="s">
        <v>1136</v>
      </c>
      <c r="F159" s="72" t="s">
        <v>14</v>
      </c>
      <c r="G159" s="3">
        <v>1</v>
      </c>
      <c r="H159" s="3">
        <v>25</v>
      </c>
      <c r="I159" s="6">
        <f t="shared" si="0"/>
        <v>25</v>
      </c>
    </row>
    <row r="160" customHeight="1" spans="1:10">
      <c r="A160" s="72">
        <v>2019</v>
      </c>
      <c r="B160" s="72" t="s">
        <v>398</v>
      </c>
      <c r="C160" s="72" t="s">
        <v>770</v>
      </c>
      <c r="D160" s="72">
        <v>12</v>
      </c>
      <c r="E160" s="73"/>
      <c r="F160" s="72" t="s">
        <v>14</v>
      </c>
      <c r="G160" s="3">
        <v>1</v>
      </c>
      <c r="H160" s="3">
        <v>20</v>
      </c>
      <c r="I160" s="6">
        <f t="shared" si="0"/>
        <v>20</v>
      </c>
      <c r="J160" s="6">
        <f t="shared" ref="J160:J162" si="12">0.85*I160</f>
        <v>17</v>
      </c>
    </row>
    <row r="161" customHeight="1" spans="1:10">
      <c r="A161" s="72">
        <v>2018</v>
      </c>
      <c r="B161" s="72" t="s">
        <v>5529</v>
      </c>
      <c r="C161" s="72" t="s">
        <v>770</v>
      </c>
      <c r="D161" s="72">
        <v>207</v>
      </c>
      <c r="E161" s="73"/>
      <c r="F161" s="72" t="s">
        <v>14</v>
      </c>
      <c r="G161" s="3">
        <v>1</v>
      </c>
      <c r="H161" s="3">
        <v>60</v>
      </c>
      <c r="I161" s="6">
        <f t="shared" si="0"/>
        <v>60</v>
      </c>
      <c r="J161" s="6">
        <f t="shared" si="12"/>
        <v>51</v>
      </c>
    </row>
    <row r="162" customHeight="1" spans="1:10">
      <c r="A162" s="72">
        <v>2019</v>
      </c>
      <c r="B162" s="72" t="s">
        <v>72</v>
      </c>
      <c r="C162" s="72" t="s">
        <v>5528</v>
      </c>
      <c r="D162" s="72">
        <v>335</v>
      </c>
      <c r="E162" s="73"/>
      <c r="F162" s="72" t="s">
        <v>40</v>
      </c>
      <c r="G162" s="3">
        <v>1</v>
      </c>
      <c r="H162" s="3">
        <v>30</v>
      </c>
      <c r="I162" s="6">
        <f t="shared" si="0"/>
        <v>30</v>
      </c>
      <c r="J162" s="6">
        <f t="shared" si="12"/>
        <v>25.5</v>
      </c>
    </row>
    <row r="163" customHeight="1" spans="9:9">
      <c r="I163" s="6">
        <f t="shared" si="0"/>
        <v>0</v>
      </c>
    </row>
    <row r="164" customHeight="1" spans="1:9">
      <c r="A164" s="72">
        <v>2019</v>
      </c>
      <c r="B164" s="72" t="s">
        <v>148</v>
      </c>
      <c r="C164" s="72" t="s">
        <v>5442</v>
      </c>
      <c r="D164" s="72">
        <v>178</v>
      </c>
      <c r="E164" s="72" t="s">
        <v>86</v>
      </c>
      <c r="F164" s="72" t="s">
        <v>14</v>
      </c>
      <c r="G164" s="3">
        <v>1</v>
      </c>
      <c r="H164" s="3">
        <v>15</v>
      </c>
      <c r="I164" s="6">
        <f t="shared" si="0"/>
        <v>15</v>
      </c>
    </row>
    <row r="165" customHeight="1" spans="1:9">
      <c r="A165" s="72">
        <v>2019</v>
      </c>
      <c r="B165" s="72" t="s">
        <v>148</v>
      </c>
      <c r="C165" s="72" t="s">
        <v>5442</v>
      </c>
      <c r="D165" s="72">
        <v>178</v>
      </c>
      <c r="E165" s="72" t="s">
        <v>708</v>
      </c>
      <c r="F165" s="72" t="s">
        <v>14</v>
      </c>
      <c r="G165" s="3">
        <v>1</v>
      </c>
      <c r="H165" s="3">
        <v>10</v>
      </c>
      <c r="I165" s="6">
        <f t="shared" si="0"/>
        <v>10</v>
      </c>
    </row>
    <row r="166" customHeight="1" spans="1:9">
      <c r="A166" s="72">
        <v>2012</v>
      </c>
      <c r="B166" s="72" t="s">
        <v>861</v>
      </c>
      <c r="C166" s="72" t="s">
        <v>94</v>
      </c>
      <c r="D166" s="73"/>
      <c r="E166" s="73"/>
      <c r="F166" s="72" t="s">
        <v>14</v>
      </c>
      <c r="G166" s="3">
        <v>1</v>
      </c>
      <c r="H166" s="3">
        <v>5</v>
      </c>
      <c r="I166" s="6">
        <f t="shared" si="0"/>
        <v>5</v>
      </c>
    </row>
    <row r="167" customHeight="1" spans="1:9">
      <c r="A167" s="72">
        <v>2019</v>
      </c>
      <c r="B167" s="72" t="s">
        <v>398</v>
      </c>
      <c r="C167" s="72" t="s">
        <v>5442</v>
      </c>
      <c r="D167" s="72">
        <v>142</v>
      </c>
      <c r="E167" s="72" t="s">
        <v>986</v>
      </c>
      <c r="F167" s="72" t="s">
        <v>14</v>
      </c>
      <c r="G167" s="3">
        <v>1</v>
      </c>
      <c r="H167" s="3">
        <v>20</v>
      </c>
      <c r="I167" s="6">
        <f t="shared" si="0"/>
        <v>20</v>
      </c>
    </row>
    <row r="168" customHeight="1" spans="1:9">
      <c r="A168" s="72">
        <v>2018</v>
      </c>
      <c r="B168" s="72" t="s">
        <v>148</v>
      </c>
      <c r="C168" s="72" t="s">
        <v>5530</v>
      </c>
      <c r="D168" s="72">
        <v>52</v>
      </c>
      <c r="E168" s="72" t="s">
        <v>5493</v>
      </c>
      <c r="F168" s="72" t="s">
        <v>14</v>
      </c>
      <c r="G168" s="3">
        <v>1</v>
      </c>
      <c r="H168" s="3">
        <v>10</v>
      </c>
      <c r="I168" s="6">
        <f t="shared" si="0"/>
        <v>10</v>
      </c>
    </row>
    <row r="169" customHeight="1" spans="1:10">
      <c r="A169" s="72">
        <v>2018</v>
      </c>
      <c r="B169" s="72" t="s">
        <v>148</v>
      </c>
      <c r="C169" s="72" t="s">
        <v>5531</v>
      </c>
      <c r="D169" s="72">
        <v>71</v>
      </c>
      <c r="E169" s="73"/>
      <c r="F169" s="72" t="s">
        <v>40</v>
      </c>
      <c r="G169" s="3">
        <v>1</v>
      </c>
      <c r="H169" s="3">
        <v>40</v>
      </c>
      <c r="I169" s="6">
        <f t="shared" si="0"/>
        <v>40</v>
      </c>
      <c r="J169" s="3">
        <v>25</v>
      </c>
    </row>
    <row r="170" customHeight="1" spans="1:10">
      <c r="A170" s="72">
        <v>2014</v>
      </c>
      <c r="B170" s="72" t="s">
        <v>1967</v>
      </c>
      <c r="C170" s="72" t="s">
        <v>261</v>
      </c>
      <c r="D170" s="73"/>
      <c r="E170" s="72" t="s">
        <v>5532</v>
      </c>
      <c r="F170" s="72" t="s">
        <v>14</v>
      </c>
      <c r="G170" s="3">
        <v>1</v>
      </c>
      <c r="H170" s="3">
        <v>30</v>
      </c>
      <c r="I170" s="6">
        <f t="shared" si="0"/>
        <v>30</v>
      </c>
      <c r="J170" s="6">
        <f>0.85*I170</f>
        <v>25.5</v>
      </c>
    </row>
    <row r="171" customHeight="1" spans="1:9">
      <c r="A171" s="72">
        <v>2015</v>
      </c>
      <c r="B171" s="72" t="s">
        <v>72</v>
      </c>
      <c r="C171" s="72" t="s">
        <v>5533</v>
      </c>
      <c r="D171" s="73"/>
      <c r="E171" s="72" t="s">
        <v>72</v>
      </c>
      <c r="F171" s="72" t="s">
        <v>27</v>
      </c>
      <c r="G171" s="3">
        <v>1</v>
      </c>
      <c r="H171" s="3">
        <v>13</v>
      </c>
      <c r="I171" s="6">
        <f t="shared" si="0"/>
        <v>13</v>
      </c>
    </row>
    <row r="172" customHeight="1" spans="1:9">
      <c r="A172" s="72">
        <v>2016</v>
      </c>
      <c r="B172" s="72" t="s">
        <v>148</v>
      </c>
      <c r="C172" s="72" t="s">
        <v>5534</v>
      </c>
      <c r="D172" s="73"/>
      <c r="E172" s="73"/>
      <c r="F172" s="72" t="s">
        <v>14</v>
      </c>
      <c r="G172" s="3">
        <v>1</v>
      </c>
      <c r="H172" s="3">
        <v>50</v>
      </c>
      <c r="I172" s="6">
        <f t="shared" si="0"/>
        <v>50</v>
      </c>
    </row>
    <row r="174" customHeight="1" spans="1:9">
      <c r="A174" s="3">
        <v>2020</v>
      </c>
      <c r="B174" s="3" t="s">
        <v>183</v>
      </c>
      <c r="C174" s="3" t="s">
        <v>3245</v>
      </c>
      <c r="D174" s="3">
        <v>122</v>
      </c>
      <c r="E174" s="3" t="s">
        <v>1136</v>
      </c>
      <c r="F174" s="3" t="s">
        <v>27</v>
      </c>
      <c r="G174" s="3">
        <v>1</v>
      </c>
      <c r="H174" s="3">
        <v>10</v>
      </c>
      <c r="I174" s="6">
        <f t="shared" ref="I174:I236" si="13">G174*H174</f>
        <v>10</v>
      </c>
    </row>
    <row r="175" customHeight="1" spans="1:10">
      <c r="A175" s="72">
        <v>2019</v>
      </c>
      <c r="B175" s="72" t="s">
        <v>398</v>
      </c>
      <c r="C175" s="72" t="s">
        <v>293</v>
      </c>
      <c r="D175" s="72">
        <v>179</v>
      </c>
      <c r="E175" s="72" t="s">
        <v>5451</v>
      </c>
      <c r="F175" s="72" t="s">
        <v>14</v>
      </c>
      <c r="G175" s="3">
        <v>1</v>
      </c>
      <c r="H175" s="3">
        <v>20</v>
      </c>
      <c r="I175" s="6">
        <f t="shared" si="13"/>
        <v>20</v>
      </c>
      <c r="J175" s="6">
        <f t="shared" ref="J175:J177" si="14">0.85*I175</f>
        <v>17</v>
      </c>
    </row>
    <row r="176" customHeight="1" spans="1:10">
      <c r="A176" s="72">
        <v>2019</v>
      </c>
      <c r="B176" s="72" t="s">
        <v>398</v>
      </c>
      <c r="C176" s="72" t="s">
        <v>293</v>
      </c>
      <c r="D176" s="72">
        <v>179</v>
      </c>
      <c r="E176" s="72" t="s">
        <v>137</v>
      </c>
      <c r="F176" s="72" t="s">
        <v>14</v>
      </c>
      <c r="G176" s="3">
        <v>1</v>
      </c>
      <c r="H176" s="3">
        <v>20</v>
      </c>
      <c r="I176" s="6">
        <f t="shared" si="13"/>
        <v>20</v>
      </c>
      <c r="J176" s="6">
        <f t="shared" si="14"/>
        <v>17</v>
      </c>
    </row>
    <row r="177" customHeight="1" spans="1:10">
      <c r="A177" s="72">
        <v>2017</v>
      </c>
      <c r="B177" s="72" t="s">
        <v>72</v>
      </c>
      <c r="C177" s="72" t="s">
        <v>544</v>
      </c>
      <c r="D177" s="72">
        <v>231</v>
      </c>
      <c r="E177" s="72" t="s">
        <v>72</v>
      </c>
      <c r="F177" s="72" t="s">
        <v>14</v>
      </c>
      <c r="G177" s="3">
        <v>1</v>
      </c>
      <c r="H177" s="3">
        <v>35</v>
      </c>
      <c r="I177" s="6">
        <f t="shared" si="13"/>
        <v>35</v>
      </c>
      <c r="J177" s="6">
        <f t="shared" si="14"/>
        <v>29.75</v>
      </c>
    </row>
    <row r="178" customHeight="1" spans="1:9">
      <c r="A178" s="72">
        <v>2017</v>
      </c>
      <c r="B178" s="72" t="s">
        <v>148</v>
      </c>
      <c r="C178" s="72" t="s">
        <v>544</v>
      </c>
      <c r="D178" s="72">
        <v>51</v>
      </c>
      <c r="E178" s="73"/>
      <c r="F178" s="72" t="s">
        <v>14</v>
      </c>
      <c r="G178" s="3">
        <v>1</v>
      </c>
      <c r="H178" s="3">
        <v>10</v>
      </c>
      <c r="I178" s="6">
        <f t="shared" si="13"/>
        <v>10</v>
      </c>
    </row>
    <row r="179" customHeight="1" spans="1:9">
      <c r="A179" s="72">
        <v>2017</v>
      </c>
      <c r="B179" s="72" t="s">
        <v>398</v>
      </c>
      <c r="C179" s="72" t="s">
        <v>3225</v>
      </c>
      <c r="D179" s="72">
        <v>199</v>
      </c>
      <c r="E179" s="73"/>
      <c r="F179" s="72" t="s">
        <v>14</v>
      </c>
      <c r="G179" s="3">
        <v>1</v>
      </c>
      <c r="H179" s="3">
        <v>20</v>
      </c>
      <c r="I179" s="6">
        <f t="shared" si="13"/>
        <v>20</v>
      </c>
    </row>
    <row r="180" customHeight="1" spans="1:10">
      <c r="A180" s="72">
        <v>2012</v>
      </c>
      <c r="B180" s="72" t="s">
        <v>861</v>
      </c>
      <c r="C180" s="72" t="s">
        <v>94</v>
      </c>
      <c r="D180" s="72">
        <v>109</v>
      </c>
      <c r="E180" s="73"/>
      <c r="F180" s="72" t="s">
        <v>40</v>
      </c>
      <c r="G180" s="3">
        <v>1</v>
      </c>
      <c r="H180" s="3">
        <v>65</v>
      </c>
      <c r="I180" s="6">
        <f t="shared" si="13"/>
        <v>65</v>
      </c>
      <c r="J180" s="3">
        <v>45</v>
      </c>
    </row>
    <row r="181" customHeight="1" spans="1:9">
      <c r="A181" s="72">
        <v>2019</v>
      </c>
      <c r="B181" s="72" t="s">
        <v>148</v>
      </c>
      <c r="C181" s="72" t="s">
        <v>5535</v>
      </c>
      <c r="D181" s="72">
        <v>206</v>
      </c>
      <c r="E181" s="72" t="s">
        <v>5493</v>
      </c>
      <c r="F181" s="72" t="s">
        <v>14</v>
      </c>
      <c r="G181" s="3">
        <v>1</v>
      </c>
      <c r="H181" s="3">
        <v>80</v>
      </c>
      <c r="I181" s="6">
        <f t="shared" si="13"/>
        <v>80</v>
      </c>
    </row>
    <row r="182" customHeight="1" spans="1:9">
      <c r="A182" s="72">
        <v>2013</v>
      </c>
      <c r="B182" s="72" t="s">
        <v>148</v>
      </c>
      <c r="C182" s="72" t="s">
        <v>5535</v>
      </c>
      <c r="D182" s="72">
        <v>206</v>
      </c>
      <c r="E182" s="72">
        <v>64</v>
      </c>
      <c r="F182" s="72" t="s">
        <v>14</v>
      </c>
      <c r="G182" s="3">
        <v>1</v>
      </c>
      <c r="H182" s="3">
        <v>25</v>
      </c>
      <c r="I182" s="6">
        <f t="shared" si="13"/>
        <v>25</v>
      </c>
    </row>
    <row r="183" customHeight="1" spans="9:9">
      <c r="I183" s="6">
        <f t="shared" si="13"/>
        <v>0</v>
      </c>
    </row>
    <row r="184" customHeight="1" spans="1:9">
      <c r="A184" s="72">
        <v>2018</v>
      </c>
      <c r="B184" s="72" t="s">
        <v>148</v>
      </c>
      <c r="C184" s="72" t="s">
        <v>5536</v>
      </c>
      <c r="D184" s="72">
        <v>137</v>
      </c>
      <c r="E184" s="73"/>
      <c r="F184" s="72" t="s">
        <v>40</v>
      </c>
      <c r="G184" s="3">
        <v>1</v>
      </c>
      <c r="H184" s="3">
        <v>15</v>
      </c>
      <c r="I184" s="6">
        <f t="shared" si="13"/>
        <v>15</v>
      </c>
    </row>
    <row r="185" customHeight="1" spans="1:9">
      <c r="A185" s="72">
        <v>2018</v>
      </c>
      <c r="B185" s="72" t="s">
        <v>131</v>
      </c>
      <c r="C185" s="72" t="s">
        <v>5537</v>
      </c>
      <c r="D185" s="73"/>
      <c r="E185" s="73"/>
      <c r="F185" s="72" t="s">
        <v>14</v>
      </c>
      <c r="G185" s="3">
        <v>1</v>
      </c>
      <c r="H185" s="3">
        <v>5</v>
      </c>
      <c r="I185" s="6">
        <f t="shared" si="13"/>
        <v>5</v>
      </c>
    </row>
    <row r="186" customHeight="1" spans="1:9">
      <c r="A186" s="72">
        <v>2019</v>
      </c>
      <c r="B186" s="72" t="s">
        <v>72</v>
      </c>
      <c r="C186" s="72" t="s">
        <v>5525</v>
      </c>
      <c r="D186" s="73"/>
      <c r="E186" s="72" t="s">
        <v>273</v>
      </c>
      <c r="F186" s="72" t="s">
        <v>14</v>
      </c>
      <c r="G186" s="3">
        <v>1</v>
      </c>
      <c r="H186" s="3">
        <v>10</v>
      </c>
      <c r="I186" s="6">
        <f t="shared" si="13"/>
        <v>10</v>
      </c>
    </row>
    <row r="187" customHeight="1" spans="1:10">
      <c r="A187" s="72">
        <v>2019</v>
      </c>
      <c r="B187" s="72" t="s">
        <v>1840</v>
      </c>
      <c r="C187" s="72" t="s">
        <v>406</v>
      </c>
      <c r="D187" s="72">
        <v>101</v>
      </c>
      <c r="E187" s="72" t="s">
        <v>86</v>
      </c>
      <c r="F187" s="72" t="s">
        <v>27</v>
      </c>
      <c r="G187" s="3">
        <v>1</v>
      </c>
      <c r="H187" s="3">
        <v>8</v>
      </c>
      <c r="I187" s="6">
        <f t="shared" si="13"/>
        <v>8</v>
      </c>
      <c r="J187" s="6">
        <f t="shared" ref="J187:J188" si="15">0.85*I187</f>
        <v>6.8</v>
      </c>
    </row>
    <row r="188" customHeight="1" spans="1:10">
      <c r="A188" s="72">
        <v>2019</v>
      </c>
      <c r="B188" s="72" t="s">
        <v>398</v>
      </c>
      <c r="C188" s="72" t="s">
        <v>291</v>
      </c>
      <c r="D188" s="72">
        <v>9</v>
      </c>
      <c r="E188" s="72" t="s">
        <v>986</v>
      </c>
      <c r="F188" s="72" t="s">
        <v>40</v>
      </c>
      <c r="G188" s="3">
        <v>1</v>
      </c>
      <c r="H188" s="3">
        <v>30</v>
      </c>
      <c r="I188" s="6">
        <f t="shared" si="13"/>
        <v>30</v>
      </c>
      <c r="J188" s="6">
        <f t="shared" si="15"/>
        <v>25.5</v>
      </c>
    </row>
    <row r="189" customHeight="1" spans="1:9">
      <c r="A189" s="72">
        <v>2019</v>
      </c>
      <c r="B189" s="72" t="s">
        <v>148</v>
      </c>
      <c r="C189" s="72" t="s">
        <v>291</v>
      </c>
      <c r="D189" s="72">
        <v>214</v>
      </c>
      <c r="E189" s="72" t="s">
        <v>86</v>
      </c>
      <c r="F189" s="72" t="s">
        <v>14</v>
      </c>
      <c r="G189" s="3">
        <v>1</v>
      </c>
      <c r="H189" s="3">
        <v>10</v>
      </c>
      <c r="I189" s="6">
        <f t="shared" si="13"/>
        <v>10</v>
      </c>
    </row>
    <row r="190" customHeight="1" spans="1:10">
      <c r="A190" s="72">
        <v>2018</v>
      </c>
      <c r="B190" s="72" t="s">
        <v>5529</v>
      </c>
      <c r="C190" s="72" t="s">
        <v>291</v>
      </c>
      <c r="D190" s="72">
        <v>209</v>
      </c>
      <c r="E190" s="73"/>
      <c r="F190" s="72" t="s">
        <v>40</v>
      </c>
      <c r="G190" s="3">
        <v>1</v>
      </c>
      <c r="H190" s="3">
        <v>55</v>
      </c>
      <c r="I190" s="6">
        <f t="shared" si="13"/>
        <v>55</v>
      </c>
      <c r="J190" s="6">
        <f t="shared" ref="J190:J191" si="16">0.85*I190</f>
        <v>46.75</v>
      </c>
    </row>
    <row r="191" customHeight="1" spans="1:10">
      <c r="A191" s="72">
        <v>2018</v>
      </c>
      <c r="B191" s="72" t="s">
        <v>131</v>
      </c>
      <c r="C191" s="72" t="s">
        <v>291</v>
      </c>
      <c r="D191" s="72">
        <v>317</v>
      </c>
      <c r="E191" s="73"/>
      <c r="F191" s="72" t="s">
        <v>14</v>
      </c>
      <c r="G191" s="3">
        <v>1</v>
      </c>
      <c r="H191" s="3">
        <v>40</v>
      </c>
      <c r="I191" s="6">
        <f t="shared" si="13"/>
        <v>40</v>
      </c>
      <c r="J191" s="6">
        <f t="shared" si="16"/>
        <v>34</v>
      </c>
    </row>
    <row r="192" customHeight="1" spans="1:9">
      <c r="A192" s="72">
        <v>2020</v>
      </c>
      <c r="B192" s="72" t="s">
        <v>5538</v>
      </c>
      <c r="C192" s="72" t="s">
        <v>291</v>
      </c>
      <c r="D192" s="72" t="s">
        <v>5539</v>
      </c>
      <c r="E192" s="72" t="s">
        <v>5540</v>
      </c>
      <c r="F192" s="72" t="s">
        <v>40</v>
      </c>
      <c r="G192" s="3">
        <v>1</v>
      </c>
      <c r="H192" s="3">
        <v>30</v>
      </c>
      <c r="I192" s="6">
        <f t="shared" si="13"/>
        <v>30</v>
      </c>
    </row>
    <row r="193" customHeight="1" spans="9:9">
      <c r="I193" s="6">
        <f t="shared" si="13"/>
        <v>0</v>
      </c>
    </row>
    <row r="194" customHeight="1" spans="1:10">
      <c r="A194" s="3">
        <v>2019</v>
      </c>
      <c r="B194" s="3" t="s">
        <v>131</v>
      </c>
      <c r="C194" s="3" t="s">
        <v>291</v>
      </c>
      <c r="D194" s="3">
        <v>25</v>
      </c>
      <c r="E194" s="3" t="s">
        <v>5541</v>
      </c>
      <c r="F194" s="3" t="s">
        <v>27</v>
      </c>
      <c r="G194" s="3">
        <v>1</v>
      </c>
      <c r="H194" s="3">
        <v>30</v>
      </c>
      <c r="I194" s="6">
        <f t="shared" si="13"/>
        <v>30</v>
      </c>
      <c r="J194" s="6">
        <f t="shared" ref="J194:J195" si="17">0.85*I194</f>
        <v>25.5</v>
      </c>
    </row>
    <row r="195" customHeight="1" spans="1:10">
      <c r="A195" s="3">
        <v>2018</v>
      </c>
      <c r="B195" s="3" t="s">
        <v>72</v>
      </c>
      <c r="C195" s="3" t="s">
        <v>73</v>
      </c>
      <c r="D195" s="3">
        <v>129</v>
      </c>
      <c r="E195" s="3" t="s">
        <v>273</v>
      </c>
      <c r="F195" s="3" t="s">
        <v>27</v>
      </c>
      <c r="G195" s="3">
        <v>1</v>
      </c>
      <c r="H195" s="3">
        <v>20</v>
      </c>
      <c r="I195" s="6">
        <f t="shared" si="13"/>
        <v>20</v>
      </c>
      <c r="J195" s="6">
        <f t="shared" si="17"/>
        <v>17</v>
      </c>
    </row>
    <row r="196" customHeight="1" spans="1:9">
      <c r="A196" s="3">
        <v>2019</v>
      </c>
      <c r="B196" s="3" t="s">
        <v>148</v>
      </c>
      <c r="C196" s="3" t="s">
        <v>949</v>
      </c>
      <c r="D196" s="3">
        <v>271</v>
      </c>
      <c r="F196" s="3" t="s">
        <v>14</v>
      </c>
      <c r="G196" s="3">
        <v>1</v>
      </c>
      <c r="H196" s="3">
        <v>10</v>
      </c>
      <c r="I196" s="6">
        <f t="shared" si="13"/>
        <v>10</v>
      </c>
    </row>
    <row r="197" customHeight="1" spans="1:10">
      <c r="A197" s="3">
        <v>2018</v>
      </c>
      <c r="B197" s="3" t="s">
        <v>148</v>
      </c>
      <c r="C197" s="3" t="s">
        <v>5542</v>
      </c>
      <c r="D197" s="3">
        <v>178</v>
      </c>
      <c r="E197" s="3" t="s">
        <v>86</v>
      </c>
      <c r="F197" s="3" t="s">
        <v>40</v>
      </c>
      <c r="G197" s="3">
        <v>1</v>
      </c>
      <c r="H197" s="3">
        <v>20</v>
      </c>
      <c r="I197" s="6">
        <f t="shared" si="13"/>
        <v>20</v>
      </c>
      <c r="J197" s="6">
        <f>0.85*I197</f>
        <v>17</v>
      </c>
    </row>
    <row r="198" customHeight="1" spans="1:10">
      <c r="A198" s="3">
        <v>2018</v>
      </c>
      <c r="B198" s="3" t="s">
        <v>72</v>
      </c>
      <c r="C198" s="3" t="s">
        <v>5543</v>
      </c>
      <c r="D198" s="3">
        <v>45</v>
      </c>
      <c r="E198" s="3" t="s">
        <v>5544</v>
      </c>
      <c r="F198" s="3" t="s">
        <v>40</v>
      </c>
      <c r="G198" s="3">
        <v>1</v>
      </c>
      <c r="H198" s="3">
        <v>40</v>
      </c>
      <c r="I198" s="6">
        <f t="shared" si="13"/>
        <v>40</v>
      </c>
      <c r="J198" s="3">
        <v>30</v>
      </c>
    </row>
    <row r="199" customHeight="1" spans="1:9">
      <c r="A199" s="3">
        <v>2014</v>
      </c>
      <c r="B199" s="3" t="s">
        <v>5545</v>
      </c>
      <c r="C199" s="3" t="s">
        <v>5546</v>
      </c>
      <c r="D199" s="3">
        <v>3</v>
      </c>
      <c r="F199" s="3" t="s">
        <v>14</v>
      </c>
      <c r="G199" s="3">
        <v>1</v>
      </c>
      <c r="H199" s="3">
        <v>10</v>
      </c>
      <c r="I199" s="6">
        <f t="shared" si="13"/>
        <v>10</v>
      </c>
    </row>
    <row r="200" customHeight="1" spans="1:9">
      <c r="A200" s="3">
        <v>2019</v>
      </c>
      <c r="B200" s="3" t="s">
        <v>72</v>
      </c>
      <c r="C200" s="3" t="s">
        <v>5547</v>
      </c>
      <c r="D200" s="3">
        <v>331</v>
      </c>
      <c r="E200" s="3" t="s">
        <v>5548</v>
      </c>
      <c r="F200" s="3" t="s">
        <v>14</v>
      </c>
      <c r="G200" s="3">
        <v>1</v>
      </c>
      <c r="I200" s="6">
        <f t="shared" si="13"/>
        <v>0</v>
      </c>
    </row>
    <row r="201" customHeight="1" spans="1:9">
      <c r="A201" s="3">
        <v>2019</v>
      </c>
      <c r="B201" s="3" t="s">
        <v>72</v>
      </c>
      <c r="C201" s="3" t="s">
        <v>5549</v>
      </c>
      <c r="D201" s="3">
        <v>323</v>
      </c>
      <c r="F201" s="3" t="s">
        <v>14</v>
      </c>
      <c r="G201" s="3">
        <v>1</v>
      </c>
      <c r="H201" s="3">
        <v>12</v>
      </c>
      <c r="I201" s="6">
        <f t="shared" si="13"/>
        <v>12</v>
      </c>
    </row>
    <row r="202" customHeight="1" spans="1:9">
      <c r="A202" s="3">
        <v>2017</v>
      </c>
      <c r="B202" s="3" t="s">
        <v>148</v>
      </c>
      <c r="C202" s="3" t="s">
        <v>544</v>
      </c>
      <c r="D202" s="3">
        <v>51</v>
      </c>
      <c r="F202" s="3" t="s">
        <v>14</v>
      </c>
      <c r="G202" s="3">
        <v>1</v>
      </c>
      <c r="H202" s="3">
        <v>10</v>
      </c>
      <c r="I202" s="6">
        <f t="shared" si="13"/>
        <v>10</v>
      </c>
    </row>
    <row r="203" customHeight="1" spans="9:9">
      <c r="I203" s="6">
        <f t="shared" si="13"/>
        <v>0</v>
      </c>
    </row>
    <row r="204" customHeight="1" spans="1:9">
      <c r="A204" s="72">
        <v>2018</v>
      </c>
      <c r="B204" s="72" t="s">
        <v>148</v>
      </c>
      <c r="C204" s="72" t="s">
        <v>5550</v>
      </c>
      <c r="D204" s="72">
        <v>2</v>
      </c>
      <c r="E204" s="73"/>
      <c r="F204" s="72" t="s">
        <v>40</v>
      </c>
      <c r="G204" s="3">
        <v>1</v>
      </c>
      <c r="H204" s="3">
        <v>10</v>
      </c>
      <c r="I204" s="6">
        <f t="shared" si="13"/>
        <v>10</v>
      </c>
    </row>
    <row r="205" customHeight="1" spans="1:9">
      <c r="A205" s="72">
        <v>2019</v>
      </c>
      <c r="B205" s="72" t="s">
        <v>148</v>
      </c>
      <c r="C205" s="72" t="s">
        <v>293</v>
      </c>
      <c r="D205" s="72">
        <v>152</v>
      </c>
      <c r="E205" s="73"/>
      <c r="F205" s="72" t="s">
        <v>40</v>
      </c>
      <c r="G205" s="3">
        <v>1</v>
      </c>
      <c r="H205" s="3">
        <v>30</v>
      </c>
      <c r="I205" s="6">
        <f t="shared" si="13"/>
        <v>30</v>
      </c>
    </row>
    <row r="206" customHeight="1" spans="1:9">
      <c r="A206" s="72">
        <v>2019</v>
      </c>
      <c r="B206" s="72" t="s">
        <v>148</v>
      </c>
      <c r="C206" s="72" t="s">
        <v>5551</v>
      </c>
      <c r="D206" s="72">
        <v>102</v>
      </c>
      <c r="E206" s="73"/>
      <c r="F206" s="72" t="s">
        <v>14</v>
      </c>
      <c r="G206" s="3">
        <v>1</v>
      </c>
      <c r="H206" s="3">
        <v>5</v>
      </c>
      <c r="I206" s="6">
        <f t="shared" si="13"/>
        <v>5</v>
      </c>
    </row>
    <row r="207" customHeight="1" spans="1:9">
      <c r="A207" s="72">
        <v>2019</v>
      </c>
      <c r="B207" s="72" t="s">
        <v>72</v>
      </c>
      <c r="C207" s="72" t="s">
        <v>5552</v>
      </c>
      <c r="D207" s="72">
        <v>311</v>
      </c>
      <c r="E207" s="73"/>
      <c r="F207" s="72" t="s">
        <v>984</v>
      </c>
      <c r="G207" s="3">
        <v>1</v>
      </c>
      <c r="H207" s="3">
        <v>10</v>
      </c>
      <c r="I207" s="6">
        <f t="shared" si="13"/>
        <v>10</v>
      </c>
    </row>
    <row r="208" customHeight="1" spans="1:9">
      <c r="A208" s="72">
        <v>2017</v>
      </c>
      <c r="B208" s="72" t="s">
        <v>398</v>
      </c>
      <c r="C208" s="72" t="s">
        <v>5553</v>
      </c>
      <c r="D208" s="72">
        <v>176</v>
      </c>
      <c r="E208" s="72" t="s">
        <v>986</v>
      </c>
      <c r="F208" s="72" t="s">
        <v>14</v>
      </c>
      <c r="G208" s="3">
        <v>1</v>
      </c>
      <c r="H208" s="3">
        <v>15</v>
      </c>
      <c r="I208" s="6">
        <f t="shared" si="13"/>
        <v>15</v>
      </c>
    </row>
    <row r="209" customHeight="1" spans="1:9">
      <c r="A209" s="72">
        <v>2018</v>
      </c>
      <c r="B209" s="72" t="s">
        <v>72</v>
      </c>
      <c r="C209" s="72" t="s">
        <v>5534</v>
      </c>
      <c r="D209" s="72">
        <v>103</v>
      </c>
      <c r="E209" s="72" t="s">
        <v>5554</v>
      </c>
      <c r="F209" s="72" t="s">
        <v>984</v>
      </c>
      <c r="G209" s="3">
        <v>1</v>
      </c>
      <c r="H209" s="3">
        <v>15</v>
      </c>
      <c r="I209" s="6">
        <f t="shared" si="13"/>
        <v>15</v>
      </c>
    </row>
    <row r="210" customHeight="1" spans="1:9">
      <c r="A210" s="72">
        <v>2014</v>
      </c>
      <c r="B210" s="72" t="s">
        <v>72</v>
      </c>
      <c r="C210" s="72" t="s">
        <v>5518</v>
      </c>
      <c r="D210" s="72">
        <v>216</v>
      </c>
      <c r="E210" s="73"/>
      <c r="F210" s="72" t="s">
        <v>14</v>
      </c>
      <c r="G210" s="3">
        <v>1</v>
      </c>
      <c r="H210" s="3">
        <v>35</v>
      </c>
      <c r="I210" s="6">
        <f t="shared" si="13"/>
        <v>35</v>
      </c>
    </row>
    <row r="211" customHeight="1" spans="1:9">
      <c r="A211" s="72">
        <v>2017</v>
      </c>
      <c r="B211" s="72" t="s">
        <v>148</v>
      </c>
      <c r="C211" s="72" t="s">
        <v>547</v>
      </c>
      <c r="D211" s="72">
        <v>74</v>
      </c>
      <c r="E211" s="73"/>
      <c r="F211" s="72" t="s">
        <v>14</v>
      </c>
      <c r="G211" s="3">
        <v>1</v>
      </c>
      <c r="H211" s="3">
        <v>25</v>
      </c>
      <c r="I211" s="6">
        <f t="shared" si="13"/>
        <v>25</v>
      </c>
    </row>
    <row r="212" customHeight="1" spans="1:9">
      <c r="A212" s="72">
        <v>2018</v>
      </c>
      <c r="B212" s="72" t="s">
        <v>72</v>
      </c>
      <c r="C212" s="72" t="s">
        <v>547</v>
      </c>
      <c r="D212" s="72">
        <v>172</v>
      </c>
      <c r="E212" s="72" t="s">
        <v>273</v>
      </c>
      <c r="F212" s="72" t="s">
        <v>27</v>
      </c>
      <c r="G212" s="3">
        <v>1</v>
      </c>
      <c r="H212" s="3">
        <v>10</v>
      </c>
      <c r="I212" s="6">
        <f t="shared" si="13"/>
        <v>10</v>
      </c>
    </row>
    <row r="213" customHeight="1" spans="9:9">
      <c r="I213" s="6">
        <f t="shared" si="13"/>
        <v>0</v>
      </c>
    </row>
    <row r="214" customHeight="1" spans="1:10">
      <c r="A214" s="72">
        <v>2018</v>
      </c>
      <c r="B214" s="72" t="s">
        <v>1046</v>
      </c>
      <c r="C214" s="72" t="s">
        <v>1630</v>
      </c>
      <c r="D214" s="72" t="s">
        <v>1427</v>
      </c>
      <c r="E214" s="73"/>
      <c r="F214" s="72" t="s">
        <v>14</v>
      </c>
      <c r="G214" s="3">
        <v>2</v>
      </c>
      <c r="H214" s="3">
        <v>40</v>
      </c>
      <c r="I214" s="6">
        <f t="shared" si="13"/>
        <v>80</v>
      </c>
      <c r="J214" s="3">
        <v>65</v>
      </c>
    </row>
    <row r="215" customHeight="1" spans="1:9">
      <c r="A215" s="72">
        <v>2018</v>
      </c>
      <c r="B215" s="72" t="s">
        <v>970</v>
      </c>
      <c r="C215" s="72" t="s">
        <v>1278</v>
      </c>
      <c r="D215" s="72">
        <v>25</v>
      </c>
      <c r="E215" s="73"/>
      <c r="F215" s="72" t="s">
        <v>40</v>
      </c>
      <c r="G215" s="3">
        <v>1</v>
      </c>
      <c r="H215" s="3">
        <v>18</v>
      </c>
      <c r="I215" s="6">
        <f t="shared" si="13"/>
        <v>18</v>
      </c>
    </row>
    <row r="216" customHeight="1" spans="1:9">
      <c r="A216" s="3" t="s">
        <v>5555</v>
      </c>
      <c r="I216" s="6">
        <f t="shared" si="13"/>
        <v>0</v>
      </c>
    </row>
    <row r="217" customHeight="1" spans="9:9">
      <c r="I217" s="6">
        <f t="shared" si="13"/>
        <v>0</v>
      </c>
    </row>
    <row r="218" customHeight="1" spans="1:9">
      <c r="A218" s="72">
        <v>2010</v>
      </c>
      <c r="B218" s="72" t="s">
        <v>861</v>
      </c>
      <c r="C218" s="72" t="s">
        <v>5556</v>
      </c>
      <c r="D218" s="72">
        <v>190</v>
      </c>
      <c r="E218" s="72" t="s">
        <v>1456</v>
      </c>
      <c r="F218" s="72" t="s">
        <v>14</v>
      </c>
      <c r="G218" s="3">
        <v>1</v>
      </c>
      <c r="H218" s="3">
        <v>30</v>
      </c>
      <c r="I218" s="6">
        <f t="shared" si="13"/>
        <v>30</v>
      </c>
    </row>
    <row r="219" customHeight="1" spans="1:9">
      <c r="A219" s="72">
        <v>1992</v>
      </c>
      <c r="B219" s="72" t="s">
        <v>2024</v>
      </c>
      <c r="C219" s="72" t="s">
        <v>1154</v>
      </c>
      <c r="D219" s="72">
        <v>123</v>
      </c>
      <c r="E219" s="73"/>
      <c r="F219" s="72" t="s">
        <v>14</v>
      </c>
      <c r="G219" s="3">
        <v>1</v>
      </c>
      <c r="H219" s="3">
        <v>5</v>
      </c>
      <c r="I219" s="6">
        <f t="shared" si="13"/>
        <v>5</v>
      </c>
    </row>
    <row r="220" customHeight="1" spans="1:10">
      <c r="A220" s="72">
        <v>1989</v>
      </c>
      <c r="B220" s="72" t="s">
        <v>1794</v>
      </c>
      <c r="C220" s="72" t="s">
        <v>1154</v>
      </c>
      <c r="D220" s="72">
        <v>1</v>
      </c>
      <c r="E220" s="72" t="s">
        <v>1093</v>
      </c>
      <c r="F220" s="72" t="s">
        <v>977</v>
      </c>
      <c r="G220" s="3">
        <v>1</v>
      </c>
      <c r="H220" s="3">
        <v>60</v>
      </c>
      <c r="I220" s="6">
        <f t="shared" si="13"/>
        <v>60</v>
      </c>
      <c r="J220" s="6">
        <f t="shared" ref="J220:J223" si="18">0.85*I220</f>
        <v>51</v>
      </c>
    </row>
    <row r="221" customHeight="1" spans="1:10">
      <c r="A221" s="72">
        <v>2020</v>
      </c>
      <c r="B221" s="72" t="s">
        <v>148</v>
      </c>
      <c r="C221" s="72" t="s">
        <v>1174</v>
      </c>
      <c r="D221" s="72">
        <v>126</v>
      </c>
      <c r="E221" s="72" t="s">
        <v>3782</v>
      </c>
      <c r="F221" s="72" t="s">
        <v>14</v>
      </c>
      <c r="G221" s="3">
        <v>1</v>
      </c>
      <c r="H221" s="3">
        <v>20</v>
      </c>
      <c r="I221" s="6">
        <f t="shared" si="13"/>
        <v>20</v>
      </c>
      <c r="J221" s="6">
        <f t="shared" si="18"/>
        <v>17</v>
      </c>
    </row>
    <row r="222" customHeight="1" spans="1:10">
      <c r="A222" s="72">
        <v>2018</v>
      </c>
      <c r="B222" s="72" t="s">
        <v>148</v>
      </c>
      <c r="C222" s="72" t="s">
        <v>1035</v>
      </c>
      <c r="D222" s="73"/>
      <c r="E222" s="72" t="s">
        <v>86</v>
      </c>
      <c r="F222" s="72" t="s">
        <v>147</v>
      </c>
      <c r="G222" s="3">
        <v>1</v>
      </c>
      <c r="H222" s="3">
        <v>40</v>
      </c>
      <c r="I222" s="6">
        <f t="shared" si="13"/>
        <v>40</v>
      </c>
      <c r="J222" s="6">
        <f t="shared" si="18"/>
        <v>34</v>
      </c>
    </row>
    <row r="223" customHeight="1" spans="1:10">
      <c r="A223" s="72">
        <v>2018</v>
      </c>
      <c r="B223" s="72" t="s">
        <v>861</v>
      </c>
      <c r="C223" s="72" t="s">
        <v>1035</v>
      </c>
      <c r="D223" s="73"/>
      <c r="E223" s="72" t="s">
        <v>1161</v>
      </c>
      <c r="F223" s="72" t="s">
        <v>281</v>
      </c>
      <c r="G223" s="3">
        <v>1</v>
      </c>
      <c r="H223" s="3">
        <v>75</v>
      </c>
      <c r="I223" s="6">
        <f t="shared" si="13"/>
        <v>75</v>
      </c>
      <c r="J223" s="6">
        <f t="shared" si="18"/>
        <v>63.75</v>
      </c>
    </row>
    <row r="224" customHeight="1" spans="1:10">
      <c r="A224" s="72">
        <v>1980</v>
      </c>
      <c r="B224" s="72" t="s">
        <v>5557</v>
      </c>
      <c r="C224" s="72" t="s">
        <v>5558</v>
      </c>
      <c r="D224" s="73"/>
      <c r="E224" s="73"/>
      <c r="F224" s="72" t="s">
        <v>2664</v>
      </c>
      <c r="G224" s="3">
        <v>1</v>
      </c>
      <c r="H224" s="3">
        <v>80</v>
      </c>
      <c r="I224" s="6">
        <f t="shared" si="13"/>
        <v>80</v>
      </c>
      <c r="J224" s="3">
        <v>60</v>
      </c>
    </row>
    <row r="225" customHeight="1" spans="1:10">
      <c r="A225" s="72">
        <v>2014</v>
      </c>
      <c r="B225" s="72" t="s">
        <v>1046</v>
      </c>
      <c r="C225" s="72" t="s">
        <v>5559</v>
      </c>
      <c r="D225" s="73"/>
      <c r="E225" s="72" t="s">
        <v>5560</v>
      </c>
      <c r="F225" s="72" t="s">
        <v>277</v>
      </c>
      <c r="G225" s="3">
        <v>1</v>
      </c>
      <c r="H225" s="3">
        <v>60</v>
      </c>
      <c r="I225" s="6">
        <f t="shared" si="13"/>
        <v>60</v>
      </c>
      <c r="J225" s="3">
        <v>45</v>
      </c>
    </row>
    <row r="226" customHeight="1" spans="1:10">
      <c r="A226" s="72">
        <v>2019</v>
      </c>
      <c r="B226" s="72" t="s">
        <v>861</v>
      </c>
      <c r="C226" s="72" t="s">
        <v>5203</v>
      </c>
      <c r="D226" s="73"/>
      <c r="E226" s="72" t="s">
        <v>5561</v>
      </c>
      <c r="F226" s="72" t="s">
        <v>146</v>
      </c>
      <c r="G226" s="3">
        <v>1</v>
      </c>
      <c r="H226" s="3">
        <v>100</v>
      </c>
      <c r="I226" s="6">
        <f t="shared" si="13"/>
        <v>100</v>
      </c>
      <c r="J226" s="6">
        <f>0.85*I226</f>
        <v>85</v>
      </c>
    </row>
    <row r="227" customHeight="1" spans="9:9">
      <c r="I227" s="6">
        <f t="shared" si="13"/>
        <v>0</v>
      </c>
    </row>
    <row r="228" customHeight="1" spans="1:10">
      <c r="A228" s="72">
        <v>2020</v>
      </c>
      <c r="B228" s="72" t="s">
        <v>72</v>
      </c>
      <c r="C228" s="72" t="s">
        <v>110</v>
      </c>
      <c r="D228" s="73"/>
      <c r="E228" s="72" t="s">
        <v>5562</v>
      </c>
      <c r="F228" s="72" t="s">
        <v>146</v>
      </c>
      <c r="G228" s="3">
        <v>1</v>
      </c>
      <c r="H228" s="3">
        <v>25</v>
      </c>
      <c r="I228" s="6">
        <f t="shared" si="13"/>
        <v>25</v>
      </c>
      <c r="J228" s="3">
        <v>20</v>
      </c>
    </row>
    <row r="229" customHeight="1" spans="1:9">
      <c r="A229" s="72">
        <v>2019</v>
      </c>
      <c r="B229" s="72" t="s">
        <v>148</v>
      </c>
      <c r="C229" s="72" t="s">
        <v>296</v>
      </c>
      <c r="D229" s="73"/>
      <c r="E229" s="73"/>
      <c r="F229" s="72" t="s">
        <v>281</v>
      </c>
      <c r="G229" s="3">
        <v>1</v>
      </c>
      <c r="H229" s="3">
        <v>20</v>
      </c>
      <c r="I229" s="6">
        <f t="shared" si="13"/>
        <v>20</v>
      </c>
    </row>
    <row r="230" customHeight="1" spans="1:9">
      <c r="A230" s="72">
        <v>2015</v>
      </c>
      <c r="B230" s="72" t="s">
        <v>148</v>
      </c>
      <c r="C230" s="72" t="s">
        <v>1815</v>
      </c>
      <c r="D230" s="73"/>
      <c r="E230" s="73"/>
      <c r="F230" s="72" t="s">
        <v>277</v>
      </c>
      <c r="G230" s="3">
        <v>1</v>
      </c>
      <c r="H230" s="3">
        <v>20</v>
      </c>
      <c r="I230" s="6">
        <f t="shared" si="13"/>
        <v>20</v>
      </c>
    </row>
    <row r="231" customHeight="1" spans="1:9">
      <c r="A231" s="72">
        <v>2018</v>
      </c>
      <c r="B231" s="72" t="s">
        <v>3172</v>
      </c>
      <c r="C231" s="72" t="s">
        <v>3319</v>
      </c>
      <c r="D231" s="73"/>
      <c r="E231" s="72" t="s">
        <v>5563</v>
      </c>
      <c r="F231" s="72" t="s">
        <v>281</v>
      </c>
      <c r="G231" s="3">
        <v>1</v>
      </c>
      <c r="H231" s="3">
        <v>130</v>
      </c>
      <c r="I231" s="6">
        <f t="shared" si="13"/>
        <v>130</v>
      </c>
    </row>
    <row r="232" customHeight="1" spans="1:9">
      <c r="A232" s="72">
        <v>2018</v>
      </c>
      <c r="B232" s="72" t="s">
        <v>72</v>
      </c>
      <c r="C232" s="72" t="s">
        <v>3319</v>
      </c>
      <c r="D232" s="73"/>
      <c r="E232" s="72" t="s">
        <v>5564</v>
      </c>
      <c r="F232" s="72" t="s">
        <v>281</v>
      </c>
      <c r="G232" s="3">
        <v>1</v>
      </c>
      <c r="H232" s="3">
        <v>60</v>
      </c>
      <c r="I232" s="6">
        <f t="shared" si="13"/>
        <v>60</v>
      </c>
    </row>
    <row r="233" customHeight="1" spans="1:9">
      <c r="A233" s="72">
        <v>2018</v>
      </c>
      <c r="B233" s="72" t="s">
        <v>398</v>
      </c>
      <c r="C233" s="72" t="s">
        <v>1815</v>
      </c>
      <c r="D233" s="73"/>
      <c r="E233" s="72" t="s">
        <v>5565</v>
      </c>
      <c r="F233" s="72" t="s">
        <v>277</v>
      </c>
      <c r="G233" s="3">
        <v>1</v>
      </c>
      <c r="H233" s="3">
        <v>20</v>
      </c>
      <c r="I233" s="6">
        <f t="shared" si="13"/>
        <v>20</v>
      </c>
    </row>
    <row r="234" customHeight="1" spans="1:10">
      <c r="A234" s="72">
        <v>2020</v>
      </c>
      <c r="B234" s="72" t="s">
        <v>148</v>
      </c>
      <c r="C234" s="72" t="s">
        <v>63</v>
      </c>
      <c r="D234" s="73"/>
      <c r="E234" s="72" t="s">
        <v>86</v>
      </c>
      <c r="F234" s="72" t="s">
        <v>277</v>
      </c>
      <c r="G234" s="3">
        <v>1</v>
      </c>
      <c r="H234" s="3">
        <v>65</v>
      </c>
      <c r="I234" s="6">
        <f t="shared" si="13"/>
        <v>65</v>
      </c>
      <c r="J234" s="3">
        <v>50</v>
      </c>
    </row>
    <row r="235" customHeight="1" spans="1:9">
      <c r="A235" s="72">
        <v>2018</v>
      </c>
      <c r="B235" s="72" t="s">
        <v>72</v>
      </c>
      <c r="C235" s="72" t="s">
        <v>3319</v>
      </c>
      <c r="D235" s="73"/>
      <c r="E235" s="72" t="s">
        <v>5566</v>
      </c>
      <c r="F235" s="72" t="s">
        <v>281</v>
      </c>
      <c r="G235" s="3">
        <v>1</v>
      </c>
      <c r="H235" s="3">
        <v>65</v>
      </c>
      <c r="I235" s="6">
        <f t="shared" si="13"/>
        <v>65</v>
      </c>
    </row>
    <row r="236" customHeight="1" spans="1:10">
      <c r="A236" s="72">
        <v>2020</v>
      </c>
      <c r="B236" s="72" t="s">
        <v>72</v>
      </c>
      <c r="C236" s="72" t="s">
        <v>110</v>
      </c>
      <c r="D236" s="73"/>
      <c r="E236" s="72" t="s">
        <v>86</v>
      </c>
      <c r="F236" s="72" t="s">
        <v>277</v>
      </c>
      <c r="G236" s="3">
        <v>1</v>
      </c>
      <c r="H236" s="3">
        <v>45</v>
      </c>
      <c r="I236" s="6">
        <f t="shared" si="13"/>
        <v>45</v>
      </c>
      <c r="J236" s="3">
        <v>35</v>
      </c>
    </row>
    <row r="239" customHeight="1" spans="6:7">
      <c r="F239" s="3" t="s">
        <v>5567</v>
      </c>
      <c r="G239" s="6">
        <f>SUM(G4:G236)</f>
        <v>219</v>
      </c>
    </row>
  </sheetData>
  <conditionalFormatting sqref="J1:M1">
    <cfRule type="cellIs" dxfId="9" priority="1" operator="lessThanOrEqual">
      <formula>0.6</formula>
    </cfRule>
    <cfRule type="cellIs" dxfId="10" priority="2" operator="between">
      <formula>0.6</formula>
      <formula>0.75</formula>
    </cfRule>
    <cfRule type="cellIs" dxfId="11" priority="3" operator="greaterThan">
      <formula>0.75</formula>
    </cfRule>
  </conditionalFormatting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FF"/>
    <outlinePr summaryBelow="0" summaryRight="0"/>
    <pageSetUpPr fitToPage="1"/>
  </sheetPr>
  <dimension ref="A1:AC1015"/>
  <sheetViews>
    <sheetView workbookViewId="0">
      <selection activeCell="A1" sqref="A1"/>
    </sheetView>
  </sheetViews>
  <sheetFormatPr defaultColWidth="12.6285714285714" defaultRowHeight="15.75" customHeight="1"/>
  <cols>
    <col min="2" max="2" width="20.8761904761905" customWidth="1"/>
    <col min="3" max="3" width="18.6285714285714" customWidth="1"/>
  </cols>
  <sheetData>
    <row r="1" customHeight="1" spans="1:29">
      <c r="A1" s="1" t="s">
        <v>4857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4784</v>
      </c>
      <c r="G1" s="1" t="s">
        <v>4832</v>
      </c>
      <c r="H1" s="1" t="s">
        <v>5295</v>
      </c>
      <c r="I1" s="1" t="s">
        <v>5568</v>
      </c>
      <c r="J1" s="61" t="s">
        <v>5569</v>
      </c>
      <c r="K1" s="61" t="s">
        <v>5570</v>
      </c>
      <c r="L1" s="61" t="s">
        <v>5571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customHeight="1" spans="10:15">
      <c r="J2" s="62"/>
      <c r="K2" s="62"/>
      <c r="L2" s="62"/>
      <c r="M2" s="11" t="s">
        <v>1776</v>
      </c>
      <c r="N2" s="22" t="s">
        <v>4858</v>
      </c>
      <c r="O2" s="12" t="s">
        <v>5572</v>
      </c>
    </row>
    <row r="3" customHeight="1" spans="1:15">
      <c r="A3" s="3">
        <v>1989</v>
      </c>
      <c r="B3" s="3" t="s">
        <v>1072</v>
      </c>
      <c r="C3" s="3" t="s">
        <v>4859</v>
      </c>
      <c r="E3" s="3">
        <v>8</v>
      </c>
      <c r="F3" s="3">
        <v>1</v>
      </c>
      <c r="I3" s="3">
        <v>10</v>
      </c>
      <c r="J3" s="62">
        <f t="shared" ref="J3:J506" si="0">I3*F3</f>
        <v>10</v>
      </c>
      <c r="K3" s="62">
        <f t="shared" ref="K3:K97" si="1">L3/F3</f>
        <v>20</v>
      </c>
      <c r="L3" s="63">
        <v>20</v>
      </c>
      <c r="M3" s="13"/>
      <c r="N3" s="23"/>
      <c r="O3" s="14"/>
    </row>
    <row r="4" customHeight="1" spans="1:15">
      <c r="A4" s="3">
        <v>1987</v>
      </c>
      <c r="B4" s="3" t="s">
        <v>2236</v>
      </c>
      <c r="C4" s="3" t="s">
        <v>4860</v>
      </c>
      <c r="E4" s="3">
        <v>8</v>
      </c>
      <c r="F4" s="3">
        <v>2</v>
      </c>
      <c r="I4" s="3">
        <v>25</v>
      </c>
      <c r="J4" s="62">
        <f t="shared" si="0"/>
        <v>50</v>
      </c>
      <c r="K4" s="62">
        <f t="shared" si="1"/>
        <v>30</v>
      </c>
      <c r="L4" s="63">
        <v>60</v>
      </c>
      <c r="M4" s="15"/>
      <c r="N4" s="25">
        <f>SUM(F3:F709)</f>
        <v>1452</v>
      </c>
      <c r="O4" s="16">
        <f>J513</f>
        <v>59975</v>
      </c>
    </row>
    <row r="5" customHeight="1" spans="1:16">
      <c r="A5" s="3">
        <v>1987</v>
      </c>
      <c r="B5" s="3" t="s">
        <v>2236</v>
      </c>
      <c r="C5" s="3" t="s">
        <v>4860</v>
      </c>
      <c r="E5" s="3">
        <v>7</v>
      </c>
      <c r="F5" s="3">
        <v>1</v>
      </c>
      <c r="I5" s="3">
        <v>25</v>
      </c>
      <c r="J5" s="62">
        <f t="shared" si="0"/>
        <v>25</v>
      </c>
      <c r="K5" s="62">
        <f t="shared" si="1"/>
        <v>15</v>
      </c>
      <c r="L5" s="63">
        <v>15</v>
      </c>
      <c r="N5" s="6">
        <f>SUM(F3:F506)</f>
        <v>1452</v>
      </c>
      <c r="O5" s="64">
        <f>O4/N5</f>
        <v>41.3050964187328</v>
      </c>
      <c r="P5" s="3" t="s">
        <v>5573</v>
      </c>
    </row>
    <row r="6" customHeight="1" spans="1:14">
      <c r="A6" s="3">
        <v>1988</v>
      </c>
      <c r="B6" s="3" t="s">
        <v>1072</v>
      </c>
      <c r="C6" s="3" t="s">
        <v>4860</v>
      </c>
      <c r="E6" s="3">
        <v>8</v>
      </c>
      <c r="F6" s="3">
        <v>6</v>
      </c>
      <c r="I6" s="3">
        <v>12.5</v>
      </c>
      <c r="J6" s="62">
        <f t="shared" si="0"/>
        <v>75</v>
      </c>
      <c r="K6" s="62">
        <f t="shared" si="1"/>
        <v>12.5</v>
      </c>
      <c r="L6" s="63">
        <v>75</v>
      </c>
      <c r="N6" s="3" t="s">
        <v>4861</v>
      </c>
    </row>
    <row r="7" customHeight="1" spans="1:12">
      <c r="A7" s="3">
        <v>1987</v>
      </c>
      <c r="B7" s="3" t="s">
        <v>1072</v>
      </c>
      <c r="C7" s="3" t="s">
        <v>4860</v>
      </c>
      <c r="E7" s="3">
        <v>8</v>
      </c>
      <c r="F7" s="3">
        <v>1</v>
      </c>
      <c r="I7" s="3">
        <v>25</v>
      </c>
      <c r="J7" s="62">
        <f t="shared" si="0"/>
        <v>25</v>
      </c>
      <c r="K7" s="62">
        <f t="shared" si="1"/>
        <v>30</v>
      </c>
      <c r="L7" s="63">
        <v>30</v>
      </c>
    </row>
    <row r="8" customHeight="1" spans="1:12">
      <c r="A8" s="3">
        <v>1987</v>
      </c>
      <c r="B8" s="3" t="s">
        <v>2236</v>
      </c>
      <c r="C8" s="3" t="s">
        <v>4860</v>
      </c>
      <c r="D8" s="3" t="s">
        <v>2065</v>
      </c>
      <c r="E8" s="3">
        <v>6</v>
      </c>
      <c r="F8" s="3">
        <v>1</v>
      </c>
      <c r="I8" s="3">
        <v>15</v>
      </c>
      <c r="J8" s="62">
        <f t="shared" si="0"/>
        <v>15</v>
      </c>
      <c r="K8" s="62">
        <f t="shared" si="1"/>
        <v>10</v>
      </c>
      <c r="L8" s="63">
        <v>10</v>
      </c>
    </row>
    <row r="9" customHeight="1" spans="1:12">
      <c r="A9" s="3">
        <v>1987</v>
      </c>
      <c r="B9" s="3" t="s">
        <v>1072</v>
      </c>
      <c r="C9" s="3" t="s">
        <v>4860</v>
      </c>
      <c r="E9" s="3">
        <v>8</v>
      </c>
      <c r="F9" s="3">
        <v>4</v>
      </c>
      <c r="I9" s="3">
        <v>25</v>
      </c>
      <c r="J9" s="62">
        <f t="shared" si="0"/>
        <v>100</v>
      </c>
      <c r="K9" s="62">
        <f t="shared" si="1"/>
        <v>30</v>
      </c>
      <c r="L9" s="63">
        <v>120</v>
      </c>
    </row>
    <row r="10" customHeight="1" spans="1:12">
      <c r="A10" s="3">
        <v>1987</v>
      </c>
      <c r="B10" s="3" t="s">
        <v>1072</v>
      </c>
      <c r="C10" s="3" t="s">
        <v>4860</v>
      </c>
      <c r="E10" s="3">
        <v>6</v>
      </c>
      <c r="F10" s="3">
        <v>2</v>
      </c>
      <c r="I10" s="3">
        <v>10</v>
      </c>
      <c r="J10" s="62">
        <f t="shared" si="0"/>
        <v>20</v>
      </c>
      <c r="K10" s="62">
        <f t="shared" si="1"/>
        <v>5</v>
      </c>
      <c r="L10" s="63">
        <v>10</v>
      </c>
    </row>
    <row r="11" customHeight="1" spans="1:12">
      <c r="A11" s="3">
        <v>1987</v>
      </c>
      <c r="B11" s="3" t="s">
        <v>1072</v>
      </c>
      <c r="C11" s="3" t="s">
        <v>4860</v>
      </c>
      <c r="D11" s="3" t="s">
        <v>776</v>
      </c>
      <c r="E11" s="3">
        <v>8</v>
      </c>
      <c r="F11" s="3">
        <v>4</v>
      </c>
      <c r="I11" s="3">
        <v>40</v>
      </c>
      <c r="J11" s="62">
        <f t="shared" si="0"/>
        <v>160</v>
      </c>
      <c r="K11" s="62">
        <f t="shared" si="1"/>
        <v>30</v>
      </c>
      <c r="L11" s="63">
        <v>120</v>
      </c>
    </row>
    <row r="12" customHeight="1" spans="1:12">
      <c r="A12" s="3">
        <v>1987</v>
      </c>
      <c r="B12" s="3" t="s">
        <v>1072</v>
      </c>
      <c r="C12" s="3" t="s">
        <v>4860</v>
      </c>
      <c r="D12" s="3" t="s">
        <v>776</v>
      </c>
      <c r="E12" s="3">
        <v>7</v>
      </c>
      <c r="F12" s="3">
        <v>1</v>
      </c>
      <c r="I12" s="3">
        <v>15</v>
      </c>
      <c r="J12" s="62">
        <f t="shared" si="0"/>
        <v>15</v>
      </c>
      <c r="K12" s="62">
        <f t="shared" si="1"/>
        <v>20</v>
      </c>
      <c r="L12" s="63">
        <v>20</v>
      </c>
    </row>
    <row r="13" customHeight="1" spans="1:12">
      <c r="A13" s="3">
        <v>1987</v>
      </c>
      <c r="B13" s="3" t="s">
        <v>1072</v>
      </c>
      <c r="C13" s="3" t="s">
        <v>4860</v>
      </c>
      <c r="D13" s="3" t="s">
        <v>776</v>
      </c>
      <c r="E13" s="3">
        <v>6</v>
      </c>
      <c r="F13" s="3">
        <v>1</v>
      </c>
      <c r="I13" s="3">
        <v>10</v>
      </c>
      <c r="J13" s="62">
        <f t="shared" si="0"/>
        <v>10</v>
      </c>
      <c r="K13" s="62">
        <f t="shared" si="1"/>
        <v>10</v>
      </c>
      <c r="L13" s="63">
        <v>10</v>
      </c>
    </row>
    <row r="14" customHeight="1" spans="1:12">
      <c r="A14" s="3">
        <v>1987</v>
      </c>
      <c r="B14" s="3" t="s">
        <v>2236</v>
      </c>
      <c r="C14" s="3" t="s">
        <v>4860</v>
      </c>
      <c r="E14" s="3">
        <v>8</v>
      </c>
      <c r="F14" s="3">
        <v>1</v>
      </c>
      <c r="I14" s="3">
        <v>40</v>
      </c>
      <c r="J14" s="62">
        <f t="shared" si="0"/>
        <v>40</v>
      </c>
      <c r="K14" s="62">
        <f t="shared" si="1"/>
        <v>30</v>
      </c>
      <c r="L14" s="63">
        <v>30</v>
      </c>
    </row>
    <row r="15" customHeight="1" spans="1:12">
      <c r="A15" s="3">
        <v>1987</v>
      </c>
      <c r="B15" s="3" t="s">
        <v>2236</v>
      </c>
      <c r="C15" s="3" t="s">
        <v>2369</v>
      </c>
      <c r="D15" s="3" t="s">
        <v>2065</v>
      </c>
      <c r="E15" s="3">
        <v>8</v>
      </c>
      <c r="F15" s="3">
        <v>1</v>
      </c>
      <c r="I15" s="3">
        <v>50</v>
      </c>
      <c r="J15" s="62">
        <f t="shared" si="0"/>
        <v>50</v>
      </c>
      <c r="K15" s="62">
        <f t="shared" si="1"/>
        <v>20</v>
      </c>
      <c r="L15" s="63">
        <v>20</v>
      </c>
    </row>
    <row r="16" customHeight="1" spans="1:12">
      <c r="A16" s="3">
        <v>1978</v>
      </c>
      <c r="B16" s="3" t="s">
        <v>4862</v>
      </c>
      <c r="C16" s="3" t="s">
        <v>1446</v>
      </c>
      <c r="E16" s="3">
        <v>8</v>
      </c>
      <c r="F16" s="3">
        <v>2</v>
      </c>
      <c r="I16" s="3">
        <v>40</v>
      </c>
      <c r="J16" s="62">
        <f t="shared" si="0"/>
        <v>80</v>
      </c>
      <c r="K16" s="62">
        <f t="shared" si="1"/>
        <v>35</v>
      </c>
      <c r="L16" s="63">
        <v>70</v>
      </c>
    </row>
    <row r="17" customHeight="1" spans="1:12">
      <c r="A17" s="3">
        <v>2018</v>
      </c>
      <c r="B17" s="3" t="s">
        <v>131</v>
      </c>
      <c r="C17" s="3" t="s">
        <v>737</v>
      </c>
      <c r="E17" s="3">
        <v>10</v>
      </c>
      <c r="F17" s="3">
        <v>3</v>
      </c>
      <c r="H17" s="3" t="s">
        <v>5574</v>
      </c>
      <c r="I17" s="3">
        <v>60</v>
      </c>
      <c r="J17" s="62">
        <f t="shared" si="0"/>
        <v>180</v>
      </c>
      <c r="K17" s="62">
        <f t="shared" si="1"/>
        <v>40</v>
      </c>
      <c r="L17" s="63">
        <v>120</v>
      </c>
    </row>
    <row r="18" customHeight="1" spans="1:12">
      <c r="A18" s="3">
        <v>1987</v>
      </c>
      <c r="B18" s="3" t="s">
        <v>131</v>
      </c>
      <c r="C18" s="3" t="s">
        <v>1088</v>
      </c>
      <c r="E18" s="3">
        <v>9</v>
      </c>
      <c r="F18" s="3">
        <v>1</v>
      </c>
      <c r="I18" s="3">
        <v>20</v>
      </c>
      <c r="J18" s="62">
        <f t="shared" si="0"/>
        <v>20</v>
      </c>
      <c r="K18" s="62">
        <f t="shared" si="1"/>
        <v>15</v>
      </c>
      <c r="L18" s="63">
        <v>15</v>
      </c>
    </row>
    <row r="19" customHeight="1" spans="1:12">
      <c r="A19" s="3">
        <v>1987</v>
      </c>
      <c r="B19" s="3" t="s">
        <v>166</v>
      </c>
      <c r="C19" s="3" t="s">
        <v>1088</v>
      </c>
      <c r="E19" s="3">
        <v>9</v>
      </c>
      <c r="F19" s="3">
        <v>1</v>
      </c>
      <c r="I19" s="3">
        <v>25</v>
      </c>
      <c r="J19" s="62">
        <f t="shared" si="0"/>
        <v>25</v>
      </c>
      <c r="K19" s="62">
        <f t="shared" si="1"/>
        <v>25</v>
      </c>
      <c r="L19" s="63">
        <v>25</v>
      </c>
    </row>
    <row r="20" customHeight="1" spans="1:12">
      <c r="A20" s="3">
        <v>1987</v>
      </c>
      <c r="B20" s="3" t="s">
        <v>4863</v>
      </c>
      <c r="C20" s="3" t="s">
        <v>4864</v>
      </c>
      <c r="E20" s="3">
        <v>9</v>
      </c>
      <c r="F20" s="3">
        <v>2</v>
      </c>
      <c r="I20" s="3">
        <v>20</v>
      </c>
      <c r="J20" s="62">
        <f t="shared" si="0"/>
        <v>40</v>
      </c>
      <c r="K20" s="62">
        <f t="shared" si="1"/>
        <v>15</v>
      </c>
      <c r="L20" s="63">
        <v>30</v>
      </c>
    </row>
    <row r="21" customHeight="1" spans="1:12">
      <c r="A21" s="3">
        <v>1987</v>
      </c>
      <c r="B21" s="3" t="s">
        <v>166</v>
      </c>
      <c r="C21" s="3" t="s">
        <v>4864</v>
      </c>
      <c r="E21" s="3">
        <v>9</v>
      </c>
      <c r="F21" s="3">
        <v>1</v>
      </c>
      <c r="I21" s="3">
        <v>25</v>
      </c>
      <c r="J21" s="62">
        <f t="shared" si="0"/>
        <v>25</v>
      </c>
      <c r="K21" s="62">
        <f t="shared" si="1"/>
        <v>25</v>
      </c>
      <c r="L21" s="63">
        <v>25</v>
      </c>
    </row>
    <row r="22" customHeight="1" spans="1:12">
      <c r="A22" s="3">
        <v>1987</v>
      </c>
      <c r="B22" s="3" t="s">
        <v>2829</v>
      </c>
      <c r="C22" s="3" t="s">
        <v>4865</v>
      </c>
      <c r="E22" s="3">
        <v>9</v>
      </c>
      <c r="F22" s="3">
        <v>1</v>
      </c>
      <c r="I22" s="3">
        <v>15</v>
      </c>
      <c r="J22" s="62">
        <f t="shared" si="0"/>
        <v>15</v>
      </c>
      <c r="K22" s="62">
        <f t="shared" si="1"/>
        <v>15</v>
      </c>
      <c r="L22" s="63">
        <v>15</v>
      </c>
    </row>
    <row r="23" customHeight="1" spans="1:12">
      <c r="A23" s="3">
        <v>1987</v>
      </c>
      <c r="B23" s="3" t="s">
        <v>2829</v>
      </c>
      <c r="C23" s="3" t="s">
        <v>4865</v>
      </c>
      <c r="E23" s="3">
        <v>8</v>
      </c>
      <c r="F23" s="3">
        <v>6</v>
      </c>
      <c r="I23" s="3">
        <v>10</v>
      </c>
      <c r="J23" s="62">
        <f t="shared" si="0"/>
        <v>60</v>
      </c>
      <c r="K23" s="62">
        <f t="shared" si="1"/>
        <v>10</v>
      </c>
      <c r="L23" s="63">
        <v>60</v>
      </c>
    </row>
    <row r="24" customHeight="1" spans="1:12">
      <c r="A24" s="3">
        <v>1989</v>
      </c>
      <c r="B24" s="3" t="s">
        <v>4866</v>
      </c>
      <c r="C24" s="3" t="s">
        <v>473</v>
      </c>
      <c r="E24" s="3" t="s">
        <v>152</v>
      </c>
      <c r="F24" s="3">
        <v>1</v>
      </c>
      <c r="I24" s="3">
        <v>50</v>
      </c>
      <c r="J24" s="62">
        <f t="shared" si="0"/>
        <v>50</v>
      </c>
      <c r="K24" s="62">
        <f t="shared" si="1"/>
        <v>50</v>
      </c>
      <c r="L24" s="63">
        <v>50</v>
      </c>
    </row>
    <row r="25" customHeight="1" spans="1:12">
      <c r="A25" s="3">
        <v>1989</v>
      </c>
      <c r="B25" s="3" t="s">
        <v>162</v>
      </c>
      <c r="C25" s="3" t="s">
        <v>473</v>
      </c>
      <c r="F25" s="3">
        <v>56</v>
      </c>
      <c r="I25" s="3">
        <v>35</v>
      </c>
      <c r="J25" s="62">
        <f t="shared" si="0"/>
        <v>1960</v>
      </c>
      <c r="K25" s="62">
        <f t="shared" si="1"/>
        <v>40</v>
      </c>
      <c r="L25" s="63">
        <v>2240</v>
      </c>
    </row>
    <row r="26" customHeight="1" spans="1:12">
      <c r="A26" s="3">
        <v>1980</v>
      </c>
      <c r="B26" s="3" t="s">
        <v>166</v>
      </c>
      <c r="C26" s="3" t="s">
        <v>4867</v>
      </c>
      <c r="E26" s="3">
        <v>7</v>
      </c>
      <c r="F26" s="3">
        <v>2</v>
      </c>
      <c r="I26" s="3">
        <v>60</v>
      </c>
      <c r="J26" s="62">
        <f t="shared" si="0"/>
        <v>120</v>
      </c>
      <c r="K26" s="62">
        <f t="shared" si="1"/>
        <v>50</v>
      </c>
      <c r="L26" s="63">
        <v>100</v>
      </c>
    </row>
    <row r="27" customHeight="1" spans="1:29">
      <c r="A27" s="59">
        <v>2020</v>
      </c>
      <c r="B27" s="59" t="s">
        <v>4862</v>
      </c>
      <c r="C27" s="59" t="s">
        <v>4868</v>
      </c>
      <c r="D27" s="60"/>
      <c r="E27" s="59">
        <v>9</v>
      </c>
      <c r="F27" s="59">
        <v>7</v>
      </c>
      <c r="G27" s="60"/>
      <c r="H27" s="59" t="s">
        <v>5301</v>
      </c>
      <c r="I27" s="59">
        <v>10</v>
      </c>
      <c r="J27" s="62">
        <f t="shared" si="0"/>
        <v>70</v>
      </c>
      <c r="K27" s="60">
        <f t="shared" si="1"/>
        <v>15</v>
      </c>
      <c r="L27" s="59">
        <v>105</v>
      </c>
      <c r="M27" s="60">
        <f t="shared" ref="M27:M28" si="2">F27*5</f>
        <v>35</v>
      </c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</row>
    <row r="28" customHeight="1" spans="1:29">
      <c r="A28" s="59">
        <v>2020</v>
      </c>
      <c r="B28" s="59" t="s">
        <v>861</v>
      </c>
      <c r="C28" s="59" t="s">
        <v>4868</v>
      </c>
      <c r="D28" s="60"/>
      <c r="E28" s="59" t="s">
        <v>281</v>
      </c>
      <c r="F28" s="59">
        <v>3</v>
      </c>
      <c r="G28" s="60"/>
      <c r="H28" s="59" t="s">
        <v>5574</v>
      </c>
      <c r="I28" s="59">
        <v>35</v>
      </c>
      <c r="J28" s="62">
        <f t="shared" si="0"/>
        <v>105</v>
      </c>
      <c r="K28" s="60">
        <f t="shared" si="1"/>
        <v>40</v>
      </c>
      <c r="L28" s="59">
        <v>120</v>
      </c>
      <c r="M28" s="60">
        <f t="shared" si="2"/>
        <v>15</v>
      </c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</row>
    <row r="29" customHeight="1" spans="1:29">
      <c r="A29" s="59">
        <v>2020</v>
      </c>
      <c r="B29" s="59" t="s">
        <v>1967</v>
      </c>
      <c r="C29" s="59" t="s">
        <v>4868</v>
      </c>
      <c r="D29" s="60"/>
      <c r="E29" s="59">
        <v>10</v>
      </c>
      <c r="F29" s="59">
        <v>1</v>
      </c>
      <c r="G29" s="59"/>
      <c r="H29" s="59" t="s">
        <v>5301</v>
      </c>
      <c r="I29" s="59">
        <v>25</v>
      </c>
      <c r="J29" s="62">
        <f t="shared" si="0"/>
        <v>25</v>
      </c>
      <c r="K29" s="60">
        <f t="shared" si="1"/>
        <v>25</v>
      </c>
      <c r="L29" s="59">
        <v>25</v>
      </c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</row>
    <row r="30" customHeight="1" spans="1:29">
      <c r="A30" s="59">
        <v>2020</v>
      </c>
      <c r="B30" s="59" t="s">
        <v>1034</v>
      </c>
      <c r="C30" s="59" t="s">
        <v>4868</v>
      </c>
      <c r="D30" s="60"/>
      <c r="E30" s="59">
        <v>10</v>
      </c>
      <c r="F30" s="59">
        <v>1</v>
      </c>
      <c r="G30" s="60"/>
      <c r="H30" s="59" t="s">
        <v>5301</v>
      </c>
      <c r="I30" s="59">
        <v>20</v>
      </c>
      <c r="J30" s="62">
        <f t="shared" si="0"/>
        <v>20</v>
      </c>
      <c r="K30" s="60">
        <f t="shared" si="1"/>
        <v>25</v>
      </c>
      <c r="L30" s="59">
        <v>25</v>
      </c>
      <c r="M30" s="59">
        <v>5</v>
      </c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</row>
    <row r="31" customHeight="1" spans="1:12">
      <c r="A31" s="3">
        <v>1989</v>
      </c>
      <c r="B31" s="3" t="s">
        <v>4866</v>
      </c>
      <c r="C31" s="3" t="s">
        <v>4869</v>
      </c>
      <c r="E31" s="3">
        <v>9</v>
      </c>
      <c r="F31" s="3">
        <v>2</v>
      </c>
      <c r="I31" s="3">
        <v>45</v>
      </c>
      <c r="J31" s="62">
        <f t="shared" si="0"/>
        <v>90</v>
      </c>
      <c r="K31" s="62">
        <f t="shared" si="1"/>
        <v>40</v>
      </c>
      <c r="L31" s="63">
        <v>80</v>
      </c>
    </row>
    <row r="32" customHeight="1" spans="1:12">
      <c r="A32" s="3">
        <v>1987</v>
      </c>
      <c r="B32" s="3" t="s">
        <v>166</v>
      </c>
      <c r="C32" s="3" t="s">
        <v>4869</v>
      </c>
      <c r="E32" s="3">
        <v>9</v>
      </c>
      <c r="F32" s="3">
        <v>1</v>
      </c>
      <c r="I32" s="3">
        <v>30</v>
      </c>
      <c r="J32" s="62">
        <f t="shared" si="0"/>
        <v>30</v>
      </c>
      <c r="K32" s="62">
        <f t="shared" si="1"/>
        <v>30</v>
      </c>
      <c r="L32" s="63">
        <v>30</v>
      </c>
    </row>
    <row r="33" customHeight="1" spans="1:12">
      <c r="A33" s="3">
        <v>1987</v>
      </c>
      <c r="B33" s="3" t="s">
        <v>166</v>
      </c>
      <c r="C33" s="3" t="s">
        <v>4869</v>
      </c>
      <c r="E33" s="3">
        <v>8</v>
      </c>
      <c r="F33" s="3">
        <v>1</v>
      </c>
      <c r="I33" s="3">
        <v>15</v>
      </c>
      <c r="J33" s="62">
        <f t="shared" si="0"/>
        <v>15</v>
      </c>
      <c r="K33" s="62">
        <f t="shared" si="1"/>
        <v>20</v>
      </c>
      <c r="L33" s="63">
        <v>20</v>
      </c>
    </row>
    <row r="34" customHeight="1" spans="1:12">
      <c r="A34" s="3">
        <v>1988</v>
      </c>
      <c r="B34" s="3" t="s">
        <v>166</v>
      </c>
      <c r="C34" s="3" t="s">
        <v>4869</v>
      </c>
      <c r="E34" s="3">
        <v>9</v>
      </c>
      <c r="F34" s="3">
        <v>1</v>
      </c>
      <c r="I34" s="3">
        <v>100</v>
      </c>
      <c r="J34" s="62">
        <f t="shared" si="0"/>
        <v>100</v>
      </c>
      <c r="K34" s="62">
        <f t="shared" si="1"/>
        <v>70</v>
      </c>
      <c r="L34" s="63">
        <v>70</v>
      </c>
    </row>
    <row r="35" customHeight="1" spans="1:12">
      <c r="A35" s="3">
        <v>1988</v>
      </c>
      <c r="B35" s="3" t="s">
        <v>166</v>
      </c>
      <c r="C35" s="3" t="s">
        <v>4869</v>
      </c>
      <c r="E35" s="3" t="s">
        <v>146</v>
      </c>
      <c r="F35" s="3">
        <v>1</v>
      </c>
      <c r="I35" s="3">
        <v>60</v>
      </c>
      <c r="J35" s="62">
        <f t="shared" si="0"/>
        <v>60</v>
      </c>
      <c r="K35" s="62">
        <f t="shared" si="1"/>
        <v>60</v>
      </c>
      <c r="L35" s="63">
        <v>60</v>
      </c>
    </row>
    <row r="36" customHeight="1" spans="1:12">
      <c r="A36" s="3">
        <v>1988</v>
      </c>
      <c r="B36" s="3" t="s">
        <v>166</v>
      </c>
      <c r="C36" s="3" t="s">
        <v>4869</v>
      </c>
      <c r="D36" s="3" t="s">
        <v>4870</v>
      </c>
      <c r="E36" s="3">
        <v>9</v>
      </c>
      <c r="F36" s="3">
        <v>2</v>
      </c>
      <c r="I36" s="3">
        <v>25</v>
      </c>
      <c r="J36" s="62">
        <f t="shared" si="0"/>
        <v>50</v>
      </c>
      <c r="K36" s="62">
        <f t="shared" si="1"/>
        <v>20</v>
      </c>
      <c r="L36" s="63">
        <v>40</v>
      </c>
    </row>
    <row r="37" customHeight="1" spans="1:12">
      <c r="A37" s="3">
        <v>1988</v>
      </c>
      <c r="B37" s="3" t="s">
        <v>166</v>
      </c>
      <c r="C37" s="3" t="s">
        <v>4869</v>
      </c>
      <c r="D37" s="3" t="s">
        <v>4870</v>
      </c>
      <c r="E37" s="3">
        <v>8</v>
      </c>
      <c r="F37" s="3">
        <v>4</v>
      </c>
      <c r="I37" s="3">
        <v>10</v>
      </c>
      <c r="J37" s="62">
        <f t="shared" si="0"/>
        <v>40</v>
      </c>
      <c r="K37" s="62">
        <f t="shared" si="1"/>
        <v>10</v>
      </c>
      <c r="L37" s="63">
        <v>40</v>
      </c>
    </row>
    <row r="38" customHeight="1" spans="1:12">
      <c r="A38" s="3">
        <v>1987</v>
      </c>
      <c r="B38" s="3" t="s">
        <v>131</v>
      </c>
      <c r="C38" s="3" t="s">
        <v>4869</v>
      </c>
      <c r="E38" s="3">
        <v>9</v>
      </c>
      <c r="F38" s="3">
        <v>20</v>
      </c>
      <c r="H38" s="3" t="s">
        <v>5575</v>
      </c>
      <c r="I38" s="3">
        <v>35</v>
      </c>
      <c r="J38" s="62">
        <f t="shared" si="0"/>
        <v>700</v>
      </c>
      <c r="K38" s="62">
        <f t="shared" si="1"/>
        <v>40</v>
      </c>
      <c r="L38" s="63">
        <v>800</v>
      </c>
    </row>
    <row r="39" customHeight="1" spans="1:12">
      <c r="A39" s="3">
        <v>1987</v>
      </c>
      <c r="B39" s="3" t="s">
        <v>1532</v>
      </c>
      <c r="C39" s="3" t="s">
        <v>4869</v>
      </c>
      <c r="E39" s="3">
        <v>9</v>
      </c>
      <c r="F39" s="3">
        <v>4</v>
      </c>
      <c r="H39" s="3" t="s">
        <v>5575</v>
      </c>
      <c r="I39" s="3">
        <v>50</v>
      </c>
      <c r="J39" s="62">
        <f t="shared" si="0"/>
        <v>200</v>
      </c>
      <c r="K39" s="62">
        <f t="shared" si="1"/>
        <v>20</v>
      </c>
      <c r="L39" s="63">
        <v>80</v>
      </c>
    </row>
    <row r="40" customHeight="1" spans="1:12">
      <c r="A40" s="3">
        <v>1987</v>
      </c>
      <c r="B40" s="3" t="s">
        <v>1532</v>
      </c>
      <c r="C40" s="3" t="s">
        <v>4869</v>
      </c>
      <c r="E40" s="3">
        <v>8</v>
      </c>
      <c r="F40" s="3">
        <v>3</v>
      </c>
      <c r="H40" s="3" t="s">
        <v>5575</v>
      </c>
      <c r="I40" s="3">
        <v>15</v>
      </c>
      <c r="J40" s="62">
        <f t="shared" si="0"/>
        <v>45</v>
      </c>
      <c r="K40" s="62">
        <f t="shared" si="1"/>
        <v>10</v>
      </c>
      <c r="L40" s="63">
        <v>30</v>
      </c>
    </row>
    <row r="41" customHeight="1" spans="1:12">
      <c r="A41" s="3">
        <v>1989</v>
      </c>
      <c r="B41" s="3" t="s">
        <v>183</v>
      </c>
      <c r="C41" s="3" t="s">
        <v>4869</v>
      </c>
      <c r="D41" s="3" t="s">
        <v>2647</v>
      </c>
      <c r="E41" s="3">
        <v>9</v>
      </c>
      <c r="F41" s="3">
        <v>1</v>
      </c>
      <c r="I41" s="3">
        <v>50</v>
      </c>
      <c r="J41" s="62">
        <f t="shared" si="0"/>
        <v>50</v>
      </c>
      <c r="K41" s="62">
        <f t="shared" si="1"/>
        <v>40</v>
      </c>
      <c r="L41" s="63">
        <v>40</v>
      </c>
    </row>
    <row r="42" customHeight="1" spans="1:12">
      <c r="A42" s="3">
        <v>1990</v>
      </c>
      <c r="B42" s="3" t="s">
        <v>4871</v>
      </c>
      <c r="C42" s="3" t="s">
        <v>4869</v>
      </c>
      <c r="E42" s="3">
        <v>9</v>
      </c>
      <c r="F42" s="3">
        <v>28</v>
      </c>
      <c r="I42" s="3">
        <v>50</v>
      </c>
      <c r="J42" s="62">
        <f t="shared" si="0"/>
        <v>1400</v>
      </c>
      <c r="K42" s="62">
        <f t="shared" si="1"/>
        <v>50</v>
      </c>
      <c r="L42" s="63">
        <v>1400</v>
      </c>
    </row>
    <row r="43" customHeight="1" spans="1:12">
      <c r="A43" s="3">
        <v>1987</v>
      </c>
      <c r="B43" s="3" t="s">
        <v>166</v>
      </c>
      <c r="C43" s="3" t="s">
        <v>4869</v>
      </c>
      <c r="E43" s="3">
        <v>9</v>
      </c>
      <c r="F43" s="3">
        <v>2</v>
      </c>
      <c r="I43" s="3">
        <v>30</v>
      </c>
      <c r="J43" s="62">
        <f t="shared" si="0"/>
        <v>60</v>
      </c>
      <c r="K43" s="62">
        <f t="shared" si="1"/>
        <v>30</v>
      </c>
      <c r="L43" s="63">
        <v>60</v>
      </c>
    </row>
    <row r="44" customHeight="1" spans="1:12">
      <c r="A44" s="3">
        <v>2012</v>
      </c>
      <c r="B44" s="3" t="s">
        <v>4862</v>
      </c>
      <c r="C44" s="3" t="s">
        <v>4872</v>
      </c>
      <c r="E44" s="3">
        <v>10</v>
      </c>
      <c r="F44" s="3">
        <v>1</v>
      </c>
      <c r="I44" s="3">
        <v>10</v>
      </c>
      <c r="J44" s="62">
        <f t="shared" si="0"/>
        <v>10</v>
      </c>
      <c r="K44" s="62">
        <f t="shared" si="1"/>
        <v>10</v>
      </c>
      <c r="L44" s="63">
        <v>10</v>
      </c>
    </row>
    <row r="45" customHeight="1" spans="1:12">
      <c r="A45" s="3">
        <v>1991</v>
      </c>
      <c r="B45" s="3" t="s">
        <v>239</v>
      </c>
      <c r="C45" s="3" t="s">
        <v>949</v>
      </c>
      <c r="E45" s="3">
        <v>8</v>
      </c>
      <c r="F45" s="3">
        <v>2</v>
      </c>
      <c r="I45" s="3">
        <v>10</v>
      </c>
      <c r="J45" s="62">
        <f t="shared" si="0"/>
        <v>20</v>
      </c>
      <c r="K45" s="62">
        <f t="shared" si="1"/>
        <v>10</v>
      </c>
      <c r="L45" s="63">
        <v>20</v>
      </c>
    </row>
    <row r="46" customHeight="1" spans="1:12">
      <c r="A46" s="3">
        <v>1992</v>
      </c>
      <c r="B46" s="3" t="s">
        <v>166</v>
      </c>
      <c r="C46" s="3" t="s">
        <v>949</v>
      </c>
      <c r="E46" s="3">
        <v>7</v>
      </c>
      <c r="F46" s="3">
        <v>1</v>
      </c>
      <c r="I46" s="3">
        <v>15</v>
      </c>
      <c r="J46" s="62">
        <f t="shared" si="0"/>
        <v>15</v>
      </c>
      <c r="K46" s="62">
        <f t="shared" si="1"/>
        <v>10</v>
      </c>
      <c r="L46" s="63">
        <v>10</v>
      </c>
    </row>
    <row r="47" customHeight="1" spans="1:12">
      <c r="A47" s="3">
        <v>1988</v>
      </c>
      <c r="B47" s="3" t="s">
        <v>1967</v>
      </c>
      <c r="C47" s="3" t="s">
        <v>4644</v>
      </c>
      <c r="E47" s="3">
        <v>8</v>
      </c>
      <c r="F47" s="3">
        <v>3</v>
      </c>
      <c r="I47" s="3">
        <v>40</v>
      </c>
      <c r="J47" s="62">
        <f t="shared" si="0"/>
        <v>120</v>
      </c>
      <c r="K47" s="62">
        <f t="shared" si="1"/>
        <v>30</v>
      </c>
      <c r="L47" s="63">
        <v>90</v>
      </c>
    </row>
    <row r="48" customHeight="1" spans="1:12">
      <c r="A48" s="3">
        <v>1990</v>
      </c>
      <c r="B48" s="3" t="s">
        <v>4873</v>
      </c>
      <c r="C48" s="3" t="s">
        <v>4644</v>
      </c>
      <c r="E48" s="3">
        <v>9</v>
      </c>
      <c r="F48" s="3">
        <v>1</v>
      </c>
      <c r="I48" s="3">
        <v>20</v>
      </c>
      <c r="J48" s="62">
        <f t="shared" si="0"/>
        <v>20</v>
      </c>
      <c r="K48" s="62">
        <f t="shared" si="1"/>
        <v>20</v>
      </c>
      <c r="L48" s="63">
        <v>20</v>
      </c>
    </row>
    <row r="49" customHeight="1" spans="1:12">
      <c r="A49" s="3">
        <v>2011</v>
      </c>
      <c r="B49" s="3" t="s">
        <v>3461</v>
      </c>
      <c r="C49" s="3" t="s">
        <v>1341</v>
      </c>
      <c r="E49" s="3">
        <v>9</v>
      </c>
      <c r="F49" s="3">
        <v>1</v>
      </c>
      <c r="H49" s="3" t="s">
        <v>5301</v>
      </c>
      <c r="I49" s="3">
        <v>30</v>
      </c>
      <c r="J49" s="62">
        <f t="shared" si="0"/>
        <v>30</v>
      </c>
      <c r="K49" s="62">
        <f t="shared" si="1"/>
        <v>30</v>
      </c>
      <c r="L49" s="63">
        <v>30</v>
      </c>
    </row>
    <row r="50" customHeight="1" spans="1:12">
      <c r="A50" s="3">
        <v>1991</v>
      </c>
      <c r="B50" s="3" t="s">
        <v>2118</v>
      </c>
      <c r="C50" s="3" t="s">
        <v>4874</v>
      </c>
      <c r="D50" s="3">
        <v>337</v>
      </c>
      <c r="E50" s="3">
        <v>10</v>
      </c>
      <c r="F50" s="3">
        <v>1</v>
      </c>
      <c r="I50" s="3">
        <v>70</v>
      </c>
      <c r="J50" s="62">
        <f t="shared" si="0"/>
        <v>70</v>
      </c>
      <c r="K50" s="62">
        <f t="shared" si="1"/>
        <v>50</v>
      </c>
      <c r="L50" s="63">
        <v>50</v>
      </c>
    </row>
    <row r="51" customHeight="1" spans="1:12">
      <c r="A51" s="3">
        <v>2015</v>
      </c>
      <c r="B51" s="3" t="s">
        <v>4875</v>
      </c>
      <c r="C51" s="3" t="s">
        <v>4876</v>
      </c>
      <c r="D51" s="3" t="s">
        <v>3711</v>
      </c>
      <c r="E51" s="3">
        <v>9</v>
      </c>
      <c r="F51" s="3">
        <v>1</v>
      </c>
      <c r="I51" s="3">
        <v>10</v>
      </c>
      <c r="J51" s="62">
        <f t="shared" si="0"/>
        <v>10</v>
      </c>
      <c r="K51" s="62">
        <f t="shared" si="1"/>
        <v>10</v>
      </c>
      <c r="L51" s="63">
        <v>10</v>
      </c>
    </row>
    <row r="52" customHeight="1" spans="1:12">
      <c r="A52" s="3">
        <v>1988</v>
      </c>
      <c r="B52" s="3" t="s">
        <v>1072</v>
      </c>
      <c r="C52" s="3" t="s">
        <v>1857</v>
      </c>
      <c r="E52" s="3">
        <v>8</v>
      </c>
      <c r="F52" s="3">
        <v>4</v>
      </c>
      <c r="I52" s="3">
        <v>20</v>
      </c>
      <c r="J52" s="62">
        <f t="shared" si="0"/>
        <v>80</v>
      </c>
      <c r="K52" s="62">
        <f t="shared" si="1"/>
        <v>20</v>
      </c>
      <c r="L52" s="63">
        <v>80</v>
      </c>
    </row>
    <row r="53" customHeight="1" spans="1:12">
      <c r="A53" s="3">
        <v>1988</v>
      </c>
      <c r="B53" s="3" t="s">
        <v>1072</v>
      </c>
      <c r="C53" s="3" t="s">
        <v>1857</v>
      </c>
      <c r="D53" s="3" t="s">
        <v>1920</v>
      </c>
      <c r="E53" s="3">
        <v>8</v>
      </c>
      <c r="F53" s="3">
        <v>3</v>
      </c>
      <c r="I53" s="3">
        <v>15</v>
      </c>
      <c r="J53" s="62">
        <f t="shared" si="0"/>
        <v>45</v>
      </c>
      <c r="K53" s="62">
        <f t="shared" si="1"/>
        <v>25</v>
      </c>
      <c r="L53" s="63">
        <v>75</v>
      </c>
    </row>
    <row r="54" customHeight="1" spans="1:12">
      <c r="A54" s="3">
        <v>1988</v>
      </c>
      <c r="B54" s="3" t="s">
        <v>1072</v>
      </c>
      <c r="C54" s="3" t="s">
        <v>1857</v>
      </c>
      <c r="D54" s="3" t="s">
        <v>1920</v>
      </c>
      <c r="E54" s="3" t="s">
        <v>147</v>
      </c>
      <c r="F54" s="3">
        <v>1</v>
      </c>
      <c r="I54" s="3">
        <v>15</v>
      </c>
      <c r="J54" s="62">
        <f t="shared" si="0"/>
        <v>15</v>
      </c>
      <c r="K54" s="62">
        <f t="shared" si="1"/>
        <v>25</v>
      </c>
      <c r="L54" s="63">
        <v>25</v>
      </c>
    </row>
    <row r="55" customHeight="1" spans="1:12">
      <c r="A55" s="3">
        <v>1987</v>
      </c>
      <c r="B55" s="3" t="s">
        <v>1072</v>
      </c>
      <c r="C55" s="3" t="s">
        <v>1857</v>
      </c>
      <c r="E55" s="3">
        <v>7</v>
      </c>
      <c r="F55" s="3">
        <v>1</v>
      </c>
      <c r="I55" s="3">
        <v>15</v>
      </c>
      <c r="J55" s="62">
        <f t="shared" si="0"/>
        <v>15</v>
      </c>
      <c r="K55" s="62">
        <f t="shared" si="1"/>
        <v>20</v>
      </c>
      <c r="L55" s="63">
        <v>20</v>
      </c>
    </row>
    <row r="56" customHeight="1" spans="1:12">
      <c r="A56" s="3">
        <v>1988</v>
      </c>
      <c r="B56" s="3" t="s">
        <v>2236</v>
      </c>
      <c r="C56" s="3" t="s">
        <v>1857</v>
      </c>
      <c r="D56" s="3" t="s">
        <v>1920</v>
      </c>
      <c r="E56" s="3">
        <v>9</v>
      </c>
      <c r="F56" s="3">
        <v>2</v>
      </c>
      <c r="I56" s="3">
        <v>30</v>
      </c>
      <c r="J56" s="62">
        <f t="shared" si="0"/>
        <v>60</v>
      </c>
      <c r="K56" s="62">
        <f t="shared" si="1"/>
        <v>30</v>
      </c>
      <c r="L56" s="63">
        <v>60</v>
      </c>
    </row>
    <row r="57" customHeight="1" spans="1:12">
      <c r="A57" s="3">
        <v>1987</v>
      </c>
      <c r="B57" s="3" t="s">
        <v>2236</v>
      </c>
      <c r="C57" s="3" t="s">
        <v>1857</v>
      </c>
      <c r="D57" s="3" t="s">
        <v>2065</v>
      </c>
      <c r="E57" s="3">
        <v>8</v>
      </c>
      <c r="F57" s="3">
        <v>6</v>
      </c>
      <c r="I57" s="3">
        <v>30</v>
      </c>
      <c r="J57" s="62">
        <f t="shared" si="0"/>
        <v>180</v>
      </c>
      <c r="K57" s="62">
        <f t="shared" si="1"/>
        <v>35</v>
      </c>
      <c r="L57" s="63">
        <v>210</v>
      </c>
    </row>
    <row r="58" customHeight="1" spans="1:12">
      <c r="A58" s="3">
        <v>1987</v>
      </c>
      <c r="B58" s="3" t="s">
        <v>2236</v>
      </c>
      <c r="C58" s="3" t="s">
        <v>1857</v>
      </c>
      <c r="E58" s="3">
        <v>8</v>
      </c>
      <c r="F58" s="3">
        <v>1</v>
      </c>
      <c r="I58" s="3">
        <v>40</v>
      </c>
      <c r="J58" s="62">
        <f t="shared" si="0"/>
        <v>40</v>
      </c>
      <c r="K58" s="62">
        <f t="shared" si="1"/>
        <v>30</v>
      </c>
      <c r="L58" s="63">
        <v>30</v>
      </c>
    </row>
    <row r="59" customHeight="1" spans="1:12">
      <c r="A59" s="3">
        <v>1987</v>
      </c>
      <c r="B59" s="3" t="s">
        <v>1072</v>
      </c>
      <c r="C59" s="3" t="s">
        <v>1857</v>
      </c>
      <c r="E59" s="3" t="s">
        <v>1912</v>
      </c>
      <c r="F59" s="3">
        <v>1</v>
      </c>
      <c r="I59" s="3">
        <v>20</v>
      </c>
      <c r="J59" s="62">
        <f t="shared" si="0"/>
        <v>20</v>
      </c>
      <c r="K59" s="62">
        <f t="shared" si="1"/>
        <v>25</v>
      </c>
      <c r="L59" s="63">
        <v>25</v>
      </c>
    </row>
    <row r="60" customHeight="1" spans="1:12">
      <c r="A60" s="3">
        <v>1988</v>
      </c>
      <c r="B60" s="3" t="s">
        <v>1072</v>
      </c>
      <c r="C60" s="3" t="s">
        <v>4877</v>
      </c>
      <c r="E60" s="3">
        <v>8</v>
      </c>
      <c r="F60" s="3">
        <v>1</v>
      </c>
      <c r="I60" s="3">
        <v>20</v>
      </c>
      <c r="J60" s="62">
        <f t="shared" si="0"/>
        <v>20</v>
      </c>
      <c r="K60" s="62">
        <f t="shared" si="1"/>
        <v>20</v>
      </c>
      <c r="L60" s="63">
        <v>20</v>
      </c>
    </row>
    <row r="61" customHeight="1" spans="1:12">
      <c r="A61" s="3">
        <v>1990</v>
      </c>
      <c r="B61" s="3" t="s">
        <v>1072</v>
      </c>
      <c r="C61" s="3" t="s">
        <v>4877</v>
      </c>
      <c r="E61" s="3">
        <v>8</v>
      </c>
      <c r="F61" s="3">
        <v>2</v>
      </c>
      <c r="I61" s="3">
        <v>10</v>
      </c>
      <c r="J61" s="62">
        <f t="shared" si="0"/>
        <v>20</v>
      </c>
      <c r="K61" s="62">
        <f t="shared" si="1"/>
        <v>15</v>
      </c>
      <c r="L61" s="63">
        <v>30</v>
      </c>
    </row>
    <row r="62" customHeight="1" spans="1:12">
      <c r="A62" s="3">
        <v>1988</v>
      </c>
      <c r="B62" s="3" t="s">
        <v>1072</v>
      </c>
      <c r="C62" s="3" t="s">
        <v>4878</v>
      </c>
      <c r="E62" s="3">
        <v>7</v>
      </c>
      <c r="F62" s="3">
        <v>1</v>
      </c>
      <c r="I62" s="3">
        <v>15</v>
      </c>
      <c r="J62" s="62">
        <f t="shared" si="0"/>
        <v>15</v>
      </c>
      <c r="K62" s="62">
        <f t="shared" si="1"/>
        <v>15</v>
      </c>
      <c r="L62" s="63">
        <v>15</v>
      </c>
    </row>
    <row r="63" customHeight="1" spans="1:12">
      <c r="A63" s="3">
        <v>1992</v>
      </c>
      <c r="B63" s="3" t="s">
        <v>4879</v>
      </c>
      <c r="C63" s="3" t="s">
        <v>4880</v>
      </c>
      <c r="E63" s="3">
        <v>10</v>
      </c>
      <c r="F63" s="3">
        <v>3</v>
      </c>
      <c r="I63" s="3">
        <v>50</v>
      </c>
      <c r="J63" s="62">
        <f t="shared" si="0"/>
        <v>150</v>
      </c>
      <c r="K63" s="62">
        <f t="shared" si="1"/>
        <v>50</v>
      </c>
      <c r="L63" s="63">
        <v>150</v>
      </c>
    </row>
    <row r="64" customHeight="1" spans="1:12">
      <c r="A64" s="3">
        <v>2011</v>
      </c>
      <c r="B64" s="3" t="s">
        <v>4875</v>
      </c>
      <c r="C64" s="3" t="s">
        <v>1346</v>
      </c>
      <c r="D64" s="3" t="s">
        <v>4881</v>
      </c>
      <c r="E64" s="3">
        <v>9</v>
      </c>
      <c r="F64" s="3">
        <v>1</v>
      </c>
      <c r="I64" s="3">
        <v>30</v>
      </c>
      <c r="J64" s="62">
        <f t="shared" si="0"/>
        <v>30</v>
      </c>
      <c r="K64" s="62">
        <f t="shared" si="1"/>
        <v>30</v>
      </c>
      <c r="L64" s="63">
        <v>30</v>
      </c>
    </row>
    <row r="65" customHeight="1" spans="1:12">
      <c r="A65" s="3">
        <v>2010</v>
      </c>
      <c r="B65" s="3" t="s">
        <v>4882</v>
      </c>
      <c r="C65" s="3" t="s">
        <v>1346</v>
      </c>
      <c r="D65" s="3" t="s">
        <v>4883</v>
      </c>
      <c r="E65" s="3">
        <v>9</v>
      </c>
      <c r="F65" s="3">
        <v>1</v>
      </c>
      <c r="I65" s="3">
        <v>30</v>
      </c>
      <c r="J65" s="62">
        <f t="shared" si="0"/>
        <v>30</v>
      </c>
      <c r="K65" s="62">
        <f t="shared" si="1"/>
        <v>30</v>
      </c>
      <c r="L65" s="63">
        <v>30</v>
      </c>
    </row>
    <row r="66" customHeight="1" spans="1:12">
      <c r="A66" s="3">
        <v>1988</v>
      </c>
      <c r="B66" s="3" t="s">
        <v>2236</v>
      </c>
      <c r="C66" s="3" t="s">
        <v>4884</v>
      </c>
      <c r="E66" s="3">
        <v>8</v>
      </c>
      <c r="F66" s="3">
        <v>1</v>
      </c>
      <c r="I66" s="3">
        <v>10</v>
      </c>
      <c r="J66" s="62">
        <f t="shared" si="0"/>
        <v>10</v>
      </c>
      <c r="K66" s="62">
        <f t="shared" si="1"/>
        <v>10</v>
      </c>
      <c r="L66" s="63">
        <v>10</v>
      </c>
    </row>
    <row r="67" customHeight="1" spans="1:12">
      <c r="A67" s="3">
        <v>1988</v>
      </c>
      <c r="B67" s="3" t="s">
        <v>1072</v>
      </c>
      <c r="C67" s="3" t="s">
        <v>4884</v>
      </c>
      <c r="E67" s="3">
        <v>8</v>
      </c>
      <c r="F67" s="3">
        <v>2</v>
      </c>
      <c r="I67" s="3">
        <v>10</v>
      </c>
      <c r="J67" s="62">
        <f t="shared" si="0"/>
        <v>20</v>
      </c>
      <c r="K67" s="62">
        <f t="shared" si="1"/>
        <v>10</v>
      </c>
      <c r="L67" s="63">
        <v>20</v>
      </c>
    </row>
    <row r="68" customHeight="1" spans="1:12">
      <c r="A68" s="3">
        <v>1987</v>
      </c>
      <c r="B68" s="3" t="s">
        <v>2236</v>
      </c>
      <c r="C68" s="3" t="s">
        <v>2179</v>
      </c>
      <c r="D68" s="3" t="s">
        <v>2065</v>
      </c>
      <c r="E68" s="3">
        <v>8</v>
      </c>
      <c r="F68" s="3">
        <v>1</v>
      </c>
      <c r="I68" s="3">
        <v>25</v>
      </c>
      <c r="J68" s="62">
        <f t="shared" si="0"/>
        <v>25</v>
      </c>
      <c r="K68" s="62">
        <f t="shared" si="1"/>
        <v>20</v>
      </c>
      <c r="L68" s="63">
        <v>20</v>
      </c>
    </row>
    <row r="69" customHeight="1" spans="1:12">
      <c r="A69" s="3">
        <v>1987</v>
      </c>
      <c r="B69" s="3" t="s">
        <v>2236</v>
      </c>
      <c r="C69" s="3" t="s">
        <v>2179</v>
      </c>
      <c r="D69" s="3" t="s">
        <v>2065</v>
      </c>
      <c r="E69" s="3">
        <v>7</v>
      </c>
      <c r="F69" s="3">
        <v>1</v>
      </c>
      <c r="I69" s="3">
        <v>10</v>
      </c>
      <c r="J69" s="62">
        <f t="shared" si="0"/>
        <v>10</v>
      </c>
      <c r="K69" s="62">
        <f t="shared" si="1"/>
        <v>10</v>
      </c>
      <c r="L69" s="63">
        <v>10</v>
      </c>
    </row>
    <row r="70" customHeight="1" spans="1:12">
      <c r="A70" s="3">
        <v>1988</v>
      </c>
      <c r="B70" s="3" t="s">
        <v>1072</v>
      </c>
      <c r="C70" s="3" t="s">
        <v>1875</v>
      </c>
      <c r="E70" s="3">
        <v>8</v>
      </c>
      <c r="F70" s="3">
        <v>3</v>
      </c>
      <c r="I70" s="3">
        <v>10</v>
      </c>
      <c r="J70" s="62">
        <f t="shared" si="0"/>
        <v>30</v>
      </c>
      <c r="K70" s="62">
        <f t="shared" si="1"/>
        <v>10</v>
      </c>
      <c r="L70" s="63">
        <v>30</v>
      </c>
    </row>
    <row r="71" customHeight="1" spans="1:12">
      <c r="A71" s="3">
        <v>1987</v>
      </c>
      <c r="B71" s="3" t="s">
        <v>2236</v>
      </c>
      <c r="C71" s="3" t="s">
        <v>1875</v>
      </c>
      <c r="E71" s="3">
        <v>8</v>
      </c>
      <c r="F71" s="3">
        <v>1</v>
      </c>
      <c r="I71" s="3">
        <v>20</v>
      </c>
      <c r="J71" s="62">
        <f t="shared" si="0"/>
        <v>20</v>
      </c>
      <c r="K71" s="62">
        <f t="shared" si="1"/>
        <v>20</v>
      </c>
      <c r="L71" s="63">
        <v>20</v>
      </c>
    </row>
    <row r="72" customHeight="1" spans="1:12">
      <c r="A72" s="3">
        <v>1988</v>
      </c>
      <c r="B72" s="3" t="s">
        <v>2236</v>
      </c>
      <c r="C72" s="3" t="s">
        <v>1875</v>
      </c>
      <c r="D72" s="3" t="s">
        <v>776</v>
      </c>
      <c r="E72" s="3">
        <v>8</v>
      </c>
      <c r="F72" s="3">
        <v>2</v>
      </c>
      <c r="I72" s="3">
        <v>50</v>
      </c>
      <c r="J72" s="62">
        <f t="shared" si="0"/>
        <v>100</v>
      </c>
      <c r="K72" s="62">
        <f t="shared" si="1"/>
        <v>20</v>
      </c>
      <c r="L72" s="63">
        <v>40</v>
      </c>
    </row>
    <row r="73" customHeight="1" spans="1:12">
      <c r="A73" s="3">
        <v>1987</v>
      </c>
      <c r="B73" s="3" t="s">
        <v>2236</v>
      </c>
      <c r="C73" s="3" t="s">
        <v>1875</v>
      </c>
      <c r="E73" s="3">
        <v>8</v>
      </c>
      <c r="F73" s="3">
        <v>2</v>
      </c>
      <c r="I73" s="3">
        <v>20</v>
      </c>
      <c r="J73" s="62">
        <f t="shared" si="0"/>
        <v>40</v>
      </c>
      <c r="K73" s="62">
        <f t="shared" si="1"/>
        <v>20</v>
      </c>
      <c r="L73" s="63">
        <v>40</v>
      </c>
    </row>
    <row r="74" customHeight="1" spans="1:12">
      <c r="A74" s="3">
        <v>2015</v>
      </c>
      <c r="B74" s="3" t="s">
        <v>4885</v>
      </c>
      <c r="C74" s="3" t="s">
        <v>4603</v>
      </c>
      <c r="E74" s="3">
        <v>9</v>
      </c>
      <c r="F74" s="3">
        <v>17</v>
      </c>
      <c r="I74" s="3">
        <v>115</v>
      </c>
      <c r="J74" s="62">
        <f t="shared" si="0"/>
        <v>1955</v>
      </c>
      <c r="K74" s="62">
        <f t="shared" si="1"/>
        <v>80</v>
      </c>
      <c r="L74" s="63">
        <v>1360</v>
      </c>
    </row>
    <row r="75" customHeight="1" spans="1:12">
      <c r="A75" s="3">
        <v>1990</v>
      </c>
      <c r="B75" s="3" t="s">
        <v>4886</v>
      </c>
      <c r="C75" s="3" t="s">
        <v>4887</v>
      </c>
      <c r="E75" s="3">
        <v>8</v>
      </c>
      <c r="F75" s="3">
        <v>3</v>
      </c>
      <c r="H75" s="3" t="s">
        <v>5575</v>
      </c>
      <c r="I75" s="3">
        <v>15</v>
      </c>
      <c r="J75" s="62">
        <f t="shared" si="0"/>
        <v>45</v>
      </c>
      <c r="K75" s="62">
        <f t="shared" si="1"/>
        <v>15</v>
      </c>
      <c r="L75" s="63">
        <v>45</v>
      </c>
    </row>
    <row r="76" customHeight="1" spans="1:12">
      <c r="A76" s="3">
        <v>1990</v>
      </c>
      <c r="B76" s="3" t="s">
        <v>4886</v>
      </c>
      <c r="C76" s="3" t="s">
        <v>4887</v>
      </c>
      <c r="E76" s="3">
        <v>7</v>
      </c>
      <c r="F76" s="3">
        <v>1</v>
      </c>
      <c r="H76" s="3" t="s">
        <v>5575</v>
      </c>
      <c r="I76" s="3">
        <v>10</v>
      </c>
      <c r="J76" s="62">
        <f t="shared" si="0"/>
        <v>10</v>
      </c>
      <c r="K76" s="62">
        <f t="shared" si="1"/>
        <v>10</v>
      </c>
      <c r="L76" s="63">
        <v>10</v>
      </c>
    </row>
    <row r="77" customHeight="1" spans="1:12">
      <c r="A77" s="3">
        <v>1982</v>
      </c>
      <c r="B77" s="3" t="s">
        <v>166</v>
      </c>
      <c r="C77" s="3" t="s">
        <v>4888</v>
      </c>
      <c r="E77" s="3">
        <v>9</v>
      </c>
      <c r="F77" s="3">
        <v>1</v>
      </c>
      <c r="I77" s="3">
        <v>10</v>
      </c>
      <c r="J77" s="62">
        <f t="shared" si="0"/>
        <v>10</v>
      </c>
      <c r="K77" s="62">
        <f t="shared" si="1"/>
        <v>20</v>
      </c>
      <c r="L77" s="63">
        <v>20</v>
      </c>
    </row>
    <row r="78" customHeight="1" spans="1:12">
      <c r="A78" s="3">
        <v>1982</v>
      </c>
      <c r="B78" s="3" t="s">
        <v>166</v>
      </c>
      <c r="C78" s="3" t="s">
        <v>3398</v>
      </c>
      <c r="E78" s="3">
        <v>8</v>
      </c>
      <c r="F78" s="3">
        <v>4</v>
      </c>
      <c r="I78" s="3">
        <v>10</v>
      </c>
      <c r="J78" s="62">
        <f t="shared" si="0"/>
        <v>40</v>
      </c>
      <c r="K78" s="62">
        <f t="shared" si="1"/>
        <v>7.5</v>
      </c>
      <c r="L78" s="63">
        <v>30</v>
      </c>
    </row>
    <row r="79" customHeight="1" spans="1:12">
      <c r="A79" s="3">
        <v>1984</v>
      </c>
      <c r="B79" s="3" t="s">
        <v>166</v>
      </c>
      <c r="C79" s="3" t="s">
        <v>189</v>
      </c>
      <c r="D79" s="3" t="s">
        <v>4889</v>
      </c>
      <c r="E79" s="3">
        <v>7</v>
      </c>
      <c r="F79" s="3">
        <v>1</v>
      </c>
      <c r="G79" s="3" t="s">
        <v>5576</v>
      </c>
      <c r="I79" s="3">
        <v>10</v>
      </c>
      <c r="J79" s="62">
        <f t="shared" si="0"/>
        <v>10</v>
      </c>
      <c r="K79" s="62">
        <f t="shared" si="1"/>
        <v>10</v>
      </c>
      <c r="L79" s="63">
        <v>10</v>
      </c>
    </row>
    <row r="80" customHeight="1" spans="1:12">
      <c r="A80" s="3">
        <v>1988</v>
      </c>
      <c r="B80" s="3" t="s">
        <v>1967</v>
      </c>
      <c r="C80" s="3" t="s">
        <v>189</v>
      </c>
      <c r="E80" s="3">
        <v>10</v>
      </c>
      <c r="F80" s="3">
        <v>4</v>
      </c>
      <c r="I80" s="3">
        <v>45</v>
      </c>
      <c r="J80" s="62">
        <f t="shared" si="0"/>
        <v>180</v>
      </c>
      <c r="K80" s="62">
        <f t="shared" si="1"/>
        <v>80</v>
      </c>
      <c r="L80" s="63">
        <v>320</v>
      </c>
    </row>
    <row r="81" customHeight="1" spans="1:12">
      <c r="A81" s="3">
        <v>1985</v>
      </c>
      <c r="B81" s="3" t="s">
        <v>166</v>
      </c>
      <c r="C81" s="3" t="s">
        <v>189</v>
      </c>
      <c r="E81" s="3">
        <v>8</v>
      </c>
      <c r="F81" s="3">
        <v>2</v>
      </c>
      <c r="I81" s="3">
        <v>25</v>
      </c>
      <c r="J81" s="62">
        <f t="shared" si="0"/>
        <v>50</v>
      </c>
      <c r="K81" s="62">
        <f t="shared" si="1"/>
        <v>25</v>
      </c>
      <c r="L81" s="63">
        <v>50</v>
      </c>
    </row>
    <row r="82" customHeight="1" spans="1:12">
      <c r="A82" s="3">
        <v>1984</v>
      </c>
      <c r="B82" s="3" t="s">
        <v>1967</v>
      </c>
      <c r="C82" s="3" t="s">
        <v>189</v>
      </c>
      <c r="E82" s="3">
        <v>8</v>
      </c>
      <c r="F82" s="3">
        <v>6</v>
      </c>
      <c r="H82" s="3" t="s">
        <v>5574</v>
      </c>
      <c r="I82" s="3">
        <v>125</v>
      </c>
      <c r="J82" s="62">
        <f t="shared" si="0"/>
        <v>750</v>
      </c>
      <c r="K82" s="62">
        <f t="shared" si="1"/>
        <v>120</v>
      </c>
      <c r="L82" s="63">
        <v>720</v>
      </c>
    </row>
    <row r="83" customHeight="1" spans="1:12">
      <c r="A83" s="3">
        <v>1988</v>
      </c>
      <c r="B83" s="3" t="s">
        <v>166</v>
      </c>
      <c r="C83" s="3" t="s">
        <v>189</v>
      </c>
      <c r="E83" s="3">
        <v>9</v>
      </c>
      <c r="F83" s="3">
        <v>12</v>
      </c>
      <c r="I83" s="3">
        <v>20</v>
      </c>
      <c r="J83" s="62">
        <f t="shared" si="0"/>
        <v>240</v>
      </c>
      <c r="K83" s="62">
        <f t="shared" si="1"/>
        <v>20</v>
      </c>
      <c r="L83" s="63">
        <v>240</v>
      </c>
    </row>
    <row r="84" customHeight="1" spans="1:12">
      <c r="A84" s="3">
        <v>1988</v>
      </c>
      <c r="B84" s="3" t="s">
        <v>166</v>
      </c>
      <c r="C84" s="3" t="s">
        <v>189</v>
      </c>
      <c r="E84" s="3">
        <v>8</v>
      </c>
      <c r="F84" s="3">
        <v>6</v>
      </c>
      <c r="I84" s="3">
        <v>15</v>
      </c>
      <c r="J84" s="62">
        <f t="shared" si="0"/>
        <v>90</v>
      </c>
      <c r="K84" s="62">
        <f t="shared" si="1"/>
        <v>10</v>
      </c>
      <c r="L84" s="63">
        <v>60</v>
      </c>
    </row>
    <row r="85" customHeight="1" spans="1:12">
      <c r="A85" s="3">
        <v>1984</v>
      </c>
      <c r="B85" s="3" t="s">
        <v>1967</v>
      </c>
      <c r="C85" s="3" t="s">
        <v>1372</v>
      </c>
      <c r="E85" s="3">
        <v>9</v>
      </c>
      <c r="F85" s="3">
        <v>1</v>
      </c>
      <c r="H85" s="3" t="s">
        <v>5301</v>
      </c>
      <c r="I85" s="3">
        <v>35</v>
      </c>
      <c r="J85" s="62">
        <f t="shared" si="0"/>
        <v>35</v>
      </c>
      <c r="K85" s="62">
        <f t="shared" si="1"/>
        <v>35</v>
      </c>
      <c r="L85" s="63">
        <v>35</v>
      </c>
    </row>
    <row r="86" customHeight="1" spans="1:12">
      <c r="A86" s="3">
        <v>1978</v>
      </c>
      <c r="B86" s="3" t="s">
        <v>4862</v>
      </c>
      <c r="C86" s="3" t="s">
        <v>4890</v>
      </c>
      <c r="E86" s="3">
        <v>7</v>
      </c>
      <c r="F86" s="3">
        <v>1</v>
      </c>
      <c r="I86" s="3">
        <v>10</v>
      </c>
      <c r="J86" s="62">
        <f t="shared" si="0"/>
        <v>10</v>
      </c>
      <c r="K86" s="62">
        <f t="shared" si="1"/>
        <v>10</v>
      </c>
      <c r="L86" s="63">
        <v>10</v>
      </c>
    </row>
    <row r="87" customHeight="1" spans="1:12">
      <c r="A87" s="3">
        <v>1987</v>
      </c>
      <c r="B87" s="3" t="s">
        <v>131</v>
      </c>
      <c r="C87" s="3" t="s">
        <v>1492</v>
      </c>
      <c r="E87" s="3">
        <v>10</v>
      </c>
      <c r="F87" s="3">
        <v>5</v>
      </c>
      <c r="I87" s="3">
        <v>45</v>
      </c>
      <c r="J87" s="62">
        <f t="shared" si="0"/>
        <v>225</v>
      </c>
      <c r="K87" s="62">
        <f t="shared" si="1"/>
        <v>40</v>
      </c>
      <c r="L87" s="63">
        <v>200</v>
      </c>
    </row>
    <row r="88" customHeight="1" spans="1:12">
      <c r="A88" s="65">
        <v>1989</v>
      </c>
      <c r="B88" s="45" t="s">
        <v>1988</v>
      </c>
      <c r="C88" s="45" t="s">
        <v>1989</v>
      </c>
      <c r="D88" s="45">
        <v>310</v>
      </c>
      <c r="E88" s="65">
        <v>10</v>
      </c>
      <c r="F88" s="65">
        <v>1</v>
      </c>
      <c r="G88" s="45"/>
      <c r="H88" s="45"/>
      <c r="I88" s="3">
        <v>60</v>
      </c>
      <c r="J88" s="62">
        <f t="shared" si="0"/>
        <v>60</v>
      </c>
      <c r="K88" s="62">
        <f t="shared" si="1"/>
        <v>70</v>
      </c>
      <c r="L88" s="63">
        <v>70</v>
      </c>
    </row>
    <row r="89" customHeight="1" spans="1:12">
      <c r="A89" s="65">
        <v>1989</v>
      </c>
      <c r="B89" s="45" t="s">
        <v>1988</v>
      </c>
      <c r="C89" s="45" t="s">
        <v>1989</v>
      </c>
      <c r="D89" s="45">
        <v>310</v>
      </c>
      <c r="E89" s="65">
        <v>9</v>
      </c>
      <c r="F89" s="65">
        <v>1</v>
      </c>
      <c r="G89" s="45"/>
      <c r="H89" s="45"/>
      <c r="I89" s="3">
        <v>20</v>
      </c>
      <c r="J89" s="62">
        <f t="shared" si="0"/>
        <v>20</v>
      </c>
      <c r="K89" s="62">
        <f t="shared" si="1"/>
        <v>25</v>
      </c>
      <c r="L89" s="63">
        <v>25</v>
      </c>
    </row>
    <row r="90" customHeight="1" spans="1:12">
      <c r="A90" s="3">
        <v>1989</v>
      </c>
      <c r="B90" s="3" t="s">
        <v>1988</v>
      </c>
      <c r="C90" s="45" t="s">
        <v>1989</v>
      </c>
      <c r="D90" s="3">
        <v>138</v>
      </c>
      <c r="E90" s="3">
        <v>9</v>
      </c>
      <c r="F90" s="3">
        <v>2</v>
      </c>
      <c r="I90" s="3">
        <v>50</v>
      </c>
      <c r="J90" s="62">
        <f t="shared" si="0"/>
        <v>100</v>
      </c>
      <c r="K90" s="62">
        <f t="shared" si="1"/>
        <v>35</v>
      </c>
      <c r="L90" s="63">
        <v>70</v>
      </c>
    </row>
    <row r="91" customHeight="1" spans="1:12">
      <c r="A91" s="3">
        <v>1989</v>
      </c>
      <c r="B91" s="3" t="s">
        <v>1988</v>
      </c>
      <c r="C91" s="3" t="s">
        <v>4891</v>
      </c>
      <c r="E91" s="3">
        <v>9</v>
      </c>
      <c r="F91" s="3">
        <v>1</v>
      </c>
      <c r="I91" s="3">
        <v>20</v>
      </c>
      <c r="J91" s="62">
        <f t="shared" si="0"/>
        <v>20</v>
      </c>
      <c r="K91" s="62">
        <f t="shared" si="1"/>
        <v>35</v>
      </c>
      <c r="L91" s="63">
        <v>35</v>
      </c>
    </row>
    <row r="92" customHeight="1" spans="1:12">
      <c r="A92" s="3">
        <v>1990</v>
      </c>
      <c r="B92" s="3" t="s">
        <v>2236</v>
      </c>
      <c r="C92" s="3" t="s">
        <v>4891</v>
      </c>
      <c r="D92" s="3" t="s">
        <v>4892</v>
      </c>
      <c r="E92" s="3">
        <v>8</v>
      </c>
      <c r="F92" s="3">
        <v>1</v>
      </c>
      <c r="I92" s="3">
        <v>10</v>
      </c>
      <c r="J92" s="62">
        <f t="shared" si="0"/>
        <v>10</v>
      </c>
      <c r="K92" s="62">
        <f t="shared" si="1"/>
        <v>20</v>
      </c>
      <c r="L92" s="63">
        <v>20</v>
      </c>
    </row>
    <row r="93" customHeight="1" spans="1:12">
      <c r="A93" s="3">
        <v>1989</v>
      </c>
      <c r="B93" s="3" t="s">
        <v>1988</v>
      </c>
      <c r="C93" s="3" t="s">
        <v>4893</v>
      </c>
      <c r="E93" s="3">
        <v>8</v>
      </c>
      <c r="F93" s="3">
        <v>1</v>
      </c>
      <c r="I93" s="3">
        <v>15</v>
      </c>
      <c r="J93" s="62">
        <f t="shared" si="0"/>
        <v>15</v>
      </c>
      <c r="K93" s="62">
        <f t="shared" si="1"/>
        <v>20</v>
      </c>
      <c r="L93" s="63">
        <v>20</v>
      </c>
    </row>
    <row r="94" customHeight="1" spans="1:12">
      <c r="A94" s="3">
        <v>1989</v>
      </c>
      <c r="B94" s="3" t="s">
        <v>196</v>
      </c>
      <c r="C94" s="3" t="s">
        <v>197</v>
      </c>
      <c r="E94" s="3">
        <v>10</v>
      </c>
      <c r="F94" s="3">
        <v>9</v>
      </c>
      <c r="I94" s="3">
        <v>100</v>
      </c>
      <c r="J94" s="62">
        <f t="shared" si="0"/>
        <v>900</v>
      </c>
      <c r="K94" s="62">
        <f t="shared" si="1"/>
        <v>75</v>
      </c>
      <c r="L94" s="63">
        <v>675</v>
      </c>
    </row>
    <row r="95" customHeight="1" spans="1:12">
      <c r="A95" s="3">
        <v>1989</v>
      </c>
      <c r="B95" s="3" t="s">
        <v>4894</v>
      </c>
      <c r="C95" s="3" t="s">
        <v>4895</v>
      </c>
      <c r="E95" s="3">
        <v>9</v>
      </c>
      <c r="F95" s="3">
        <v>14</v>
      </c>
      <c r="I95" s="3">
        <v>20</v>
      </c>
      <c r="J95" s="62">
        <f t="shared" si="0"/>
        <v>280</v>
      </c>
      <c r="K95" s="62">
        <f t="shared" si="1"/>
        <v>20</v>
      </c>
      <c r="L95" s="63">
        <v>280</v>
      </c>
    </row>
    <row r="96" customHeight="1" spans="1:12">
      <c r="A96" s="3">
        <v>1989</v>
      </c>
      <c r="B96" s="3" t="s">
        <v>166</v>
      </c>
      <c r="C96" s="3" t="s">
        <v>4895</v>
      </c>
      <c r="E96" s="3">
        <v>9</v>
      </c>
      <c r="F96" s="3">
        <v>16</v>
      </c>
      <c r="I96" s="3">
        <v>35</v>
      </c>
      <c r="J96" s="62">
        <f t="shared" si="0"/>
        <v>560</v>
      </c>
      <c r="K96" s="62">
        <f t="shared" si="1"/>
        <v>35</v>
      </c>
      <c r="L96" s="63">
        <v>560</v>
      </c>
    </row>
    <row r="97" customHeight="1" spans="1:12">
      <c r="A97" s="3">
        <v>1989</v>
      </c>
      <c r="B97" s="3" t="s">
        <v>1967</v>
      </c>
      <c r="C97" s="3" t="s">
        <v>4895</v>
      </c>
      <c r="E97" s="3">
        <v>8</v>
      </c>
      <c r="F97" s="3">
        <v>10</v>
      </c>
      <c r="I97" s="3">
        <v>15</v>
      </c>
      <c r="J97" s="62">
        <f t="shared" si="0"/>
        <v>150</v>
      </c>
      <c r="K97" s="62">
        <f t="shared" si="1"/>
        <v>15</v>
      </c>
      <c r="L97" s="63">
        <v>150</v>
      </c>
    </row>
    <row r="98" customHeight="1" spans="1:12">
      <c r="A98" s="3">
        <v>1988</v>
      </c>
      <c r="B98" s="3" t="s">
        <v>1072</v>
      </c>
      <c r="C98" s="3" t="s">
        <v>2227</v>
      </c>
      <c r="E98" s="3">
        <v>9</v>
      </c>
      <c r="F98" s="3">
        <v>4</v>
      </c>
      <c r="I98" s="3">
        <v>170</v>
      </c>
      <c r="J98" s="62">
        <f t="shared" si="0"/>
        <v>680</v>
      </c>
      <c r="K98" s="62"/>
      <c r="L98" s="63"/>
    </row>
    <row r="99" customHeight="1" spans="1:12">
      <c r="A99" s="3">
        <v>1988</v>
      </c>
      <c r="B99" s="3" t="s">
        <v>1072</v>
      </c>
      <c r="C99" s="3" t="s">
        <v>2227</v>
      </c>
      <c r="E99" s="3">
        <v>8</v>
      </c>
      <c r="F99" s="3">
        <v>1</v>
      </c>
      <c r="I99" s="3">
        <v>60</v>
      </c>
      <c r="J99" s="62">
        <f t="shared" si="0"/>
        <v>60</v>
      </c>
      <c r="K99" s="62">
        <f t="shared" ref="K99:K304" si="3">L99/F99</f>
        <v>10</v>
      </c>
      <c r="L99" s="63">
        <v>10</v>
      </c>
    </row>
    <row r="100" customHeight="1" spans="1:12">
      <c r="A100" s="3">
        <v>1988</v>
      </c>
      <c r="B100" s="3" t="s">
        <v>1072</v>
      </c>
      <c r="C100" s="3" t="s">
        <v>2227</v>
      </c>
      <c r="E100" s="3">
        <v>8</v>
      </c>
      <c r="F100" s="3">
        <v>6</v>
      </c>
      <c r="I100" s="3">
        <v>60</v>
      </c>
      <c r="J100" s="62">
        <f t="shared" si="0"/>
        <v>360</v>
      </c>
      <c r="K100" s="62">
        <f t="shared" si="3"/>
        <v>58.3333333333333</v>
      </c>
      <c r="L100" s="63">
        <v>350</v>
      </c>
    </row>
    <row r="101" customHeight="1" spans="1:12">
      <c r="A101" s="3">
        <v>1988</v>
      </c>
      <c r="B101" s="3" t="s">
        <v>1072</v>
      </c>
      <c r="C101" s="3" t="s">
        <v>2227</v>
      </c>
      <c r="E101" s="3">
        <v>7</v>
      </c>
      <c r="F101" s="3">
        <v>2</v>
      </c>
      <c r="I101" s="3">
        <v>35</v>
      </c>
      <c r="J101" s="62">
        <f t="shared" si="0"/>
        <v>70</v>
      </c>
      <c r="K101" s="62">
        <f t="shared" si="3"/>
        <v>40</v>
      </c>
      <c r="L101" s="63">
        <v>80</v>
      </c>
    </row>
    <row r="102" customHeight="1" spans="1:12">
      <c r="A102" s="3">
        <v>1993</v>
      </c>
      <c r="B102" s="3" t="s">
        <v>166</v>
      </c>
      <c r="C102" s="3" t="s">
        <v>4896</v>
      </c>
      <c r="E102" s="3" t="s">
        <v>4897</v>
      </c>
      <c r="F102" s="3">
        <v>1</v>
      </c>
      <c r="I102" s="3">
        <v>150</v>
      </c>
      <c r="J102" s="62">
        <f t="shared" si="0"/>
        <v>150</v>
      </c>
      <c r="K102" s="62">
        <f t="shared" si="3"/>
        <v>150</v>
      </c>
      <c r="L102" s="63">
        <v>150</v>
      </c>
    </row>
    <row r="103" customHeight="1" spans="1:12">
      <c r="A103" s="3">
        <v>1993</v>
      </c>
      <c r="B103" s="3" t="s">
        <v>4862</v>
      </c>
      <c r="C103" s="3" t="s">
        <v>4896</v>
      </c>
      <c r="E103" s="3">
        <v>8.5</v>
      </c>
      <c r="F103" s="3">
        <v>1</v>
      </c>
      <c r="I103" s="3">
        <v>50</v>
      </c>
      <c r="J103" s="62">
        <f t="shared" si="0"/>
        <v>50</v>
      </c>
      <c r="K103" s="62">
        <f t="shared" si="3"/>
        <v>60</v>
      </c>
      <c r="L103" s="63">
        <v>60</v>
      </c>
    </row>
    <row r="104" customHeight="1" spans="1:12">
      <c r="A104" s="3">
        <v>1993</v>
      </c>
      <c r="B104" s="3" t="s">
        <v>4862</v>
      </c>
      <c r="C104" s="3" t="s">
        <v>1113</v>
      </c>
      <c r="E104" s="3">
        <v>9</v>
      </c>
      <c r="F104" s="3">
        <v>13</v>
      </c>
      <c r="I104" s="3">
        <v>60</v>
      </c>
      <c r="J104" s="62">
        <f t="shared" si="0"/>
        <v>780</v>
      </c>
      <c r="K104" s="62">
        <f t="shared" si="3"/>
        <v>75</v>
      </c>
      <c r="L104" s="63">
        <v>975</v>
      </c>
    </row>
    <row r="105" customHeight="1" spans="1:12">
      <c r="A105" s="3">
        <v>1993</v>
      </c>
      <c r="B105" s="3" t="s">
        <v>4862</v>
      </c>
      <c r="C105" s="3" t="s">
        <v>1113</v>
      </c>
      <c r="E105" s="3">
        <v>8</v>
      </c>
      <c r="F105" s="3">
        <v>7</v>
      </c>
      <c r="I105" s="3">
        <v>30</v>
      </c>
      <c r="J105" s="62">
        <f t="shared" si="0"/>
        <v>210</v>
      </c>
      <c r="K105" s="62">
        <f t="shared" si="3"/>
        <v>35</v>
      </c>
      <c r="L105" s="63">
        <v>245</v>
      </c>
    </row>
    <row r="106" customHeight="1" spans="1:12">
      <c r="A106" s="3">
        <v>1994</v>
      </c>
      <c r="B106" s="3" t="s">
        <v>4898</v>
      </c>
      <c r="C106" s="3" t="s">
        <v>1113</v>
      </c>
      <c r="E106" s="3">
        <v>10</v>
      </c>
      <c r="F106" s="3">
        <v>5</v>
      </c>
      <c r="I106" s="3">
        <v>50</v>
      </c>
      <c r="J106" s="62">
        <f t="shared" si="0"/>
        <v>250</v>
      </c>
      <c r="K106" s="62">
        <f t="shared" si="3"/>
        <v>100</v>
      </c>
      <c r="L106" s="63">
        <v>500</v>
      </c>
    </row>
    <row r="107" customHeight="1" spans="1:12">
      <c r="A107" s="3">
        <v>1994</v>
      </c>
      <c r="B107" s="3" t="s">
        <v>4898</v>
      </c>
      <c r="C107" s="3" t="s">
        <v>1113</v>
      </c>
      <c r="E107" s="3">
        <v>9</v>
      </c>
      <c r="F107" s="3">
        <v>11</v>
      </c>
      <c r="I107" s="3">
        <v>20</v>
      </c>
      <c r="J107" s="62">
        <f t="shared" si="0"/>
        <v>220</v>
      </c>
      <c r="K107" s="62">
        <f t="shared" si="3"/>
        <v>20</v>
      </c>
      <c r="L107" s="63">
        <v>220</v>
      </c>
    </row>
    <row r="108" customHeight="1" spans="1:12">
      <c r="A108" s="3">
        <v>1994</v>
      </c>
      <c r="B108" s="3" t="s">
        <v>4898</v>
      </c>
      <c r="C108" s="3" t="s">
        <v>1113</v>
      </c>
      <c r="E108" s="3">
        <v>8</v>
      </c>
      <c r="F108" s="3">
        <v>1</v>
      </c>
      <c r="I108" s="3">
        <v>10</v>
      </c>
      <c r="J108" s="62">
        <f t="shared" si="0"/>
        <v>10</v>
      </c>
      <c r="K108" s="62">
        <f t="shared" si="3"/>
        <v>10</v>
      </c>
      <c r="L108" s="63">
        <v>10</v>
      </c>
    </row>
    <row r="109" customHeight="1" spans="1:12">
      <c r="A109" s="3">
        <v>1989</v>
      </c>
      <c r="B109" s="3" t="s">
        <v>1967</v>
      </c>
      <c r="C109" s="3" t="s">
        <v>4899</v>
      </c>
      <c r="E109" s="3">
        <v>9</v>
      </c>
      <c r="F109" s="3">
        <v>1</v>
      </c>
      <c r="I109" s="3">
        <v>10</v>
      </c>
      <c r="J109" s="62">
        <f t="shared" si="0"/>
        <v>10</v>
      </c>
      <c r="K109" s="62">
        <f t="shared" si="3"/>
        <v>15</v>
      </c>
      <c r="L109" s="63">
        <v>15</v>
      </c>
    </row>
    <row r="110" customHeight="1" spans="1:12">
      <c r="A110" s="3">
        <v>2019</v>
      </c>
      <c r="B110" s="3" t="s">
        <v>398</v>
      </c>
      <c r="C110" s="3" t="s">
        <v>296</v>
      </c>
      <c r="D110" s="3" t="s">
        <v>822</v>
      </c>
      <c r="E110" s="3">
        <v>9</v>
      </c>
      <c r="F110" s="3">
        <v>1</v>
      </c>
      <c r="H110" s="3" t="s">
        <v>5574</v>
      </c>
      <c r="I110" s="3">
        <v>100</v>
      </c>
      <c r="J110" s="62">
        <f t="shared" si="0"/>
        <v>100</v>
      </c>
      <c r="K110" s="62">
        <f t="shared" si="3"/>
        <v>200</v>
      </c>
      <c r="L110" s="63">
        <v>200</v>
      </c>
    </row>
    <row r="111" customHeight="1" spans="1:12">
      <c r="A111" s="3">
        <v>1988</v>
      </c>
      <c r="B111" s="3" t="s">
        <v>1072</v>
      </c>
      <c r="C111" s="3" t="s">
        <v>1954</v>
      </c>
      <c r="D111" s="3" t="s">
        <v>776</v>
      </c>
      <c r="E111" s="3">
        <v>7</v>
      </c>
      <c r="F111" s="3">
        <v>1</v>
      </c>
      <c r="I111" s="3">
        <v>10</v>
      </c>
      <c r="J111" s="62">
        <f t="shared" si="0"/>
        <v>10</v>
      </c>
      <c r="K111" s="62">
        <f t="shared" si="3"/>
        <v>10</v>
      </c>
      <c r="L111" s="63">
        <v>10</v>
      </c>
    </row>
    <row r="112" customHeight="1" spans="1:12">
      <c r="A112" s="3">
        <v>1987</v>
      </c>
      <c r="B112" s="3" t="s">
        <v>1072</v>
      </c>
      <c r="C112" s="3" t="s">
        <v>1954</v>
      </c>
      <c r="E112" s="3">
        <v>9</v>
      </c>
      <c r="F112" s="3">
        <v>1</v>
      </c>
      <c r="I112" s="3">
        <v>50</v>
      </c>
      <c r="J112" s="62">
        <f t="shared" si="0"/>
        <v>50</v>
      </c>
      <c r="K112" s="62">
        <f t="shared" si="3"/>
        <v>40</v>
      </c>
      <c r="L112" s="63">
        <v>40</v>
      </c>
    </row>
    <row r="113" customHeight="1" spans="1:12">
      <c r="A113" s="3">
        <v>1987</v>
      </c>
      <c r="B113" s="3" t="s">
        <v>2236</v>
      </c>
      <c r="C113" s="3" t="s">
        <v>1954</v>
      </c>
      <c r="D113" s="3" t="s">
        <v>2065</v>
      </c>
      <c r="E113" s="3">
        <v>8</v>
      </c>
      <c r="F113" s="3">
        <v>6</v>
      </c>
      <c r="I113" s="3">
        <v>20</v>
      </c>
      <c r="J113" s="62">
        <f t="shared" si="0"/>
        <v>120</v>
      </c>
      <c r="K113" s="62">
        <f t="shared" si="3"/>
        <v>20</v>
      </c>
      <c r="L113" s="63">
        <v>120</v>
      </c>
    </row>
    <row r="114" customHeight="1" spans="1:12">
      <c r="A114" s="3">
        <v>1987</v>
      </c>
      <c r="B114" s="3" t="s">
        <v>2236</v>
      </c>
      <c r="C114" s="3" t="s">
        <v>1954</v>
      </c>
      <c r="E114" s="3">
        <v>8</v>
      </c>
      <c r="F114" s="3">
        <v>2</v>
      </c>
      <c r="I114" s="3">
        <v>20</v>
      </c>
      <c r="J114" s="62">
        <f t="shared" si="0"/>
        <v>40</v>
      </c>
      <c r="K114" s="62">
        <f t="shared" si="3"/>
        <v>20</v>
      </c>
      <c r="L114" s="63">
        <v>40</v>
      </c>
    </row>
    <row r="115" customHeight="1" spans="1:12">
      <c r="A115" s="3">
        <v>1988</v>
      </c>
      <c r="B115" s="3" t="s">
        <v>1072</v>
      </c>
      <c r="C115" s="3" t="s">
        <v>4900</v>
      </c>
      <c r="E115" s="3">
        <v>8</v>
      </c>
      <c r="F115" s="3">
        <v>3</v>
      </c>
      <c r="I115" s="3">
        <v>10</v>
      </c>
      <c r="J115" s="62">
        <f t="shared" si="0"/>
        <v>30</v>
      </c>
      <c r="K115" s="62">
        <f t="shared" si="3"/>
        <v>10</v>
      </c>
      <c r="L115" s="63">
        <v>30</v>
      </c>
    </row>
    <row r="116" customHeight="1" spans="1:12">
      <c r="A116" s="3">
        <v>1990</v>
      </c>
      <c r="B116" s="3" t="s">
        <v>166</v>
      </c>
      <c r="C116" s="3" t="s">
        <v>4901</v>
      </c>
      <c r="E116" s="3">
        <v>9</v>
      </c>
      <c r="F116" s="3">
        <v>3</v>
      </c>
      <c r="I116" s="3">
        <v>30</v>
      </c>
      <c r="J116" s="62">
        <f t="shared" si="0"/>
        <v>90</v>
      </c>
      <c r="K116" s="62">
        <f t="shared" si="3"/>
        <v>40</v>
      </c>
      <c r="L116" s="63">
        <v>120</v>
      </c>
    </row>
    <row r="117" customHeight="1" spans="1:12">
      <c r="A117" s="3">
        <v>1990</v>
      </c>
      <c r="B117" s="3" t="s">
        <v>2096</v>
      </c>
      <c r="C117" s="3" t="s">
        <v>4902</v>
      </c>
      <c r="E117" s="3">
        <v>10</v>
      </c>
      <c r="F117" s="3">
        <v>1</v>
      </c>
      <c r="I117" s="3">
        <v>125</v>
      </c>
      <c r="J117" s="62">
        <f t="shared" si="0"/>
        <v>125</v>
      </c>
      <c r="K117" s="62">
        <f t="shared" si="3"/>
        <v>150</v>
      </c>
      <c r="L117" s="63">
        <v>150</v>
      </c>
    </row>
    <row r="118" customHeight="1" spans="1:12">
      <c r="A118" s="3">
        <v>1990</v>
      </c>
      <c r="B118" s="3" t="s">
        <v>4871</v>
      </c>
      <c r="C118" s="3" t="s">
        <v>4718</v>
      </c>
      <c r="E118" s="3">
        <v>9</v>
      </c>
      <c r="F118" s="3">
        <v>1</v>
      </c>
      <c r="I118" s="3">
        <v>20</v>
      </c>
      <c r="J118" s="62">
        <f t="shared" si="0"/>
        <v>20</v>
      </c>
      <c r="K118" s="62">
        <f t="shared" si="3"/>
        <v>15</v>
      </c>
      <c r="L118" s="63">
        <v>15</v>
      </c>
    </row>
    <row r="119" customHeight="1" spans="1:12">
      <c r="A119" s="3">
        <v>2008</v>
      </c>
      <c r="B119" s="3" t="s">
        <v>4903</v>
      </c>
      <c r="C119" s="3" t="s">
        <v>4904</v>
      </c>
      <c r="D119" s="3" t="s">
        <v>3711</v>
      </c>
      <c r="E119" s="3">
        <v>8</v>
      </c>
      <c r="F119" s="3">
        <v>1</v>
      </c>
      <c r="I119" s="3">
        <v>20</v>
      </c>
      <c r="J119" s="62">
        <f t="shared" si="0"/>
        <v>20</v>
      </c>
      <c r="K119" s="62">
        <f t="shared" si="3"/>
        <v>20</v>
      </c>
      <c r="L119" s="63">
        <v>20</v>
      </c>
    </row>
    <row r="120" customHeight="1" spans="1:12">
      <c r="A120" s="3">
        <v>2006</v>
      </c>
      <c r="B120" s="3" t="s">
        <v>4875</v>
      </c>
      <c r="C120" s="3" t="s">
        <v>4905</v>
      </c>
      <c r="D120" s="3" t="s">
        <v>4906</v>
      </c>
      <c r="E120" s="3">
        <v>8</v>
      </c>
      <c r="F120" s="3">
        <v>1</v>
      </c>
      <c r="I120" s="3">
        <v>25</v>
      </c>
      <c r="J120" s="62">
        <f t="shared" si="0"/>
        <v>25</v>
      </c>
      <c r="K120" s="62">
        <f t="shared" si="3"/>
        <v>25</v>
      </c>
      <c r="L120" s="63">
        <v>25</v>
      </c>
    </row>
    <row r="121" customHeight="1" spans="1:12">
      <c r="A121" s="3">
        <v>2019</v>
      </c>
      <c r="B121" s="3" t="s">
        <v>1009</v>
      </c>
      <c r="C121" s="3" t="s">
        <v>1042</v>
      </c>
      <c r="E121" s="3">
        <v>9</v>
      </c>
      <c r="F121" s="3">
        <v>1</v>
      </c>
      <c r="H121" s="3" t="s">
        <v>5574</v>
      </c>
      <c r="I121" s="3">
        <v>40</v>
      </c>
      <c r="J121" s="62">
        <f t="shared" si="0"/>
        <v>40</v>
      </c>
      <c r="K121" s="62">
        <f t="shared" si="3"/>
        <v>65</v>
      </c>
      <c r="L121" s="63">
        <v>65</v>
      </c>
    </row>
    <row r="122" customHeight="1" spans="1:12">
      <c r="A122" s="3">
        <v>2019</v>
      </c>
      <c r="B122" s="3" t="s">
        <v>3461</v>
      </c>
      <c r="C122" s="3" t="s">
        <v>1042</v>
      </c>
      <c r="D122" s="3" t="s">
        <v>1456</v>
      </c>
      <c r="E122" s="3" t="s">
        <v>277</v>
      </c>
      <c r="F122" s="3">
        <v>1</v>
      </c>
      <c r="H122" s="3" t="s">
        <v>5574</v>
      </c>
      <c r="I122" s="3">
        <v>150</v>
      </c>
      <c r="J122" s="62">
        <f t="shared" si="0"/>
        <v>150</v>
      </c>
      <c r="K122" s="62">
        <f t="shared" si="3"/>
        <v>100</v>
      </c>
      <c r="L122" s="63">
        <v>100</v>
      </c>
    </row>
    <row r="123" customHeight="1" spans="1:12">
      <c r="A123" s="3">
        <v>2019</v>
      </c>
      <c r="B123" s="3" t="s">
        <v>1199</v>
      </c>
      <c r="C123" s="3" t="s">
        <v>1042</v>
      </c>
      <c r="E123" s="3" t="s">
        <v>277</v>
      </c>
      <c r="F123" s="3">
        <v>1</v>
      </c>
      <c r="H123" s="3" t="s">
        <v>5574</v>
      </c>
      <c r="I123" s="3">
        <v>25</v>
      </c>
      <c r="J123" s="62">
        <f t="shared" si="0"/>
        <v>25</v>
      </c>
      <c r="K123" s="62">
        <f t="shared" si="3"/>
        <v>30</v>
      </c>
      <c r="L123" s="63">
        <v>30</v>
      </c>
    </row>
    <row r="124" customHeight="1" spans="1:12">
      <c r="A124" s="3">
        <v>1982</v>
      </c>
      <c r="B124" s="3" t="s">
        <v>166</v>
      </c>
      <c r="C124" s="3" t="s">
        <v>471</v>
      </c>
      <c r="E124" s="3">
        <v>9</v>
      </c>
      <c r="F124" s="3">
        <v>1</v>
      </c>
      <c r="I124" s="3">
        <v>35</v>
      </c>
      <c r="J124" s="62">
        <f t="shared" si="0"/>
        <v>35</v>
      </c>
      <c r="K124" s="62">
        <f t="shared" si="3"/>
        <v>30</v>
      </c>
      <c r="L124" s="63">
        <v>30</v>
      </c>
    </row>
    <row r="125" customHeight="1" spans="1:12">
      <c r="A125" s="3">
        <v>1982</v>
      </c>
      <c r="B125" s="3" t="s">
        <v>1967</v>
      </c>
      <c r="C125" s="3" t="s">
        <v>471</v>
      </c>
      <c r="E125" s="3">
        <v>9</v>
      </c>
      <c r="F125" s="3">
        <v>1</v>
      </c>
      <c r="I125" s="3">
        <v>35</v>
      </c>
      <c r="J125" s="62">
        <f t="shared" si="0"/>
        <v>35</v>
      </c>
      <c r="K125" s="62">
        <f t="shared" si="3"/>
        <v>30</v>
      </c>
      <c r="L125" s="63">
        <v>30</v>
      </c>
    </row>
    <row r="126" customHeight="1" spans="1:12">
      <c r="A126" s="3">
        <v>1990</v>
      </c>
      <c r="B126" s="3" t="s">
        <v>166</v>
      </c>
      <c r="C126" s="3" t="s">
        <v>4907</v>
      </c>
      <c r="E126" s="3">
        <v>9</v>
      </c>
      <c r="F126" s="3">
        <v>19</v>
      </c>
      <c r="I126" s="3">
        <v>20</v>
      </c>
      <c r="J126" s="62">
        <f t="shared" si="0"/>
        <v>380</v>
      </c>
      <c r="K126" s="62">
        <f t="shared" si="3"/>
        <v>20</v>
      </c>
      <c r="L126" s="63">
        <v>380</v>
      </c>
    </row>
    <row r="127" customHeight="1" spans="1:12">
      <c r="A127" s="3">
        <v>1990</v>
      </c>
      <c r="B127" s="3" t="s">
        <v>166</v>
      </c>
      <c r="C127" s="3" t="s">
        <v>4907</v>
      </c>
      <c r="E127" s="3">
        <v>8</v>
      </c>
      <c r="F127" s="3">
        <v>2</v>
      </c>
      <c r="I127" s="3">
        <v>10</v>
      </c>
      <c r="J127" s="62">
        <f t="shared" si="0"/>
        <v>20</v>
      </c>
      <c r="K127" s="62">
        <f t="shared" si="3"/>
        <v>10</v>
      </c>
      <c r="L127" s="63">
        <v>20</v>
      </c>
    </row>
    <row r="128" customHeight="1" spans="1:12">
      <c r="A128" s="3">
        <v>1990</v>
      </c>
      <c r="B128" s="3" t="s">
        <v>4866</v>
      </c>
      <c r="C128" s="3" t="s">
        <v>4907</v>
      </c>
      <c r="E128" s="3">
        <v>9</v>
      </c>
      <c r="F128" s="3">
        <v>3</v>
      </c>
      <c r="I128" s="3">
        <v>15</v>
      </c>
      <c r="J128" s="62">
        <f t="shared" si="0"/>
        <v>45</v>
      </c>
      <c r="K128" s="62">
        <f t="shared" si="3"/>
        <v>15</v>
      </c>
      <c r="L128" s="63">
        <v>45</v>
      </c>
    </row>
    <row r="129" customHeight="1" spans="1:12">
      <c r="A129" s="3">
        <v>1990</v>
      </c>
      <c r="B129" s="3" t="s">
        <v>4871</v>
      </c>
      <c r="C129" s="3" t="s">
        <v>4907</v>
      </c>
      <c r="E129" s="3">
        <v>10</v>
      </c>
      <c r="F129" s="3">
        <v>1</v>
      </c>
      <c r="I129" s="3">
        <v>50</v>
      </c>
      <c r="J129" s="62">
        <f t="shared" si="0"/>
        <v>50</v>
      </c>
      <c r="K129" s="62">
        <f t="shared" si="3"/>
        <v>75</v>
      </c>
      <c r="L129" s="63">
        <v>75</v>
      </c>
    </row>
    <row r="130" customHeight="1" spans="1:12">
      <c r="A130" s="3">
        <v>1990</v>
      </c>
      <c r="B130" s="3" t="s">
        <v>4871</v>
      </c>
      <c r="C130" s="3" t="s">
        <v>4907</v>
      </c>
      <c r="E130" s="3">
        <v>9</v>
      </c>
      <c r="F130" s="3">
        <v>10</v>
      </c>
      <c r="I130" s="3">
        <v>15</v>
      </c>
      <c r="J130" s="62">
        <f t="shared" si="0"/>
        <v>150</v>
      </c>
      <c r="K130" s="62">
        <f t="shared" si="3"/>
        <v>15</v>
      </c>
      <c r="L130" s="63">
        <v>150</v>
      </c>
    </row>
    <row r="131" customHeight="1" spans="1:12">
      <c r="A131" s="3">
        <v>1990</v>
      </c>
      <c r="B131" s="3" t="s">
        <v>4871</v>
      </c>
      <c r="C131" s="3" t="s">
        <v>4907</v>
      </c>
      <c r="E131" s="3">
        <v>8</v>
      </c>
      <c r="F131" s="3">
        <v>2</v>
      </c>
      <c r="I131" s="3">
        <v>10</v>
      </c>
      <c r="J131" s="62">
        <f t="shared" si="0"/>
        <v>20</v>
      </c>
      <c r="K131" s="62">
        <f t="shared" si="3"/>
        <v>10</v>
      </c>
      <c r="L131" s="63">
        <v>20</v>
      </c>
    </row>
    <row r="132" customHeight="1" spans="1:12">
      <c r="A132" s="3">
        <v>1990</v>
      </c>
      <c r="B132" s="3" t="s">
        <v>4871</v>
      </c>
      <c r="C132" s="3" t="s">
        <v>4907</v>
      </c>
      <c r="E132" s="3">
        <v>7</v>
      </c>
      <c r="F132" s="3">
        <v>1</v>
      </c>
      <c r="I132" s="3">
        <v>5</v>
      </c>
      <c r="J132" s="62">
        <f t="shared" si="0"/>
        <v>5</v>
      </c>
      <c r="K132" s="62">
        <f t="shared" si="3"/>
        <v>5</v>
      </c>
      <c r="L132" s="63">
        <v>5</v>
      </c>
    </row>
    <row r="133" customHeight="1" spans="1:12">
      <c r="A133" s="3">
        <v>1984</v>
      </c>
      <c r="B133" s="3" t="s">
        <v>166</v>
      </c>
      <c r="C133" s="3" t="s">
        <v>3418</v>
      </c>
      <c r="E133" s="3">
        <v>9</v>
      </c>
      <c r="F133" s="3">
        <v>1</v>
      </c>
      <c r="I133" s="3">
        <v>10</v>
      </c>
      <c r="J133" s="62">
        <f t="shared" si="0"/>
        <v>10</v>
      </c>
      <c r="K133" s="62">
        <f t="shared" si="3"/>
        <v>10</v>
      </c>
      <c r="L133" s="63">
        <v>10</v>
      </c>
    </row>
    <row r="134" customHeight="1" spans="1:12">
      <c r="A134" s="3">
        <v>1990</v>
      </c>
      <c r="B134" s="3" t="s">
        <v>1072</v>
      </c>
      <c r="C134" s="3" t="s">
        <v>2097</v>
      </c>
      <c r="E134" s="3">
        <v>9</v>
      </c>
      <c r="F134" s="3">
        <v>1</v>
      </c>
      <c r="H134" s="3" t="s">
        <v>5301</v>
      </c>
      <c r="I134" s="3">
        <v>25</v>
      </c>
      <c r="J134" s="62">
        <f t="shared" si="0"/>
        <v>25</v>
      </c>
      <c r="K134" s="62">
        <f t="shared" si="3"/>
        <v>25</v>
      </c>
      <c r="L134" s="63">
        <v>25</v>
      </c>
    </row>
    <row r="135" customHeight="1" spans="1:12">
      <c r="A135" s="3">
        <v>1990</v>
      </c>
      <c r="B135" s="3" t="s">
        <v>2118</v>
      </c>
      <c r="C135" s="3" t="s">
        <v>2097</v>
      </c>
      <c r="D135" s="3" t="s">
        <v>4908</v>
      </c>
      <c r="E135" s="66">
        <v>9</v>
      </c>
      <c r="F135" s="66">
        <v>1</v>
      </c>
      <c r="I135" s="3">
        <v>10</v>
      </c>
      <c r="J135" s="62">
        <f t="shared" si="0"/>
        <v>10</v>
      </c>
      <c r="K135" s="62">
        <f t="shared" si="3"/>
        <v>10</v>
      </c>
      <c r="L135" s="63">
        <v>10</v>
      </c>
    </row>
    <row r="136" customHeight="1" spans="1:12">
      <c r="A136" s="3">
        <v>1990</v>
      </c>
      <c r="B136" s="3" t="s">
        <v>4909</v>
      </c>
      <c r="C136" s="3" t="s">
        <v>4910</v>
      </c>
      <c r="E136" s="66">
        <v>9</v>
      </c>
      <c r="F136" s="66">
        <v>3</v>
      </c>
      <c r="I136" s="3">
        <v>10</v>
      </c>
      <c r="J136" s="62">
        <f t="shared" si="0"/>
        <v>30</v>
      </c>
      <c r="K136" s="62">
        <f t="shared" si="3"/>
        <v>15</v>
      </c>
      <c r="L136" s="63">
        <v>45</v>
      </c>
    </row>
    <row r="137" customHeight="1" spans="1:29">
      <c r="A137" s="59">
        <v>2020</v>
      </c>
      <c r="B137" s="59" t="s">
        <v>131</v>
      </c>
      <c r="C137" s="59" t="s">
        <v>1006</v>
      </c>
      <c r="D137" s="59" t="s">
        <v>2647</v>
      </c>
      <c r="E137" s="59" t="s">
        <v>281</v>
      </c>
      <c r="F137" s="59">
        <v>1</v>
      </c>
      <c r="G137" s="60"/>
      <c r="H137" s="59" t="s">
        <v>5301</v>
      </c>
      <c r="I137" s="59">
        <v>20</v>
      </c>
      <c r="J137" s="62">
        <f t="shared" si="0"/>
        <v>20</v>
      </c>
      <c r="K137" s="60">
        <f t="shared" si="3"/>
        <v>15</v>
      </c>
      <c r="L137" s="59">
        <v>15</v>
      </c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</row>
    <row r="138" customHeight="1" spans="1:29">
      <c r="A138" s="59">
        <v>2020</v>
      </c>
      <c r="B138" s="59" t="s">
        <v>166</v>
      </c>
      <c r="C138" s="59" t="s">
        <v>1006</v>
      </c>
      <c r="D138" s="60"/>
      <c r="E138" s="59" t="s">
        <v>281</v>
      </c>
      <c r="F138" s="59">
        <v>2</v>
      </c>
      <c r="G138" s="60"/>
      <c r="H138" s="59" t="s">
        <v>5301</v>
      </c>
      <c r="I138" s="59">
        <v>10</v>
      </c>
      <c r="J138" s="62">
        <f t="shared" si="0"/>
        <v>20</v>
      </c>
      <c r="K138" s="60">
        <f t="shared" si="3"/>
        <v>20</v>
      </c>
      <c r="L138" s="59">
        <v>40</v>
      </c>
      <c r="M138" s="59">
        <v>20</v>
      </c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</row>
    <row r="139" customHeight="1" spans="1:29">
      <c r="A139" s="59">
        <v>2020</v>
      </c>
      <c r="B139" s="59" t="s">
        <v>1967</v>
      </c>
      <c r="C139" s="59" t="s">
        <v>1006</v>
      </c>
      <c r="D139" s="60"/>
      <c r="E139" s="59">
        <v>10</v>
      </c>
      <c r="F139" s="59">
        <v>1</v>
      </c>
      <c r="G139" s="60"/>
      <c r="H139" s="59" t="s">
        <v>5301</v>
      </c>
      <c r="I139" s="59">
        <v>10</v>
      </c>
      <c r="J139" s="62">
        <f t="shared" si="0"/>
        <v>10</v>
      </c>
      <c r="K139" s="60">
        <f t="shared" si="3"/>
        <v>30</v>
      </c>
      <c r="L139" s="59">
        <v>30</v>
      </c>
      <c r="M139" s="59">
        <v>20</v>
      </c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</row>
    <row r="140" customHeight="1" spans="1:12">
      <c r="A140" s="3">
        <v>1985</v>
      </c>
      <c r="B140" s="3" t="s">
        <v>824</v>
      </c>
      <c r="C140" s="3" t="s">
        <v>4911</v>
      </c>
      <c r="E140" s="3">
        <v>9</v>
      </c>
      <c r="F140" s="3">
        <v>1</v>
      </c>
      <c r="I140" s="3">
        <v>100</v>
      </c>
      <c r="J140" s="62">
        <f t="shared" si="0"/>
        <v>100</v>
      </c>
      <c r="K140" s="62">
        <f t="shared" si="3"/>
        <v>100</v>
      </c>
      <c r="L140" s="63">
        <v>100</v>
      </c>
    </row>
    <row r="141" customHeight="1" spans="1:12">
      <c r="A141" s="3">
        <v>1988</v>
      </c>
      <c r="B141" s="3" t="s">
        <v>1072</v>
      </c>
      <c r="C141" s="3" t="s">
        <v>2107</v>
      </c>
      <c r="E141" s="3">
        <v>9</v>
      </c>
      <c r="F141" s="3">
        <v>5</v>
      </c>
      <c r="I141" s="3">
        <v>35</v>
      </c>
      <c r="J141" s="62">
        <f t="shared" si="0"/>
        <v>175</v>
      </c>
      <c r="K141" s="62">
        <f t="shared" si="3"/>
        <v>30</v>
      </c>
      <c r="L141" s="63">
        <v>150</v>
      </c>
    </row>
    <row r="142" customHeight="1" spans="1:12">
      <c r="A142" s="3">
        <v>1988</v>
      </c>
      <c r="B142" s="3" t="s">
        <v>2236</v>
      </c>
      <c r="C142" s="3" t="s">
        <v>4912</v>
      </c>
      <c r="E142" s="3">
        <v>9</v>
      </c>
      <c r="F142" s="3">
        <v>6</v>
      </c>
      <c r="I142" s="3">
        <v>35</v>
      </c>
      <c r="J142" s="62">
        <f t="shared" si="0"/>
        <v>210</v>
      </c>
      <c r="K142" s="62">
        <f t="shared" si="3"/>
        <v>30</v>
      </c>
      <c r="L142" s="63">
        <v>180</v>
      </c>
    </row>
    <row r="143" customHeight="1" spans="1:12">
      <c r="A143" s="3">
        <v>1988</v>
      </c>
      <c r="B143" s="3" t="s">
        <v>2236</v>
      </c>
      <c r="C143" s="3" t="s">
        <v>4912</v>
      </c>
      <c r="E143" s="3">
        <v>8</v>
      </c>
      <c r="F143" s="3">
        <v>8</v>
      </c>
      <c r="I143" s="3">
        <v>15</v>
      </c>
      <c r="J143" s="62">
        <f t="shared" si="0"/>
        <v>120</v>
      </c>
      <c r="K143" s="62">
        <f t="shared" si="3"/>
        <v>20</v>
      </c>
      <c r="L143" s="63">
        <v>160</v>
      </c>
    </row>
    <row r="144" customHeight="1" spans="1:12">
      <c r="A144" s="3">
        <v>1988</v>
      </c>
      <c r="B144" s="3" t="s">
        <v>2236</v>
      </c>
      <c r="C144" s="3" t="s">
        <v>4912</v>
      </c>
      <c r="E144" s="3">
        <v>7</v>
      </c>
      <c r="F144" s="3">
        <v>1</v>
      </c>
      <c r="I144" s="3">
        <v>10</v>
      </c>
      <c r="J144" s="62">
        <f t="shared" si="0"/>
        <v>10</v>
      </c>
      <c r="K144" s="62">
        <f t="shared" si="3"/>
        <v>10</v>
      </c>
      <c r="L144" s="63">
        <v>10</v>
      </c>
    </row>
    <row r="145" customHeight="1" spans="1:12">
      <c r="A145" s="3">
        <v>1988</v>
      </c>
      <c r="B145" s="3" t="s">
        <v>1072</v>
      </c>
      <c r="C145" s="3" t="s">
        <v>4912</v>
      </c>
      <c r="E145" s="3">
        <v>7</v>
      </c>
      <c r="F145" s="3">
        <v>2</v>
      </c>
      <c r="I145" s="3">
        <v>10</v>
      </c>
      <c r="J145" s="62">
        <f t="shared" si="0"/>
        <v>20</v>
      </c>
      <c r="K145" s="62">
        <f t="shared" si="3"/>
        <v>10</v>
      </c>
      <c r="L145" s="63">
        <v>20</v>
      </c>
    </row>
    <row r="146" customHeight="1" spans="1:12">
      <c r="A146" s="3">
        <v>2001</v>
      </c>
      <c r="B146" s="3" t="s">
        <v>4913</v>
      </c>
      <c r="C146" s="3" t="s">
        <v>4914</v>
      </c>
      <c r="E146" s="3" t="s">
        <v>4897</v>
      </c>
      <c r="F146" s="3">
        <v>7</v>
      </c>
      <c r="I146" s="3">
        <v>50</v>
      </c>
      <c r="J146" s="62">
        <f t="shared" si="0"/>
        <v>350</v>
      </c>
      <c r="K146" s="62">
        <f t="shared" si="3"/>
        <v>50</v>
      </c>
      <c r="L146" s="63">
        <v>350</v>
      </c>
    </row>
    <row r="147" customHeight="1" spans="1:12">
      <c r="A147" s="3">
        <v>1987</v>
      </c>
      <c r="B147" s="3" t="s">
        <v>2236</v>
      </c>
      <c r="C147" s="3" t="s">
        <v>2881</v>
      </c>
      <c r="E147" s="3">
        <v>9</v>
      </c>
      <c r="F147" s="3">
        <v>1</v>
      </c>
      <c r="I147" s="3">
        <v>40</v>
      </c>
      <c r="J147" s="62">
        <f t="shared" si="0"/>
        <v>40</v>
      </c>
      <c r="K147" s="62">
        <f t="shared" si="3"/>
        <v>40</v>
      </c>
      <c r="L147" s="63">
        <v>40</v>
      </c>
    </row>
    <row r="148" customHeight="1" spans="1:12">
      <c r="A148" s="3">
        <v>1987</v>
      </c>
      <c r="B148" s="3" t="s">
        <v>2236</v>
      </c>
      <c r="C148" s="3" t="s">
        <v>2881</v>
      </c>
      <c r="E148" s="3">
        <v>8</v>
      </c>
      <c r="F148" s="3">
        <v>1</v>
      </c>
      <c r="I148" s="3">
        <v>20</v>
      </c>
      <c r="J148" s="62">
        <f t="shared" si="0"/>
        <v>20</v>
      </c>
      <c r="K148" s="62">
        <f t="shared" si="3"/>
        <v>25</v>
      </c>
      <c r="L148" s="63">
        <v>25</v>
      </c>
    </row>
    <row r="149" customHeight="1" spans="1:12">
      <c r="A149" s="3">
        <v>1987</v>
      </c>
      <c r="B149" s="3" t="s">
        <v>2236</v>
      </c>
      <c r="C149" s="3" t="s">
        <v>2881</v>
      </c>
      <c r="E149" s="3">
        <v>7</v>
      </c>
      <c r="F149" s="3">
        <v>1</v>
      </c>
      <c r="I149" s="3">
        <v>10</v>
      </c>
      <c r="J149" s="62">
        <f t="shared" si="0"/>
        <v>10</v>
      </c>
      <c r="K149" s="62">
        <f t="shared" si="3"/>
        <v>15</v>
      </c>
      <c r="L149" s="63">
        <v>15</v>
      </c>
    </row>
    <row r="150" customHeight="1" spans="1:12">
      <c r="A150" s="3">
        <v>1988</v>
      </c>
      <c r="B150" s="3" t="s">
        <v>2236</v>
      </c>
      <c r="C150" s="3" t="s">
        <v>4915</v>
      </c>
      <c r="E150" s="3">
        <v>8</v>
      </c>
      <c r="F150" s="3">
        <v>1</v>
      </c>
      <c r="I150" s="3">
        <v>15</v>
      </c>
      <c r="J150" s="62">
        <f t="shared" si="0"/>
        <v>15</v>
      </c>
      <c r="K150" s="62">
        <f t="shared" si="3"/>
        <v>15</v>
      </c>
      <c r="L150" s="63">
        <v>15</v>
      </c>
    </row>
    <row r="151" customHeight="1" spans="1:12">
      <c r="A151" s="3">
        <v>1988</v>
      </c>
      <c r="B151" s="3" t="s">
        <v>2236</v>
      </c>
      <c r="C151" s="3" t="s">
        <v>4915</v>
      </c>
      <c r="D151" s="3" t="s">
        <v>776</v>
      </c>
      <c r="E151" s="3">
        <v>7</v>
      </c>
      <c r="F151" s="3">
        <v>1</v>
      </c>
      <c r="I151" s="3">
        <v>10</v>
      </c>
      <c r="J151" s="62">
        <f t="shared" si="0"/>
        <v>10</v>
      </c>
      <c r="K151" s="62">
        <f t="shared" si="3"/>
        <v>10</v>
      </c>
      <c r="L151" s="63">
        <v>10</v>
      </c>
    </row>
    <row r="152" customHeight="1" spans="1:12">
      <c r="A152" s="3">
        <v>1987</v>
      </c>
      <c r="B152" s="3" t="s">
        <v>2236</v>
      </c>
      <c r="C152" s="3" t="s">
        <v>4916</v>
      </c>
      <c r="E152" s="3">
        <v>7</v>
      </c>
      <c r="F152" s="3">
        <v>1</v>
      </c>
      <c r="I152" s="3">
        <v>15</v>
      </c>
      <c r="J152" s="62">
        <f t="shared" si="0"/>
        <v>15</v>
      </c>
      <c r="K152" s="62">
        <f t="shared" si="3"/>
        <v>15</v>
      </c>
      <c r="L152" s="63">
        <v>15</v>
      </c>
    </row>
    <row r="153" customHeight="1" spans="1:12">
      <c r="A153" s="3">
        <v>1982</v>
      </c>
      <c r="B153" s="3" t="s">
        <v>166</v>
      </c>
      <c r="C153" s="3" t="s">
        <v>172</v>
      </c>
      <c r="E153" s="3">
        <v>8</v>
      </c>
      <c r="F153" s="3">
        <v>2</v>
      </c>
      <c r="I153" s="3">
        <v>20</v>
      </c>
      <c r="J153" s="62">
        <f t="shared" si="0"/>
        <v>40</v>
      </c>
      <c r="K153" s="62">
        <f t="shared" si="3"/>
        <v>10</v>
      </c>
      <c r="L153" s="63">
        <v>20</v>
      </c>
    </row>
    <row r="154" customHeight="1" spans="1:12">
      <c r="A154" s="3">
        <v>1982</v>
      </c>
      <c r="B154" s="3" t="s">
        <v>166</v>
      </c>
      <c r="C154" s="3" t="s">
        <v>172</v>
      </c>
      <c r="E154" s="3">
        <v>9</v>
      </c>
      <c r="F154" s="3">
        <v>1</v>
      </c>
      <c r="I154" s="3">
        <v>25</v>
      </c>
      <c r="J154" s="62">
        <f t="shared" si="0"/>
        <v>25</v>
      </c>
      <c r="K154" s="62">
        <f t="shared" si="3"/>
        <v>20</v>
      </c>
      <c r="L154" s="63">
        <v>20</v>
      </c>
    </row>
    <row r="155" customHeight="1" spans="1:12">
      <c r="A155" s="3">
        <v>1982</v>
      </c>
      <c r="B155" s="3" t="s">
        <v>166</v>
      </c>
      <c r="C155" s="3" t="s">
        <v>3403</v>
      </c>
      <c r="E155" s="3">
        <v>7</v>
      </c>
      <c r="F155" s="3">
        <v>1</v>
      </c>
      <c r="I155" s="3">
        <v>10</v>
      </c>
      <c r="J155" s="62">
        <f t="shared" si="0"/>
        <v>10</v>
      </c>
      <c r="K155" s="62">
        <f t="shared" si="3"/>
        <v>10</v>
      </c>
      <c r="L155" s="63">
        <v>10</v>
      </c>
    </row>
    <row r="156" customHeight="1" spans="1:12">
      <c r="A156" s="3">
        <v>1990</v>
      </c>
      <c r="B156" s="3" t="s">
        <v>4917</v>
      </c>
      <c r="C156" s="3" t="s">
        <v>3789</v>
      </c>
      <c r="E156" s="3" t="s">
        <v>1140</v>
      </c>
      <c r="F156" s="3">
        <v>1</v>
      </c>
      <c r="I156" s="3">
        <v>50</v>
      </c>
      <c r="J156" s="62">
        <f t="shared" si="0"/>
        <v>50</v>
      </c>
      <c r="K156" s="62">
        <f t="shared" si="3"/>
        <v>60</v>
      </c>
      <c r="L156" s="63">
        <v>60</v>
      </c>
    </row>
    <row r="157" customHeight="1" spans="1:12">
      <c r="A157" s="3">
        <v>1990</v>
      </c>
      <c r="B157" s="3" t="s">
        <v>183</v>
      </c>
      <c r="C157" s="3" t="s">
        <v>3789</v>
      </c>
      <c r="E157" s="3">
        <v>10</v>
      </c>
      <c r="F157" s="3">
        <v>7</v>
      </c>
      <c r="I157" s="3">
        <v>90</v>
      </c>
      <c r="J157" s="62">
        <f t="shared" si="0"/>
        <v>630</v>
      </c>
      <c r="K157" s="62">
        <f t="shared" si="3"/>
        <v>75</v>
      </c>
      <c r="L157" s="63">
        <v>525</v>
      </c>
    </row>
    <row r="158" customHeight="1" spans="1:12">
      <c r="A158" s="3">
        <v>1990</v>
      </c>
      <c r="B158" s="3" t="s">
        <v>183</v>
      </c>
      <c r="C158" s="3" t="s">
        <v>4918</v>
      </c>
      <c r="E158" s="3">
        <v>9</v>
      </c>
      <c r="F158" s="3">
        <v>2</v>
      </c>
      <c r="I158" s="3">
        <v>20</v>
      </c>
      <c r="J158" s="62">
        <f t="shared" si="0"/>
        <v>40</v>
      </c>
      <c r="K158" s="62">
        <f t="shared" si="3"/>
        <v>25</v>
      </c>
      <c r="L158" s="63">
        <v>50</v>
      </c>
    </row>
    <row r="159" customHeight="1" spans="1:12">
      <c r="A159" s="3">
        <v>1990</v>
      </c>
      <c r="B159" s="3" t="s">
        <v>4919</v>
      </c>
      <c r="C159" s="3" t="s">
        <v>4918</v>
      </c>
      <c r="E159" s="3">
        <v>9</v>
      </c>
      <c r="F159" s="3">
        <v>1</v>
      </c>
      <c r="I159" s="3">
        <v>25</v>
      </c>
      <c r="J159" s="62">
        <f t="shared" si="0"/>
        <v>25</v>
      </c>
      <c r="K159" s="62">
        <f t="shared" si="3"/>
        <v>30</v>
      </c>
      <c r="L159" s="63">
        <v>30</v>
      </c>
    </row>
    <row r="160" customHeight="1" spans="1:12">
      <c r="A160" s="3">
        <v>2010</v>
      </c>
      <c r="B160" s="3" t="s">
        <v>4882</v>
      </c>
      <c r="C160" s="3" t="s">
        <v>4920</v>
      </c>
      <c r="D160" s="3" t="s">
        <v>4883</v>
      </c>
      <c r="E160" s="3">
        <v>10</v>
      </c>
      <c r="F160" s="3">
        <v>1</v>
      </c>
      <c r="I160" s="3">
        <v>20</v>
      </c>
      <c r="J160" s="62">
        <f t="shared" si="0"/>
        <v>20</v>
      </c>
      <c r="K160" s="62">
        <f t="shared" si="3"/>
        <v>20</v>
      </c>
      <c r="L160" s="63">
        <v>20</v>
      </c>
    </row>
    <row r="161" customHeight="1" spans="1:12">
      <c r="A161" s="3">
        <v>2013</v>
      </c>
      <c r="B161" s="3" t="s">
        <v>4875</v>
      </c>
      <c r="C161" s="3" t="s">
        <v>1118</v>
      </c>
      <c r="D161" s="3" t="s">
        <v>4883</v>
      </c>
      <c r="E161" s="3" t="s">
        <v>4897</v>
      </c>
      <c r="F161" s="3">
        <v>1</v>
      </c>
      <c r="I161" s="3">
        <v>20</v>
      </c>
      <c r="J161" s="62">
        <f t="shared" si="0"/>
        <v>20</v>
      </c>
      <c r="K161" s="62">
        <f t="shared" si="3"/>
        <v>20</v>
      </c>
      <c r="L161" s="63">
        <v>20</v>
      </c>
    </row>
    <row r="162" customHeight="1" spans="1:12">
      <c r="A162" s="3">
        <v>1990</v>
      </c>
      <c r="B162" s="3" t="s">
        <v>4921</v>
      </c>
      <c r="C162" s="3" t="s">
        <v>4595</v>
      </c>
      <c r="E162" s="3">
        <v>8</v>
      </c>
      <c r="F162" s="3">
        <v>1</v>
      </c>
      <c r="I162" s="3">
        <v>20</v>
      </c>
      <c r="J162" s="62">
        <f t="shared" si="0"/>
        <v>20</v>
      </c>
      <c r="K162" s="62">
        <f t="shared" si="3"/>
        <v>25</v>
      </c>
      <c r="L162" s="63">
        <v>25</v>
      </c>
    </row>
    <row r="163" customHeight="1" spans="1:12">
      <c r="A163" s="3">
        <v>1990</v>
      </c>
      <c r="B163" s="3" t="s">
        <v>4688</v>
      </c>
      <c r="C163" s="3" t="s">
        <v>4595</v>
      </c>
      <c r="E163" s="3">
        <v>8</v>
      </c>
      <c r="F163" s="3">
        <v>5</v>
      </c>
      <c r="I163" s="3">
        <v>20</v>
      </c>
      <c r="J163" s="62">
        <f t="shared" si="0"/>
        <v>100</v>
      </c>
      <c r="K163" s="62">
        <f t="shared" si="3"/>
        <v>20</v>
      </c>
      <c r="L163" s="63">
        <v>100</v>
      </c>
    </row>
    <row r="164" customHeight="1" spans="1:12">
      <c r="A164" s="3">
        <v>1990</v>
      </c>
      <c r="B164" s="3" t="s">
        <v>4688</v>
      </c>
      <c r="C164" s="3" t="s">
        <v>4595</v>
      </c>
      <c r="E164" s="3">
        <v>7</v>
      </c>
      <c r="F164" s="3">
        <v>3</v>
      </c>
      <c r="I164" s="3">
        <v>10</v>
      </c>
      <c r="J164" s="62">
        <f t="shared" si="0"/>
        <v>30</v>
      </c>
      <c r="K164" s="62">
        <f t="shared" si="3"/>
        <v>10</v>
      </c>
      <c r="L164" s="63">
        <v>30</v>
      </c>
    </row>
    <row r="165" customHeight="1" spans="1:12">
      <c r="A165" s="3">
        <v>1990</v>
      </c>
      <c r="B165" s="3" t="s">
        <v>183</v>
      </c>
      <c r="C165" s="3" t="s">
        <v>4595</v>
      </c>
      <c r="E165" s="3">
        <v>8</v>
      </c>
      <c r="F165" s="3">
        <v>2</v>
      </c>
      <c r="I165" s="3">
        <v>10</v>
      </c>
      <c r="J165" s="62">
        <f t="shared" si="0"/>
        <v>20</v>
      </c>
      <c r="K165" s="62">
        <f t="shared" si="3"/>
        <v>10</v>
      </c>
      <c r="L165" s="63">
        <v>20</v>
      </c>
    </row>
    <row r="166" customHeight="1" spans="1:12">
      <c r="A166" s="3">
        <v>1990</v>
      </c>
      <c r="B166" s="3" t="s">
        <v>4922</v>
      </c>
      <c r="C166" s="3" t="s">
        <v>4595</v>
      </c>
      <c r="E166" s="3">
        <v>9</v>
      </c>
      <c r="F166" s="3">
        <v>1</v>
      </c>
      <c r="H166" s="3" t="s">
        <v>5301</v>
      </c>
      <c r="I166" s="3">
        <v>60</v>
      </c>
      <c r="J166" s="62">
        <f t="shared" si="0"/>
        <v>60</v>
      </c>
      <c r="K166" s="62">
        <f t="shared" si="3"/>
        <v>70</v>
      </c>
      <c r="L166" s="63">
        <v>70</v>
      </c>
    </row>
    <row r="167" customHeight="1" spans="1:12">
      <c r="A167" s="3">
        <v>1990</v>
      </c>
      <c r="B167" s="3" t="s">
        <v>4923</v>
      </c>
      <c r="C167" s="3" t="s">
        <v>4924</v>
      </c>
      <c r="E167" s="3">
        <v>9</v>
      </c>
      <c r="F167" s="3">
        <v>1</v>
      </c>
      <c r="I167" s="3">
        <v>20</v>
      </c>
      <c r="J167" s="62">
        <f t="shared" si="0"/>
        <v>20</v>
      </c>
      <c r="K167" s="62">
        <f t="shared" si="3"/>
        <v>20</v>
      </c>
      <c r="L167" s="63">
        <v>20</v>
      </c>
    </row>
    <row r="168" customHeight="1" spans="1:12">
      <c r="A168" s="3">
        <v>1990</v>
      </c>
      <c r="B168" s="3" t="s">
        <v>4871</v>
      </c>
      <c r="C168" s="3" t="s">
        <v>4925</v>
      </c>
      <c r="D168" s="3" t="s">
        <v>4926</v>
      </c>
      <c r="E168" s="3">
        <v>9</v>
      </c>
      <c r="F168" s="3">
        <v>4</v>
      </c>
      <c r="I168" s="3">
        <v>25</v>
      </c>
      <c r="J168" s="62">
        <f t="shared" si="0"/>
        <v>100</v>
      </c>
      <c r="K168" s="62">
        <f t="shared" si="3"/>
        <v>25</v>
      </c>
      <c r="L168" s="63">
        <v>100</v>
      </c>
    </row>
    <row r="169" customHeight="1" spans="1:12">
      <c r="A169" s="3">
        <v>2011</v>
      </c>
      <c r="B169" s="3" t="s">
        <v>4875</v>
      </c>
      <c r="C169" s="3" t="s">
        <v>1232</v>
      </c>
      <c r="D169" s="3" t="s">
        <v>3711</v>
      </c>
      <c r="E169" s="3">
        <v>10</v>
      </c>
      <c r="F169" s="3">
        <v>2</v>
      </c>
      <c r="I169" s="3">
        <v>25</v>
      </c>
      <c r="J169" s="62">
        <f t="shared" si="0"/>
        <v>50</v>
      </c>
      <c r="K169" s="62">
        <f t="shared" si="3"/>
        <v>25</v>
      </c>
      <c r="L169" s="63">
        <v>50</v>
      </c>
    </row>
    <row r="170" customHeight="1" spans="1:12">
      <c r="A170" s="3">
        <v>2009</v>
      </c>
      <c r="B170" s="3" t="s">
        <v>4927</v>
      </c>
      <c r="C170" s="3" t="s">
        <v>1232</v>
      </c>
      <c r="D170" s="3" t="s">
        <v>3711</v>
      </c>
      <c r="E170" s="3" t="s">
        <v>4928</v>
      </c>
      <c r="F170" s="3">
        <v>1</v>
      </c>
      <c r="I170" s="3">
        <v>10</v>
      </c>
      <c r="J170" s="62">
        <f t="shared" si="0"/>
        <v>10</v>
      </c>
      <c r="K170" s="62">
        <f t="shared" si="3"/>
        <v>10</v>
      </c>
      <c r="L170" s="63">
        <v>10</v>
      </c>
    </row>
    <row r="171" customHeight="1" spans="1:12">
      <c r="A171" s="3">
        <v>2011</v>
      </c>
      <c r="B171" s="3" t="s">
        <v>4875</v>
      </c>
      <c r="C171" s="3" t="s">
        <v>1232</v>
      </c>
      <c r="D171" s="3" t="s">
        <v>4883</v>
      </c>
      <c r="E171" s="3">
        <v>10</v>
      </c>
      <c r="F171" s="3">
        <v>1</v>
      </c>
      <c r="I171" s="3">
        <v>25</v>
      </c>
      <c r="J171" s="62">
        <f t="shared" si="0"/>
        <v>25</v>
      </c>
      <c r="K171" s="62">
        <f t="shared" si="3"/>
        <v>25</v>
      </c>
      <c r="L171" s="63">
        <v>25</v>
      </c>
    </row>
    <row r="172" customHeight="1" spans="1:12">
      <c r="A172" s="3">
        <v>1990</v>
      </c>
      <c r="B172" s="3" t="s">
        <v>4929</v>
      </c>
      <c r="C172" s="3" t="s">
        <v>4670</v>
      </c>
      <c r="E172" s="3">
        <v>9</v>
      </c>
      <c r="F172" s="3">
        <v>1</v>
      </c>
      <c r="I172" s="3">
        <v>20</v>
      </c>
      <c r="J172" s="62">
        <f t="shared" si="0"/>
        <v>20</v>
      </c>
      <c r="K172" s="62">
        <f t="shared" si="3"/>
        <v>10</v>
      </c>
      <c r="L172" s="63">
        <v>10</v>
      </c>
    </row>
    <row r="173" customHeight="1" spans="1:12">
      <c r="A173" s="3">
        <v>1990</v>
      </c>
      <c r="B173" s="3" t="s">
        <v>4930</v>
      </c>
      <c r="C173" s="3" t="s">
        <v>4670</v>
      </c>
      <c r="E173" s="3">
        <v>9</v>
      </c>
      <c r="F173" s="3">
        <v>1</v>
      </c>
      <c r="I173" s="3">
        <v>20</v>
      </c>
      <c r="J173" s="62">
        <f t="shared" si="0"/>
        <v>20</v>
      </c>
      <c r="K173" s="62">
        <f t="shared" si="3"/>
        <v>10</v>
      </c>
      <c r="L173" s="63">
        <v>10</v>
      </c>
    </row>
    <row r="174" customHeight="1" spans="1:12">
      <c r="A174" s="3">
        <v>1988</v>
      </c>
      <c r="B174" s="3" t="s">
        <v>166</v>
      </c>
      <c r="C174" s="3" t="s">
        <v>220</v>
      </c>
      <c r="E174" s="3">
        <v>9</v>
      </c>
      <c r="F174" s="3">
        <v>18</v>
      </c>
      <c r="I174" s="3">
        <v>20</v>
      </c>
      <c r="J174" s="62">
        <f t="shared" si="0"/>
        <v>360</v>
      </c>
      <c r="K174" s="62">
        <f t="shared" si="3"/>
        <v>20</v>
      </c>
      <c r="L174" s="63">
        <v>360</v>
      </c>
    </row>
    <row r="175" customHeight="1" spans="1:12">
      <c r="A175" s="3">
        <v>2007</v>
      </c>
      <c r="B175" s="3" t="s">
        <v>4931</v>
      </c>
      <c r="C175" s="3" t="s">
        <v>4932</v>
      </c>
      <c r="E175" s="3">
        <v>9</v>
      </c>
      <c r="F175" s="3">
        <v>6</v>
      </c>
      <c r="I175" s="3">
        <v>75</v>
      </c>
      <c r="J175" s="62">
        <f t="shared" si="0"/>
        <v>450</v>
      </c>
      <c r="K175" s="62">
        <f t="shared" si="3"/>
        <v>75</v>
      </c>
      <c r="L175" s="63">
        <v>450</v>
      </c>
    </row>
    <row r="176" customHeight="1" spans="1:12">
      <c r="A176" s="3">
        <v>2007</v>
      </c>
      <c r="B176" s="3" t="s">
        <v>4862</v>
      </c>
      <c r="C176" s="3" t="s">
        <v>4932</v>
      </c>
      <c r="E176" s="3">
        <v>8</v>
      </c>
      <c r="F176" s="3">
        <v>3</v>
      </c>
      <c r="I176" s="3">
        <v>40</v>
      </c>
      <c r="J176" s="62">
        <f t="shared" si="0"/>
        <v>120</v>
      </c>
      <c r="K176" s="62">
        <f t="shared" si="3"/>
        <v>40</v>
      </c>
      <c r="L176" s="63">
        <v>120</v>
      </c>
    </row>
    <row r="177" customHeight="1" spans="1:12">
      <c r="A177" s="3">
        <v>1978</v>
      </c>
      <c r="B177" s="3" t="s">
        <v>4862</v>
      </c>
      <c r="C177" s="3" t="s">
        <v>3714</v>
      </c>
      <c r="E177" s="3">
        <v>8</v>
      </c>
      <c r="F177" s="3">
        <v>1</v>
      </c>
      <c r="I177" s="3">
        <v>15</v>
      </c>
      <c r="J177" s="62">
        <f t="shared" si="0"/>
        <v>15</v>
      </c>
      <c r="K177" s="62">
        <f t="shared" si="3"/>
        <v>25</v>
      </c>
      <c r="L177" s="63">
        <v>25</v>
      </c>
    </row>
    <row r="178" customHeight="1" spans="1:12">
      <c r="A178" s="3">
        <v>1987</v>
      </c>
      <c r="B178" s="3" t="s">
        <v>166</v>
      </c>
      <c r="C178" s="3" t="s">
        <v>726</v>
      </c>
      <c r="E178" s="3">
        <v>9</v>
      </c>
      <c r="F178" s="3">
        <v>11</v>
      </c>
      <c r="I178" s="3">
        <v>70</v>
      </c>
      <c r="J178" s="62">
        <f t="shared" si="0"/>
        <v>770</v>
      </c>
      <c r="K178" s="62">
        <f t="shared" si="3"/>
        <v>75</v>
      </c>
      <c r="L178" s="63">
        <v>825</v>
      </c>
    </row>
    <row r="179" customHeight="1" spans="1:12">
      <c r="A179" s="3">
        <v>1978</v>
      </c>
      <c r="B179" s="3" t="s">
        <v>4862</v>
      </c>
      <c r="C179" s="3" t="s">
        <v>4933</v>
      </c>
      <c r="E179" s="3">
        <v>8</v>
      </c>
      <c r="F179" s="3">
        <v>1</v>
      </c>
      <c r="I179" s="3">
        <v>30</v>
      </c>
      <c r="J179" s="62">
        <f t="shared" si="0"/>
        <v>30</v>
      </c>
      <c r="K179" s="62">
        <f t="shared" si="3"/>
        <v>25</v>
      </c>
      <c r="L179" s="63">
        <v>25</v>
      </c>
    </row>
    <row r="180" customHeight="1" spans="1:12">
      <c r="A180" s="3">
        <v>1982</v>
      </c>
      <c r="B180" s="3" t="s">
        <v>166</v>
      </c>
      <c r="C180" s="3" t="s">
        <v>4934</v>
      </c>
      <c r="E180" s="3">
        <v>8</v>
      </c>
      <c r="F180" s="3">
        <v>1</v>
      </c>
      <c r="I180" s="3">
        <v>15</v>
      </c>
      <c r="J180" s="62">
        <f t="shared" si="0"/>
        <v>15</v>
      </c>
      <c r="K180" s="62">
        <f t="shared" si="3"/>
        <v>15</v>
      </c>
      <c r="L180" s="63">
        <v>15</v>
      </c>
    </row>
    <row r="181" customHeight="1" spans="1:12">
      <c r="A181" s="3">
        <v>1988</v>
      </c>
      <c r="B181" s="3" t="s">
        <v>2236</v>
      </c>
      <c r="C181" s="3" t="s">
        <v>4935</v>
      </c>
      <c r="E181" s="3">
        <v>8</v>
      </c>
      <c r="F181" s="3">
        <v>1</v>
      </c>
      <c r="I181" s="3">
        <v>15</v>
      </c>
      <c r="J181" s="62">
        <f t="shared" si="0"/>
        <v>15</v>
      </c>
      <c r="K181" s="62">
        <f t="shared" si="3"/>
        <v>0</v>
      </c>
      <c r="L181" s="63">
        <v>0</v>
      </c>
    </row>
    <row r="182" customHeight="1" spans="1:12">
      <c r="A182" s="3">
        <v>1982</v>
      </c>
      <c r="B182" s="3" t="s">
        <v>166</v>
      </c>
      <c r="C182" s="3" t="s">
        <v>4936</v>
      </c>
      <c r="E182" s="3">
        <v>8</v>
      </c>
      <c r="F182" s="3">
        <v>1</v>
      </c>
      <c r="I182" s="3">
        <v>50</v>
      </c>
      <c r="J182" s="62">
        <f t="shared" si="0"/>
        <v>50</v>
      </c>
      <c r="K182" s="62">
        <f t="shared" si="3"/>
        <v>40</v>
      </c>
      <c r="L182" s="63">
        <v>40</v>
      </c>
    </row>
    <row r="183" customHeight="1" spans="1:12">
      <c r="A183" s="3">
        <v>1982</v>
      </c>
      <c r="B183" s="3" t="s">
        <v>4862</v>
      </c>
      <c r="C183" s="3" t="s">
        <v>4936</v>
      </c>
      <c r="D183" s="3" t="s">
        <v>4937</v>
      </c>
      <c r="E183" s="3">
        <v>8</v>
      </c>
      <c r="F183" s="3">
        <v>1</v>
      </c>
      <c r="I183" s="3">
        <v>25</v>
      </c>
      <c r="J183" s="62">
        <f t="shared" si="0"/>
        <v>25</v>
      </c>
      <c r="K183" s="62">
        <f t="shared" si="3"/>
        <v>25</v>
      </c>
      <c r="L183" s="63">
        <v>25</v>
      </c>
    </row>
    <row r="184" customHeight="1" spans="1:12">
      <c r="A184" s="3">
        <v>1984</v>
      </c>
      <c r="B184" s="3" t="s">
        <v>166</v>
      </c>
      <c r="C184" s="3" t="s">
        <v>4936</v>
      </c>
      <c r="E184" s="3">
        <v>8</v>
      </c>
      <c r="F184" s="3">
        <v>1</v>
      </c>
      <c r="I184" s="3">
        <v>20</v>
      </c>
      <c r="J184" s="62">
        <f t="shared" si="0"/>
        <v>20</v>
      </c>
      <c r="K184" s="62">
        <f t="shared" si="3"/>
        <v>20</v>
      </c>
      <c r="L184" s="63">
        <v>20</v>
      </c>
    </row>
    <row r="185" customHeight="1" spans="1:12">
      <c r="A185" s="3">
        <v>1989</v>
      </c>
      <c r="B185" s="3" t="s">
        <v>4929</v>
      </c>
      <c r="C185" s="3" t="s">
        <v>4938</v>
      </c>
      <c r="E185" s="3" t="s">
        <v>4939</v>
      </c>
      <c r="F185" s="3">
        <v>1</v>
      </c>
      <c r="I185" s="3">
        <v>10</v>
      </c>
      <c r="J185" s="62">
        <f t="shared" si="0"/>
        <v>10</v>
      </c>
      <c r="K185" s="62">
        <f t="shared" si="3"/>
        <v>10</v>
      </c>
      <c r="L185" s="63">
        <v>10</v>
      </c>
    </row>
    <row r="186" customHeight="1" spans="1:12">
      <c r="A186" s="3">
        <v>1982</v>
      </c>
      <c r="B186" s="3" t="s">
        <v>166</v>
      </c>
      <c r="C186" s="3" t="s">
        <v>4940</v>
      </c>
      <c r="E186" s="3">
        <v>9</v>
      </c>
      <c r="F186" s="3">
        <v>1</v>
      </c>
      <c r="I186" s="3">
        <v>30</v>
      </c>
      <c r="J186" s="62">
        <f t="shared" si="0"/>
        <v>30</v>
      </c>
      <c r="K186" s="62">
        <f t="shared" si="3"/>
        <v>20</v>
      </c>
      <c r="L186" s="63">
        <v>20</v>
      </c>
    </row>
    <row r="187" customHeight="1" spans="1:12">
      <c r="A187" s="3">
        <v>1988</v>
      </c>
      <c r="B187" s="3" t="s">
        <v>166</v>
      </c>
      <c r="C187" s="3" t="s">
        <v>186</v>
      </c>
      <c r="E187" s="3">
        <v>10</v>
      </c>
      <c r="F187" s="3">
        <v>1</v>
      </c>
      <c r="I187" s="3">
        <v>90</v>
      </c>
      <c r="J187" s="62">
        <f t="shared" si="0"/>
        <v>90</v>
      </c>
      <c r="K187" s="62">
        <f t="shared" si="3"/>
        <v>75</v>
      </c>
      <c r="L187" s="63">
        <v>75</v>
      </c>
    </row>
    <row r="188" customHeight="1" spans="1:12">
      <c r="A188" s="3">
        <v>1987</v>
      </c>
      <c r="B188" s="3" t="s">
        <v>166</v>
      </c>
      <c r="C188" s="3" t="s">
        <v>186</v>
      </c>
      <c r="E188" s="3">
        <v>9</v>
      </c>
      <c r="F188" s="3">
        <v>3</v>
      </c>
      <c r="I188" s="3">
        <v>35</v>
      </c>
      <c r="J188" s="62">
        <f t="shared" si="0"/>
        <v>105</v>
      </c>
      <c r="K188" s="62">
        <f t="shared" si="3"/>
        <v>30</v>
      </c>
      <c r="L188" s="63">
        <v>90</v>
      </c>
    </row>
    <row r="189" customHeight="1" spans="1:12">
      <c r="A189" s="3">
        <v>1988</v>
      </c>
      <c r="B189" s="3" t="s">
        <v>166</v>
      </c>
      <c r="C189" s="3" t="s">
        <v>186</v>
      </c>
      <c r="E189" s="3">
        <v>8</v>
      </c>
      <c r="F189" s="3">
        <v>3</v>
      </c>
      <c r="I189" s="3">
        <v>25</v>
      </c>
      <c r="J189" s="62">
        <f t="shared" si="0"/>
        <v>75</v>
      </c>
      <c r="K189" s="62">
        <f t="shared" si="3"/>
        <v>15</v>
      </c>
      <c r="L189" s="63">
        <v>45</v>
      </c>
    </row>
    <row r="190" customHeight="1" spans="1:12">
      <c r="A190" s="3">
        <v>1987</v>
      </c>
      <c r="B190" s="3" t="s">
        <v>166</v>
      </c>
      <c r="C190" s="3" t="s">
        <v>186</v>
      </c>
      <c r="E190" s="3">
        <v>8</v>
      </c>
      <c r="F190" s="3">
        <v>1</v>
      </c>
      <c r="I190" s="3">
        <v>20</v>
      </c>
      <c r="J190" s="62">
        <f t="shared" si="0"/>
        <v>20</v>
      </c>
      <c r="K190" s="62">
        <f t="shared" si="3"/>
        <v>15</v>
      </c>
      <c r="L190" s="63">
        <v>15</v>
      </c>
    </row>
    <row r="191" customHeight="1" spans="1:12">
      <c r="A191" s="3">
        <v>1984</v>
      </c>
      <c r="B191" s="3" t="s">
        <v>166</v>
      </c>
      <c r="C191" s="3" t="s">
        <v>186</v>
      </c>
      <c r="E191" s="3">
        <v>8</v>
      </c>
      <c r="F191" s="3">
        <v>3</v>
      </c>
      <c r="I191" s="3">
        <v>120</v>
      </c>
      <c r="J191" s="62">
        <f t="shared" si="0"/>
        <v>360</v>
      </c>
      <c r="K191" s="62">
        <f t="shared" si="3"/>
        <v>125</v>
      </c>
      <c r="L191" s="63">
        <v>375</v>
      </c>
    </row>
    <row r="192" customHeight="1" spans="1:12">
      <c r="A192" s="3">
        <v>1988</v>
      </c>
      <c r="B192" s="3" t="s">
        <v>1072</v>
      </c>
      <c r="C192" s="3" t="s">
        <v>1861</v>
      </c>
      <c r="E192" s="3">
        <v>8</v>
      </c>
      <c r="F192" s="3">
        <v>7</v>
      </c>
      <c r="H192" s="3" t="s">
        <v>5301</v>
      </c>
      <c r="I192" s="3">
        <v>35</v>
      </c>
      <c r="J192" s="62">
        <f t="shared" si="0"/>
        <v>245</v>
      </c>
      <c r="K192" s="62">
        <f t="shared" si="3"/>
        <v>35</v>
      </c>
      <c r="L192" s="63">
        <v>245</v>
      </c>
    </row>
    <row r="193" customHeight="1" spans="1:12">
      <c r="A193" s="3">
        <v>1989</v>
      </c>
      <c r="B193" s="3" t="s">
        <v>2236</v>
      </c>
      <c r="C193" s="3" t="s">
        <v>1861</v>
      </c>
      <c r="E193" s="3">
        <v>9</v>
      </c>
      <c r="F193" s="3">
        <v>1</v>
      </c>
      <c r="I193" s="3">
        <v>25</v>
      </c>
      <c r="J193" s="62">
        <f t="shared" si="0"/>
        <v>25</v>
      </c>
      <c r="K193" s="62">
        <f t="shared" si="3"/>
        <v>15</v>
      </c>
      <c r="L193" s="63">
        <v>15</v>
      </c>
    </row>
    <row r="194" customHeight="1" spans="1:12">
      <c r="A194" s="3">
        <v>1988</v>
      </c>
      <c r="B194" s="3" t="s">
        <v>1072</v>
      </c>
      <c r="C194" s="3" t="s">
        <v>1861</v>
      </c>
      <c r="D194" s="3" t="s">
        <v>1920</v>
      </c>
      <c r="E194" s="3">
        <v>9</v>
      </c>
      <c r="F194" s="3">
        <v>5</v>
      </c>
      <c r="H194" s="3" t="s">
        <v>5575</v>
      </c>
      <c r="I194" s="3">
        <v>60</v>
      </c>
      <c r="J194" s="62">
        <f t="shared" si="0"/>
        <v>300</v>
      </c>
      <c r="K194" s="62">
        <f t="shared" si="3"/>
        <v>60</v>
      </c>
      <c r="L194" s="63">
        <v>300</v>
      </c>
    </row>
    <row r="195" customHeight="1" spans="1:12">
      <c r="A195" s="3">
        <v>1988</v>
      </c>
      <c r="B195" s="3" t="s">
        <v>1072</v>
      </c>
      <c r="C195" s="3" t="s">
        <v>1861</v>
      </c>
      <c r="D195" s="3" t="s">
        <v>1920</v>
      </c>
      <c r="E195" s="3">
        <v>8</v>
      </c>
      <c r="F195" s="3">
        <v>13</v>
      </c>
      <c r="H195" s="3" t="s">
        <v>5575</v>
      </c>
      <c r="I195" s="3">
        <v>15</v>
      </c>
      <c r="J195" s="62">
        <f t="shared" si="0"/>
        <v>195</v>
      </c>
      <c r="K195" s="62">
        <f t="shared" si="3"/>
        <v>20</v>
      </c>
      <c r="L195" s="63">
        <v>260</v>
      </c>
    </row>
    <row r="196" customHeight="1" spans="1:12">
      <c r="A196" s="3">
        <v>1988</v>
      </c>
      <c r="B196" s="3" t="s">
        <v>1072</v>
      </c>
      <c r="C196" s="3" t="s">
        <v>1861</v>
      </c>
      <c r="D196" s="3" t="s">
        <v>1920</v>
      </c>
      <c r="E196" s="3" t="s">
        <v>4941</v>
      </c>
      <c r="F196" s="3">
        <v>1</v>
      </c>
      <c r="H196" s="3" t="s">
        <v>5575</v>
      </c>
      <c r="I196" s="3">
        <v>20</v>
      </c>
      <c r="J196" s="62">
        <f t="shared" si="0"/>
        <v>20</v>
      </c>
      <c r="K196" s="62">
        <f t="shared" si="3"/>
        <v>15</v>
      </c>
      <c r="L196" s="63">
        <v>15</v>
      </c>
    </row>
    <row r="197" customHeight="1" spans="1:12">
      <c r="A197" s="3">
        <v>1988</v>
      </c>
      <c r="B197" s="3" t="s">
        <v>1072</v>
      </c>
      <c r="C197" s="3" t="s">
        <v>1861</v>
      </c>
      <c r="D197" s="3" t="s">
        <v>1920</v>
      </c>
      <c r="E197" s="3">
        <v>7</v>
      </c>
      <c r="F197" s="3">
        <v>1</v>
      </c>
      <c r="H197" s="3" t="s">
        <v>5575</v>
      </c>
      <c r="I197" s="3">
        <v>10</v>
      </c>
      <c r="J197" s="62">
        <f t="shared" si="0"/>
        <v>10</v>
      </c>
      <c r="K197" s="62">
        <f t="shared" si="3"/>
        <v>10</v>
      </c>
      <c r="L197" s="63">
        <v>10</v>
      </c>
    </row>
    <row r="198" customHeight="1" spans="1:12">
      <c r="A198" s="65">
        <v>1988</v>
      </c>
      <c r="B198" s="45" t="s">
        <v>1072</v>
      </c>
      <c r="C198" s="45" t="s">
        <v>1861</v>
      </c>
      <c r="D198" s="45" t="s">
        <v>1920</v>
      </c>
      <c r="E198" s="65" t="s">
        <v>71</v>
      </c>
      <c r="F198" s="65">
        <v>5</v>
      </c>
      <c r="G198" s="45"/>
      <c r="H198" s="45" t="s">
        <v>5575</v>
      </c>
      <c r="I198" s="3">
        <v>30</v>
      </c>
      <c r="J198" s="62">
        <f t="shared" si="0"/>
        <v>150</v>
      </c>
      <c r="K198" s="62">
        <f t="shared" si="3"/>
        <v>20</v>
      </c>
      <c r="L198" s="63">
        <v>100</v>
      </c>
    </row>
    <row r="199" customHeight="1" spans="1:12">
      <c r="A199" s="65">
        <v>1988</v>
      </c>
      <c r="B199" s="45" t="s">
        <v>1072</v>
      </c>
      <c r="C199" s="45" t="s">
        <v>1861</v>
      </c>
      <c r="D199" s="45" t="s">
        <v>1920</v>
      </c>
      <c r="E199" s="65" t="s">
        <v>147</v>
      </c>
      <c r="F199" s="65">
        <v>1</v>
      </c>
      <c r="G199" s="45"/>
      <c r="H199" s="45" t="s">
        <v>5575</v>
      </c>
      <c r="I199" s="3">
        <v>25</v>
      </c>
      <c r="J199" s="62">
        <f t="shared" si="0"/>
        <v>25</v>
      </c>
      <c r="K199" s="62">
        <f t="shared" si="3"/>
        <v>15</v>
      </c>
      <c r="L199" s="63">
        <v>15</v>
      </c>
    </row>
    <row r="200" customHeight="1" spans="1:12">
      <c r="A200" s="3">
        <v>1988</v>
      </c>
      <c r="B200" s="3" t="s">
        <v>1072</v>
      </c>
      <c r="C200" s="3" t="s">
        <v>4942</v>
      </c>
      <c r="E200" s="3">
        <v>8</v>
      </c>
      <c r="F200" s="3">
        <v>1</v>
      </c>
      <c r="I200" s="3">
        <v>35</v>
      </c>
      <c r="J200" s="62">
        <f t="shared" si="0"/>
        <v>35</v>
      </c>
      <c r="K200" s="62">
        <f t="shared" si="3"/>
        <v>20</v>
      </c>
      <c r="L200" s="63">
        <v>20</v>
      </c>
    </row>
    <row r="201" customHeight="1" spans="1:12">
      <c r="A201" s="3">
        <v>1988</v>
      </c>
      <c r="B201" s="3" t="s">
        <v>1072</v>
      </c>
      <c r="C201" s="3" t="s">
        <v>4942</v>
      </c>
      <c r="D201" s="3" t="s">
        <v>4943</v>
      </c>
      <c r="E201" s="3">
        <v>9</v>
      </c>
      <c r="F201" s="3">
        <v>1</v>
      </c>
      <c r="I201" s="3">
        <v>60</v>
      </c>
      <c r="J201" s="62">
        <f t="shared" si="0"/>
        <v>60</v>
      </c>
      <c r="K201" s="62">
        <f t="shared" si="3"/>
        <v>60</v>
      </c>
      <c r="L201" s="63">
        <v>60</v>
      </c>
    </row>
    <row r="202" customHeight="1" spans="1:12">
      <c r="A202" s="3">
        <v>1988</v>
      </c>
      <c r="B202" s="3" t="s">
        <v>2236</v>
      </c>
      <c r="C202" s="3" t="s">
        <v>4944</v>
      </c>
      <c r="E202" s="3">
        <v>8</v>
      </c>
      <c r="F202" s="3">
        <v>3</v>
      </c>
      <c r="I202" s="3">
        <v>15</v>
      </c>
      <c r="J202" s="62">
        <f t="shared" si="0"/>
        <v>45</v>
      </c>
      <c r="K202" s="62">
        <f t="shared" si="3"/>
        <v>20</v>
      </c>
      <c r="L202" s="63">
        <v>60</v>
      </c>
    </row>
    <row r="203" customHeight="1" spans="1:12">
      <c r="A203" s="3">
        <v>1988</v>
      </c>
      <c r="B203" s="3" t="s">
        <v>2236</v>
      </c>
      <c r="C203" s="3" t="s">
        <v>4945</v>
      </c>
      <c r="E203" s="3">
        <v>6</v>
      </c>
      <c r="F203" s="3">
        <v>1</v>
      </c>
      <c r="I203" s="3">
        <v>50</v>
      </c>
      <c r="J203" s="62">
        <f t="shared" si="0"/>
        <v>50</v>
      </c>
      <c r="K203" s="62">
        <f t="shared" si="3"/>
        <v>75</v>
      </c>
      <c r="L203" s="63">
        <v>75</v>
      </c>
    </row>
    <row r="204" customHeight="1" spans="1:29">
      <c r="A204" s="59">
        <v>2018</v>
      </c>
      <c r="B204" s="59" t="s">
        <v>4946</v>
      </c>
      <c r="C204" s="59" t="s">
        <v>4947</v>
      </c>
      <c r="D204" s="60"/>
      <c r="E204" s="59">
        <v>10</v>
      </c>
      <c r="F204" s="59">
        <v>1</v>
      </c>
      <c r="G204" s="60"/>
      <c r="H204" s="59" t="s">
        <v>5301</v>
      </c>
      <c r="I204" s="59">
        <v>85</v>
      </c>
      <c r="J204" s="62">
        <f t="shared" si="0"/>
        <v>85</v>
      </c>
      <c r="K204" s="60">
        <f t="shared" si="3"/>
        <v>100</v>
      </c>
      <c r="L204" s="59">
        <v>100</v>
      </c>
      <c r="M204" s="59">
        <v>15</v>
      </c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</row>
    <row r="205" customHeight="1" spans="1:29">
      <c r="A205" s="59">
        <v>2018</v>
      </c>
      <c r="B205" s="59" t="s">
        <v>4946</v>
      </c>
      <c r="C205" s="59" t="s">
        <v>4947</v>
      </c>
      <c r="D205" s="60"/>
      <c r="E205" s="59" t="s">
        <v>4948</v>
      </c>
      <c r="F205" s="59">
        <v>1</v>
      </c>
      <c r="G205" s="60"/>
      <c r="H205" s="59" t="s">
        <v>5301</v>
      </c>
      <c r="I205" s="59">
        <v>30</v>
      </c>
      <c r="J205" s="62">
        <f t="shared" si="0"/>
        <v>30</v>
      </c>
      <c r="K205" s="60">
        <f t="shared" si="3"/>
        <v>25</v>
      </c>
      <c r="L205" s="59">
        <v>25</v>
      </c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</row>
    <row r="206" customHeight="1" spans="1:29">
      <c r="A206" s="59">
        <v>2018</v>
      </c>
      <c r="B206" s="59" t="s">
        <v>4949</v>
      </c>
      <c r="C206" s="59" t="s">
        <v>4947</v>
      </c>
      <c r="D206" s="60"/>
      <c r="E206" s="59" t="s">
        <v>4950</v>
      </c>
      <c r="F206" s="59">
        <v>3</v>
      </c>
      <c r="G206" s="60"/>
      <c r="H206" s="59" t="s">
        <v>5301</v>
      </c>
      <c r="I206" s="59">
        <v>80</v>
      </c>
      <c r="J206" s="62">
        <f t="shared" si="0"/>
        <v>240</v>
      </c>
      <c r="K206" s="60">
        <f t="shared" si="3"/>
        <v>35</v>
      </c>
      <c r="L206" s="59">
        <v>105</v>
      </c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</row>
    <row r="207" customHeight="1" spans="1:29">
      <c r="A207" s="59">
        <v>2018</v>
      </c>
      <c r="B207" s="59" t="s">
        <v>4949</v>
      </c>
      <c r="C207" s="59" t="s">
        <v>4947</v>
      </c>
      <c r="D207" s="60"/>
      <c r="E207" s="59" t="s">
        <v>4951</v>
      </c>
      <c r="F207" s="59">
        <v>1</v>
      </c>
      <c r="G207" s="60"/>
      <c r="H207" s="59" t="s">
        <v>5301</v>
      </c>
      <c r="I207" s="59">
        <v>45</v>
      </c>
      <c r="J207" s="62">
        <f t="shared" si="0"/>
        <v>45</v>
      </c>
      <c r="K207" s="60">
        <f t="shared" si="3"/>
        <v>150</v>
      </c>
      <c r="L207" s="59">
        <v>150</v>
      </c>
      <c r="M207" s="59">
        <v>95</v>
      </c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</row>
    <row r="208" customHeight="1" spans="1:29">
      <c r="A208" s="59">
        <v>2018</v>
      </c>
      <c r="B208" s="59" t="s">
        <v>4952</v>
      </c>
      <c r="C208" s="59" t="s">
        <v>4947</v>
      </c>
      <c r="D208" s="59" t="s">
        <v>4953</v>
      </c>
      <c r="E208" s="59" t="s">
        <v>4950</v>
      </c>
      <c r="F208" s="59">
        <v>2</v>
      </c>
      <c r="G208" s="60"/>
      <c r="H208" s="59" t="s">
        <v>5301</v>
      </c>
      <c r="I208" s="59">
        <v>200</v>
      </c>
      <c r="J208" s="62">
        <f t="shared" si="0"/>
        <v>400</v>
      </c>
      <c r="K208" s="60">
        <f t="shared" si="3"/>
        <v>150</v>
      </c>
      <c r="L208" s="59">
        <v>300</v>
      </c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</row>
    <row r="209" customHeight="1" spans="1:12">
      <c r="A209" s="3">
        <v>1981</v>
      </c>
      <c r="B209" s="3" t="s">
        <v>166</v>
      </c>
      <c r="C209" s="3" t="s">
        <v>2318</v>
      </c>
      <c r="E209" s="3">
        <v>8</v>
      </c>
      <c r="F209" s="3">
        <v>2</v>
      </c>
      <c r="I209" s="3">
        <v>40</v>
      </c>
      <c r="J209" s="62">
        <f t="shared" si="0"/>
        <v>80</v>
      </c>
      <c r="K209" s="62">
        <f t="shared" si="3"/>
        <v>40</v>
      </c>
      <c r="L209" s="63">
        <v>80</v>
      </c>
    </row>
    <row r="210" customHeight="1" spans="1:12">
      <c r="A210" s="3">
        <v>1987</v>
      </c>
      <c r="B210" s="3" t="s">
        <v>1072</v>
      </c>
      <c r="C210" s="3" t="s">
        <v>2318</v>
      </c>
      <c r="E210" s="3">
        <v>9</v>
      </c>
      <c r="F210" s="3">
        <v>1</v>
      </c>
      <c r="I210" s="3">
        <v>85</v>
      </c>
      <c r="J210" s="62">
        <f t="shared" si="0"/>
        <v>85</v>
      </c>
      <c r="K210" s="62">
        <f t="shared" si="3"/>
        <v>105</v>
      </c>
      <c r="L210" s="63">
        <v>105</v>
      </c>
    </row>
    <row r="211" customHeight="1" spans="1:12">
      <c r="A211" s="3">
        <v>1987</v>
      </c>
      <c r="B211" s="3" t="s">
        <v>2236</v>
      </c>
      <c r="C211" s="3" t="s">
        <v>2318</v>
      </c>
      <c r="E211" s="3">
        <v>8</v>
      </c>
      <c r="F211" s="3">
        <v>3</v>
      </c>
      <c r="I211" s="3">
        <v>35</v>
      </c>
      <c r="J211" s="62">
        <f t="shared" si="0"/>
        <v>105</v>
      </c>
      <c r="K211" s="62">
        <f t="shared" si="3"/>
        <v>20</v>
      </c>
      <c r="L211" s="63">
        <v>60</v>
      </c>
    </row>
    <row r="212" customHeight="1" spans="1:12">
      <c r="A212" s="3">
        <v>1987</v>
      </c>
      <c r="B212" s="3" t="s">
        <v>2236</v>
      </c>
      <c r="C212" s="3" t="s">
        <v>2318</v>
      </c>
      <c r="E212" s="3">
        <v>7</v>
      </c>
      <c r="F212" s="3">
        <v>1</v>
      </c>
      <c r="I212" s="3">
        <v>20</v>
      </c>
      <c r="J212" s="62">
        <f t="shared" si="0"/>
        <v>20</v>
      </c>
      <c r="K212" s="62">
        <f t="shared" si="3"/>
        <v>20</v>
      </c>
      <c r="L212" s="63">
        <v>20</v>
      </c>
    </row>
    <row r="213" customHeight="1" spans="1:12">
      <c r="A213" s="3">
        <v>1990</v>
      </c>
      <c r="B213" s="3" t="s">
        <v>4886</v>
      </c>
      <c r="C213" s="3" t="s">
        <v>4954</v>
      </c>
      <c r="E213" s="3">
        <v>8</v>
      </c>
      <c r="F213" s="3">
        <v>1</v>
      </c>
      <c r="I213" s="3">
        <v>10</v>
      </c>
      <c r="J213" s="62">
        <f t="shared" si="0"/>
        <v>10</v>
      </c>
      <c r="K213" s="62">
        <f t="shared" si="3"/>
        <v>10</v>
      </c>
      <c r="L213" s="63">
        <v>10</v>
      </c>
    </row>
    <row r="214" customHeight="1" spans="1:12">
      <c r="A214" s="3">
        <v>1988</v>
      </c>
      <c r="B214" s="3" t="s">
        <v>1072</v>
      </c>
      <c r="C214" s="3" t="s">
        <v>4955</v>
      </c>
      <c r="E214" s="3">
        <v>8</v>
      </c>
      <c r="F214" s="3">
        <v>1</v>
      </c>
      <c r="I214" s="3">
        <v>30</v>
      </c>
      <c r="J214" s="62">
        <f t="shared" si="0"/>
        <v>30</v>
      </c>
      <c r="K214" s="62">
        <f t="shared" si="3"/>
        <v>15</v>
      </c>
      <c r="L214" s="63">
        <v>15</v>
      </c>
    </row>
    <row r="215" customHeight="1" spans="1:12">
      <c r="A215" s="3">
        <v>1987</v>
      </c>
      <c r="B215" s="3" t="s">
        <v>1072</v>
      </c>
      <c r="C215" s="3" t="s">
        <v>4956</v>
      </c>
      <c r="E215" s="3">
        <v>8</v>
      </c>
      <c r="F215" s="3">
        <v>8</v>
      </c>
      <c r="I215" s="3">
        <v>30</v>
      </c>
      <c r="J215" s="62">
        <f t="shared" si="0"/>
        <v>240</v>
      </c>
      <c r="K215" s="62">
        <f t="shared" si="3"/>
        <v>40</v>
      </c>
      <c r="L215" s="63">
        <v>320</v>
      </c>
    </row>
    <row r="216" customHeight="1" spans="1:12">
      <c r="A216" s="3">
        <v>1981</v>
      </c>
      <c r="B216" s="3" t="s">
        <v>166</v>
      </c>
      <c r="C216" s="3" t="s">
        <v>4956</v>
      </c>
      <c r="E216" s="3">
        <v>8</v>
      </c>
      <c r="F216" s="3">
        <v>1</v>
      </c>
      <c r="I216" s="3">
        <v>45</v>
      </c>
      <c r="J216" s="62">
        <f t="shared" si="0"/>
        <v>45</v>
      </c>
      <c r="K216" s="62">
        <f t="shared" si="3"/>
        <v>50</v>
      </c>
      <c r="L216" s="63">
        <v>50</v>
      </c>
    </row>
    <row r="217" customHeight="1" spans="1:12">
      <c r="A217" s="3">
        <v>1987</v>
      </c>
      <c r="B217" s="3" t="s">
        <v>1072</v>
      </c>
      <c r="C217" s="3" t="s">
        <v>4956</v>
      </c>
      <c r="D217" s="3" t="s">
        <v>776</v>
      </c>
      <c r="E217" s="3">
        <v>8</v>
      </c>
      <c r="F217" s="3">
        <v>1</v>
      </c>
      <c r="I217" s="3">
        <v>30</v>
      </c>
      <c r="J217" s="62">
        <f t="shared" si="0"/>
        <v>30</v>
      </c>
      <c r="K217" s="62">
        <f t="shared" si="3"/>
        <v>40</v>
      </c>
      <c r="L217" s="63">
        <v>40</v>
      </c>
    </row>
    <row r="218" customHeight="1" spans="1:12">
      <c r="A218" s="3">
        <v>1987</v>
      </c>
      <c r="B218" s="3" t="s">
        <v>1072</v>
      </c>
      <c r="C218" s="3" t="s">
        <v>4956</v>
      </c>
      <c r="D218" s="3" t="s">
        <v>776</v>
      </c>
      <c r="E218" s="3">
        <v>8</v>
      </c>
      <c r="F218" s="3">
        <v>2</v>
      </c>
      <c r="I218" s="3">
        <v>30</v>
      </c>
      <c r="J218" s="62">
        <f t="shared" si="0"/>
        <v>60</v>
      </c>
      <c r="K218" s="62">
        <f t="shared" si="3"/>
        <v>40</v>
      </c>
      <c r="L218" s="63">
        <v>80</v>
      </c>
    </row>
    <row r="219" customHeight="1" spans="1:12">
      <c r="A219" s="3">
        <v>1987</v>
      </c>
      <c r="B219" s="3" t="s">
        <v>1072</v>
      </c>
      <c r="C219" s="3" t="s">
        <v>4956</v>
      </c>
      <c r="D219" s="3" t="s">
        <v>776</v>
      </c>
      <c r="E219" s="3">
        <v>7</v>
      </c>
      <c r="F219" s="3">
        <v>1</v>
      </c>
      <c r="I219" s="3">
        <v>20</v>
      </c>
      <c r="J219" s="62">
        <f t="shared" si="0"/>
        <v>20</v>
      </c>
      <c r="K219" s="62">
        <f t="shared" si="3"/>
        <v>20</v>
      </c>
      <c r="L219" s="63">
        <v>20</v>
      </c>
    </row>
    <row r="220" customHeight="1" spans="1:12">
      <c r="A220" s="3">
        <v>1987</v>
      </c>
      <c r="B220" s="3" t="s">
        <v>1072</v>
      </c>
      <c r="C220" s="3" t="s">
        <v>4956</v>
      </c>
      <c r="E220" s="3">
        <v>7</v>
      </c>
      <c r="F220" s="3">
        <v>2</v>
      </c>
      <c r="I220" s="3">
        <v>15</v>
      </c>
      <c r="J220" s="62">
        <f t="shared" si="0"/>
        <v>30</v>
      </c>
      <c r="K220" s="62">
        <f t="shared" si="3"/>
        <v>20</v>
      </c>
      <c r="L220" s="63">
        <v>40</v>
      </c>
    </row>
    <row r="221" customHeight="1" spans="1:12">
      <c r="A221" s="3">
        <v>1987</v>
      </c>
      <c r="B221" s="3" t="s">
        <v>1072</v>
      </c>
      <c r="C221" s="3" t="s">
        <v>4957</v>
      </c>
      <c r="E221" s="3">
        <v>7</v>
      </c>
      <c r="F221" s="3">
        <v>1</v>
      </c>
      <c r="I221" s="3">
        <v>20</v>
      </c>
      <c r="J221" s="62">
        <f t="shared" si="0"/>
        <v>20</v>
      </c>
      <c r="K221" s="62">
        <f t="shared" si="3"/>
        <v>20</v>
      </c>
      <c r="L221" s="63">
        <v>20</v>
      </c>
    </row>
    <row r="222" customHeight="1" spans="1:12">
      <c r="A222" s="3">
        <v>1987</v>
      </c>
      <c r="B222" s="3" t="s">
        <v>2236</v>
      </c>
      <c r="C222" s="3" t="s">
        <v>2900</v>
      </c>
      <c r="E222" s="3">
        <v>8</v>
      </c>
      <c r="F222" s="3">
        <v>2</v>
      </c>
      <c r="I222" s="3">
        <v>20</v>
      </c>
      <c r="J222" s="62">
        <f t="shared" si="0"/>
        <v>40</v>
      </c>
      <c r="K222" s="62">
        <f t="shared" si="3"/>
        <v>20</v>
      </c>
      <c r="L222" s="63">
        <v>40</v>
      </c>
    </row>
    <row r="223" customHeight="1" spans="1:12">
      <c r="A223" s="3">
        <v>1987</v>
      </c>
      <c r="B223" s="3" t="s">
        <v>2236</v>
      </c>
      <c r="C223" s="3" t="s">
        <v>4958</v>
      </c>
      <c r="E223" s="3">
        <v>8</v>
      </c>
      <c r="F223" s="3">
        <v>1</v>
      </c>
      <c r="I223" s="3">
        <v>20</v>
      </c>
      <c r="J223" s="62">
        <f t="shared" si="0"/>
        <v>20</v>
      </c>
      <c r="K223" s="62">
        <f t="shared" si="3"/>
        <v>20</v>
      </c>
      <c r="L223" s="63">
        <v>20</v>
      </c>
    </row>
    <row r="224" customHeight="1" spans="1:12">
      <c r="A224" s="3">
        <v>1988</v>
      </c>
      <c r="B224" s="3" t="s">
        <v>1072</v>
      </c>
      <c r="C224" s="3" t="s">
        <v>4958</v>
      </c>
      <c r="E224" s="3">
        <v>8</v>
      </c>
      <c r="F224" s="3">
        <v>4</v>
      </c>
      <c r="I224" s="3">
        <v>10</v>
      </c>
      <c r="J224" s="62">
        <f t="shared" si="0"/>
        <v>40</v>
      </c>
      <c r="K224" s="62">
        <f t="shared" si="3"/>
        <v>10</v>
      </c>
      <c r="L224" s="63">
        <v>40</v>
      </c>
    </row>
    <row r="225" customHeight="1" spans="1:12">
      <c r="A225" s="3">
        <v>1988</v>
      </c>
      <c r="B225" s="3" t="s">
        <v>1072</v>
      </c>
      <c r="C225" s="3" t="s">
        <v>4958</v>
      </c>
      <c r="D225" s="3" t="s">
        <v>776</v>
      </c>
      <c r="E225" s="3">
        <v>7.5</v>
      </c>
      <c r="F225" s="3">
        <v>1</v>
      </c>
      <c r="I225" s="3">
        <v>10</v>
      </c>
      <c r="J225" s="62">
        <f t="shared" si="0"/>
        <v>10</v>
      </c>
      <c r="K225" s="62">
        <f t="shared" si="3"/>
        <v>10</v>
      </c>
      <c r="L225" s="63">
        <v>10</v>
      </c>
    </row>
    <row r="226" customHeight="1" spans="1:12">
      <c r="A226" s="3">
        <v>1981</v>
      </c>
      <c r="B226" s="3" t="s">
        <v>166</v>
      </c>
      <c r="C226" s="3" t="s">
        <v>177</v>
      </c>
      <c r="E226" s="3">
        <v>8</v>
      </c>
      <c r="F226" s="3">
        <v>2</v>
      </c>
      <c r="I226" s="3">
        <v>20</v>
      </c>
      <c r="J226" s="62">
        <f t="shared" si="0"/>
        <v>40</v>
      </c>
      <c r="K226" s="62">
        <f t="shared" si="3"/>
        <v>10</v>
      </c>
      <c r="L226" s="63">
        <v>20</v>
      </c>
    </row>
    <row r="227" customHeight="1" spans="1:12">
      <c r="A227" s="3">
        <v>1982</v>
      </c>
      <c r="B227" s="3" t="s">
        <v>166</v>
      </c>
      <c r="C227" s="3" t="s">
        <v>177</v>
      </c>
      <c r="E227" s="3">
        <v>9</v>
      </c>
      <c r="F227" s="3">
        <v>1</v>
      </c>
      <c r="I227" s="3">
        <v>20</v>
      </c>
      <c r="J227" s="62">
        <f t="shared" si="0"/>
        <v>20</v>
      </c>
      <c r="K227" s="62">
        <f t="shared" si="3"/>
        <v>20</v>
      </c>
      <c r="L227" s="63">
        <v>20</v>
      </c>
    </row>
    <row r="228" customHeight="1" spans="1:12">
      <c r="A228" s="3">
        <v>1993</v>
      </c>
      <c r="B228" s="3" t="s">
        <v>4959</v>
      </c>
      <c r="C228" s="3" t="s">
        <v>4960</v>
      </c>
      <c r="E228" s="3">
        <v>9</v>
      </c>
      <c r="F228" s="3">
        <v>1</v>
      </c>
      <c r="I228" s="3">
        <v>15</v>
      </c>
      <c r="J228" s="62">
        <f t="shared" si="0"/>
        <v>15</v>
      </c>
      <c r="K228" s="62">
        <f t="shared" si="3"/>
        <v>15</v>
      </c>
      <c r="L228" s="63">
        <v>15</v>
      </c>
    </row>
    <row r="229" customHeight="1" spans="1:12">
      <c r="A229" s="3">
        <v>1993</v>
      </c>
      <c r="B229" s="3" t="s">
        <v>4959</v>
      </c>
      <c r="C229" s="3" t="s">
        <v>4960</v>
      </c>
      <c r="E229" s="3">
        <v>8</v>
      </c>
      <c r="F229" s="3">
        <v>1</v>
      </c>
      <c r="I229" s="3">
        <v>10</v>
      </c>
      <c r="J229" s="62">
        <f t="shared" si="0"/>
        <v>10</v>
      </c>
      <c r="K229" s="62">
        <f t="shared" si="3"/>
        <v>10</v>
      </c>
      <c r="L229" s="63">
        <v>10</v>
      </c>
    </row>
    <row r="230" customHeight="1" spans="1:12">
      <c r="A230" s="3">
        <v>1989</v>
      </c>
      <c r="B230" s="3" t="s">
        <v>183</v>
      </c>
      <c r="C230" s="3" t="s">
        <v>4960</v>
      </c>
      <c r="E230" s="3">
        <v>9</v>
      </c>
      <c r="F230" s="3">
        <v>3</v>
      </c>
      <c r="I230" s="3">
        <v>25</v>
      </c>
      <c r="J230" s="62">
        <f t="shared" si="0"/>
        <v>75</v>
      </c>
      <c r="K230" s="62">
        <f t="shared" si="3"/>
        <v>25</v>
      </c>
      <c r="L230" s="63">
        <v>75</v>
      </c>
    </row>
    <row r="231" customHeight="1" spans="1:12">
      <c r="A231" s="3">
        <v>1989</v>
      </c>
      <c r="B231" s="3" t="s">
        <v>131</v>
      </c>
      <c r="C231" s="3" t="s">
        <v>4960</v>
      </c>
      <c r="E231" s="3">
        <v>9</v>
      </c>
      <c r="F231" s="3">
        <v>1</v>
      </c>
      <c r="I231" s="3">
        <v>30</v>
      </c>
      <c r="J231" s="62">
        <f t="shared" si="0"/>
        <v>30</v>
      </c>
      <c r="K231" s="62">
        <f t="shared" si="3"/>
        <v>40</v>
      </c>
      <c r="L231" s="63">
        <v>40</v>
      </c>
    </row>
    <row r="232" customHeight="1" spans="1:12">
      <c r="A232" s="3">
        <v>1989</v>
      </c>
      <c r="B232" s="3" t="s">
        <v>2829</v>
      </c>
      <c r="C232" s="3" t="s">
        <v>4960</v>
      </c>
      <c r="E232" s="3">
        <v>9</v>
      </c>
      <c r="F232" s="3">
        <v>3</v>
      </c>
      <c r="I232" s="3">
        <v>25</v>
      </c>
      <c r="J232" s="62">
        <f t="shared" si="0"/>
        <v>75</v>
      </c>
      <c r="K232" s="62">
        <f t="shared" si="3"/>
        <v>25</v>
      </c>
      <c r="L232" s="63">
        <v>75</v>
      </c>
    </row>
    <row r="233" customHeight="1" spans="1:12">
      <c r="A233" s="3">
        <v>1989</v>
      </c>
      <c r="B233" s="3" t="s">
        <v>2829</v>
      </c>
      <c r="C233" s="3" t="s">
        <v>4960</v>
      </c>
      <c r="E233" s="3">
        <v>8</v>
      </c>
      <c r="F233" s="3">
        <v>1</v>
      </c>
      <c r="I233" s="3">
        <v>15</v>
      </c>
      <c r="J233" s="62">
        <f t="shared" si="0"/>
        <v>15</v>
      </c>
      <c r="K233" s="62">
        <f t="shared" si="3"/>
        <v>15</v>
      </c>
      <c r="L233" s="63">
        <v>15</v>
      </c>
    </row>
    <row r="234" customHeight="1" spans="1:12">
      <c r="A234" s="3">
        <v>1989</v>
      </c>
      <c r="B234" s="3" t="s">
        <v>4862</v>
      </c>
      <c r="C234" s="3" t="s">
        <v>4960</v>
      </c>
      <c r="E234" s="3">
        <v>9</v>
      </c>
      <c r="F234" s="3">
        <v>1</v>
      </c>
      <c r="I234" s="3">
        <v>30</v>
      </c>
      <c r="J234" s="62">
        <f t="shared" si="0"/>
        <v>30</v>
      </c>
      <c r="K234" s="62">
        <f t="shared" si="3"/>
        <v>30</v>
      </c>
      <c r="L234" s="63">
        <v>30</v>
      </c>
    </row>
    <row r="235" customHeight="1" spans="1:12">
      <c r="A235" s="3">
        <v>1989</v>
      </c>
      <c r="B235" s="3" t="s">
        <v>1072</v>
      </c>
      <c r="C235" s="3" t="s">
        <v>4960</v>
      </c>
      <c r="E235" s="3">
        <v>9</v>
      </c>
      <c r="F235" s="3">
        <v>53</v>
      </c>
      <c r="I235" s="3">
        <v>25</v>
      </c>
      <c r="J235" s="62">
        <f t="shared" si="0"/>
        <v>1325</v>
      </c>
      <c r="K235" s="62">
        <f t="shared" si="3"/>
        <v>25</v>
      </c>
      <c r="L235" s="63">
        <v>1325</v>
      </c>
    </row>
    <row r="236" customHeight="1" spans="1:12">
      <c r="A236" s="3">
        <v>2007</v>
      </c>
      <c r="B236" s="3" t="s">
        <v>166</v>
      </c>
      <c r="C236" s="3" t="s">
        <v>1787</v>
      </c>
      <c r="D236" s="3" t="s">
        <v>2498</v>
      </c>
      <c r="E236" s="3">
        <v>9</v>
      </c>
      <c r="F236" s="3">
        <v>1</v>
      </c>
      <c r="I236" s="3">
        <v>100</v>
      </c>
      <c r="J236" s="62">
        <f t="shared" si="0"/>
        <v>100</v>
      </c>
      <c r="K236" s="62">
        <f t="shared" si="3"/>
        <v>125</v>
      </c>
      <c r="L236" s="63">
        <v>125</v>
      </c>
    </row>
    <row r="237" customHeight="1" spans="1:12">
      <c r="A237" s="3">
        <v>2007</v>
      </c>
      <c r="B237" s="3" t="s">
        <v>166</v>
      </c>
      <c r="C237" s="3" t="s">
        <v>1787</v>
      </c>
      <c r="D237" s="3" t="s">
        <v>2498</v>
      </c>
      <c r="E237" s="3">
        <v>8.5</v>
      </c>
      <c r="F237" s="3">
        <v>3</v>
      </c>
      <c r="I237" s="3">
        <v>50</v>
      </c>
      <c r="J237" s="62">
        <f t="shared" si="0"/>
        <v>150</v>
      </c>
      <c r="K237" s="62">
        <f t="shared" si="3"/>
        <v>80</v>
      </c>
      <c r="L237" s="63">
        <v>240</v>
      </c>
    </row>
    <row r="238" customHeight="1" spans="1:12">
      <c r="A238" s="3">
        <v>2007</v>
      </c>
      <c r="B238" s="3" t="s">
        <v>166</v>
      </c>
      <c r="C238" s="3" t="s">
        <v>1787</v>
      </c>
      <c r="D238" s="3" t="s">
        <v>2498</v>
      </c>
      <c r="E238" s="3">
        <v>8</v>
      </c>
      <c r="F238" s="3">
        <v>3</v>
      </c>
      <c r="I238" s="3">
        <v>50</v>
      </c>
      <c r="J238" s="62">
        <f t="shared" si="0"/>
        <v>150</v>
      </c>
      <c r="K238" s="62">
        <f t="shared" si="3"/>
        <v>50</v>
      </c>
      <c r="L238" s="63">
        <v>150</v>
      </c>
    </row>
    <row r="239" customHeight="1" spans="1:12">
      <c r="A239" s="3">
        <v>2007</v>
      </c>
      <c r="B239" s="3" t="s">
        <v>166</v>
      </c>
      <c r="C239" s="3" t="s">
        <v>1787</v>
      </c>
      <c r="D239" s="3" t="s">
        <v>2498</v>
      </c>
      <c r="E239" s="3">
        <v>7</v>
      </c>
      <c r="F239" s="3">
        <v>1</v>
      </c>
      <c r="I239" s="3">
        <v>35</v>
      </c>
      <c r="J239" s="62">
        <f t="shared" si="0"/>
        <v>35</v>
      </c>
      <c r="K239" s="62">
        <f t="shared" si="3"/>
        <v>50</v>
      </c>
      <c r="L239" s="63">
        <v>50</v>
      </c>
    </row>
    <row r="240" customHeight="1" spans="1:12">
      <c r="A240" s="3">
        <v>2007</v>
      </c>
      <c r="B240" s="3" t="s">
        <v>166</v>
      </c>
      <c r="C240" s="3" t="s">
        <v>1787</v>
      </c>
      <c r="D240" s="3" t="s">
        <v>1788</v>
      </c>
      <c r="E240" s="3" t="s">
        <v>147</v>
      </c>
      <c r="F240" s="3">
        <v>1</v>
      </c>
      <c r="I240" s="3">
        <v>75</v>
      </c>
      <c r="J240" s="62">
        <f t="shared" si="0"/>
        <v>75</v>
      </c>
      <c r="K240" s="62">
        <f t="shared" si="3"/>
        <v>125</v>
      </c>
      <c r="L240" s="63">
        <v>125</v>
      </c>
    </row>
    <row r="241" customHeight="1" spans="1:12">
      <c r="A241" s="3">
        <v>2007</v>
      </c>
      <c r="B241" s="3" t="s">
        <v>1967</v>
      </c>
      <c r="C241" s="3" t="s">
        <v>1787</v>
      </c>
      <c r="D241" s="3" t="s">
        <v>2390</v>
      </c>
      <c r="E241" s="3">
        <v>9</v>
      </c>
      <c r="F241" s="3">
        <v>1</v>
      </c>
      <c r="H241" s="3" t="s">
        <v>5301</v>
      </c>
      <c r="I241" s="3">
        <v>75</v>
      </c>
      <c r="J241" s="62">
        <f t="shared" si="0"/>
        <v>75</v>
      </c>
      <c r="K241" s="62">
        <f t="shared" si="3"/>
        <v>100</v>
      </c>
      <c r="L241" s="63">
        <v>100</v>
      </c>
    </row>
    <row r="242" customHeight="1" spans="1:12">
      <c r="A242" s="3">
        <v>2007</v>
      </c>
      <c r="B242" s="3" t="s">
        <v>166</v>
      </c>
      <c r="C242" s="3" t="s">
        <v>1787</v>
      </c>
      <c r="D242" s="3" t="s">
        <v>1788</v>
      </c>
      <c r="E242" s="3">
        <v>8.5</v>
      </c>
      <c r="F242" s="3">
        <v>1</v>
      </c>
      <c r="H242" s="3" t="s">
        <v>5301</v>
      </c>
      <c r="I242" s="3">
        <v>80</v>
      </c>
      <c r="J242" s="62">
        <f t="shared" si="0"/>
        <v>80</v>
      </c>
      <c r="K242" s="62">
        <f t="shared" si="3"/>
        <v>150</v>
      </c>
      <c r="L242" s="63">
        <v>150</v>
      </c>
    </row>
    <row r="243" customHeight="1" spans="1:12">
      <c r="A243" s="3">
        <v>1981</v>
      </c>
      <c r="B243" s="3" t="s">
        <v>4862</v>
      </c>
      <c r="C243" s="3" t="s">
        <v>4961</v>
      </c>
      <c r="E243" s="3">
        <v>6</v>
      </c>
      <c r="F243" s="3">
        <v>1</v>
      </c>
      <c r="I243" s="3">
        <v>20</v>
      </c>
      <c r="J243" s="62">
        <f t="shared" si="0"/>
        <v>20</v>
      </c>
      <c r="K243" s="62">
        <f t="shared" si="3"/>
        <v>10</v>
      </c>
      <c r="L243" s="63">
        <v>10</v>
      </c>
    </row>
    <row r="244" customHeight="1" spans="1:12">
      <c r="A244" s="3">
        <v>1988</v>
      </c>
      <c r="B244" s="3" t="s">
        <v>1072</v>
      </c>
      <c r="C244" s="3" t="s">
        <v>1945</v>
      </c>
      <c r="D244" s="3" t="s">
        <v>776</v>
      </c>
      <c r="E244" s="3">
        <v>7</v>
      </c>
      <c r="F244" s="3">
        <v>1</v>
      </c>
      <c r="I244" s="3">
        <v>10</v>
      </c>
      <c r="J244" s="62">
        <f t="shared" si="0"/>
        <v>10</v>
      </c>
      <c r="K244" s="62">
        <f t="shared" si="3"/>
        <v>10</v>
      </c>
      <c r="L244" s="63">
        <v>10</v>
      </c>
    </row>
    <row r="245" customHeight="1" spans="1:12">
      <c r="A245" s="3">
        <v>1981</v>
      </c>
      <c r="B245" s="3" t="s">
        <v>166</v>
      </c>
      <c r="C245" s="3" t="s">
        <v>1945</v>
      </c>
      <c r="D245" s="3" t="s">
        <v>1946</v>
      </c>
      <c r="E245" s="3">
        <v>8</v>
      </c>
      <c r="F245" s="3">
        <v>15</v>
      </c>
      <c r="H245" s="3" t="s">
        <v>5301</v>
      </c>
      <c r="I245" s="3">
        <v>40</v>
      </c>
      <c r="J245" s="62">
        <f t="shared" si="0"/>
        <v>600</v>
      </c>
      <c r="K245" s="62">
        <f t="shared" si="3"/>
        <v>40</v>
      </c>
      <c r="L245" s="63">
        <v>600</v>
      </c>
    </row>
    <row r="246" customHeight="1" spans="1:29">
      <c r="A246" s="65">
        <v>1981</v>
      </c>
      <c r="B246" s="45" t="s">
        <v>166</v>
      </c>
      <c r="C246" s="45" t="s">
        <v>1945</v>
      </c>
      <c r="D246" s="45" t="s">
        <v>1946</v>
      </c>
      <c r="E246" s="65">
        <v>7</v>
      </c>
      <c r="F246" s="65">
        <v>1</v>
      </c>
      <c r="G246" s="45"/>
      <c r="H246" s="46" t="s">
        <v>5301</v>
      </c>
      <c r="I246" s="3">
        <v>20</v>
      </c>
      <c r="J246" s="62">
        <f t="shared" si="0"/>
        <v>20</v>
      </c>
      <c r="K246" s="62">
        <f t="shared" si="3"/>
        <v>20</v>
      </c>
      <c r="L246" s="67">
        <v>20</v>
      </c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</row>
    <row r="247" customHeight="1" spans="1:12">
      <c r="A247" s="3">
        <v>1988</v>
      </c>
      <c r="B247" s="3" t="s">
        <v>2236</v>
      </c>
      <c r="C247" s="3" t="s">
        <v>1945</v>
      </c>
      <c r="D247" s="3" t="s">
        <v>776</v>
      </c>
      <c r="E247" s="3">
        <v>8</v>
      </c>
      <c r="F247" s="3">
        <v>1</v>
      </c>
      <c r="I247" s="3">
        <v>75</v>
      </c>
      <c r="J247" s="62">
        <f t="shared" si="0"/>
        <v>75</v>
      </c>
      <c r="K247" s="62">
        <f t="shared" si="3"/>
        <v>20</v>
      </c>
      <c r="L247" s="63">
        <v>20</v>
      </c>
    </row>
    <row r="248" customHeight="1" spans="1:12">
      <c r="A248" s="3">
        <v>1996</v>
      </c>
      <c r="B248" s="3" t="s">
        <v>2024</v>
      </c>
      <c r="C248" s="3" t="s">
        <v>2422</v>
      </c>
      <c r="E248" s="3">
        <v>8</v>
      </c>
      <c r="F248" s="3">
        <v>1</v>
      </c>
      <c r="H248" s="3" t="s">
        <v>5301</v>
      </c>
      <c r="I248" s="3">
        <v>50</v>
      </c>
      <c r="J248" s="62">
        <f t="shared" si="0"/>
        <v>50</v>
      </c>
      <c r="K248" s="62">
        <f t="shared" si="3"/>
        <v>75</v>
      </c>
      <c r="L248" s="63">
        <v>75</v>
      </c>
    </row>
    <row r="249" customHeight="1" spans="1:12">
      <c r="A249" s="3">
        <v>1999</v>
      </c>
      <c r="B249" s="3" t="s">
        <v>239</v>
      </c>
      <c r="C249" s="3" t="s">
        <v>4962</v>
      </c>
      <c r="E249" s="3">
        <v>8</v>
      </c>
      <c r="F249" s="3">
        <v>2</v>
      </c>
      <c r="H249" s="3" t="s">
        <v>5301</v>
      </c>
      <c r="I249" s="3">
        <v>20</v>
      </c>
      <c r="J249" s="62">
        <f t="shared" si="0"/>
        <v>40</v>
      </c>
      <c r="K249" s="62">
        <f t="shared" si="3"/>
        <v>25</v>
      </c>
      <c r="L249" s="63">
        <v>50</v>
      </c>
    </row>
    <row r="250" customHeight="1" spans="1:12">
      <c r="A250" s="3">
        <v>1999</v>
      </c>
      <c r="B250" s="3" t="s">
        <v>239</v>
      </c>
      <c r="C250" s="3" t="s">
        <v>4962</v>
      </c>
      <c r="E250" s="3">
        <v>7</v>
      </c>
      <c r="F250" s="3">
        <v>5</v>
      </c>
      <c r="H250" s="3" t="s">
        <v>5301</v>
      </c>
      <c r="I250" s="3">
        <v>15</v>
      </c>
      <c r="J250" s="62">
        <f t="shared" si="0"/>
        <v>75</v>
      </c>
      <c r="K250" s="62">
        <f t="shared" si="3"/>
        <v>15</v>
      </c>
      <c r="L250" s="63">
        <v>75</v>
      </c>
    </row>
    <row r="251" customHeight="1" spans="1:12">
      <c r="A251" s="3">
        <v>2019</v>
      </c>
      <c r="B251" s="3" t="s">
        <v>131</v>
      </c>
      <c r="C251" s="3" t="s">
        <v>406</v>
      </c>
      <c r="E251" s="3" t="s">
        <v>277</v>
      </c>
      <c r="F251" s="3">
        <v>10</v>
      </c>
      <c r="H251" s="3" t="s">
        <v>5574</v>
      </c>
      <c r="I251" s="3">
        <v>30</v>
      </c>
      <c r="J251" s="62">
        <f t="shared" si="0"/>
        <v>300</v>
      </c>
      <c r="K251" s="62">
        <f t="shared" si="3"/>
        <v>40</v>
      </c>
      <c r="L251" s="63">
        <v>400</v>
      </c>
    </row>
    <row r="252" customHeight="1" spans="1:12">
      <c r="A252" s="3">
        <v>1981</v>
      </c>
      <c r="B252" s="3" t="s">
        <v>4862</v>
      </c>
      <c r="C252" s="3" t="s">
        <v>4963</v>
      </c>
      <c r="D252" s="3" t="s">
        <v>4964</v>
      </c>
      <c r="E252" s="3">
        <v>6</v>
      </c>
      <c r="F252" s="3">
        <v>12</v>
      </c>
      <c r="I252" s="3">
        <v>30</v>
      </c>
      <c r="J252" s="62">
        <f t="shared" si="0"/>
        <v>360</v>
      </c>
      <c r="K252" s="62">
        <f t="shared" si="3"/>
        <v>20</v>
      </c>
      <c r="L252" s="63">
        <v>240</v>
      </c>
    </row>
    <row r="253" customHeight="1" spans="1:12">
      <c r="A253" s="3">
        <v>1981</v>
      </c>
      <c r="B253" s="3" t="s">
        <v>4862</v>
      </c>
      <c r="C253" s="3" t="s">
        <v>4963</v>
      </c>
      <c r="D253" s="3" t="s">
        <v>4964</v>
      </c>
      <c r="E253" s="3">
        <v>7</v>
      </c>
      <c r="F253" s="3">
        <v>1</v>
      </c>
      <c r="I253" s="3">
        <v>30</v>
      </c>
      <c r="J253" s="62">
        <f t="shared" si="0"/>
        <v>30</v>
      </c>
      <c r="K253" s="62">
        <f t="shared" si="3"/>
        <v>40</v>
      </c>
      <c r="L253" s="63">
        <v>40</v>
      </c>
    </row>
    <row r="254" customHeight="1" spans="1:12">
      <c r="A254" s="3">
        <v>1988</v>
      </c>
      <c r="B254" s="3" t="s">
        <v>1072</v>
      </c>
      <c r="C254" s="3" t="s">
        <v>1926</v>
      </c>
      <c r="D254" s="3" t="s">
        <v>776</v>
      </c>
      <c r="E254" s="3">
        <v>7</v>
      </c>
      <c r="F254" s="3">
        <v>1</v>
      </c>
      <c r="I254" s="3">
        <v>10</v>
      </c>
      <c r="J254" s="62">
        <f t="shared" si="0"/>
        <v>10</v>
      </c>
      <c r="K254" s="62">
        <f t="shared" si="3"/>
        <v>10</v>
      </c>
      <c r="L254" s="63">
        <v>10</v>
      </c>
    </row>
    <row r="255" customHeight="1" spans="1:12">
      <c r="A255" s="3">
        <v>1988</v>
      </c>
      <c r="B255" s="3" t="s">
        <v>1072</v>
      </c>
      <c r="C255" s="3" t="s">
        <v>1926</v>
      </c>
      <c r="E255" s="3">
        <v>8</v>
      </c>
      <c r="F255" s="3">
        <v>2</v>
      </c>
      <c r="I255" s="3">
        <v>20</v>
      </c>
      <c r="J255" s="62">
        <f t="shared" si="0"/>
        <v>40</v>
      </c>
      <c r="K255" s="62">
        <f t="shared" si="3"/>
        <v>20</v>
      </c>
      <c r="L255" s="63">
        <v>40</v>
      </c>
    </row>
    <row r="256" customHeight="1" spans="1:12">
      <c r="A256" s="3">
        <v>1988</v>
      </c>
      <c r="B256" s="3" t="s">
        <v>1072</v>
      </c>
      <c r="C256" s="3" t="s">
        <v>1926</v>
      </c>
      <c r="D256" s="3" t="s">
        <v>1920</v>
      </c>
      <c r="E256" s="3">
        <v>8</v>
      </c>
      <c r="F256" s="3">
        <v>2</v>
      </c>
      <c r="I256" s="3">
        <v>15</v>
      </c>
      <c r="J256" s="62">
        <f t="shared" si="0"/>
        <v>30</v>
      </c>
      <c r="K256" s="62">
        <f t="shared" si="3"/>
        <v>15</v>
      </c>
      <c r="L256" s="63">
        <v>30</v>
      </c>
    </row>
    <row r="257" customHeight="1" spans="1:12">
      <c r="A257" s="3">
        <v>1988</v>
      </c>
      <c r="B257" s="3" t="s">
        <v>1072</v>
      </c>
      <c r="C257" s="3" t="s">
        <v>1926</v>
      </c>
      <c r="E257" s="3">
        <v>9</v>
      </c>
      <c r="F257" s="3">
        <v>1</v>
      </c>
      <c r="I257" s="3">
        <v>50</v>
      </c>
      <c r="J257" s="62">
        <f t="shared" si="0"/>
        <v>50</v>
      </c>
      <c r="K257" s="62">
        <f t="shared" si="3"/>
        <v>60</v>
      </c>
      <c r="L257" s="63">
        <v>60</v>
      </c>
    </row>
    <row r="258" customHeight="1" spans="1:12">
      <c r="A258" s="3">
        <v>1981</v>
      </c>
      <c r="B258" s="3" t="s">
        <v>1967</v>
      </c>
      <c r="C258" s="3" t="s">
        <v>1926</v>
      </c>
      <c r="D258" s="3" t="s">
        <v>1946</v>
      </c>
      <c r="E258" s="3">
        <v>7</v>
      </c>
      <c r="F258" s="3">
        <v>10</v>
      </c>
      <c r="I258" s="3">
        <v>30</v>
      </c>
      <c r="J258" s="62">
        <f t="shared" si="0"/>
        <v>300</v>
      </c>
      <c r="K258" s="62">
        <f t="shared" si="3"/>
        <v>30</v>
      </c>
      <c r="L258" s="63">
        <v>300</v>
      </c>
    </row>
    <row r="259" customHeight="1" spans="1:12">
      <c r="A259" s="3">
        <v>1981</v>
      </c>
      <c r="B259" s="3" t="s">
        <v>1967</v>
      </c>
      <c r="C259" s="3" t="s">
        <v>1926</v>
      </c>
      <c r="D259" s="3" t="s">
        <v>1946</v>
      </c>
      <c r="E259" s="3">
        <v>8</v>
      </c>
      <c r="F259" s="3">
        <v>6</v>
      </c>
      <c r="I259" s="3">
        <v>80</v>
      </c>
      <c r="J259" s="62">
        <f t="shared" si="0"/>
        <v>480</v>
      </c>
      <c r="K259" s="62">
        <f t="shared" si="3"/>
        <v>60</v>
      </c>
      <c r="L259" s="63">
        <v>360</v>
      </c>
    </row>
    <row r="260" customHeight="1" spans="1:12">
      <c r="A260" s="3">
        <v>1989</v>
      </c>
      <c r="B260" s="3" t="s">
        <v>1072</v>
      </c>
      <c r="C260" s="3" t="s">
        <v>1926</v>
      </c>
      <c r="E260" s="3">
        <v>9</v>
      </c>
      <c r="F260" s="3">
        <v>3</v>
      </c>
      <c r="I260" s="3">
        <v>30</v>
      </c>
      <c r="J260" s="62">
        <f t="shared" si="0"/>
        <v>90</v>
      </c>
      <c r="K260" s="62">
        <f t="shared" si="3"/>
        <v>30</v>
      </c>
      <c r="L260" s="63">
        <v>90</v>
      </c>
    </row>
    <row r="261" customHeight="1" spans="1:12">
      <c r="A261" s="3">
        <v>1990</v>
      </c>
      <c r="B261" s="3" t="s">
        <v>1072</v>
      </c>
      <c r="C261" s="3" t="s">
        <v>1926</v>
      </c>
      <c r="D261" s="3" t="s">
        <v>2065</v>
      </c>
      <c r="E261" s="3">
        <v>9</v>
      </c>
      <c r="F261" s="3">
        <v>1</v>
      </c>
      <c r="I261" s="3">
        <v>20</v>
      </c>
      <c r="J261" s="62">
        <f t="shared" si="0"/>
        <v>20</v>
      </c>
      <c r="K261" s="62">
        <f t="shared" si="3"/>
        <v>20</v>
      </c>
      <c r="L261" s="63">
        <v>20</v>
      </c>
    </row>
    <row r="262" customHeight="1" spans="1:12">
      <c r="A262" s="3">
        <v>1988</v>
      </c>
      <c r="B262" s="3" t="s">
        <v>1072</v>
      </c>
      <c r="C262" s="3" t="s">
        <v>1926</v>
      </c>
      <c r="D262" s="3" t="s">
        <v>1920</v>
      </c>
      <c r="E262" s="3">
        <v>8</v>
      </c>
      <c r="F262" s="3">
        <v>1</v>
      </c>
      <c r="I262" s="3">
        <v>20</v>
      </c>
      <c r="J262" s="62">
        <f t="shared" si="0"/>
        <v>20</v>
      </c>
      <c r="K262" s="62">
        <f t="shared" si="3"/>
        <v>20</v>
      </c>
      <c r="L262" s="63">
        <v>20</v>
      </c>
    </row>
    <row r="263" customHeight="1" spans="1:12">
      <c r="A263" s="3">
        <v>1988</v>
      </c>
      <c r="B263" s="3" t="s">
        <v>2236</v>
      </c>
      <c r="C263" s="3" t="s">
        <v>1926</v>
      </c>
      <c r="D263" s="3" t="s">
        <v>776</v>
      </c>
      <c r="E263" s="3">
        <v>8</v>
      </c>
      <c r="F263" s="3">
        <v>1</v>
      </c>
      <c r="I263" s="3">
        <v>45</v>
      </c>
      <c r="J263" s="62">
        <f t="shared" si="0"/>
        <v>45</v>
      </c>
      <c r="K263" s="62">
        <f t="shared" si="3"/>
        <v>20</v>
      </c>
      <c r="L263" s="63">
        <v>20</v>
      </c>
    </row>
    <row r="264" customHeight="1" spans="1:12">
      <c r="A264" s="3">
        <v>1987</v>
      </c>
      <c r="B264" s="3" t="s">
        <v>1072</v>
      </c>
      <c r="C264" s="3" t="s">
        <v>1926</v>
      </c>
      <c r="D264" s="3" t="s">
        <v>776</v>
      </c>
      <c r="E264" s="3">
        <v>8.5</v>
      </c>
      <c r="F264" s="3">
        <v>1</v>
      </c>
      <c r="I264" s="3">
        <v>75</v>
      </c>
      <c r="J264" s="62">
        <f t="shared" si="0"/>
        <v>75</v>
      </c>
      <c r="K264" s="62">
        <f t="shared" si="3"/>
        <v>60</v>
      </c>
      <c r="L264" s="63">
        <v>60</v>
      </c>
    </row>
    <row r="265" customHeight="1" spans="1:12">
      <c r="A265" s="3">
        <v>1987</v>
      </c>
      <c r="B265" s="3" t="s">
        <v>1072</v>
      </c>
      <c r="C265" s="3" t="s">
        <v>1926</v>
      </c>
      <c r="D265" s="3" t="s">
        <v>776</v>
      </c>
      <c r="E265" s="3">
        <v>8</v>
      </c>
      <c r="F265" s="3">
        <v>3</v>
      </c>
      <c r="I265" s="3">
        <v>50</v>
      </c>
      <c r="J265" s="62">
        <f t="shared" si="0"/>
        <v>150</v>
      </c>
      <c r="K265" s="62">
        <f t="shared" si="3"/>
        <v>50</v>
      </c>
      <c r="L265" s="63">
        <v>150</v>
      </c>
    </row>
    <row r="266" customHeight="1" spans="1:12">
      <c r="A266" s="3">
        <v>1987</v>
      </c>
      <c r="B266" s="3" t="s">
        <v>1072</v>
      </c>
      <c r="C266" s="3" t="s">
        <v>1926</v>
      </c>
      <c r="D266" s="3" t="s">
        <v>776</v>
      </c>
      <c r="E266" s="3">
        <v>6</v>
      </c>
      <c r="F266" s="3">
        <v>2</v>
      </c>
      <c r="I266" s="3">
        <v>15</v>
      </c>
      <c r="J266" s="62">
        <f t="shared" si="0"/>
        <v>30</v>
      </c>
      <c r="K266" s="62">
        <f t="shared" si="3"/>
        <v>20</v>
      </c>
      <c r="L266" s="63">
        <v>40</v>
      </c>
    </row>
    <row r="267" customHeight="1" spans="1:12">
      <c r="A267" s="3">
        <v>1990</v>
      </c>
      <c r="B267" s="3" t="s">
        <v>1072</v>
      </c>
      <c r="C267" s="3" t="s">
        <v>1926</v>
      </c>
      <c r="D267" s="3" t="s">
        <v>2065</v>
      </c>
      <c r="E267" s="3">
        <v>8</v>
      </c>
      <c r="F267" s="3">
        <v>2</v>
      </c>
      <c r="I267" s="3">
        <v>10</v>
      </c>
      <c r="J267" s="62">
        <f t="shared" si="0"/>
        <v>20</v>
      </c>
      <c r="K267" s="62">
        <f t="shared" si="3"/>
        <v>15</v>
      </c>
      <c r="L267" s="63">
        <v>30</v>
      </c>
    </row>
    <row r="268" customHeight="1" spans="1:12">
      <c r="A268" s="3">
        <v>1989</v>
      </c>
      <c r="B268" s="3" t="s">
        <v>1072</v>
      </c>
      <c r="C268" s="3" t="s">
        <v>1926</v>
      </c>
      <c r="E268" s="3">
        <v>9</v>
      </c>
      <c r="F268" s="3">
        <v>3</v>
      </c>
      <c r="H268" s="3" t="s">
        <v>5301</v>
      </c>
      <c r="I268" s="3">
        <v>30</v>
      </c>
      <c r="J268" s="62">
        <f t="shared" si="0"/>
        <v>90</v>
      </c>
      <c r="K268" s="62">
        <f t="shared" si="3"/>
        <v>30</v>
      </c>
      <c r="L268" s="63">
        <v>90</v>
      </c>
    </row>
    <row r="269" customHeight="1" spans="1:12">
      <c r="A269" s="3">
        <v>1989</v>
      </c>
      <c r="B269" s="3" t="s">
        <v>1072</v>
      </c>
      <c r="C269" s="3" t="s">
        <v>4965</v>
      </c>
      <c r="E269" s="3">
        <v>9</v>
      </c>
      <c r="F269" s="3">
        <v>5</v>
      </c>
      <c r="I269" s="3">
        <v>30</v>
      </c>
      <c r="J269" s="62">
        <f t="shared" si="0"/>
        <v>150</v>
      </c>
      <c r="K269" s="62">
        <f t="shared" si="3"/>
        <v>30</v>
      </c>
      <c r="L269" s="63">
        <v>150</v>
      </c>
    </row>
    <row r="270" customHeight="1" spans="1:12">
      <c r="A270" s="3">
        <v>1989</v>
      </c>
      <c r="B270" s="3" t="s">
        <v>1072</v>
      </c>
      <c r="C270" s="3" t="s">
        <v>4965</v>
      </c>
      <c r="E270" s="3">
        <v>8</v>
      </c>
      <c r="F270" s="3">
        <v>4</v>
      </c>
      <c r="I270" s="3">
        <v>15</v>
      </c>
      <c r="J270" s="62">
        <f t="shared" si="0"/>
        <v>60</v>
      </c>
      <c r="K270" s="62">
        <f t="shared" si="3"/>
        <v>15</v>
      </c>
      <c r="L270" s="63">
        <v>60</v>
      </c>
    </row>
    <row r="271" customHeight="1" spans="1:12">
      <c r="A271" s="3">
        <v>1981</v>
      </c>
      <c r="B271" s="3" t="s">
        <v>166</v>
      </c>
      <c r="C271" s="3" t="s">
        <v>4966</v>
      </c>
      <c r="D271" s="3" t="s">
        <v>1946</v>
      </c>
      <c r="E271" s="3">
        <v>7</v>
      </c>
      <c r="F271" s="3">
        <v>12</v>
      </c>
      <c r="I271" s="3">
        <v>30</v>
      </c>
      <c r="J271" s="62">
        <f t="shared" si="0"/>
        <v>360</v>
      </c>
      <c r="K271" s="62">
        <f t="shared" si="3"/>
        <v>30</v>
      </c>
      <c r="L271" s="63">
        <v>360</v>
      </c>
    </row>
    <row r="272" customHeight="1" spans="1:12">
      <c r="A272" s="3">
        <v>1981</v>
      </c>
      <c r="B272" s="3" t="s">
        <v>166</v>
      </c>
      <c r="C272" s="3" t="s">
        <v>4967</v>
      </c>
      <c r="E272" s="3">
        <v>7</v>
      </c>
      <c r="F272" s="3">
        <v>2</v>
      </c>
      <c r="I272" s="3">
        <v>30</v>
      </c>
      <c r="J272" s="62">
        <f t="shared" si="0"/>
        <v>60</v>
      </c>
      <c r="K272" s="62">
        <f t="shared" si="3"/>
        <v>30</v>
      </c>
      <c r="L272" s="63">
        <v>60</v>
      </c>
    </row>
    <row r="273" customHeight="1" spans="1:12">
      <c r="A273" s="3">
        <v>1982</v>
      </c>
      <c r="B273" s="3" t="s">
        <v>166</v>
      </c>
      <c r="C273" s="3" t="s">
        <v>697</v>
      </c>
      <c r="D273" s="3" t="s">
        <v>776</v>
      </c>
      <c r="E273" s="3">
        <v>8</v>
      </c>
      <c r="F273" s="3">
        <v>1</v>
      </c>
      <c r="I273" s="3">
        <v>50</v>
      </c>
      <c r="J273" s="62">
        <f t="shared" si="0"/>
        <v>50</v>
      </c>
      <c r="K273" s="62">
        <f t="shared" si="3"/>
        <v>30</v>
      </c>
      <c r="L273" s="63">
        <v>30</v>
      </c>
    </row>
    <row r="274" customHeight="1" spans="1:12">
      <c r="A274" s="3">
        <v>1984</v>
      </c>
      <c r="B274" s="3" t="s">
        <v>166</v>
      </c>
      <c r="C274" s="3" t="s">
        <v>697</v>
      </c>
      <c r="E274" s="3">
        <v>9</v>
      </c>
      <c r="F274" s="3">
        <v>1</v>
      </c>
      <c r="I274" s="3">
        <v>50</v>
      </c>
      <c r="J274" s="62">
        <f t="shared" si="0"/>
        <v>50</v>
      </c>
      <c r="K274" s="62">
        <f t="shared" si="3"/>
        <v>40</v>
      </c>
      <c r="L274" s="63">
        <v>40</v>
      </c>
    </row>
    <row r="275" customHeight="1" spans="1:12">
      <c r="A275" s="3">
        <v>1989</v>
      </c>
      <c r="B275" s="3" t="s">
        <v>4862</v>
      </c>
      <c r="C275" s="3" t="s">
        <v>4968</v>
      </c>
      <c r="E275" s="3">
        <v>8</v>
      </c>
      <c r="F275" s="3">
        <v>1</v>
      </c>
      <c r="I275" s="3">
        <v>15</v>
      </c>
      <c r="J275" s="62">
        <f t="shared" si="0"/>
        <v>15</v>
      </c>
      <c r="K275" s="62">
        <f t="shared" si="3"/>
        <v>20</v>
      </c>
      <c r="L275" s="63">
        <v>20</v>
      </c>
    </row>
    <row r="276" customHeight="1" spans="1:12">
      <c r="A276" s="3">
        <v>1988</v>
      </c>
      <c r="B276" s="3" t="s">
        <v>1072</v>
      </c>
      <c r="C276" s="3" t="s">
        <v>1986</v>
      </c>
      <c r="E276" s="3">
        <v>8</v>
      </c>
      <c r="F276" s="3">
        <v>3</v>
      </c>
      <c r="I276" s="3">
        <v>20</v>
      </c>
      <c r="J276" s="62">
        <f t="shared" si="0"/>
        <v>60</v>
      </c>
      <c r="K276" s="62">
        <f t="shared" si="3"/>
        <v>20</v>
      </c>
      <c r="L276" s="63">
        <v>60</v>
      </c>
    </row>
    <row r="277" customHeight="1" spans="1:12">
      <c r="A277" s="3">
        <v>1988</v>
      </c>
      <c r="B277" s="3" t="s">
        <v>1072</v>
      </c>
      <c r="C277" s="3" t="s">
        <v>1986</v>
      </c>
      <c r="D277" s="3" t="s">
        <v>1920</v>
      </c>
      <c r="E277" s="3">
        <v>8</v>
      </c>
      <c r="F277" s="3">
        <v>1</v>
      </c>
      <c r="I277" s="3">
        <v>25</v>
      </c>
      <c r="J277" s="62">
        <f t="shared" si="0"/>
        <v>25</v>
      </c>
      <c r="K277" s="62">
        <f t="shared" si="3"/>
        <v>20</v>
      </c>
      <c r="L277" s="63">
        <v>20</v>
      </c>
    </row>
    <row r="278" customHeight="1" spans="1:12">
      <c r="A278" s="3">
        <v>1981</v>
      </c>
      <c r="B278" s="3" t="s">
        <v>1967</v>
      </c>
      <c r="C278" s="3" t="s">
        <v>1986</v>
      </c>
      <c r="E278" s="3">
        <v>8</v>
      </c>
      <c r="F278" s="3">
        <v>1</v>
      </c>
      <c r="I278" s="3">
        <v>200</v>
      </c>
      <c r="J278" s="62">
        <f t="shared" si="0"/>
        <v>200</v>
      </c>
      <c r="K278" s="62">
        <f t="shared" si="3"/>
        <v>200</v>
      </c>
      <c r="L278" s="63">
        <v>200</v>
      </c>
    </row>
    <row r="279" customHeight="1" spans="1:12">
      <c r="A279" s="3">
        <v>1981</v>
      </c>
      <c r="B279" s="3" t="s">
        <v>1967</v>
      </c>
      <c r="C279" s="3" t="s">
        <v>1986</v>
      </c>
      <c r="E279" s="3">
        <v>6</v>
      </c>
      <c r="F279" s="3">
        <v>4</v>
      </c>
      <c r="I279" s="3">
        <v>50</v>
      </c>
      <c r="J279" s="62">
        <f t="shared" si="0"/>
        <v>200</v>
      </c>
      <c r="K279" s="62">
        <f t="shared" si="3"/>
        <v>40</v>
      </c>
      <c r="L279" s="63">
        <v>160</v>
      </c>
    </row>
    <row r="280" customHeight="1" spans="1:12">
      <c r="A280" s="3">
        <v>1981</v>
      </c>
      <c r="B280" s="3" t="s">
        <v>1967</v>
      </c>
      <c r="C280" s="3" t="s">
        <v>1986</v>
      </c>
      <c r="E280" s="3">
        <v>7</v>
      </c>
      <c r="F280" s="3">
        <v>2</v>
      </c>
      <c r="I280" s="3">
        <v>80</v>
      </c>
      <c r="J280" s="62">
        <f t="shared" si="0"/>
        <v>160</v>
      </c>
      <c r="K280" s="62">
        <f t="shared" si="3"/>
        <v>80</v>
      </c>
      <c r="L280" s="63">
        <v>160</v>
      </c>
    </row>
    <row r="281" customHeight="1" spans="1:12">
      <c r="A281" s="3">
        <v>1988</v>
      </c>
      <c r="B281" s="3" t="s">
        <v>1072</v>
      </c>
      <c r="C281" s="3" t="s">
        <v>1986</v>
      </c>
      <c r="E281" s="3">
        <v>9</v>
      </c>
      <c r="F281" s="3">
        <v>1</v>
      </c>
      <c r="I281" s="3">
        <v>90</v>
      </c>
      <c r="J281" s="62">
        <f t="shared" si="0"/>
        <v>90</v>
      </c>
      <c r="K281" s="62">
        <f t="shared" si="3"/>
        <v>70</v>
      </c>
      <c r="L281" s="63">
        <v>70</v>
      </c>
    </row>
    <row r="282" customHeight="1" spans="1:12">
      <c r="A282" s="3">
        <v>1991</v>
      </c>
      <c r="B282" s="3" t="s">
        <v>1794</v>
      </c>
      <c r="C282" s="3" t="s">
        <v>1986</v>
      </c>
      <c r="D282" s="3" t="s">
        <v>4969</v>
      </c>
      <c r="E282" s="3">
        <v>9</v>
      </c>
      <c r="F282" s="3">
        <v>1</v>
      </c>
      <c r="I282" s="3">
        <v>25</v>
      </c>
      <c r="J282" s="62">
        <f t="shared" si="0"/>
        <v>25</v>
      </c>
      <c r="K282" s="62">
        <f t="shared" si="3"/>
        <v>25</v>
      </c>
      <c r="L282" s="63">
        <v>25</v>
      </c>
    </row>
    <row r="283" customHeight="1" spans="1:12">
      <c r="A283" s="3">
        <v>1988</v>
      </c>
      <c r="B283" s="3" t="s">
        <v>2236</v>
      </c>
      <c r="C283" s="3" t="s">
        <v>1986</v>
      </c>
      <c r="D283" s="3" t="s">
        <v>1920</v>
      </c>
      <c r="E283" s="3">
        <v>9</v>
      </c>
      <c r="F283" s="3">
        <v>1</v>
      </c>
      <c r="I283" s="3">
        <v>80</v>
      </c>
      <c r="J283" s="62">
        <f t="shared" si="0"/>
        <v>80</v>
      </c>
      <c r="K283" s="62">
        <f t="shared" si="3"/>
        <v>50</v>
      </c>
      <c r="L283" s="63">
        <v>50</v>
      </c>
    </row>
    <row r="284" customHeight="1" spans="1:12">
      <c r="A284" s="3">
        <v>1988</v>
      </c>
      <c r="B284" s="3" t="s">
        <v>2236</v>
      </c>
      <c r="C284" s="3" t="s">
        <v>1986</v>
      </c>
      <c r="D284" s="3" t="s">
        <v>776</v>
      </c>
      <c r="E284" s="3">
        <v>8</v>
      </c>
      <c r="F284" s="3">
        <v>1</v>
      </c>
      <c r="I284" s="3">
        <v>80</v>
      </c>
      <c r="J284" s="62">
        <f t="shared" si="0"/>
        <v>80</v>
      </c>
      <c r="K284" s="62">
        <f t="shared" si="3"/>
        <v>40</v>
      </c>
      <c r="L284" s="63">
        <v>40</v>
      </c>
    </row>
    <row r="285" customHeight="1" spans="1:12">
      <c r="A285" s="3">
        <v>1987</v>
      </c>
      <c r="B285" s="3" t="s">
        <v>1072</v>
      </c>
      <c r="C285" s="3" t="s">
        <v>1986</v>
      </c>
      <c r="D285" s="3" t="s">
        <v>776</v>
      </c>
      <c r="E285" s="3">
        <v>8</v>
      </c>
      <c r="F285" s="3">
        <v>1</v>
      </c>
      <c r="I285" s="3">
        <v>35</v>
      </c>
      <c r="J285" s="62">
        <f t="shared" si="0"/>
        <v>35</v>
      </c>
      <c r="K285" s="62">
        <f t="shared" si="3"/>
        <v>40</v>
      </c>
      <c r="L285" s="63">
        <v>40</v>
      </c>
    </row>
    <row r="286" customHeight="1" spans="1:12">
      <c r="A286" s="3">
        <v>1987</v>
      </c>
      <c r="B286" s="3" t="s">
        <v>2236</v>
      </c>
      <c r="C286" s="3" t="s">
        <v>1986</v>
      </c>
      <c r="E286" s="3">
        <v>8</v>
      </c>
      <c r="F286" s="3">
        <v>1</v>
      </c>
      <c r="I286" s="3">
        <v>50</v>
      </c>
      <c r="J286" s="62">
        <f t="shared" si="0"/>
        <v>50</v>
      </c>
      <c r="K286" s="62">
        <f t="shared" si="3"/>
        <v>35</v>
      </c>
      <c r="L286" s="63">
        <v>35</v>
      </c>
    </row>
    <row r="287" customHeight="1" spans="1:12">
      <c r="A287" s="3">
        <v>1988</v>
      </c>
      <c r="B287" s="3" t="s">
        <v>1072</v>
      </c>
      <c r="C287" s="3" t="s">
        <v>4970</v>
      </c>
      <c r="E287" s="3">
        <v>8</v>
      </c>
      <c r="F287" s="3">
        <v>1</v>
      </c>
      <c r="I287" s="3">
        <v>20</v>
      </c>
      <c r="J287" s="62">
        <f t="shared" si="0"/>
        <v>20</v>
      </c>
      <c r="K287" s="62">
        <f t="shared" si="3"/>
        <v>20</v>
      </c>
      <c r="L287" s="63">
        <v>20</v>
      </c>
    </row>
    <row r="288" customHeight="1" spans="1:12">
      <c r="A288" s="3">
        <v>1988</v>
      </c>
      <c r="B288" s="3" t="s">
        <v>1072</v>
      </c>
      <c r="C288" s="3" t="s">
        <v>4971</v>
      </c>
      <c r="E288" s="3">
        <v>8</v>
      </c>
      <c r="F288" s="3">
        <v>1</v>
      </c>
      <c r="I288" s="3">
        <v>25</v>
      </c>
      <c r="J288" s="62">
        <f t="shared" si="0"/>
        <v>25</v>
      </c>
      <c r="K288" s="62">
        <f t="shared" si="3"/>
        <v>25</v>
      </c>
      <c r="L288" s="63">
        <v>25</v>
      </c>
    </row>
    <row r="289" customHeight="1" spans="1:12">
      <c r="A289" s="3">
        <v>1990</v>
      </c>
      <c r="B289" s="3" t="s">
        <v>2236</v>
      </c>
      <c r="C289" s="3" t="s">
        <v>4972</v>
      </c>
      <c r="E289" s="3">
        <v>8</v>
      </c>
      <c r="F289" s="3">
        <v>1</v>
      </c>
      <c r="I289" s="3">
        <v>15</v>
      </c>
      <c r="J289" s="62">
        <f t="shared" si="0"/>
        <v>15</v>
      </c>
      <c r="K289" s="62">
        <f t="shared" si="3"/>
        <v>20</v>
      </c>
      <c r="L289" s="63">
        <v>20</v>
      </c>
    </row>
    <row r="290" customHeight="1" spans="1:12">
      <c r="A290" s="3">
        <v>1987</v>
      </c>
      <c r="B290" s="3" t="s">
        <v>2236</v>
      </c>
      <c r="C290" s="3" t="s">
        <v>2125</v>
      </c>
      <c r="D290" s="3" t="s">
        <v>2065</v>
      </c>
      <c r="E290" s="3">
        <v>9</v>
      </c>
      <c r="F290" s="3">
        <v>1</v>
      </c>
      <c r="I290" s="3">
        <v>150</v>
      </c>
      <c r="J290" s="62">
        <f t="shared" si="0"/>
        <v>150</v>
      </c>
      <c r="K290" s="62">
        <f t="shared" si="3"/>
        <v>40</v>
      </c>
      <c r="L290" s="63">
        <v>40</v>
      </c>
    </row>
    <row r="291" customHeight="1" spans="1:12">
      <c r="A291" s="3">
        <v>1987</v>
      </c>
      <c r="B291" s="3" t="s">
        <v>2236</v>
      </c>
      <c r="C291" s="3" t="s">
        <v>2125</v>
      </c>
      <c r="D291" s="3" t="s">
        <v>2065</v>
      </c>
      <c r="E291" s="3">
        <v>7</v>
      </c>
      <c r="F291" s="3">
        <v>1</v>
      </c>
      <c r="I291" s="3">
        <v>25</v>
      </c>
      <c r="J291" s="62">
        <f t="shared" si="0"/>
        <v>25</v>
      </c>
      <c r="K291" s="62">
        <f t="shared" si="3"/>
        <v>10</v>
      </c>
      <c r="L291" s="63">
        <v>10</v>
      </c>
    </row>
    <row r="292" customHeight="1" spans="1:12">
      <c r="A292" s="3">
        <v>1988</v>
      </c>
      <c r="B292" s="3" t="s">
        <v>1072</v>
      </c>
      <c r="C292" s="3" t="s">
        <v>4973</v>
      </c>
      <c r="E292" s="3">
        <v>8</v>
      </c>
      <c r="F292" s="3">
        <v>1</v>
      </c>
      <c r="I292" s="3">
        <v>15</v>
      </c>
      <c r="J292" s="62">
        <f t="shared" si="0"/>
        <v>15</v>
      </c>
      <c r="K292" s="62">
        <f t="shared" si="3"/>
        <v>10</v>
      </c>
      <c r="L292" s="63">
        <v>10</v>
      </c>
    </row>
    <row r="293" customHeight="1" spans="1:12">
      <c r="A293" s="3">
        <v>1988</v>
      </c>
      <c r="B293" s="3" t="s">
        <v>1072</v>
      </c>
      <c r="C293" s="3" t="s">
        <v>4974</v>
      </c>
      <c r="E293" s="3">
        <v>8</v>
      </c>
      <c r="F293" s="3">
        <v>4</v>
      </c>
      <c r="I293" s="3">
        <v>15</v>
      </c>
      <c r="J293" s="62">
        <f t="shared" si="0"/>
        <v>60</v>
      </c>
      <c r="K293" s="62">
        <f t="shared" si="3"/>
        <v>10</v>
      </c>
      <c r="L293" s="63">
        <v>40</v>
      </c>
    </row>
    <row r="294" customHeight="1" spans="1:12">
      <c r="A294" s="3">
        <v>1990</v>
      </c>
      <c r="B294" s="3" t="s">
        <v>4919</v>
      </c>
      <c r="C294" s="3" t="s">
        <v>4975</v>
      </c>
      <c r="E294" s="3">
        <v>9</v>
      </c>
      <c r="F294" s="3">
        <v>1</v>
      </c>
      <c r="I294" s="3">
        <v>40</v>
      </c>
      <c r="J294" s="62">
        <f t="shared" si="0"/>
        <v>40</v>
      </c>
      <c r="K294" s="62">
        <f t="shared" si="3"/>
        <v>30</v>
      </c>
      <c r="L294" s="63">
        <v>30</v>
      </c>
    </row>
    <row r="295" customHeight="1" spans="1:12">
      <c r="A295" s="3">
        <v>1990</v>
      </c>
      <c r="B295" s="3" t="s">
        <v>4873</v>
      </c>
      <c r="C295" s="3" t="s">
        <v>4676</v>
      </c>
      <c r="E295" s="3">
        <v>9</v>
      </c>
      <c r="F295" s="3">
        <v>1</v>
      </c>
      <c r="I295" s="3">
        <v>20</v>
      </c>
      <c r="J295" s="62">
        <f t="shared" si="0"/>
        <v>20</v>
      </c>
      <c r="K295" s="62">
        <f t="shared" si="3"/>
        <v>20</v>
      </c>
      <c r="L295" s="63">
        <v>20</v>
      </c>
    </row>
    <row r="296" customHeight="1" spans="1:12">
      <c r="A296" s="3">
        <v>2012</v>
      </c>
      <c r="B296" s="3" t="s">
        <v>4862</v>
      </c>
      <c r="C296" s="3" t="s">
        <v>4976</v>
      </c>
      <c r="E296" s="3">
        <v>10</v>
      </c>
      <c r="F296" s="3">
        <v>1</v>
      </c>
      <c r="I296" s="3">
        <v>10</v>
      </c>
      <c r="J296" s="62">
        <f t="shared" si="0"/>
        <v>10</v>
      </c>
      <c r="K296" s="62">
        <f t="shared" si="3"/>
        <v>10</v>
      </c>
      <c r="L296" s="63">
        <v>10</v>
      </c>
    </row>
    <row r="297" customHeight="1" spans="1:12">
      <c r="A297" s="3">
        <v>2012</v>
      </c>
      <c r="B297" s="3" t="s">
        <v>4977</v>
      </c>
      <c r="C297" s="3" t="s">
        <v>1122</v>
      </c>
      <c r="D297" s="3" t="s">
        <v>3711</v>
      </c>
      <c r="E297" s="3" t="s">
        <v>4978</v>
      </c>
      <c r="F297" s="3">
        <v>1</v>
      </c>
      <c r="I297" s="3">
        <v>10</v>
      </c>
      <c r="J297" s="62">
        <f t="shared" si="0"/>
        <v>10</v>
      </c>
      <c r="K297" s="62">
        <f t="shared" si="3"/>
        <v>10</v>
      </c>
      <c r="L297" s="63">
        <v>10</v>
      </c>
    </row>
    <row r="298" customHeight="1" spans="1:12">
      <c r="A298" s="3">
        <v>2011</v>
      </c>
      <c r="B298" s="3" t="s">
        <v>4875</v>
      </c>
      <c r="C298" s="3" t="s">
        <v>1122</v>
      </c>
      <c r="D298" s="3" t="s">
        <v>3711</v>
      </c>
      <c r="E298" s="3">
        <v>9</v>
      </c>
      <c r="F298" s="3">
        <v>1</v>
      </c>
      <c r="I298" s="3">
        <v>10</v>
      </c>
      <c r="J298" s="62">
        <f t="shared" si="0"/>
        <v>10</v>
      </c>
      <c r="K298" s="62">
        <f t="shared" si="3"/>
        <v>10</v>
      </c>
      <c r="L298" s="63">
        <v>10</v>
      </c>
    </row>
    <row r="299" customHeight="1" spans="1:12">
      <c r="A299" s="3">
        <v>2012</v>
      </c>
      <c r="B299" s="3" t="s">
        <v>4979</v>
      </c>
      <c r="C299" s="3" t="s">
        <v>1122</v>
      </c>
      <c r="D299" s="3" t="s">
        <v>4883</v>
      </c>
      <c r="E299" s="3">
        <v>10</v>
      </c>
      <c r="F299" s="3">
        <v>1</v>
      </c>
      <c r="I299" s="3">
        <v>20</v>
      </c>
      <c r="J299" s="62">
        <f t="shared" si="0"/>
        <v>20</v>
      </c>
      <c r="K299" s="62">
        <f t="shared" si="3"/>
        <v>20</v>
      </c>
      <c r="L299" s="63">
        <v>20</v>
      </c>
    </row>
    <row r="300" customHeight="1" spans="1:12">
      <c r="A300" s="3">
        <v>2011</v>
      </c>
      <c r="B300" s="3" t="s">
        <v>4875</v>
      </c>
      <c r="C300" s="3" t="s">
        <v>1122</v>
      </c>
      <c r="D300" s="3" t="s">
        <v>4980</v>
      </c>
      <c r="E300" s="3">
        <v>9</v>
      </c>
      <c r="F300" s="3">
        <v>1</v>
      </c>
      <c r="I300" s="3">
        <v>20</v>
      </c>
      <c r="J300" s="62">
        <f t="shared" si="0"/>
        <v>20</v>
      </c>
      <c r="K300" s="62">
        <f t="shared" si="3"/>
        <v>20</v>
      </c>
      <c r="L300" s="63">
        <v>20</v>
      </c>
    </row>
    <row r="301" customHeight="1" spans="1:12">
      <c r="A301" s="3">
        <v>2012</v>
      </c>
      <c r="B301" s="3" t="s">
        <v>4979</v>
      </c>
      <c r="C301" s="3" t="s">
        <v>1122</v>
      </c>
      <c r="D301" s="3" t="s">
        <v>4883</v>
      </c>
      <c r="E301" s="3">
        <v>10</v>
      </c>
      <c r="F301" s="3">
        <v>1</v>
      </c>
      <c r="I301" s="3">
        <v>20</v>
      </c>
      <c r="J301" s="62">
        <f t="shared" si="0"/>
        <v>20</v>
      </c>
      <c r="K301" s="62">
        <f t="shared" si="3"/>
        <v>20</v>
      </c>
      <c r="L301" s="63">
        <v>20</v>
      </c>
    </row>
    <row r="302" customHeight="1" spans="1:12">
      <c r="A302" s="3">
        <v>1988</v>
      </c>
      <c r="B302" s="3" t="s">
        <v>4981</v>
      </c>
      <c r="C302" s="3" t="s">
        <v>1245</v>
      </c>
      <c r="D302" s="3" t="s">
        <v>2571</v>
      </c>
      <c r="E302" s="3">
        <v>10</v>
      </c>
      <c r="F302" s="3">
        <v>1</v>
      </c>
      <c r="I302" s="3">
        <v>200</v>
      </c>
      <c r="J302" s="62">
        <f t="shared" si="0"/>
        <v>200</v>
      </c>
      <c r="K302" s="62">
        <f t="shared" si="3"/>
        <v>200</v>
      </c>
      <c r="L302" s="63">
        <v>200</v>
      </c>
    </row>
    <row r="303" customHeight="1" spans="1:12">
      <c r="A303" s="3">
        <v>1988</v>
      </c>
      <c r="B303" s="3" t="s">
        <v>2236</v>
      </c>
      <c r="C303" s="3" t="s">
        <v>1245</v>
      </c>
      <c r="E303" s="3">
        <v>7</v>
      </c>
      <c r="F303" s="3">
        <v>1</v>
      </c>
      <c r="I303" s="3">
        <v>120</v>
      </c>
      <c r="J303" s="62">
        <f t="shared" si="0"/>
        <v>120</v>
      </c>
      <c r="K303" s="62">
        <f t="shared" si="3"/>
        <v>125</v>
      </c>
      <c r="L303" s="63">
        <v>125</v>
      </c>
    </row>
    <row r="304" customHeight="1" spans="1:12">
      <c r="A304" s="3">
        <v>1989</v>
      </c>
      <c r="B304" s="3" t="s">
        <v>1072</v>
      </c>
      <c r="C304" s="3" t="s">
        <v>1245</v>
      </c>
      <c r="E304" s="3">
        <v>9</v>
      </c>
      <c r="F304" s="3">
        <v>2</v>
      </c>
      <c r="I304" s="3">
        <v>90</v>
      </c>
      <c r="J304" s="62">
        <f t="shared" si="0"/>
        <v>180</v>
      </c>
      <c r="K304" s="62">
        <f t="shared" si="3"/>
        <v>80</v>
      </c>
      <c r="L304" s="63">
        <v>160</v>
      </c>
    </row>
    <row r="305" customHeight="1" spans="1:12">
      <c r="A305" s="3">
        <v>1988</v>
      </c>
      <c r="B305" s="3" t="s">
        <v>1072</v>
      </c>
      <c r="C305" s="3" t="s">
        <v>1245</v>
      </c>
      <c r="D305" s="3" t="s">
        <v>1920</v>
      </c>
      <c r="E305" s="3">
        <v>9</v>
      </c>
      <c r="F305" s="3">
        <v>2</v>
      </c>
      <c r="I305" s="3">
        <v>400</v>
      </c>
      <c r="J305" s="62">
        <f t="shared" si="0"/>
        <v>800</v>
      </c>
      <c r="K305" s="62"/>
      <c r="L305" s="63"/>
    </row>
    <row r="306" customHeight="1" spans="1:12">
      <c r="A306" s="3">
        <v>1989</v>
      </c>
      <c r="B306" s="3" t="s">
        <v>1072</v>
      </c>
      <c r="C306" s="3" t="s">
        <v>1245</v>
      </c>
      <c r="E306" s="3">
        <v>8.5</v>
      </c>
      <c r="F306" s="3">
        <v>1</v>
      </c>
      <c r="I306" s="3">
        <v>35</v>
      </c>
      <c r="J306" s="62">
        <f t="shared" si="0"/>
        <v>35</v>
      </c>
      <c r="K306" s="62">
        <f t="shared" ref="K306:K312" si="4">L306/F306</f>
        <v>60</v>
      </c>
      <c r="L306" s="63">
        <v>60</v>
      </c>
    </row>
    <row r="307" customHeight="1" spans="1:12">
      <c r="A307" s="3">
        <v>1988</v>
      </c>
      <c r="B307" s="3" t="s">
        <v>1072</v>
      </c>
      <c r="C307" s="3" t="s">
        <v>1245</v>
      </c>
      <c r="E307" s="3">
        <v>8</v>
      </c>
      <c r="F307" s="3">
        <v>1</v>
      </c>
      <c r="I307" s="3">
        <v>175</v>
      </c>
      <c r="J307" s="62">
        <f t="shared" si="0"/>
        <v>175</v>
      </c>
      <c r="K307" s="62">
        <f t="shared" si="4"/>
        <v>175</v>
      </c>
      <c r="L307" s="63">
        <v>175</v>
      </c>
    </row>
    <row r="308" customHeight="1" spans="1:12">
      <c r="A308" s="3">
        <v>1989</v>
      </c>
      <c r="B308" s="3" t="s">
        <v>1072</v>
      </c>
      <c r="C308" s="3" t="s">
        <v>1245</v>
      </c>
      <c r="E308" s="3">
        <v>8</v>
      </c>
      <c r="F308" s="3">
        <v>1</v>
      </c>
      <c r="I308" s="3">
        <v>35</v>
      </c>
      <c r="J308" s="62">
        <f t="shared" si="0"/>
        <v>35</v>
      </c>
      <c r="K308" s="62">
        <f t="shared" si="4"/>
        <v>35</v>
      </c>
      <c r="L308" s="63">
        <v>35</v>
      </c>
    </row>
    <row r="309" customHeight="1" spans="1:12">
      <c r="A309" s="3">
        <v>1987</v>
      </c>
      <c r="B309" s="3" t="s">
        <v>1072</v>
      </c>
      <c r="C309" s="3" t="s">
        <v>1245</v>
      </c>
      <c r="D309" s="3" t="s">
        <v>776</v>
      </c>
      <c r="E309" s="3">
        <v>6</v>
      </c>
      <c r="F309" s="3">
        <v>1</v>
      </c>
      <c r="I309" s="3">
        <v>100</v>
      </c>
      <c r="J309" s="62">
        <f t="shared" si="0"/>
        <v>100</v>
      </c>
      <c r="K309" s="62">
        <f t="shared" si="4"/>
        <v>100</v>
      </c>
      <c r="L309" s="63">
        <v>100</v>
      </c>
    </row>
    <row r="310" customHeight="1" spans="1:12">
      <c r="A310" s="3">
        <v>1994</v>
      </c>
      <c r="B310" s="3" t="s">
        <v>1095</v>
      </c>
      <c r="C310" s="3" t="s">
        <v>1245</v>
      </c>
      <c r="E310" s="3">
        <v>9</v>
      </c>
      <c r="F310" s="3">
        <v>21</v>
      </c>
      <c r="H310" s="3" t="s">
        <v>5301</v>
      </c>
      <c r="I310" s="3">
        <v>100</v>
      </c>
      <c r="J310" s="62">
        <f t="shared" si="0"/>
        <v>2100</v>
      </c>
      <c r="K310" s="62">
        <f t="shared" si="4"/>
        <v>40</v>
      </c>
      <c r="L310" s="63">
        <v>840</v>
      </c>
    </row>
    <row r="311" customHeight="1" spans="1:12">
      <c r="A311" s="3">
        <v>1994</v>
      </c>
      <c r="B311" s="3" t="s">
        <v>1095</v>
      </c>
      <c r="C311" s="3" t="s">
        <v>1245</v>
      </c>
      <c r="E311" s="3">
        <v>8.5</v>
      </c>
      <c r="F311" s="3">
        <v>1</v>
      </c>
      <c r="H311" s="3" t="s">
        <v>5301</v>
      </c>
      <c r="I311" s="3">
        <v>40</v>
      </c>
      <c r="J311" s="62">
        <f t="shared" si="0"/>
        <v>40</v>
      </c>
      <c r="K311" s="62">
        <f t="shared" si="4"/>
        <v>25</v>
      </c>
      <c r="L311" s="63">
        <v>25</v>
      </c>
    </row>
    <row r="312" customHeight="1" spans="1:12">
      <c r="A312" s="3">
        <v>1994</v>
      </c>
      <c r="B312" s="3" t="s">
        <v>1095</v>
      </c>
      <c r="C312" s="3" t="s">
        <v>1245</v>
      </c>
      <c r="E312" s="3">
        <v>8</v>
      </c>
      <c r="F312" s="3">
        <v>2</v>
      </c>
      <c r="H312" s="3" t="s">
        <v>5301</v>
      </c>
      <c r="I312" s="3">
        <v>25</v>
      </c>
      <c r="J312" s="62">
        <f t="shared" si="0"/>
        <v>50</v>
      </c>
      <c r="K312" s="62">
        <f t="shared" si="4"/>
        <v>20</v>
      </c>
      <c r="L312" s="63">
        <v>40</v>
      </c>
    </row>
    <row r="313" customHeight="1" spans="1:12">
      <c r="A313" s="3">
        <v>1987</v>
      </c>
      <c r="B313" s="3" t="s">
        <v>1072</v>
      </c>
      <c r="C313" s="3" t="s">
        <v>1245</v>
      </c>
      <c r="D313" s="3"/>
      <c r="E313" s="3">
        <v>8</v>
      </c>
      <c r="F313" s="3">
        <v>1</v>
      </c>
      <c r="I313" s="3">
        <v>600</v>
      </c>
      <c r="J313" s="62">
        <f t="shared" si="0"/>
        <v>600</v>
      </c>
      <c r="K313" s="62"/>
      <c r="L313" s="63"/>
    </row>
    <row r="314" customHeight="1" spans="1:12">
      <c r="A314" s="3">
        <v>1987</v>
      </c>
      <c r="B314" s="3" t="s">
        <v>1072</v>
      </c>
      <c r="C314" s="3" t="s">
        <v>1245</v>
      </c>
      <c r="D314" s="3"/>
      <c r="E314" s="3">
        <v>8</v>
      </c>
      <c r="F314" s="3">
        <v>1</v>
      </c>
      <c r="I314" s="3">
        <v>350</v>
      </c>
      <c r="J314" s="62">
        <f t="shared" si="0"/>
        <v>350</v>
      </c>
      <c r="K314" s="62"/>
      <c r="L314" s="63"/>
    </row>
    <row r="315" customHeight="1" spans="1:12">
      <c r="A315" s="3">
        <v>1989</v>
      </c>
      <c r="B315" s="3" t="s">
        <v>1072</v>
      </c>
      <c r="C315" s="3" t="s">
        <v>1245</v>
      </c>
      <c r="D315" s="3" t="s">
        <v>2065</v>
      </c>
      <c r="E315" s="3" t="s">
        <v>146</v>
      </c>
      <c r="F315" s="3">
        <v>4</v>
      </c>
      <c r="I315" s="3">
        <v>75</v>
      </c>
      <c r="J315" s="62">
        <f t="shared" si="0"/>
        <v>300</v>
      </c>
      <c r="K315" s="62">
        <f t="shared" ref="K315:K336" si="5">L315/F315</f>
        <v>22.5</v>
      </c>
      <c r="L315" s="63">
        <v>90</v>
      </c>
    </row>
    <row r="316" customHeight="1" spans="1:12">
      <c r="A316" s="3">
        <v>1989</v>
      </c>
      <c r="B316" s="3" t="s">
        <v>1072</v>
      </c>
      <c r="C316" s="3" t="s">
        <v>1245</v>
      </c>
      <c r="D316" s="3" t="s">
        <v>2065</v>
      </c>
      <c r="E316" s="3">
        <v>8.5</v>
      </c>
      <c r="F316" s="3">
        <v>1</v>
      </c>
      <c r="I316" s="3">
        <v>40</v>
      </c>
      <c r="J316" s="62">
        <f t="shared" si="0"/>
        <v>40</v>
      </c>
      <c r="K316" s="62">
        <f t="shared" si="5"/>
        <v>50</v>
      </c>
      <c r="L316" s="63">
        <v>50</v>
      </c>
    </row>
    <row r="317" customHeight="1" spans="1:12">
      <c r="A317" s="3">
        <v>1989</v>
      </c>
      <c r="B317" s="3" t="s">
        <v>1072</v>
      </c>
      <c r="C317" s="3" t="s">
        <v>1245</v>
      </c>
      <c r="D317" s="3" t="s">
        <v>2065</v>
      </c>
      <c r="E317" s="3">
        <v>8</v>
      </c>
      <c r="F317" s="3">
        <v>2</v>
      </c>
      <c r="I317" s="3">
        <v>25</v>
      </c>
      <c r="J317" s="62">
        <f t="shared" si="0"/>
        <v>50</v>
      </c>
      <c r="K317" s="62">
        <f t="shared" si="5"/>
        <v>20</v>
      </c>
      <c r="L317" s="63">
        <v>40</v>
      </c>
    </row>
    <row r="318" customHeight="1" spans="1:12">
      <c r="A318" s="3">
        <v>1990</v>
      </c>
      <c r="B318" s="3" t="s">
        <v>1072</v>
      </c>
      <c r="C318" s="3" t="s">
        <v>1245</v>
      </c>
      <c r="D318" s="3" t="s">
        <v>2065</v>
      </c>
      <c r="E318" s="3" t="s">
        <v>146</v>
      </c>
      <c r="F318" s="3">
        <v>1</v>
      </c>
      <c r="I318" s="3">
        <v>30</v>
      </c>
      <c r="J318" s="62">
        <f t="shared" si="0"/>
        <v>30</v>
      </c>
      <c r="K318" s="62">
        <f t="shared" si="5"/>
        <v>30</v>
      </c>
      <c r="L318" s="63">
        <v>30</v>
      </c>
    </row>
    <row r="319" customHeight="1" spans="1:12">
      <c r="A319" s="3">
        <v>1990</v>
      </c>
      <c r="B319" s="3" t="s">
        <v>1072</v>
      </c>
      <c r="C319" s="3" t="s">
        <v>1245</v>
      </c>
      <c r="D319" s="3" t="s">
        <v>2065</v>
      </c>
      <c r="E319" s="3">
        <v>8</v>
      </c>
      <c r="F319" s="3">
        <v>3</v>
      </c>
      <c r="I319" s="3">
        <v>25</v>
      </c>
      <c r="J319" s="62">
        <f t="shared" si="0"/>
        <v>75</v>
      </c>
      <c r="K319" s="62">
        <f t="shared" si="5"/>
        <v>6.66666666666667</v>
      </c>
      <c r="L319" s="63">
        <v>20</v>
      </c>
    </row>
    <row r="320" customHeight="1" spans="1:12">
      <c r="A320" s="3">
        <v>1990</v>
      </c>
      <c r="B320" s="3" t="s">
        <v>1072</v>
      </c>
      <c r="C320" s="3" t="s">
        <v>1245</v>
      </c>
      <c r="D320" s="3" t="s">
        <v>2065</v>
      </c>
      <c r="E320" s="3">
        <v>9</v>
      </c>
      <c r="F320" s="3">
        <v>1</v>
      </c>
      <c r="I320" s="3">
        <v>50</v>
      </c>
      <c r="J320" s="62">
        <f t="shared" si="0"/>
        <v>50</v>
      </c>
      <c r="K320" s="62">
        <f t="shared" si="5"/>
        <v>40</v>
      </c>
      <c r="L320" s="63">
        <v>40</v>
      </c>
    </row>
    <row r="321" customHeight="1" spans="1:12">
      <c r="A321" s="3">
        <v>1990</v>
      </c>
      <c r="B321" s="3" t="s">
        <v>1072</v>
      </c>
      <c r="C321" s="3" t="s">
        <v>1245</v>
      </c>
      <c r="D321" s="3" t="s">
        <v>2065</v>
      </c>
      <c r="E321" s="3">
        <v>8.5</v>
      </c>
      <c r="F321" s="3">
        <v>1</v>
      </c>
      <c r="I321" s="3">
        <v>35</v>
      </c>
      <c r="J321" s="62">
        <f t="shared" si="0"/>
        <v>35</v>
      </c>
      <c r="K321" s="62">
        <f t="shared" si="5"/>
        <v>25</v>
      </c>
      <c r="L321" s="63">
        <v>25</v>
      </c>
    </row>
    <row r="322" customHeight="1" spans="1:12">
      <c r="A322" s="3">
        <v>1990</v>
      </c>
      <c r="B322" s="3" t="s">
        <v>1072</v>
      </c>
      <c r="C322" s="3" t="s">
        <v>1245</v>
      </c>
      <c r="D322" s="3" t="s">
        <v>2065</v>
      </c>
      <c r="E322" s="3">
        <v>7</v>
      </c>
      <c r="F322" s="3">
        <v>1</v>
      </c>
      <c r="I322" s="3">
        <v>15</v>
      </c>
      <c r="J322" s="62">
        <f t="shared" si="0"/>
        <v>15</v>
      </c>
      <c r="K322" s="62">
        <f t="shared" si="5"/>
        <v>15</v>
      </c>
      <c r="L322" s="63">
        <v>15</v>
      </c>
    </row>
    <row r="323" customHeight="1" spans="1:12">
      <c r="A323" s="3">
        <v>1990</v>
      </c>
      <c r="B323" s="3" t="s">
        <v>1072</v>
      </c>
      <c r="C323" s="3" t="s">
        <v>1245</v>
      </c>
      <c r="E323" s="3">
        <v>9</v>
      </c>
      <c r="F323" s="3">
        <v>8</v>
      </c>
      <c r="I323" s="3">
        <v>50</v>
      </c>
      <c r="J323" s="62">
        <f t="shared" si="0"/>
        <v>400</v>
      </c>
      <c r="K323" s="62">
        <f t="shared" si="5"/>
        <v>40</v>
      </c>
      <c r="L323" s="63">
        <v>320</v>
      </c>
    </row>
    <row r="324" customHeight="1" spans="1:12">
      <c r="A324" s="3">
        <v>1990</v>
      </c>
      <c r="B324" s="3" t="s">
        <v>1072</v>
      </c>
      <c r="C324" s="3" t="s">
        <v>1245</v>
      </c>
      <c r="E324" s="3">
        <v>8</v>
      </c>
      <c r="F324" s="3">
        <v>1</v>
      </c>
      <c r="I324" s="3">
        <v>25</v>
      </c>
      <c r="J324" s="62">
        <f t="shared" si="0"/>
        <v>25</v>
      </c>
      <c r="K324" s="62">
        <f t="shared" si="5"/>
        <v>20</v>
      </c>
      <c r="L324" s="63">
        <v>20</v>
      </c>
    </row>
    <row r="325" customHeight="1" spans="1:12">
      <c r="A325" s="3">
        <v>1990</v>
      </c>
      <c r="B325" s="3" t="s">
        <v>4982</v>
      </c>
      <c r="C325" s="3" t="s">
        <v>1245</v>
      </c>
      <c r="E325" s="3" t="s">
        <v>277</v>
      </c>
      <c r="F325" s="3">
        <v>1</v>
      </c>
      <c r="I325" s="3">
        <v>100</v>
      </c>
      <c r="J325" s="62">
        <f t="shared" si="0"/>
        <v>100</v>
      </c>
      <c r="K325" s="62">
        <f t="shared" si="5"/>
        <v>75</v>
      </c>
      <c r="L325" s="63">
        <v>75</v>
      </c>
    </row>
    <row r="326" customHeight="1" spans="1:12">
      <c r="A326" s="3">
        <v>1988</v>
      </c>
      <c r="B326" s="3" t="s">
        <v>1072</v>
      </c>
      <c r="C326" s="3" t="s">
        <v>1245</v>
      </c>
      <c r="D326" s="3" t="s">
        <v>1920</v>
      </c>
      <c r="E326" s="3">
        <v>7</v>
      </c>
      <c r="F326" s="3">
        <v>9</v>
      </c>
      <c r="H326" s="3"/>
      <c r="I326" s="3">
        <v>100</v>
      </c>
      <c r="J326" s="62">
        <f t="shared" si="0"/>
        <v>900</v>
      </c>
      <c r="K326" s="62">
        <f t="shared" si="5"/>
        <v>100</v>
      </c>
      <c r="L326" s="63">
        <v>900</v>
      </c>
    </row>
    <row r="327" customHeight="1" spans="1:12">
      <c r="A327" s="3">
        <v>1988</v>
      </c>
      <c r="B327" s="3" t="s">
        <v>1072</v>
      </c>
      <c r="C327" s="3" t="s">
        <v>1245</v>
      </c>
      <c r="D327" s="3" t="s">
        <v>1920</v>
      </c>
      <c r="E327" s="3" t="s">
        <v>1912</v>
      </c>
      <c r="F327" s="3">
        <v>1</v>
      </c>
      <c r="I327" s="3">
        <v>75</v>
      </c>
      <c r="J327" s="62">
        <f t="shared" si="0"/>
        <v>75</v>
      </c>
      <c r="K327" s="62">
        <f t="shared" si="5"/>
        <v>60</v>
      </c>
      <c r="L327" s="63">
        <v>60</v>
      </c>
    </row>
    <row r="328" customHeight="1" spans="1:12">
      <c r="A328" s="3">
        <v>1990</v>
      </c>
      <c r="B328" s="3" t="s">
        <v>2236</v>
      </c>
      <c r="C328" s="3" t="s">
        <v>1245</v>
      </c>
      <c r="D328" s="3" t="s">
        <v>2065</v>
      </c>
      <c r="E328" s="3" t="s">
        <v>147</v>
      </c>
      <c r="F328" s="3">
        <v>10</v>
      </c>
      <c r="I328" s="3">
        <v>20</v>
      </c>
      <c r="J328" s="62">
        <f t="shared" si="0"/>
        <v>200</v>
      </c>
      <c r="K328" s="62">
        <f t="shared" si="5"/>
        <v>25</v>
      </c>
      <c r="L328" s="63">
        <v>250</v>
      </c>
    </row>
    <row r="329" customHeight="1" spans="1:12">
      <c r="A329" s="3">
        <v>1990</v>
      </c>
      <c r="B329" s="3" t="s">
        <v>2236</v>
      </c>
      <c r="C329" s="3" t="s">
        <v>1245</v>
      </c>
      <c r="D329" s="3" t="s">
        <v>2065</v>
      </c>
      <c r="E329" s="3">
        <v>7</v>
      </c>
      <c r="F329" s="3">
        <v>1</v>
      </c>
      <c r="I329" s="3">
        <v>10</v>
      </c>
      <c r="J329" s="62">
        <f t="shared" si="0"/>
        <v>10</v>
      </c>
      <c r="K329" s="62">
        <f t="shared" si="5"/>
        <v>15</v>
      </c>
      <c r="L329" s="63">
        <v>15</v>
      </c>
    </row>
    <row r="330" customHeight="1" spans="1:12">
      <c r="A330" s="3">
        <v>1990</v>
      </c>
      <c r="B330" s="3" t="s">
        <v>2118</v>
      </c>
      <c r="C330" s="3" t="s">
        <v>1245</v>
      </c>
      <c r="E330" s="3">
        <v>9</v>
      </c>
      <c r="F330" s="3">
        <v>2</v>
      </c>
      <c r="I330" s="3">
        <v>30</v>
      </c>
      <c r="J330" s="62">
        <f t="shared" si="0"/>
        <v>60</v>
      </c>
      <c r="K330" s="62">
        <f t="shared" si="5"/>
        <v>35</v>
      </c>
      <c r="L330" s="63">
        <v>70</v>
      </c>
    </row>
    <row r="331" customHeight="1" spans="1:12">
      <c r="A331" s="3">
        <v>1990</v>
      </c>
      <c r="B331" s="3" t="s">
        <v>1072</v>
      </c>
      <c r="C331" s="3" t="s">
        <v>1245</v>
      </c>
      <c r="E331" s="3">
        <v>7</v>
      </c>
      <c r="F331" s="3">
        <v>1</v>
      </c>
      <c r="I331" s="3">
        <v>15</v>
      </c>
      <c r="J331" s="62">
        <f t="shared" si="0"/>
        <v>15</v>
      </c>
      <c r="K331" s="62">
        <f t="shared" si="5"/>
        <v>15</v>
      </c>
      <c r="L331" s="63">
        <v>15</v>
      </c>
    </row>
    <row r="332" customHeight="1" spans="1:12">
      <c r="A332" s="65">
        <v>1989</v>
      </c>
      <c r="B332" s="45" t="s">
        <v>1988</v>
      </c>
      <c r="C332" s="45" t="s">
        <v>1245</v>
      </c>
      <c r="D332" s="45" t="s">
        <v>2640</v>
      </c>
      <c r="E332" s="65">
        <v>10</v>
      </c>
      <c r="F332" s="65">
        <v>2</v>
      </c>
      <c r="G332" s="45"/>
      <c r="H332" s="45"/>
      <c r="I332" s="3">
        <v>175</v>
      </c>
      <c r="J332" s="62">
        <f t="shared" si="0"/>
        <v>350</v>
      </c>
      <c r="K332" s="62">
        <f t="shared" si="5"/>
        <v>160</v>
      </c>
      <c r="L332" s="63">
        <v>320</v>
      </c>
    </row>
    <row r="333" customHeight="1" spans="1:12">
      <c r="A333" s="65">
        <v>1989</v>
      </c>
      <c r="B333" s="45" t="s">
        <v>1988</v>
      </c>
      <c r="C333" s="45" t="s">
        <v>1245</v>
      </c>
      <c r="D333" s="45" t="s">
        <v>2640</v>
      </c>
      <c r="E333" s="65">
        <v>9</v>
      </c>
      <c r="F333" s="65">
        <v>8</v>
      </c>
      <c r="G333" s="45"/>
      <c r="I333" s="3">
        <v>35</v>
      </c>
      <c r="J333" s="62">
        <f t="shared" si="0"/>
        <v>280</v>
      </c>
      <c r="K333" s="62">
        <f t="shared" si="5"/>
        <v>30</v>
      </c>
      <c r="L333" s="63">
        <v>240</v>
      </c>
    </row>
    <row r="334" customHeight="1" spans="1:12">
      <c r="A334" s="3">
        <v>1991</v>
      </c>
      <c r="B334" s="3" t="s">
        <v>2118</v>
      </c>
      <c r="C334" s="3" t="s">
        <v>1245</v>
      </c>
      <c r="E334" s="3">
        <v>10</v>
      </c>
      <c r="F334" s="3">
        <v>1</v>
      </c>
      <c r="I334" s="3">
        <v>100</v>
      </c>
      <c r="J334" s="62">
        <f t="shared" si="0"/>
        <v>100</v>
      </c>
      <c r="K334" s="62">
        <f t="shared" si="5"/>
        <v>100</v>
      </c>
      <c r="L334" s="63">
        <v>100</v>
      </c>
    </row>
    <row r="335" customHeight="1" spans="1:12">
      <c r="A335" s="3">
        <v>1991</v>
      </c>
      <c r="B335" s="3" t="s">
        <v>1794</v>
      </c>
      <c r="C335" s="3" t="s">
        <v>1245</v>
      </c>
      <c r="E335" s="3">
        <v>9</v>
      </c>
      <c r="F335" s="3">
        <v>2</v>
      </c>
      <c r="H335" s="3" t="s">
        <v>5301</v>
      </c>
      <c r="I335" s="3">
        <v>20</v>
      </c>
      <c r="J335" s="62">
        <f t="shared" si="0"/>
        <v>40</v>
      </c>
      <c r="K335" s="62">
        <f t="shared" si="5"/>
        <v>25</v>
      </c>
      <c r="L335" s="63">
        <v>50</v>
      </c>
    </row>
    <row r="336" customHeight="1" spans="1:12">
      <c r="A336" s="3">
        <v>1988</v>
      </c>
      <c r="B336" s="3" t="s">
        <v>1072</v>
      </c>
      <c r="C336" s="3" t="s">
        <v>2639</v>
      </c>
      <c r="E336" s="3">
        <v>6</v>
      </c>
      <c r="F336" s="3">
        <v>1</v>
      </c>
      <c r="I336" s="3">
        <v>80</v>
      </c>
      <c r="J336" s="62">
        <f t="shared" si="0"/>
        <v>80</v>
      </c>
      <c r="K336" s="62">
        <f t="shared" si="5"/>
        <v>75</v>
      </c>
      <c r="L336" s="63">
        <v>75</v>
      </c>
    </row>
    <row r="337" customHeight="1" spans="1:12">
      <c r="A337" s="3">
        <v>1988</v>
      </c>
      <c r="B337" s="3" t="s">
        <v>1072</v>
      </c>
      <c r="C337" s="3" t="s">
        <v>1245</v>
      </c>
      <c r="E337" s="3">
        <v>9</v>
      </c>
      <c r="F337" s="3">
        <v>2</v>
      </c>
      <c r="I337" s="3">
        <v>400</v>
      </c>
      <c r="J337" s="62">
        <f t="shared" si="0"/>
        <v>800</v>
      </c>
      <c r="K337" s="62"/>
      <c r="L337" s="63"/>
    </row>
    <row r="338" customHeight="1" spans="1:12">
      <c r="A338" s="3">
        <v>1991</v>
      </c>
      <c r="B338" s="3" t="s">
        <v>2236</v>
      </c>
      <c r="C338" s="3" t="s">
        <v>2639</v>
      </c>
      <c r="E338" s="3">
        <v>8</v>
      </c>
      <c r="F338" s="3">
        <v>1</v>
      </c>
      <c r="I338" s="3">
        <v>15</v>
      </c>
      <c r="J338" s="62">
        <f t="shared" si="0"/>
        <v>15</v>
      </c>
      <c r="K338" s="62">
        <f t="shared" ref="K338:K391" si="6">L338/F338</f>
        <v>25</v>
      </c>
      <c r="L338" s="63">
        <v>25</v>
      </c>
    </row>
    <row r="339" customHeight="1" spans="1:12">
      <c r="A339" s="3">
        <v>1991</v>
      </c>
      <c r="B339" s="3" t="s">
        <v>2236</v>
      </c>
      <c r="C339" s="3" t="s">
        <v>2639</v>
      </c>
      <c r="E339" s="3">
        <v>7</v>
      </c>
      <c r="F339" s="3">
        <v>1</v>
      </c>
      <c r="I339" s="3">
        <v>10</v>
      </c>
      <c r="J339" s="62">
        <f t="shared" si="0"/>
        <v>10</v>
      </c>
      <c r="K339" s="62">
        <f t="shared" si="6"/>
        <v>15</v>
      </c>
      <c r="L339" s="63">
        <v>15</v>
      </c>
    </row>
    <row r="340" customHeight="1" spans="1:12">
      <c r="A340" s="3">
        <v>1988</v>
      </c>
      <c r="B340" s="3" t="s">
        <v>2236</v>
      </c>
      <c r="C340" s="3" t="s">
        <v>2639</v>
      </c>
      <c r="D340" s="3" t="s">
        <v>776</v>
      </c>
      <c r="E340" s="3">
        <v>7</v>
      </c>
      <c r="F340" s="3">
        <v>1</v>
      </c>
      <c r="I340" s="3">
        <v>125</v>
      </c>
      <c r="J340" s="62">
        <f t="shared" si="0"/>
        <v>125</v>
      </c>
      <c r="K340" s="62">
        <f t="shared" si="6"/>
        <v>100</v>
      </c>
      <c r="L340" s="63">
        <v>100</v>
      </c>
    </row>
    <row r="341" customHeight="1" spans="1:12">
      <c r="A341" s="3">
        <v>1991</v>
      </c>
      <c r="B341" s="3" t="s">
        <v>1794</v>
      </c>
      <c r="C341" s="3" t="s">
        <v>2639</v>
      </c>
      <c r="D341" s="3" t="s">
        <v>1920</v>
      </c>
      <c r="E341" s="3">
        <v>9</v>
      </c>
      <c r="F341" s="3">
        <v>1</v>
      </c>
      <c r="I341" s="3">
        <v>20</v>
      </c>
      <c r="J341" s="62">
        <f t="shared" si="0"/>
        <v>20</v>
      </c>
      <c r="K341" s="62">
        <f t="shared" si="6"/>
        <v>25</v>
      </c>
      <c r="L341" s="63">
        <v>25</v>
      </c>
    </row>
    <row r="342" customHeight="1" spans="1:12">
      <c r="A342" s="3">
        <v>1988</v>
      </c>
      <c r="B342" s="3" t="s">
        <v>1072</v>
      </c>
      <c r="C342" s="3" t="s">
        <v>2639</v>
      </c>
      <c r="D342" s="3" t="s">
        <v>2065</v>
      </c>
      <c r="E342" s="3">
        <v>5</v>
      </c>
      <c r="F342" s="3">
        <v>2</v>
      </c>
      <c r="I342" s="3">
        <v>35</v>
      </c>
      <c r="J342" s="62">
        <f t="shared" si="0"/>
        <v>70</v>
      </c>
      <c r="K342" s="62">
        <f t="shared" si="6"/>
        <v>20</v>
      </c>
      <c r="L342" s="63">
        <v>40</v>
      </c>
    </row>
    <row r="343" customHeight="1" spans="1:12">
      <c r="A343" s="3">
        <v>1992</v>
      </c>
      <c r="B343" s="3" t="s">
        <v>166</v>
      </c>
      <c r="C343" s="3" t="s">
        <v>2639</v>
      </c>
      <c r="E343" s="3">
        <v>9</v>
      </c>
      <c r="F343" s="3">
        <v>1</v>
      </c>
      <c r="I343" s="3">
        <v>25</v>
      </c>
      <c r="J343" s="62">
        <f t="shared" si="0"/>
        <v>25</v>
      </c>
      <c r="K343" s="62">
        <f t="shared" si="6"/>
        <v>30</v>
      </c>
      <c r="L343" s="63">
        <v>30</v>
      </c>
    </row>
    <row r="344" customHeight="1" spans="1:12">
      <c r="A344" s="3">
        <v>1988</v>
      </c>
      <c r="B344" s="3" t="s">
        <v>1072</v>
      </c>
      <c r="C344" s="3" t="s">
        <v>2639</v>
      </c>
      <c r="D344" s="3" t="s">
        <v>1920</v>
      </c>
      <c r="E344" s="3">
        <v>8</v>
      </c>
      <c r="F344" s="3">
        <v>2</v>
      </c>
      <c r="I344" s="3">
        <v>175</v>
      </c>
      <c r="J344" s="62">
        <f t="shared" si="0"/>
        <v>350</v>
      </c>
      <c r="K344" s="62">
        <f t="shared" si="6"/>
        <v>175</v>
      </c>
      <c r="L344" s="63">
        <v>350</v>
      </c>
    </row>
    <row r="345" customHeight="1" spans="1:12">
      <c r="A345" s="3">
        <v>1988</v>
      </c>
      <c r="B345" s="3" t="s">
        <v>1072</v>
      </c>
      <c r="C345" s="3" t="s">
        <v>2639</v>
      </c>
      <c r="D345" s="3" t="s">
        <v>1920</v>
      </c>
      <c r="E345" s="3">
        <v>7</v>
      </c>
      <c r="F345" s="3">
        <v>1</v>
      </c>
      <c r="I345" s="3">
        <v>100</v>
      </c>
      <c r="J345" s="62">
        <f t="shared" si="0"/>
        <v>100</v>
      </c>
      <c r="K345" s="62">
        <f t="shared" si="6"/>
        <v>125</v>
      </c>
      <c r="L345" s="63">
        <v>125</v>
      </c>
    </row>
    <row r="346" customHeight="1" spans="1:12">
      <c r="A346" s="3">
        <v>1989</v>
      </c>
      <c r="B346" s="3" t="s">
        <v>1988</v>
      </c>
      <c r="C346" s="3" t="s">
        <v>4983</v>
      </c>
      <c r="E346" s="3">
        <v>8</v>
      </c>
      <c r="F346" s="3">
        <v>3</v>
      </c>
      <c r="I346" s="3">
        <v>25</v>
      </c>
      <c r="J346" s="62">
        <f t="shared" si="0"/>
        <v>75</v>
      </c>
      <c r="K346" s="62">
        <f t="shared" si="6"/>
        <v>20</v>
      </c>
      <c r="L346" s="63">
        <v>60</v>
      </c>
    </row>
    <row r="347" customHeight="1" spans="1:12">
      <c r="A347" s="3">
        <v>1989</v>
      </c>
      <c r="B347" s="3" t="s">
        <v>2517</v>
      </c>
      <c r="C347" s="3" t="s">
        <v>4984</v>
      </c>
      <c r="E347" s="3">
        <v>9</v>
      </c>
      <c r="F347" s="3">
        <v>3</v>
      </c>
      <c r="I347" s="3">
        <v>35</v>
      </c>
      <c r="J347" s="62">
        <f t="shared" si="0"/>
        <v>105</v>
      </c>
      <c r="K347" s="62">
        <f t="shared" si="6"/>
        <v>30</v>
      </c>
      <c r="L347" s="63">
        <v>90</v>
      </c>
    </row>
    <row r="348" customHeight="1" spans="1:12">
      <c r="A348" s="3">
        <v>1991</v>
      </c>
      <c r="B348" s="3" t="s">
        <v>4985</v>
      </c>
      <c r="C348" s="3" t="s">
        <v>4984</v>
      </c>
      <c r="E348" s="3">
        <v>8</v>
      </c>
      <c r="F348" s="3">
        <v>1</v>
      </c>
      <c r="I348" s="3">
        <v>15</v>
      </c>
      <c r="J348" s="62">
        <f t="shared" si="0"/>
        <v>15</v>
      </c>
      <c r="K348" s="62">
        <f t="shared" si="6"/>
        <v>20</v>
      </c>
      <c r="L348" s="63">
        <v>20</v>
      </c>
    </row>
    <row r="349" customHeight="1" spans="1:12">
      <c r="A349" s="3">
        <v>1989</v>
      </c>
      <c r="B349" s="3" t="s">
        <v>1072</v>
      </c>
      <c r="C349" s="3" t="s">
        <v>4986</v>
      </c>
      <c r="E349" s="3">
        <v>7</v>
      </c>
      <c r="F349" s="3">
        <v>1</v>
      </c>
      <c r="I349" s="3">
        <v>15</v>
      </c>
      <c r="J349" s="62">
        <f t="shared" si="0"/>
        <v>15</v>
      </c>
      <c r="K349" s="62">
        <f t="shared" si="6"/>
        <v>20</v>
      </c>
      <c r="L349" s="63">
        <v>20</v>
      </c>
    </row>
    <row r="350" customHeight="1" spans="1:12">
      <c r="A350" s="3">
        <v>1990</v>
      </c>
      <c r="B350" s="3" t="s">
        <v>4929</v>
      </c>
      <c r="C350" s="3" t="s">
        <v>4987</v>
      </c>
      <c r="D350" s="3" t="s">
        <v>4988</v>
      </c>
      <c r="E350" s="3">
        <v>8</v>
      </c>
      <c r="F350" s="3">
        <v>1</v>
      </c>
      <c r="I350" s="3">
        <v>10</v>
      </c>
      <c r="J350" s="62">
        <f t="shared" si="0"/>
        <v>10</v>
      </c>
      <c r="K350" s="62">
        <f t="shared" si="6"/>
        <v>0</v>
      </c>
      <c r="L350" s="63">
        <v>0</v>
      </c>
    </row>
    <row r="351" customHeight="1" spans="1:12">
      <c r="A351" s="3">
        <v>1990</v>
      </c>
      <c r="B351" s="3" t="s">
        <v>4989</v>
      </c>
      <c r="C351" s="3" t="s">
        <v>4987</v>
      </c>
      <c r="E351" s="3" t="s">
        <v>548</v>
      </c>
      <c r="F351" s="3">
        <v>1</v>
      </c>
      <c r="I351" s="3">
        <v>50</v>
      </c>
      <c r="J351" s="62">
        <f t="shared" si="0"/>
        <v>50</v>
      </c>
      <c r="K351" s="62">
        <f t="shared" si="6"/>
        <v>40</v>
      </c>
      <c r="L351" s="63">
        <v>40</v>
      </c>
    </row>
    <row r="352" customHeight="1" spans="1:12">
      <c r="A352" s="3">
        <v>1989</v>
      </c>
      <c r="B352" s="3" t="s">
        <v>2236</v>
      </c>
      <c r="C352" s="3" t="s">
        <v>2016</v>
      </c>
      <c r="E352" s="3">
        <v>9</v>
      </c>
      <c r="F352" s="3">
        <v>4</v>
      </c>
      <c r="H352" s="3" t="s">
        <v>5301</v>
      </c>
      <c r="I352" s="3">
        <v>20</v>
      </c>
      <c r="J352" s="62">
        <f t="shared" si="0"/>
        <v>80</v>
      </c>
      <c r="K352" s="62">
        <f t="shared" si="6"/>
        <v>10</v>
      </c>
      <c r="L352" s="63">
        <v>40</v>
      </c>
    </row>
    <row r="353" customHeight="1" spans="1:12">
      <c r="A353" s="3">
        <v>1989</v>
      </c>
      <c r="B353" s="3" t="s">
        <v>2236</v>
      </c>
      <c r="C353" s="3" t="s">
        <v>2016</v>
      </c>
      <c r="E353" s="3">
        <v>8</v>
      </c>
      <c r="F353" s="3">
        <v>1</v>
      </c>
      <c r="H353" s="3" t="s">
        <v>5301</v>
      </c>
      <c r="I353" s="3">
        <v>10</v>
      </c>
      <c r="J353" s="62">
        <f t="shared" si="0"/>
        <v>10</v>
      </c>
      <c r="K353" s="62">
        <f t="shared" si="6"/>
        <v>0</v>
      </c>
      <c r="L353" s="63">
        <v>0</v>
      </c>
    </row>
    <row r="354" customHeight="1" spans="1:12">
      <c r="A354" s="3">
        <v>1978</v>
      </c>
      <c r="B354" s="3" t="s">
        <v>166</v>
      </c>
      <c r="C354" s="3" t="s">
        <v>4990</v>
      </c>
      <c r="E354" s="3">
        <v>7</v>
      </c>
      <c r="F354" s="3">
        <v>1</v>
      </c>
      <c r="H354" s="3" t="s">
        <v>5574</v>
      </c>
      <c r="I354" s="3">
        <v>75</v>
      </c>
      <c r="J354" s="62">
        <f t="shared" si="0"/>
        <v>75</v>
      </c>
      <c r="K354" s="62">
        <f t="shared" si="6"/>
        <v>75</v>
      </c>
      <c r="L354" s="63">
        <v>75</v>
      </c>
    </row>
    <row r="355" customHeight="1" spans="1:12">
      <c r="A355" s="3">
        <v>2010</v>
      </c>
      <c r="B355" s="3" t="s">
        <v>4991</v>
      </c>
      <c r="C355" s="3" t="s">
        <v>4992</v>
      </c>
      <c r="D355" s="3" t="s">
        <v>4993</v>
      </c>
      <c r="E355" s="3">
        <v>10</v>
      </c>
      <c r="F355" s="3">
        <v>1</v>
      </c>
      <c r="I355" s="3">
        <v>25</v>
      </c>
      <c r="J355" s="62">
        <f t="shared" si="0"/>
        <v>25</v>
      </c>
      <c r="K355" s="62">
        <f t="shared" si="6"/>
        <v>25</v>
      </c>
      <c r="L355" s="63">
        <v>25</v>
      </c>
    </row>
    <row r="356" customHeight="1" spans="1:12">
      <c r="A356" s="3">
        <v>2011</v>
      </c>
      <c r="B356" s="3" t="s">
        <v>4623</v>
      </c>
      <c r="C356" s="3" t="s">
        <v>4624</v>
      </c>
      <c r="E356" s="3">
        <v>10</v>
      </c>
      <c r="F356" s="3">
        <v>4</v>
      </c>
      <c r="I356" s="3">
        <v>115</v>
      </c>
      <c r="J356" s="62">
        <f t="shared" si="0"/>
        <v>460</v>
      </c>
      <c r="K356" s="62">
        <f t="shared" si="6"/>
        <v>75</v>
      </c>
      <c r="L356" s="63">
        <v>300</v>
      </c>
    </row>
    <row r="357" customHeight="1" spans="1:12">
      <c r="A357" s="3">
        <v>1987</v>
      </c>
      <c r="B357" s="3" t="s">
        <v>166</v>
      </c>
      <c r="C357" s="3" t="s">
        <v>4994</v>
      </c>
      <c r="E357" s="3">
        <v>8</v>
      </c>
      <c r="F357" s="3">
        <v>1</v>
      </c>
      <c r="I357" s="3">
        <v>10</v>
      </c>
      <c r="J357" s="62">
        <f t="shared" si="0"/>
        <v>10</v>
      </c>
      <c r="K357" s="62">
        <f t="shared" si="6"/>
        <v>20</v>
      </c>
      <c r="L357" s="63">
        <v>20</v>
      </c>
    </row>
    <row r="358" customHeight="1" spans="1:12">
      <c r="A358" s="3">
        <v>1979</v>
      </c>
      <c r="B358" s="3" t="s">
        <v>4862</v>
      </c>
      <c r="C358" s="3" t="s">
        <v>4995</v>
      </c>
      <c r="E358" s="3">
        <v>7</v>
      </c>
      <c r="F358" s="3">
        <v>1</v>
      </c>
      <c r="I358" s="3">
        <v>30</v>
      </c>
      <c r="J358" s="62">
        <f t="shared" si="0"/>
        <v>30</v>
      </c>
      <c r="K358" s="62">
        <f t="shared" si="6"/>
        <v>30</v>
      </c>
      <c r="L358" s="63">
        <v>30</v>
      </c>
    </row>
    <row r="359" customHeight="1" spans="1:12">
      <c r="A359" s="3">
        <v>1984</v>
      </c>
      <c r="B359" s="3" t="s">
        <v>4862</v>
      </c>
      <c r="C359" s="3" t="s">
        <v>4996</v>
      </c>
      <c r="E359" s="3">
        <v>8</v>
      </c>
      <c r="F359" s="3">
        <v>1</v>
      </c>
      <c r="I359" s="3">
        <v>25</v>
      </c>
      <c r="J359" s="62">
        <f t="shared" si="0"/>
        <v>25</v>
      </c>
      <c r="K359" s="62">
        <f t="shared" si="6"/>
        <v>20</v>
      </c>
      <c r="L359" s="63">
        <v>20</v>
      </c>
    </row>
    <row r="360" customHeight="1" spans="1:12">
      <c r="A360" s="3">
        <v>1984</v>
      </c>
      <c r="B360" s="3" t="s">
        <v>4862</v>
      </c>
      <c r="C360" s="3" t="s">
        <v>4996</v>
      </c>
      <c r="E360" s="3">
        <v>7</v>
      </c>
      <c r="F360" s="3">
        <v>3</v>
      </c>
      <c r="I360" s="3">
        <v>15</v>
      </c>
      <c r="J360" s="62">
        <f t="shared" si="0"/>
        <v>45</v>
      </c>
      <c r="K360" s="62">
        <f t="shared" si="6"/>
        <v>10</v>
      </c>
      <c r="L360" s="63">
        <v>30</v>
      </c>
    </row>
    <row r="361" customHeight="1" spans="1:12">
      <c r="A361" s="3">
        <v>1988</v>
      </c>
      <c r="B361" s="3" t="s">
        <v>2236</v>
      </c>
      <c r="C361" s="3" t="s">
        <v>4997</v>
      </c>
      <c r="E361" s="3">
        <v>7</v>
      </c>
      <c r="F361" s="3">
        <v>1</v>
      </c>
      <c r="I361" s="3">
        <v>10</v>
      </c>
      <c r="J361" s="62">
        <f t="shared" si="0"/>
        <v>10</v>
      </c>
      <c r="K361" s="62">
        <f t="shared" si="6"/>
        <v>10</v>
      </c>
      <c r="L361" s="63">
        <v>10</v>
      </c>
    </row>
    <row r="362" customHeight="1" spans="1:12">
      <c r="A362" s="3">
        <v>1989</v>
      </c>
      <c r="B362" s="3" t="s">
        <v>1072</v>
      </c>
      <c r="C362" s="3" t="s">
        <v>4997</v>
      </c>
      <c r="E362" s="3">
        <v>8</v>
      </c>
      <c r="F362" s="3">
        <v>1</v>
      </c>
      <c r="I362" s="3">
        <v>10</v>
      </c>
      <c r="J362" s="62">
        <f t="shared" si="0"/>
        <v>10</v>
      </c>
      <c r="K362" s="62">
        <f t="shared" si="6"/>
        <v>10</v>
      </c>
      <c r="L362" s="63">
        <v>10</v>
      </c>
    </row>
    <row r="363" customHeight="1" spans="1:12">
      <c r="A363" s="3">
        <v>1988</v>
      </c>
      <c r="B363" s="3" t="s">
        <v>1072</v>
      </c>
      <c r="C363" s="3" t="s">
        <v>4997</v>
      </c>
      <c r="E363" s="3">
        <v>8</v>
      </c>
      <c r="F363" s="3">
        <v>2</v>
      </c>
      <c r="I363" s="3">
        <v>15</v>
      </c>
      <c r="J363" s="62">
        <f t="shared" si="0"/>
        <v>30</v>
      </c>
      <c r="K363" s="62">
        <f t="shared" si="6"/>
        <v>15</v>
      </c>
      <c r="L363" s="63">
        <v>30</v>
      </c>
    </row>
    <row r="364" customHeight="1" spans="1:12">
      <c r="A364" s="3">
        <v>1988</v>
      </c>
      <c r="B364" s="3" t="s">
        <v>2236</v>
      </c>
      <c r="C364" s="3" t="s">
        <v>4997</v>
      </c>
      <c r="D364" s="3" t="s">
        <v>1920</v>
      </c>
      <c r="E364" s="3">
        <v>8</v>
      </c>
      <c r="F364" s="3">
        <v>1</v>
      </c>
      <c r="I364" s="3">
        <v>15</v>
      </c>
      <c r="J364" s="62">
        <f t="shared" si="0"/>
        <v>15</v>
      </c>
      <c r="K364" s="62">
        <f t="shared" si="6"/>
        <v>15</v>
      </c>
      <c r="L364" s="63">
        <v>15</v>
      </c>
    </row>
    <row r="365" customHeight="1" spans="1:12">
      <c r="A365" s="3">
        <v>1987</v>
      </c>
      <c r="B365" s="3" t="s">
        <v>1072</v>
      </c>
      <c r="C365" s="3" t="s">
        <v>4997</v>
      </c>
      <c r="E365" s="3">
        <v>8</v>
      </c>
      <c r="F365" s="3">
        <v>1</v>
      </c>
      <c r="I365" s="3">
        <v>20</v>
      </c>
      <c r="J365" s="62">
        <f t="shared" si="0"/>
        <v>20</v>
      </c>
      <c r="K365" s="62">
        <f t="shared" si="6"/>
        <v>25</v>
      </c>
      <c r="L365" s="63">
        <v>25</v>
      </c>
    </row>
    <row r="366" customHeight="1" spans="1:12">
      <c r="A366" s="3">
        <v>1988</v>
      </c>
      <c r="B366" s="3" t="s">
        <v>1072</v>
      </c>
      <c r="C366" s="3" t="s">
        <v>4997</v>
      </c>
      <c r="E366" s="3">
        <v>9</v>
      </c>
      <c r="F366" s="3">
        <v>1</v>
      </c>
      <c r="I366" s="3">
        <v>30</v>
      </c>
      <c r="J366" s="62">
        <f t="shared" si="0"/>
        <v>30</v>
      </c>
      <c r="K366" s="62">
        <f t="shared" si="6"/>
        <v>30</v>
      </c>
      <c r="L366" s="63">
        <v>30</v>
      </c>
    </row>
    <row r="367" customHeight="1" spans="1:12">
      <c r="A367" s="3">
        <v>1988</v>
      </c>
      <c r="B367" s="3" t="s">
        <v>2236</v>
      </c>
      <c r="C367" s="3" t="s">
        <v>4997</v>
      </c>
      <c r="D367" s="3" t="s">
        <v>1920</v>
      </c>
      <c r="E367" s="3">
        <v>9</v>
      </c>
      <c r="F367" s="3">
        <v>1</v>
      </c>
      <c r="I367" s="3">
        <v>30</v>
      </c>
      <c r="J367" s="62">
        <f t="shared" si="0"/>
        <v>30</v>
      </c>
      <c r="K367" s="62">
        <f t="shared" si="6"/>
        <v>25</v>
      </c>
      <c r="L367" s="63">
        <v>25</v>
      </c>
    </row>
    <row r="368" customHeight="1" spans="1:12">
      <c r="A368" s="3">
        <v>1987</v>
      </c>
      <c r="B368" s="3" t="s">
        <v>2236</v>
      </c>
      <c r="C368" s="3" t="s">
        <v>4997</v>
      </c>
      <c r="E368" s="3">
        <v>8</v>
      </c>
      <c r="F368" s="3">
        <v>1</v>
      </c>
      <c r="I368" s="3">
        <v>20</v>
      </c>
      <c r="J368" s="62">
        <f t="shared" si="0"/>
        <v>20</v>
      </c>
      <c r="K368" s="62">
        <f t="shared" si="6"/>
        <v>25</v>
      </c>
      <c r="L368" s="63">
        <v>25</v>
      </c>
    </row>
    <row r="369" customHeight="1" spans="1:12">
      <c r="A369" s="3">
        <v>1987</v>
      </c>
      <c r="B369" s="3" t="s">
        <v>2236</v>
      </c>
      <c r="C369" s="3" t="s">
        <v>4997</v>
      </c>
      <c r="E369" s="3">
        <v>8</v>
      </c>
      <c r="F369" s="3">
        <v>1</v>
      </c>
      <c r="I369" s="3">
        <v>20</v>
      </c>
      <c r="J369" s="62">
        <f t="shared" si="0"/>
        <v>20</v>
      </c>
      <c r="K369" s="62">
        <f t="shared" si="6"/>
        <v>25</v>
      </c>
      <c r="L369" s="63">
        <v>25</v>
      </c>
    </row>
    <row r="370" customHeight="1" spans="1:12">
      <c r="A370" s="3">
        <v>2017</v>
      </c>
      <c r="B370" s="3" t="s">
        <v>4998</v>
      </c>
      <c r="C370" s="3" t="s">
        <v>110</v>
      </c>
      <c r="E370" s="3">
        <v>9</v>
      </c>
      <c r="F370" s="3">
        <v>1</v>
      </c>
      <c r="H370" s="3" t="s">
        <v>5301</v>
      </c>
      <c r="I370" s="3">
        <v>50</v>
      </c>
      <c r="J370" s="62">
        <f t="shared" si="0"/>
        <v>50</v>
      </c>
      <c r="K370" s="62">
        <f t="shared" si="6"/>
        <v>40</v>
      </c>
      <c r="L370" s="63">
        <v>40</v>
      </c>
    </row>
    <row r="371" customHeight="1" spans="1:12">
      <c r="A371" s="3">
        <v>1990</v>
      </c>
      <c r="B371" s="3" t="s">
        <v>4999</v>
      </c>
      <c r="C371" s="3" t="s">
        <v>4699</v>
      </c>
      <c r="E371" s="3" t="s">
        <v>4939</v>
      </c>
      <c r="F371" s="3">
        <v>1</v>
      </c>
      <c r="I371" s="3">
        <v>10</v>
      </c>
      <c r="J371" s="62">
        <f t="shared" si="0"/>
        <v>10</v>
      </c>
      <c r="K371" s="62">
        <f t="shared" si="6"/>
        <v>10</v>
      </c>
      <c r="L371" s="63">
        <v>10</v>
      </c>
    </row>
    <row r="372" customHeight="1" spans="1:12">
      <c r="A372" s="3">
        <v>1990</v>
      </c>
      <c r="B372" s="3" t="s">
        <v>4999</v>
      </c>
      <c r="C372" s="3" t="s">
        <v>4699</v>
      </c>
      <c r="E372" s="3">
        <v>7</v>
      </c>
      <c r="F372" s="3">
        <v>1</v>
      </c>
      <c r="I372" s="3">
        <v>0</v>
      </c>
      <c r="J372" s="62">
        <f t="shared" si="0"/>
        <v>0</v>
      </c>
      <c r="K372" s="62">
        <f t="shared" si="6"/>
        <v>0</v>
      </c>
      <c r="L372" s="63">
        <v>0</v>
      </c>
    </row>
    <row r="373" customHeight="1" spans="1:12">
      <c r="A373" s="3">
        <v>1990</v>
      </c>
      <c r="B373" s="3" t="s">
        <v>5000</v>
      </c>
      <c r="C373" s="3" t="s">
        <v>4699</v>
      </c>
      <c r="E373" s="3">
        <v>8</v>
      </c>
      <c r="F373" s="3">
        <v>1</v>
      </c>
      <c r="I373" s="3">
        <v>15</v>
      </c>
      <c r="J373" s="62">
        <f t="shared" si="0"/>
        <v>15</v>
      </c>
      <c r="K373" s="62">
        <f t="shared" si="6"/>
        <v>20</v>
      </c>
      <c r="L373" s="63">
        <v>20</v>
      </c>
    </row>
    <row r="374" customHeight="1" spans="1:12">
      <c r="A374" s="3">
        <v>1982</v>
      </c>
      <c r="B374" s="3" t="s">
        <v>4862</v>
      </c>
      <c r="C374" s="3" t="s">
        <v>5001</v>
      </c>
      <c r="E374" s="3">
        <v>8</v>
      </c>
      <c r="F374" s="3">
        <v>1</v>
      </c>
      <c r="I374" s="3">
        <v>20</v>
      </c>
      <c r="J374" s="62">
        <f t="shared" si="0"/>
        <v>20</v>
      </c>
      <c r="K374" s="62">
        <f t="shared" si="6"/>
        <v>20</v>
      </c>
      <c r="L374" s="63">
        <v>20</v>
      </c>
    </row>
    <row r="375" customHeight="1" spans="1:12">
      <c r="A375" s="3">
        <v>1982</v>
      </c>
      <c r="B375" s="3" t="s">
        <v>4862</v>
      </c>
      <c r="C375" s="3" t="s">
        <v>5001</v>
      </c>
      <c r="D375" s="3" t="s">
        <v>4937</v>
      </c>
      <c r="E375" s="3">
        <v>8</v>
      </c>
      <c r="F375" s="3">
        <v>2</v>
      </c>
      <c r="I375" s="3">
        <v>20</v>
      </c>
      <c r="J375" s="62">
        <f t="shared" si="0"/>
        <v>40</v>
      </c>
      <c r="K375" s="62">
        <f t="shared" si="6"/>
        <v>20</v>
      </c>
      <c r="L375" s="63">
        <v>40</v>
      </c>
    </row>
    <row r="376" customHeight="1" spans="1:12">
      <c r="A376" s="3">
        <v>2019</v>
      </c>
      <c r="B376" s="3" t="s">
        <v>5002</v>
      </c>
      <c r="C376" s="3" t="s">
        <v>5003</v>
      </c>
      <c r="E376" s="3">
        <v>8</v>
      </c>
      <c r="F376" s="3">
        <v>8</v>
      </c>
      <c r="H376" s="3" t="s">
        <v>5301</v>
      </c>
      <c r="I376" s="3">
        <v>10</v>
      </c>
      <c r="J376" s="62">
        <f t="shared" si="0"/>
        <v>80</v>
      </c>
      <c r="K376" s="62">
        <f t="shared" si="6"/>
        <v>10</v>
      </c>
      <c r="L376" s="63">
        <v>80</v>
      </c>
    </row>
    <row r="377" customHeight="1" spans="1:12">
      <c r="A377" s="3">
        <v>2019</v>
      </c>
      <c r="B377" s="3" t="s">
        <v>5002</v>
      </c>
      <c r="C377" s="3" t="s">
        <v>5003</v>
      </c>
      <c r="D377" s="3" t="s">
        <v>5004</v>
      </c>
      <c r="E377" s="3">
        <v>8</v>
      </c>
      <c r="F377" s="3">
        <v>1</v>
      </c>
      <c r="H377" s="3" t="s">
        <v>5301</v>
      </c>
      <c r="I377" s="3">
        <v>10</v>
      </c>
      <c r="J377" s="62">
        <f t="shared" si="0"/>
        <v>10</v>
      </c>
      <c r="K377" s="62">
        <f t="shared" si="6"/>
        <v>10</v>
      </c>
      <c r="L377" s="63">
        <v>10</v>
      </c>
    </row>
    <row r="378" customHeight="1" spans="1:12">
      <c r="A378" s="3">
        <v>2019</v>
      </c>
      <c r="B378" s="3" t="s">
        <v>4979</v>
      </c>
      <c r="C378" s="3" t="s">
        <v>5003</v>
      </c>
      <c r="E378" s="3">
        <v>9</v>
      </c>
      <c r="F378" s="3">
        <v>1</v>
      </c>
      <c r="H378" s="3" t="s">
        <v>5301</v>
      </c>
      <c r="I378" s="3">
        <v>15</v>
      </c>
      <c r="J378" s="62">
        <f t="shared" si="0"/>
        <v>15</v>
      </c>
      <c r="K378" s="62">
        <f t="shared" si="6"/>
        <v>25</v>
      </c>
      <c r="L378" s="63">
        <v>25</v>
      </c>
    </row>
    <row r="379" customHeight="1" spans="1:12">
      <c r="A379" s="3">
        <v>1982</v>
      </c>
      <c r="B379" s="3" t="s">
        <v>4862</v>
      </c>
      <c r="C379" s="3" t="s">
        <v>5005</v>
      </c>
      <c r="E379" s="3">
        <v>9</v>
      </c>
      <c r="F379" s="3">
        <v>1</v>
      </c>
      <c r="I379" s="3">
        <v>20</v>
      </c>
      <c r="J379" s="62">
        <f t="shared" si="0"/>
        <v>20</v>
      </c>
      <c r="K379" s="62">
        <f t="shared" si="6"/>
        <v>25</v>
      </c>
      <c r="L379" s="63">
        <v>25</v>
      </c>
    </row>
    <row r="380" customHeight="1" spans="1:12">
      <c r="A380" s="3">
        <v>1980</v>
      </c>
      <c r="B380" s="3" t="s">
        <v>166</v>
      </c>
      <c r="C380" s="3" t="s">
        <v>5005</v>
      </c>
      <c r="E380" s="3">
        <v>8</v>
      </c>
      <c r="F380" s="3">
        <v>2</v>
      </c>
      <c r="I380" s="3">
        <v>30</v>
      </c>
      <c r="J380" s="62">
        <f t="shared" si="0"/>
        <v>60</v>
      </c>
      <c r="K380" s="62">
        <f t="shared" si="6"/>
        <v>30</v>
      </c>
      <c r="L380" s="63">
        <v>60</v>
      </c>
    </row>
    <row r="381" customHeight="1" spans="1:29">
      <c r="A381" s="59">
        <v>2020</v>
      </c>
      <c r="B381" s="59" t="s">
        <v>4875</v>
      </c>
      <c r="C381" s="59" t="s">
        <v>5006</v>
      </c>
      <c r="D381" s="60"/>
      <c r="E381" s="59">
        <v>9</v>
      </c>
      <c r="F381" s="59">
        <v>1</v>
      </c>
      <c r="G381" s="60"/>
      <c r="H381" s="59" t="s">
        <v>5301</v>
      </c>
      <c r="I381" s="59">
        <v>15</v>
      </c>
      <c r="J381" s="62">
        <f t="shared" si="0"/>
        <v>15</v>
      </c>
      <c r="K381" s="60">
        <f t="shared" si="6"/>
        <v>25</v>
      </c>
      <c r="L381" s="59">
        <v>25</v>
      </c>
      <c r="M381" s="59">
        <v>10</v>
      </c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</row>
    <row r="382" customHeight="1" spans="1:29">
      <c r="A382" s="59">
        <v>2020</v>
      </c>
      <c r="B382" s="59" t="s">
        <v>861</v>
      </c>
      <c r="C382" s="59" t="s">
        <v>1023</v>
      </c>
      <c r="D382" s="59" t="s">
        <v>1456</v>
      </c>
      <c r="E382" s="59" t="s">
        <v>277</v>
      </c>
      <c r="F382" s="59">
        <v>1</v>
      </c>
      <c r="G382" s="60"/>
      <c r="H382" s="59" t="s">
        <v>5574</v>
      </c>
      <c r="I382" s="59">
        <v>50</v>
      </c>
      <c r="J382" s="62">
        <f t="shared" si="0"/>
        <v>50</v>
      </c>
      <c r="K382" s="60">
        <f t="shared" si="6"/>
        <v>50</v>
      </c>
      <c r="L382" s="59">
        <v>50</v>
      </c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</row>
    <row r="383" customHeight="1" spans="1:29">
      <c r="A383" s="59">
        <v>2020</v>
      </c>
      <c r="B383" s="59" t="s">
        <v>3461</v>
      </c>
      <c r="C383" s="59" t="s">
        <v>1023</v>
      </c>
      <c r="D383" s="60"/>
      <c r="E383" s="59">
        <v>10</v>
      </c>
      <c r="F383" s="59">
        <v>1</v>
      </c>
      <c r="G383" s="60"/>
      <c r="H383" s="59" t="s">
        <v>5301</v>
      </c>
      <c r="I383" s="59">
        <v>20</v>
      </c>
      <c r="J383" s="62">
        <f t="shared" si="0"/>
        <v>20</v>
      </c>
      <c r="K383" s="60">
        <f t="shared" si="6"/>
        <v>30</v>
      </c>
      <c r="L383" s="59">
        <v>30</v>
      </c>
      <c r="M383" s="59">
        <v>10</v>
      </c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</row>
    <row r="384" customHeight="1" spans="1:29">
      <c r="A384" s="59">
        <v>2020</v>
      </c>
      <c r="B384" s="59" t="s">
        <v>1034</v>
      </c>
      <c r="C384" s="59" t="s">
        <v>1023</v>
      </c>
      <c r="D384" s="59" t="s">
        <v>1228</v>
      </c>
      <c r="E384" s="59">
        <v>10</v>
      </c>
      <c r="F384" s="59">
        <v>1</v>
      </c>
      <c r="G384" s="60"/>
      <c r="H384" s="59" t="s">
        <v>5301</v>
      </c>
      <c r="I384" s="59">
        <v>25</v>
      </c>
      <c r="J384" s="62">
        <f t="shared" si="0"/>
        <v>25</v>
      </c>
      <c r="K384" s="60">
        <f t="shared" si="6"/>
        <v>25</v>
      </c>
      <c r="L384" s="59">
        <v>25</v>
      </c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</row>
    <row r="385" customHeight="1" spans="1:29">
      <c r="A385" s="59">
        <v>2020</v>
      </c>
      <c r="B385" s="59" t="s">
        <v>5007</v>
      </c>
      <c r="C385" s="59" t="s">
        <v>1023</v>
      </c>
      <c r="D385" s="60"/>
      <c r="E385" s="59">
        <v>9</v>
      </c>
      <c r="F385" s="59">
        <v>1</v>
      </c>
      <c r="G385" s="60"/>
      <c r="H385" s="59" t="s">
        <v>5301</v>
      </c>
      <c r="I385" s="59">
        <v>20</v>
      </c>
      <c r="J385" s="62">
        <f t="shared" si="0"/>
        <v>20</v>
      </c>
      <c r="K385" s="60">
        <f t="shared" si="6"/>
        <v>20</v>
      </c>
      <c r="L385" s="59">
        <v>20</v>
      </c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</row>
    <row r="386" customHeight="1" spans="1:29">
      <c r="A386" s="59">
        <v>2020</v>
      </c>
      <c r="B386" s="59" t="s">
        <v>1099</v>
      </c>
      <c r="C386" s="59" t="s">
        <v>1023</v>
      </c>
      <c r="D386" s="60"/>
      <c r="E386" s="59">
        <v>9</v>
      </c>
      <c r="F386" s="59">
        <v>1</v>
      </c>
      <c r="G386" s="60"/>
      <c r="H386" s="59" t="s">
        <v>5301</v>
      </c>
      <c r="I386" s="59">
        <v>20</v>
      </c>
      <c r="J386" s="62">
        <f t="shared" si="0"/>
        <v>20</v>
      </c>
      <c r="K386" s="60">
        <f t="shared" si="6"/>
        <v>20</v>
      </c>
      <c r="L386" s="59">
        <v>20</v>
      </c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</row>
    <row r="387" customHeight="1" spans="1:29">
      <c r="A387" s="59">
        <v>2020</v>
      </c>
      <c r="B387" s="59" t="s">
        <v>861</v>
      </c>
      <c r="C387" s="59" t="s">
        <v>1023</v>
      </c>
      <c r="D387" s="59" t="s">
        <v>1456</v>
      </c>
      <c r="E387" s="59">
        <v>9</v>
      </c>
      <c r="F387" s="59">
        <v>1</v>
      </c>
      <c r="G387" s="60"/>
      <c r="H387" s="59" t="s">
        <v>5301</v>
      </c>
      <c r="I387" s="59">
        <v>20</v>
      </c>
      <c r="J387" s="62">
        <f t="shared" si="0"/>
        <v>20</v>
      </c>
      <c r="K387" s="60">
        <f t="shared" si="6"/>
        <v>40</v>
      </c>
      <c r="L387" s="59">
        <v>40</v>
      </c>
      <c r="M387" s="59">
        <v>20</v>
      </c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</row>
    <row r="388" customHeight="1" spans="1:12">
      <c r="A388" s="3">
        <v>1989</v>
      </c>
      <c r="B388" s="3" t="s">
        <v>4862</v>
      </c>
      <c r="C388" s="3" t="s">
        <v>5008</v>
      </c>
      <c r="E388" s="3">
        <v>9</v>
      </c>
      <c r="F388" s="3">
        <v>1</v>
      </c>
      <c r="I388" s="3">
        <v>15</v>
      </c>
      <c r="J388" s="62">
        <f t="shared" si="0"/>
        <v>15</v>
      </c>
      <c r="K388" s="62">
        <f t="shared" si="6"/>
        <v>15</v>
      </c>
      <c r="L388" s="63">
        <v>15</v>
      </c>
    </row>
    <row r="389" customHeight="1" spans="1:12">
      <c r="A389" s="3">
        <v>1996</v>
      </c>
      <c r="B389" s="3" t="s">
        <v>5009</v>
      </c>
      <c r="C389" s="3" t="s">
        <v>2991</v>
      </c>
      <c r="E389" s="3">
        <v>9</v>
      </c>
      <c r="F389" s="3">
        <v>2</v>
      </c>
      <c r="H389" s="3" t="s">
        <v>5575</v>
      </c>
      <c r="I389" s="3">
        <v>20</v>
      </c>
      <c r="J389" s="62">
        <f t="shared" si="0"/>
        <v>40</v>
      </c>
      <c r="K389" s="62">
        <f t="shared" si="6"/>
        <v>15</v>
      </c>
      <c r="L389" s="63">
        <v>30</v>
      </c>
    </row>
    <row r="390" customHeight="1" spans="1:12">
      <c r="A390" s="3">
        <v>1987</v>
      </c>
      <c r="B390" s="3" t="s">
        <v>162</v>
      </c>
      <c r="C390" s="3" t="s">
        <v>1657</v>
      </c>
      <c r="D390" s="3" t="s">
        <v>1658</v>
      </c>
      <c r="E390" s="3">
        <v>10</v>
      </c>
      <c r="F390" s="3">
        <v>1</v>
      </c>
      <c r="H390" s="3" t="s">
        <v>5301</v>
      </c>
      <c r="I390" s="3">
        <v>75</v>
      </c>
      <c r="J390" s="62">
        <f t="shared" si="0"/>
        <v>75</v>
      </c>
      <c r="K390" s="62">
        <f t="shared" si="6"/>
        <v>75</v>
      </c>
      <c r="L390" s="63">
        <v>75</v>
      </c>
    </row>
    <row r="391" customHeight="1" spans="1:12">
      <c r="A391" s="3">
        <v>1988</v>
      </c>
      <c r="B391" s="3" t="s">
        <v>1072</v>
      </c>
      <c r="C391" s="3" t="s">
        <v>2361</v>
      </c>
      <c r="E391" s="3">
        <v>8</v>
      </c>
      <c r="F391" s="3">
        <v>1</v>
      </c>
      <c r="H391" s="3" t="s">
        <v>5574</v>
      </c>
      <c r="I391" s="3">
        <v>50</v>
      </c>
      <c r="J391" s="62">
        <f t="shared" si="0"/>
        <v>50</v>
      </c>
      <c r="K391" s="62">
        <f t="shared" si="6"/>
        <v>50</v>
      </c>
      <c r="L391" s="63">
        <v>50</v>
      </c>
    </row>
    <row r="392" customHeight="1" spans="1:12">
      <c r="A392" s="3">
        <v>1988</v>
      </c>
      <c r="B392" s="3" t="s">
        <v>1072</v>
      </c>
      <c r="C392" s="3" t="s">
        <v>2361</v>
      </c>
      <c r="E392" s="3">
        <v>9</v>
      </c>
      <c r="F392" s="3">
        <v>3</v>
      </c>
      <c r="H392" s="3"/>
      <c r="I392" s="3">
        <v>200</v>
      </c>
      <c r="J392" s="62">
        <f t="shared" si="0"/>
        <v>600</v>
      </c>
      <c r="K392" s="62"/>
      <c r="L392" s="63"/>
    </row>
    <row r="393" customHeight="1" spans="1:12">
      <c r="A393" s="3">
        <v>1981</v>
      </c>
      <c r="B393" s="3" t="s">
        <v>166</v>
      </c>
      <c r="C393" s="3" t="s">
        <v>2862</v>
      </c>
      <c r="D393" s="3" t="s">
        <v>1946</v>
      </c>
      <c r="E393" s="3">
        <v>8</v>
      </c>
      <c r="F393" s="3">
        <v>1</v>
      </c>
      <c r="H393" s="3" t="s">
        <v>5301</v>
      </c>
      <c r="I393" s="3">
        <v>10</v>
      </c>
      <c r="J393" s="62">
        <f t="shared" si="0"/>
        <v>10</v>
      </c>
      <c r="K393" s="62">
        <f t="shared" ref="K393:K404" si="7">L393/F393</f>
        <v>10</v>
      </c>
      <c r="L393" s="63">
        <v>10</v>
      </c>
    </row>
    <row r="394" customHeight="1" spans="1:12">
      <c r="A394" s="3">
        <v>1984</v>
      </c>
      <c r="B394" s="3" t="s">
        <v>166</v>
      </c>
      <c r="C394" s="3" t="s">
        <v>5010</v>
      </c>
      <c r="E394" s="3">
        <v>7</v>
      </c>
      <c r="F394" s="3">
        <v>1</v>
      </c>
      <c r="I394" s="3">
        <v>0</v>
      </c>
      <c r="J394" s="62">
        <f t="shared" si="0"/>
        <v>0</v>
      </c>
      <c r="K394" s="62">
        <f t="shared" si="7"/>
        <v>0</v>
      </c>
      <c r="L394" s="63">
        <v>0</v>
      </c>
    </row>
    <row r="395" customHeight="1" spans="1:12">
      <c r="A395" s="3">
        <v>1975</v>
      </c>
      <c r="B395" s="3" t="s">
        <v>1661</v>
      </c>
      <c r="C395" s="3" t="s">
        <v>1662</v>
      </c>
      <c r="E395" s="3">
        <v>10</v>
      </c>
      <c r="F395" s="3">
        <v>4</v>
      </c>
      <c r="I395" s="3">
        <v>100</v>
      </c>
      <c r="J395" s="62">
        <f t="shared" si="0"/>
        <v>400</v>
      </c>
      <c r="K395" s="62">
        <f t="shared" si="7"/>
        <v>90</v>
      </c>
      <c r="L395" s="63">
        <v>360</v>
      </c>
    </row>
    <row r="396" customHeight="1" spans="1:12">
      <c r="A396" s="3">
        <v>1976</v>
      </c>
      <c r="B396" s="3" t="s">
        <v>166</v>
      </c>
      <c r="C396" s="3" t="s">
        <v>1662</v>
      </c>
      <c r="E396" s="3">
        <v>9</v>
      </c>
      <c r="F396" s="3">
        <v>9</v>
      </c>
      <c r="I396" s="3">
        <v>230</v>
      </c>
      <c r="J396" s="62">
        <f t="shared" si="0"/>
        <v>2070</v>
      </c>
      <c r="K396" s="62">
        <f t="shared" si="7"/>
        <v>200</v>
      </c>
      <c r="L396" s="63">
        <v>1800</v>
      </c>
    </row>
    <row r="397" customHeight="1" spans="1:12">
      <c r="A397" s="3">
        <v>1978</v>
      </c>
      <c r="B397" s="3" t="s">
        <v>4862</v>
      </c>
      <c r="C397" s="3" t="s">
        <v>3706</v>
      </c>
      <c r="E397" s="3">
        <v>8</v>
      </c>
      <c r="F397" s="3">
        <v>1</v>
      </c>
      <c r="I397" s="3">
        <v>10</v>
      </c>
      <c r="J397" s="62">
        <f t="shared" si="0"/>
        <v>10</v>
      </c>
      <c r="K397" s="62">
        <f t="shared" si="7"/>
        <v>10</v>
      </c>
      <c r="L397" s="63">
        <v>10</v>
      </c>
    </row>
    <row r="398" customHeight="1" spans="1:12">
      <c r="A398" s="3">
        <v>2018</v>
      </c>
      <c r="B398" s="3" t="s">
        <v>284</v>
      </c>
      <c r="C398" s="3" t="s">
        <v>1630</v>
      </c>
      <c r="E398" s="3">
        <v>10</v>
      </c>
      <c r="F398" s="3">
        <v>1</v>
      </c>
      <c r="H398" s="3" t="s">
        <v>5574</v>
      </c>
      <c r="I398" s="3">
        <v>100</v>
      </c>
      <c r="J398" s="62">
        <f t="shared" si="0"/>
        <v>100</v>
      </c>
      <c r="K398" s="62">
        <f t="shared" si="7"/>
        <v>125</v>
      </c>
      <c r="L398" s="63">
        <v>125</v>
      </c>
    </row>
    <row r="399" customHeight="1" spans="1:12">
      <c r="A399" s="3">
        <v>2018</v>
      </c>
      <c r="B399" s="3" t="s">
        <v>284</v>
      </c>
      <c r="C399" s="3" t="s">
        <v>1630</v>
      </c>
      <c r="E399" s="3">
        <v>9</v>
      </c>
      <c r="F399" s="3">
        <v>7</v>
      </c>
      <c r="H399" s="3" t="s">
        <v>5574</v>
      </c>
      <c r="I399" s="3">
        <v>25</v>
      </c>
      <c r="J399" s="62">
        <f t="shared" si="0"/>
        <v>175</v>
      </c>
      <c r="K399" s="62">
        <f t="shared" si="7"/>
        <v>40</v>
      </c>
      <c r="L399" s="63">
        <v>280</v>
      </c>
    </row>
    <row r="400" customHeight="1" spans="1:12">
      <c r="A400" s="3">
        <v>2012</v>
      </c>
      <c r="B400" s="3" t="s">
        <v>5011</v>
      </c>
      <c r="C400" s="3" t="s">
        <v>5012</v>
      </c>
      <c r="E400" s="3">
        <v>5</v>
      </c>
      <c r="F400" s="3">
        <v>1</v>
      </c>
      <c r="H400" s="3" t="s">
        <v>5575</v>
      </c>
      <c r="I400" s="3">
        <v>25</v>
      </c>
      <c r="J400" s="62">
        <f t="shared" si="0"/>
        <v>25</v>
      </c>
      <c r="K400" s="62">
        <f t="shared" si="7"/>
        <v>25</v>
      </c>
      <c r="L400" s="63">
        <v>25</v>
      </c>
    </row>
    <row r="401" customHeight="1" spans="1:12">
      <c r="A401" s="3">
        <v>1988</v>
      </c>
      <c r="B401" s="3" t="s">
        <v>1072</v>
      </c>
      <c r="C401" s="3" t="s">
        <v>5013</v>
      </c>
      <c r="E401" s="3">
        <v>7</v>
      </c>
      <c r="F401" s="3">
        <v>3</v>
      </c>
      <c r="I401" s="3">
        <v>50</v>
      </c>
      <c r="J401" s="62">
        <f t="shared" si="0"/>
        <v>150</v>
      </c>
      <c r="K401" s="62">
        <f t="shared" si="7"/>
        <v>40</v>
      </c>
      <c r="L401" s="63">
        <v>120</v>
      </c>
    </row>
    <row r="402" customHeight="1" spans="1:12">
      <c r="A402" s="3">
        <v>1989</v>
      </c>
      <c r="B402" s="3" t="s">
        <v>1072</v>
      </c>
      <c r="C402" s="3" t="s">
        <v>5013</v>
      </c>
      <c r="E402" s="3">
        <v>8</v>
      </c>
      <c r="F402" s="3">
        <v>2</v>
      </c>
      <c r="I402" s="3">
        <v>10</v>
      </c>
      <c r="J402" s="62">
        <f t="shared" si="0"/>
        <v>20</v>
      </c>
      <c r="K402" s="62">
        <f t="shared" si="7"/>
        <v>10</v>
      </c>
      <c r="L402" s="63">
        <v>20</v>
      </c>
    </row>
    <row r="403" customHeight="1" spans="1:12">
      <c r="A403" s="3">
        <v>1989</v>
      </c>
      <c r="B403" s="3" t="s">
        <v>1072</v>
      </c>
      <c r="C403" s="3" t="s">
        <v>5013</v>
      </c>
      <c r="E403" s="3">
        <v>7</v>
      </c>
      <c r="F403" s="3">
        <v>1</v>
      </c>
      <c r="I403" s="3">
        <v>0</v>
      </c>
      <c r="J403" s="62">
        <f t="shared" si="0"/>
        <v>0</v>
      </c>
      <c r="K403" s="62">
        <f t="shared" si="7"/>
        <v>0</v>
      </c>
      <c r="L403" s="63">
        <v>0</v>
      </c>
    </row>
    <row r="404" customHeight="1" spans="1:12">
      <c r="A404" s="3">
        <v>1989</v>
      </c>
      <c r="B404" s="3" t="s">
        <v>1072</v>
      </c>
      <c r="C404" s="3" t="s">
        <v>5013</v>
      </c>
      <c r="E404" s="3">
        <v>9</v>
      </c>
      <c r="F404" s="3">
        <v>1</v>
      </c>
      <c r="I404" s="3">
        <v>20</v>
      </c>
      <c r="J404" s="62">
        <f t="shared" si="0"/>
        <v>20</v>
      </c>
      <c r="K404" s="62">
        <f t="shared" si="7"/>
        <v>20</v>
      </c>
      <c r="L404" s="63">
        <v>20</v>
      </c>
    </row>
    <row r="405" customHeight="1" spans="1:12">
      <c r="A405" s="3">
        <v>1988</v>
      </c>
      <c r="B405" s="3" t="s">
        <v>1072</v>
      </c>
      <c r="C405" s="3" t="s">
        <v>5013</v>
      </c>
      <c r="E405" s="3">
        <v>9</v>
      </c>
      <c r="F405" s="3">
        <v>3</v>
      </c>
      <c r="I405" s="3">
        <v>230</v>
      </c>
      <c r="J405" s="62">
        <f t="shared" si="0"/>
        <v>690</v>
      </c>
      <c r="K405" s="62"/>
      <c r="L405" s="63"/>
    </row>
    <row r="406" customHeight="1" spans="1:12">
      <c r="A406" s="3">
        <v>1988</v>
      </c>
      <c r="B406" s="3" t="s">
        <v>1072</v>
      </c>
      <c r="C406" s="3" t="s">
        <v>5013</v>
      </c>
      <c r="E406" s="3">
        <v>8</v>
      </c>
      <c r="F406" s="3">
        <v>1</v>
      </c>
      <c r="I406" s="3">
        <v>75</v>
      </c>
      <c r="J406" s="62">
        <f t="shared" si="0"/>
        <v>75</v>
      </c>
      <c r="K406" s="62">
        <f t="shared" ref="K406:K506" si="8">L406/F406</f>
        <v>10</v>
      </c>
      <c r="L406" s="63">
        <v>10</v>
      </c>
    </row>
    <row r="407" customHeight="1" spans="1:12">
      <c r="A407" s="3">
        <v>1988</v>
      </c>
      <c r="B407" s="3" t="s">
        <v>1072</v>
      </c>
      <c r="C407" s="3" t="s">
        <v>5013</v>
      </c>
      <c r="E407" s="3">
        <v>7.5</v>
      </c>
      <c r="F407" s="3">
        <v>1</v>
      </c>
      <c r="I407" s="3">
        <v>60</v>
      </c>
      <c r="J407" s="62">
        <f t="shared" si="0"/>
        <v>60</v>
      </c>
      <c r="K407" s="62">
        <f t="shared" si="8"/>
        <v>50</v>
      </c>
      <c r="L407" s="63">
        <v>50</v>
      </c>
    </row>
    <row r="408" customHeight="1" spans="1:12">
      <c r="A408" s="3">
        <v>1988</v>
      </c>
      <c r="B408" s="3" t="s">
        <v>1072</v>
      </c>
      <c r="C408" s="3" t="s">
        <v>5013</v>
      </c>
      <c r="E408" s="3" t="s">
        <v>184</v>
      </c>
      <c r="F408" s="3">
        <v>2</v>
      </c>
      <c r="I408" s="3">
        <v>60</v>
      </c>
      <c r="J408" s="62">
        <f t="shared" si="0"/>
        <v>120</v>
      </c>
      <c r="K408" s="62">
        <f t="shared" si="8"/>
        <v>20</v>
      </c>
      <c r="L408" s="63">
        <v>40</v>
      </c>
    </row>
    <row r="409" customHeight="1" spans="1:12">
      <c r="A409" s="3">
        <v>1989</v>
      </c>
      <c r="B409" s="3" t="s">
        <v>2236</v>
      </c>
      <c r="C409" s="3" t="s">
        <v>5013</v>
      </c>
      <c r="E409" s="3">
        <v>8</v>
      </c>
      <c r="F409" s="3">
        <v>1</v>
      </c>
      <c r="I409" s="3">
        <v>10</v>
      </c>
      <c r="J409" s="62">
        <f t="shared" si="0"/>
        <v>10</v>
      </c>
      <c r="K409" s="62">
        <f t="shared" si="8"/>
        <v>10</v>
      </c>
      <c r="L409" s="63">
        <v>10</v>
      </c>
    </row>
    <row r="410" customHeight="1" spans="1:12">
      <c r="A410" s="3">
        <v>1992</v>
      </c>
      <c r="B410" s="3" t="s">
        <v>5014</v>
      </c>
      <c r="C410" s="3" t="s">
        <v>2526</v>
      </c>
      <c r="E410" s="3">
        <v>9</v>
      </c>
      <c r="F410" s="3">
        <v>8</v>
      </c>
      <c r="H410" s="3" t="s">
        <v>5301</v>
      </c>
      <c r="I410" s="3">
        <v>20</v>
      </c>
      <c r="J410" s="62">
        <f t="shared" si="0"/>
        <v>160</v>
      </c>
      <c r="K410" s="62">
        <f t="shared" si="8"/>
        <v>20</v>
      </c>
      <c r="L410" s="63">
        <v>160</v>
      </c>
    </row>
    <row r="411" customHeight="1" spans="1:12">
      <c r="A411" s="3">
        <v>1992</v>
      </c>
      <c r="B411" s="3" t="s">
        <v>5014</v>
      </c>
      <c r="C411" s="3" t="s">
        <v>2526</v>
      </c>
      <c r="E411" s="3">
        <v>8</v>
      </c>
      <c r="F411" s="3">
        <v>3</v>
      </c>
      <c r="H411" s="3" t="s">
        <v>5301</v>
      </c>
      <c r="I411" s="3">
        <v>15</v>
      </c>
      <c r="J411" s="62">
        <f t="shared" si="0"/>
        <v>45</v>
      </c>
      <c r="K411" s="62">
        <f t="shared" si="8"/>
        <v>10</v>
      </c>
      <c r="L411" s="63">
        <v>30</v>
      </c>
    </row>
    <row r="412" customHeight="1" spans="1:12">
      <c r="A412" s="3">
        <v>1992</v>
      </c>
      <c r="B412" s="3" t="s">
        <v>166</v>
      </c>
      <c r="C412" s="3" t="s">
        <v>2526</v>
      </c>
      <c r="E412" s="3">
        <v>9</v>
      </c>
      <c r="F412" s="3">
        <v>30</v>
      </c>
      <c r="H412" s="3" t="s">
        <v>5301</v>
      </c>
      <c r="I412" s="3">
        <v>30</v>
      </c>
      <c r="J412" s="62">
        <f t="shared" si="0"/>
        <v>900</v>
      </c>
      <c r="K412" s="62">
        <f t="shared" si="8"/>
        <v>30</v>
      </c>
      <c r="L412" s="63">
        <v>900</v>
      </c>
    </row>
    <row r="413" customHeight="1" spans="1:12">
      <c r="A413" s="63">
        <v>1992</v>
      </c>
      <c r="B413" s="63" t="s">
        <v>166</v>
      </c>
      <c r="C413" s="63" t="s">
        <v>2526</v>
      </c>
      <c r="D413" s="62"/>
      <c r="E413" s="63">
        <v>8</v>
      </c>
      <c r="F413" s="63">
        <v>13</v>
      </c>
      <c r="H413" s="3" t="s">
        <v>5301</v>
      </c>
      <c r="I413" s="3">
        <v>20</v>
      </c>
      <c r="J413" s="62">
        <f t="shared" si="0"/>
        <v>260</v>
      </c>
      <c r="K413" s="62">
        <f t="shared" si="8"/>
        <v>20</v>
      </c>
      <c r="L413" s="63">
        <v>260</v>
      </c>
    </row>
    <row r="414" customHeight="1" spans="1:12">
      <c r="A414" s="3">
        <v>1992</v>
      </c>
      <c r="B414" s="3" t="s">
        <v>5015</v>
      </c>
      <c r="C414" s="3" t="s">
        <v>2526</v>
      </c>
      <c r="E414" s="3">
        <v>9</v>
      </c>
      <c r="F414" s="3">
        <v>1</v>
      </c>
      <c r="H414" s="3" t="s">
        <v>5301</v>
      </c>
      <c r="I414" s="3">
        <v>25</v>
      </c>
      <c r="J414" s="62">
        <f t="shared" si="0"/>
        <v>25</v>
      </c>
      <c r="K414" s="62">
        <f t="shared" si="8"/>
        <v>30</v>
      </c>
      <c r="L414" s="63">
        <v>30</v>
      </c>
    </row>
    <row r="415" customHeight="1" spans="1:12">
      <c r="A415" s="3">
        <v>1992</v>
      </c>
      <c r="B415" s="3" t="s">
        <v>1794</v>
      </c>
      <c r="C415" s="3" t="s">
        <v>2526</v>
      </c>
      <c r="D415" s="3" t="s">
        <v>1901</v>
      </c>
      <c r="E415" s="3">
        <v>9</v>
      </c>
      <c r="F415" s="3">
        <v>1</v>
      </c>
      <c r="H415" s="3" t="s">
        <v>5301</v>
      </c>
      <c r="I415" s="3">
        <v>30</v>
      </c>
      <c r="J415" s="62">
        <f t="shared" si="0"/>
        <v>30</v>
      </c>
      <c r="K415" s="62">
        <f t="shared" si="8"/>
        <v>30</v>
      </c>
      <c r="L415" s="63">
        <v>30</v>
      </c>
    </row>
    <row r="416" customHeight="1" spans="1:12">
      <c r="A416" s="3">
        <v>1992</v>
      </c>
      <c r="B416" s="3" t="s">
        <v>2431</v>
      </c>
      <c r="C416" s="3" t="s">
        <v>2526</v>
      </c>
      <c r="E416" s="3" t="s">
        <v>281</v>
      </c>
      <c r="F416" s="3">
        <v>1</v>
      </c>
      <c r="H416" s="3" t="s">
        <v>5301</v>
      </c>
      <c r="I416" s="3">
        <v>125</v>
      </c>
      <c r="J416" s="62">
        <f t="shared" si="0"/>
        <v>125</v>
      </c>
      <c r="K416" s="62">
        <f t="shared" si="8"/>
        <v>100</v>
      </c>
      <c r="L416" s="63">
        <v>100</v>
      </c>
    </row>
    <row r="417" customHeight="1" spans="1:12">
      <c r="A417" s="3">
        <v>1992</v>
      </c>
      <c r="B417" s="3" t="s">
        <v>2024</v>
      </c>
      <c r="C417" s="3" t="s">
        <v>2526</v>
      </c>
      <c r="E417" s="3">
        <v>10</v>
      </c>
      <c r="F417" s="3">
        <v>4</v>
      </c>
      <c r="H417" s="3" t="s">
        <v>5301</v>
      </c>
      <c r="I417" s="3">
        <v>110</v>
      </c>
      <c r="J417" s="62">
        <f t="shared" si="0"/>
        <v>440</v>
      </c>
      <c r="K417" s="62">
        <f t="shared" si="8"/>
        <v>125</v>
      </c>
      <c r="L417" s="63">
        <v>500</v>
      </c>
    </row>
    <row r="418" customHeight="1" spans="1:12">
      <c r="A418" s="3">
        <v>1992</v>
      </c>
      <c r="B418" s="3" t="s">
        <v>1099</v>
      </c>
      <c r="C418" s="3" t="s">
        <v>2526</v>
      </c>
      <c r="E418" s="3">
        <v>9</v>
      </c>
      <c r="F418" s="3">
        <v>3</v>
      </c>
      <c r="H418" s="3" t="s">
        <v>5575</v>
      </c>
      <c r="I418" s="3">
        <v>20</v>
      </c>
      <c r="J418" s="62">
        <f t="shared" si="0"/>
        <v>60</v>
      </c>
      <c r="K418" s="62">
        <f t="shared" si="8"/>
        <v>30</v>
      </c>
      <c r="L418" s="63">
        <v>90</v>
      </c>
    </row>
    <row r="419" customHeight="1" spans="1:12">
      <c r="A419" s="3">
        <v>1992</v>
      </c>
      <c r="B419" s="3" t="s">
        <v>1099</v>
      </c>
      <c r="C419" s="3" t="s">
        <v>2526</v>
      </c>
      <c r="E419" s="3">
        <v>8</v>
      </c>
      <c r="F419" s="3">
        <v>1</v>
      </c>
      <c r="H419" s="3" t="s">
        <v>5575</v>
      </c>
      <c r="I419" s="3">
        <v>15</v>
      </c>
      <c r="J419" s="62">
        <f t="shared" si="0"/>
        <v>15</v>
      </c>
      <c r="K419" s="62">
        <f t="shared" si="8"/>
        <v>20</v>
      </c>
      <c r="L419" s="63">
        <v>20</v>
      </c>
    </row>
    <row r="420" customHeight="1" spans="1:12">
      <c r="A420" s="3">
        <v>1992</v>
      </c>
      <c r="B420" s="3" t="s">
        <v>1794</v>
      </c>
      <c r="C420" s="3" t="s">
        <v>2526</v>
      </c>
      <c r="D420" s="3" t="s">
        <v>1901</v>
      </c>
      <c r="E420" s="3">
        <v>8</v>
      </c>
      <c r="F420" s="3">
        <v>1</v>
      </c>
      <c r="H420" s="3" t="s">
        <v>5575</v>
      </c>
      <c r="I420" s="3">
        <v>20</v>
      </c>
      <c r="J420" s="62">
        <f t="shared" si="0"/>
        <v>20</v>
      </c>
      <c r="K420" s="62">
        <f t="shared" si="8"/>
        <v>20</v>
      </c>
      <c r="L420" s="63">
        <v>20</v>
      </c>
    </row>
    <row r="421" customHeight="1" spans="1:12">
      <c r="A421" s="3">
        <v>1992</v>
      </c>
      <c r="B421" s="3" t="s">
        <v>166</v>
      </c>
      <c r="C421" s="3" t="s">
        <v>2526</v>
      </c>
      <c r="E421" s="3">
        <v>7</v>
      </c>
      <c r="F421" s="3">
        <v>1</v>
      </c>
      <c r="H421" s="3" t="s">
        <v>5575</v>
      </c>
      <c r="I421" s="3">
        <v>15</v>
      </c>
      <c r="J421" s="62">
        <f t="shared" si="0"/>
        <v>15</v>
      </c>
      <c r="K421" s="62">
        <f t="shared" si="8"/>
        <v>10</v>
      </c>
      <c r="L421" s="63">
        <v>10</v>
      </c>
    </row>
    <row r="422" customHeight="1" spans="1:12">
      <c r="A422" s="3">
        <v>1992</v>
      </c>
      <c r="B422" s="3" t="s">
        <v>166</v>
      </c>
      <c r="C422" s="3" t="s">
        <v>2526</v>
      </c>
      <c r="E422" s="3">
        <v>6</v>
      </c>
      <c r="F422" s="3">
        <v>2</v>
      </c>
      <c r="H422" s="3" t="s">
        <v>5575</v>
      </c>
      <c r="I422" s="3">
        <v>5</v>
      </c>
      <c r="J422" s="62">
        <f t="shared" si="0"/>
        <v>10</v>
      </c>
      <c r="K422" s="62">
        <f t="shared" si="8"/>
        <v>5</v>
      </c>
      <c r="L422" s="63">
        <v>10</v>
      </c>
    </row>
    <row r="423" customHeight="1" spans="1:12">
      <c r="A423" s="3">
        <v>1992</v>
      </c>
      <c r="B423" s="3" t="s">
        <v>2517</v>
      </c>
      <c r="C423" s="3" t="s">
        <v>2526</v>
      </c>
      <c r="E423" s="3">
        <v>8</v>
      </c>
      <c r="F423" s="3">
        <v>1</v>
      </c>
      <c r="H423" s="3" t="s">
        <v>5575</v>
      </c>
      <c r="I423" s="3">
        <v>15</v>
      </c>
      <c r="J423" s="62">
        <f t="shared" si="0"/>
        <v>15</v>
      </c>
      <c r="K423" s="62">
        <f t="shared" si="8"/>
        <v>20</v>
      </c>
      <c r="L423" s="63">
        <v>20</v>
      </c>
    </row>
    <row r="424" customHeight="1" spans="1:12">
      <c r="A424" s="3">
        <v>1992</v>
      </c>
      <c r="B424" s="3" t="s">
        <v>166</v>
      </c>
      <c r="C424" s="3" t="s">
        <v>5016</v>
      </c>
      <c r="E424" s="3">
        <v>9</v>
      </c>
      <c r="F424" s="3">
        <v>3</v>
      </c>
      <c r="H424" s="3" t="s">
        <v>5575</v>
      </c>
      <c r="I424" s="3">
        <v>30</v>
      </c>
      <c r="J424" s="62">
        <f t="shared" si="0"/>
        <v>90</v>
      </c>
      <c r="K424" s="62">
        <f t="shared" si="8"/>
        <v>30</v>
      </c>
      <c r="L424" s="63">
        <v>90</v>
      </c>
    </row>
    <row r="425" customHeight="1" spans="1:12">
      <c r="A425" s="3">
        <v>1989</v>
      </c>
      <c r="B425" s="3" t="s">
        <v>4866</v>
      </c>
      <c r="C425" s="3" t="s">
        <v>5017</v>
      </c>
      <c r="E425" s="3">
        <v>9</v>
      </c>
      <c r="F425" s="3">
        <v>13</v>
      </c>
      <c r="I425" s="3">
        <v>25</v>
      </c>
      <c r="J425" s="62">
        <f t="shared" si="0"/>
        <v>325</v>
      </c>
      <c r="K425" s="62">
        <f t="shared" si="8"/>
        <v>10</v>
      </c>
      <c r="L425" s="63">
        <v>130</v>
      </c>
    </row>
    <row r="426" customHeight="1" spans="1:12">
      <c r="A426" s="3">
        <v>1978</v>
      </c>
      <c r="B426" s="3" t="s">
        <v>4862</v>
      </c>
      <c r="C426" s="3" t="s">
        <v>3704</v>
      </c>
      <c r="E426" s="3">
        <v>7</v>
      </c>
      <c r="F426" s="3">
        <v>1</v>
      </c>
      <c r="I426" s="3">
        <v>10</v>
      </c>
      <c r="J426" s="62">
        <f t="shared" si="0"/>
        <v>10</v>
      </c>
      <c r="K426" s="62">
        <f t="shared" si="8"/>
        <v>10</v>
      </c>
      <c r="L426" s="63">
        <v>10</v>
      </c>
    </row>
    <row r="427" customHeight="1" spans="1:12">
      <c r="A427" s="3">
        <v>1984</v>
      </c>
      <c r="B427" s="3" t="s">
        <v>1967</v>
      </c>
      <c r="C427" s="3" t="s">
        <v>4642</v>
      </c>
      <c r="E427" s="3">
        <v>8</v>
      </c>
      <c r="F427" s="3">
        <v>1</v>
      </c>
      <c r="I427" s="3">
        <v>75</v>
      </c>
      <c r="J427" s="62">
        <f t="shared" si="0"/>
        <v>75</v>
      </c>
      <c r="K427" s="62">
        <f t="shared" si="8"/>
        <v>60</v>
      </c>
      <c r="L427" s="63">
        <v>60</v>
      </c>
    </row>
    <row r="428" customHeight="1" spans="1:12">
      <c r="A428" s="3">
        <v>1990</v>
      </c>
      <c r="B428" s="3" t="s">
        <v>4922</v>
      </c>
      <c r="C428" s="3" t="s">
        <v>5018</v>
      </c>
      <c r="E428" s="3">
        <v>8</v>
      </c>
      <c r="F428" s="3">
        <v>1</v>
      </c>
      <c r="I428" s="3">
        <v>35</v>
      </c>
      <c r="J428" s="62">
        <f t="shared" si="0"/>
        <v>35</v>
      </c>
      <c r="K428" s="62">
        <f t="shared" si="8"/>
        <v>20</v>
      </c>
      <c r="L428" s="63">
        <v>20</v>
      </c>
    </row>
    <row r="429" customHeight="1" spans="1:12">
      <c r="A429" s="3">
        <v>2008</v>
      </c>
      <c r="B429" s="3" t="s">
        <v>5019</v>
      </c>
      <c r="C429" s="3" t="s">
        <v>4631</v>
      </c>
      <c r="E429" s="3">
        <v>10</v>
      </c>
      <c r="F429" s="3">
        <v>9</v>
      </c>
      <c r="I429" s="3">
        <v>35</v>
      </c>
      <c r="J429" s="62">
        <f t="shared" si="0"/>
        <v>315</v>
      </c>
      <c r="K429" s="62">
        <f t="shared" si="8"/>
        <v>30</v>
      </c>
      <c r="L429" s="63">
        <v>270</v>
      </c>
    </row>
    <row r="430" customHeight="1" spans="1:12">
      <c r="A430" s="3">
        <v>2008</v>
      </c>
      <c r="B430" s="3" t="s">
        <v>1794</v>
      </c>
      <c r="C430" s="3" t="s">
        <v>4631</v>
      </c>
      <c r="E430" s="3">
        <v>9</v>
      </c>
      <c r="F430" s="3">
        <v>3</v>
      </c>
      <c r="H430" s="3" t="s">
        <v>5301</v>
      </c>
      <c r="I430" s="3">
        <v>50</v>
      </c>
      <c r="J430" s="62">
        <f t="shared" si="0"/>
        <v>150</v>
      </c>
      <c r="K430" s="62">
        <f t="shared" si="8"/>
        <v>20</v>
      </c>
      <c r="L430" s="63">
        <v>60</v>
      </c>
    </row>
    <row r="431" customHeight="1" spans="1:12">
      <c r="A431" s="3">
        <v>1995</v>
      </c>
      <c r="B431" s="3" t="s">
        <v>5020</v>
      </c>
      <c r="C431" s="3" t="s">
        <v>5021</v>
      </c>
      <c r="E431" s="3">
        <v>9</v>
      </c>
      <c r="F431" s="3">
        <v>2</v>
      </c>
      <c r="I431" s="3">
        <v>25</v>
      </c>
      <c r="J431" s="62">
        <f t="shared" si="0"/>
        <v>50</v>
      </c>
      <c r="K431" s="62">
        <f t="shared" si="8"/>
        <v>20</v>
      </c>
      <c r="L431" s="63">
        <v>40</v>
      </c>
    </row>
    <row r="432" customHeight="1" spans="1:12">
      <c r="A432" s="3">
        <v>1982</v>
      </c>
      <c r="B432" s="3" t="s">
        <v>4862</v>
      </c>
      <c r="C432" s="3" t="s">
        <v>5022</v>
      </c>
      <c r="E432" s="3">
        <v>7</v>
      </c>
      <c r="F432" s="3">
        <v>2</v>
      </c>
      <c r="I432" s="3">
        <v>15</v>
      </c>
      <c r="J432" s="62">
        <f t="shared" si="0"/>
        <v>30</v>
      </c>
      <c r="K432" s="62">
        <f t="shared" si="8"/>
        <v>20</v>
      </c>
      <c r="L432" s="63">
        <v>40</v>
      </c>
    </row>
    <row r="433" customHeight="1" spans="1:12">
      <c r="A433" s="3">
        <v>1978</v>
      </c>
      <c r="B433" s="3" t="s">
        <v>4862</v>
      </c>
      <c r="C433" s="3" t="s">
        <v>1589</v>
      </c>
      <c r="E433" s="3">
        <v>8</v>
      </c>
      <c r="F433" s="3">
        <v>1</v>
      </c>
      <c r="I433" s="3">
        <v>65</v>
      </c>
      <c r="J433" s="62">
        <f t="shared" si="0"/>
        <v>65</v>
      </c>
      <c r="K433" s="62">
        <f t="shared" si="8"/>
        <v>40</v>
      </c>
      <c r="L433" s="63">
        <v>40</v>
      </c>
    </row>
    <row r="434" customHeight="1" spans="1:12">
      <c r="A434" s="3">
        <v>1990</v>
      </c>
      <c r="B434" s="3" t="s">
        <v>4922</v>
      </c>
      <c r="C434" s="3" t="s">
        <v>4672</v>
      </c>
      <c r="E434" s="3">
        <v>9</v>
      </c>
      <c r="F434" s="3">
        <v>1</v>
      </c>
      <c r="I434" s="3">
        <v>10</v>
      </c>
      <c r="J434" s="62">
        <f t="shared" si="0"/>
        <v>10</v>
      </c>
      <c r="K434" s="62">
        <f t="shared" si="8"/>
        <v>10</v>
      </c>
      <c r="L434" s="63">
        <v>10</v>
      </c>
    </row>
    <row r="435" customHeight="1" spans="1:12">
      <c r="A435" s="3">
        <v>2001</v>
      </c>
      <c r="B435" s="3" t="s">
        <v>1794</v>
      </c>
      <c r="C435" s="3" t="s">
        <v>5023</v>
      </c>
      <c r="D435" s="3" t="s">
        <v>5024</v>
      </c>
      <c r="E435" s="3">
        <v>9</v>
      </c>
      <c r="F435" s="3">
        <v>1</v>
      </c>
      <c r="H435" s="3" t="s">
        <v>5301</v>
      </c>
      <c r="I435" s="3">
        <v>20</v>
      </c>
      <c r="J435" s="62">
        <f t="shared" si="0"/>
        <v>20</v>
      </c>
      <c r="K435" s="62">
        <f t="shared" si="8"/>
        <v>20</v>
      </c>
      <c r="L435" s="63">
        <v>20</v>
      </c>
    </row>
    <row r="436" customHeight="1" spans="1:12">
      <c r="A436" s="3">
        <v>2001</v>
      </c>
      <c r="B436" s="3" t="s">
        <v>1794</v>
      </c>
      <c r="C436" s="3" t="s">
        <v>5023</v>
      </c>
      <c r="D436" s="3" t="s">
        <v>4686</v>
      </c>
      <c r="E436" s="3">
        <v>6</v>
      </c>
      <c r="F436" s="3">
        <v>1</v>
      </c>
      <c r="H436" s="3" t="s">
        <v>5301</v>
      </c>
      <c r="I436" s="3">
        <v>50</v>
      </c>
      <c r="J436" s="62">
        <f t="shared" si="0"/>
        <v>50</v>
      </c>
      <c r="K436" s="62">
        <f t="shared" si="8"/>
        <v>50</v>
      </c>
      <c r="L436" s="63">
        <v>50</v>
      </c>
    </row>
    <row r="437" customHeight="1" spans="1:12">
      <c r="A437" s="65">
        <v>2001</v>
      </c>
      <c r="B437" s="45" t="s">
        <v>1794</v>
      </c>
      <c r="C437" s="45" t="s">
        <v>5023</v>
      </c>
      <c r="D437" s="45"/>
      <c r="E437" s="45">
        <v>8.5</v>
      </c>
      <c r="F437" s="65">
        <v>1</v>
      </c>
      <c r="G437" s="45"/>
      <c r="H437" s="3" t="s">
        <v>5301</v>
      </c>
      <c r="I437" s="3">
        <v>55</v>
      </c>
      <c r="J437" s="62">
        <f t="shared" si="0"/>
        <v>55</v>
      </c>
      <c r="K437" s="62">
        <f t="shared" si="8"/>
        <v>50</v>
      </c>
      <c r="L437" s="63">
        <v>50</v>
      </c>
    </row>
    <row r="438" customHeight="1" spans="1:12">
      <c r="A438" s="3">
        <v>2001</v>
      </c>
      <c r="B438" s="3" t="s">
        <v>1794</v>
      </c>
      <c r="C438" s="3" t="s">
        <v>5023</v>
      </c>
      <c r="E438" s="3">
        <v>8</v>
      </c>
      <c r="F438" s="3">
        <v>2</v>
      </c>
      <c r="H438" s="3" t="s">
        <v>5301</v>
      </c>
      <c r="I438" s="3">
        <v>40</v>
      </c>
      <c r="J438" s="62">
        <f t="shared" si="0"/>
        <v>80</v>
      </c>
      <c r="K438" s="62">
        <f t="shared" si="8"/>
        <v>50</v>
      </c>
      <c r="L438" s="63">
        <v>100</v>
      </c>
    </row>
    <row r="439" customHeight="1" spans="1:12">
      <c r="A439" s="3">
        <v>2001</v>
      </c>
      <c r="B439" s="3" t="s">
        <v>1794</v>
      </c>
      <c r="C439" s="3" t="s">
        <v>5023</v>
      </c>
      <c r="E439" s="3">
        <v>7</v>
      </c>
      <c r="F439" s="3">
        <v>1</v>
      </c>
      <c r="H439" s="3" t="s">
        <v>5301</v>
      </c>
      <c r="I439" s="3">
        <v>25</v>
      </c>
      <c r="J439" s="62">
        <f t="shared" si="0"/>
        <v>25</v>
      </c>
      <c r="K439" s="62">
        <f t="shared" si="8"/>
        <v>20</v>
      </c>
      <c r="L439" s="63">
        <v>20</v>
      </c>
    </row>
    <row r="440" customHeight="1" spans="1:12">
      <c r="A440" s="65">
        <v>2001</v>
      </c>
      <c r="B440" s="45" t="s">
        <v>1794</v>
      </c>
      <c r="C440" s="45" t="s">
        <v>5023</v>
      </c>
      <c r="D440" s="45"/>
      <c r="E440" s="45" t="s">
        <v>4948</v>
      </c>
      <c r="F440" s="65">
        <v>1</v>
      </c>
      <c r="G440" s="45"/>
      <c r="H440" s="3" t="s">
        <v>5301</v>
      </c>
      <c r="I440" s="3">
        <v>55</v>
      </c>
      <c r="J440" s="62">
        <f t="shared" si="0"/>
        <v>55</v>
      </c>
      <c r="K440" s="62">
        <f t="shared" si="8"/>
        <v>60</v>
      </c>
      <c r="L440" s="63">
        <v>60</v>
      </c>
    </row>
    <row r="441" customHeight="1" spans="1:12">
      <c r="A441" s="3">
        <v>2001</v>
      </c>
      <c r="B441" s="3" t="s">
        <v>1794</v>
      </c>
      <c r="C441" s="3" t="s">
        <v>5023</v>
      </c>
      <c r="E441" s="3" t="s">
        <v>5025</v>
      </c>
      <c r="F441" s="3">
        <v>1</v>
      </c>
      <c r="H441" s="3" t="s">
        <v>5301</v>
      </c>
      <c r="I441" s="3">
        <v>30</v>
      </c>
      <c r="J441" s="62">
        <f t="shared" si="0"/>
        <v>30</v>
      </c>
      <c r="K441" s="62">
        <f t="shared" si="8"/>
        <v>40</v>
      </c>
      <c r="L441" s="63">
        <v>40</v>
      </c>
    </row>
    <row r="442" customHeight="1" spans="1:12">
      <c r="A442" s="3">
        <v>1988</v>
      </c>
      <c r="B442" s="3" t="s">
        <v>1072</v>
      </c>
      <c r="C442" s="3" t="s">
        <v>5026</v>
      </c>
      <c r="E442" s="3">
        <v>9</v>
      </c>
      <c r="F442" s="3">
        <v>1</v>
      </c>
      <c r="I442" s="3">
        <v>10</v>
      </c>
      <c r="J442" s="62">
        <f t="shared" si="0"/>
        <v>10</v>
      </c>
      <c r="K442" s="62">
        <f t="shared" si="8"/>
        <v>10</v>
      </c>
      <c r="L442" s="63">
        <v>10</v>
      </c>
    </row>
    <row r="443" customHeight="1" spans="1:12">
      <c r="A443" s="3">
        <v>2001</v>
      </c>
      <c r="B443" s="3" t="s">
        <v>166</v>
      </c>
      <c r="C443" s="3" t="s">
        <v>3671</v>
      </c>
      <c r="E443" s="3">
        <v>8</v>
      </c>
      <c r="F443" s="3">
        <v>1</v>
      </c>
      <c r="I443" s="3">
        <v>10</v>
      </c>
      <c r="J443" s="62">
        <f t="shared" si="0"/>
        <v>10</v>
      </c>
      <c r="K443" s="62">
        <f t="shared" si="8"/>
        <v>10</v>
      </c>
      <c r="L443" s="63">
        <v>10</v>
      </c>
    </row>
    <row r="444" customHeight="1" spans="1:12">
      <c r="A444" s="3">
        <v>1978</v>
      </c>
      <c r="B444" s="3" t="s">
        <v>4862</v>
      </c>
      <c r="C444" s="3" t="s">
        <v>1236</v>
      </c>
      <c r="E444" s="3">
        <v>8</v>
      </c>
      <c r="F444" s="3">
        <v>2</v>
      </c>
      <c r="I444" s="3">
        <v>25</v>
      </c>
      <c r="J444" s="62">
        <f t="shared" si="0"/>
        <v>50</v>
      </c>
      <c r="K444" s="62">
        <f t="shared" si="8"/>
        <v>25</v>
      </c>
      <c r="L444" s="63">
        <v>50</v>
      </c>
    </row>
    <row r="445" customHeight="1" spans="1:12">
      <c r="A445" s="3">
        <v>1982</v>
      </c>
      <c r="B445" s="3" t="s">
        <v>166</v>
      </c>
      <c r="C445" s="3" t="s">
        <v>5027</v>
      </c>
      <c r="E445" s="3">
        <v>9</v>
      </c>
      <c r="F445" s="3">
        <v>1</v>
      </c>
      <c r="I445" s="3">
        <v>35</v>
      </c>
      <c r="J445" s="62">
        <f t="shared" si="0"/>
        <v>35</v>
      </c>
      <c r="K445" s="62">
        <f t="shared" si="8"/>
        <v>25</v>
      </c>
      <c r="L445" s="63">
        <v>25</v>
      </c>
    </row>
    <row r="446" customHeight="1" spans="1:12">
      <c r="A446" s="3">
        <v>1989</v>
      </c>
      <c r="B446" s="3" t="s">
        <v>166</v>
      </c>
      <c r="C446" s="3" t="s">
        <v>5028</v>
      </c>
      <c r="E446" s="3">
        <v>9</v>
      </c>
      <c r="F446" s="3">
        <v>27</v>
      </c>
      <c r="G446" s="3" t="s">
        <v>5176</v>
      </c>
      <c r="I446" s="3">
        <v>25</v>
      </c>
      <c r="J446" s="62">
        <f t="shared" si="0"/>
        <v>675</v>
      </c>
      <c r="K446" s="62">
        <f t="shared" si="8"/>
        <v>30</v>
      </c>
      <c r="L446" s="63">
        <v>810</v>
      </c>
    </row>
    <row r="447" customHeight="1" spans="1:12">
      <c r="A447" s="3">
        <v>1989</v>
      </c>
      <c r="B447" s="3" t="s">
        <v>183</v>
      </c>
      <c r="C447" s="3" t="s">
        <v>163</v>
      </c>
      <c r="E447" s="3">
        <v>9</v>
      </c>
      <c r="F447" s="3">
        <v>1</v>
      </c>
      <c r="I447" s="3">
        <v>60</v>
      </c>
      <c r="J447" s="62">
        <f t="shared" si="0"/>
        <v>60</v>
      </c>
      <c r="K447" s="62">
        <f t="shared" si="8"/>
        <v>75</v>
      </c>
      <c r="L447" s="63">
        <v>75</v>
      </c>
    </row>
    <row r="448" customHeight="1" spans="1:12">
      <c r="A448" s="3">
        <v>1989</v>
      </c>
      <c r="B448" s="3" t="s">
        <v>183</v>
      </c>
      <c r="C448" s="3" t="s">
        <v>163</v>
      </c>
      <c r="E448" s="3" t="s">
        <v>152</v>
      </c>
      <c r="F448" s="3">
        <v>1</v>
      </c>
      <c r="I448" s="3">
        <v>25</v>
      </c>
      <c r="J448" s="62">
        <f t="shared" si="0"/>
        <v>25</v>
      </c>
      <c r="K448" s="62">
        <f t="shared" si="8"/>
        <v>30</v>
      </c>
      <c r="L448" s="63">
        <v>30</v>
      </c>
    </row>
    <row r="449" customHeight="1" spans="1:12">
      <c r="A449" s="3">
        <v>1989</v>
      </c>
      <c r="B449" s="3" t="s">
        <v>183</v>
      </c>
      <c r="C449" s="3" t="s">
        <v>163</v>
      </c>
      <c r="E449" s="3" t="s">
        <v>184</v>
      </c>
      <c r="F449" s="3">
        <v>1</v>
      </c>
      <c r="I449" s="3">
        <v>15</v>
      </c>
      <c r="J449" s="62">
        <f t="shared" si="0"/>
        <v>15</v>
      </c>
      <c r="K449" s="62">
        <f t="shared" si="8"/>
        <v>20</v>
      </c>
      <c r="L449" s="63">
        <v>20</v>
      </c>
    </row>
    <row r="450" customHeight="1" spans="1:12">
      <c r="A450" s="3">
        <v>1989</v>
      </c>
      <c r="B450" s="3" t="s">
        <v>162</v>
      </c>
      <c r="C450" s="3" t="s">
        <v>163</v>
      </c>
      <c r="E450" s="3">
        <v>9</v>
      </c>
      <c r="F450" s="3">
        <v>1</v>
      </c>
      <c r="I450" s="3">
        <v>25</v>
      </c>
      <c r="J450" s="62">
        <f t="shared" si="0"/>
        <v>25</v>
      </c>
      <c r="K450" s="62">
        <f t="shared" si="8"/>
        <v>30</v>
      </c>
      <c r="L450" s="63">
        <v>30</v>
      </c>
    </row>
    <row r="451" customHeight="1" spans="1:12">
      <c r="A451" s="3">
        <v>1989</v>
      </c>
      <c r="B451" s="3" t="s">
        <v>4894</v>
      </c>
      <c r="C451" s="3" t="s">
        <v>5029</v>
      </c>
      <c r="E451" s="3">
        <v>9</v>
      </c>
      <c r="F451" s="3">
        <v>7</v>
      </c>
      <c r="I451" s="3">
        <v>20</v>
      </c>
      <c r="J451" s="62">
        <f t="shared" si="0"/>
        <v>140</v>
      </c>
      <c r="K451" s="62">
        <f t="shared" si="8"/>
        <v>20</v>
      </c>
      <c r="L451" s="63">
        <v>140</v>
      </c>
    </row>
    <row r="452" customHeight="1" spans="1:12">
      <c r="A452" s="3">
        <v>1998</v>
      </c>
      <c r="B452" s="3" t="s">
        <v>166</v>
      </c>
      <c r="C452" s="3" t="s">
        <v>5030</v>
      </c>
      <c r="E452" s="3">
        <v>9</v>
      </c>
      <c r="F452" s="3">
        <v>2</v>
      </c>
      <c r="I452" s="3">
        <v>25</v>
      </c>
      <c r="J452" s="62">
        <f t="shared" si="0"/>
        <v>50</v>
      </c>
      <c r="K452" s="62">
        <f t="shared" si="8"/>
        <v>25</v>
      </c>
      <c r="L452" s="63">
        <v>50</v>
      </c>
    </row>
    <row r="453" customHeight="1" spans="1:12">
      <c r="A453" s="3">
        <v>2019</v>
      </c>
      <c r="B453" s="3" t="s">
        <v>1769</v>
      </c>
      <c r="C453" s="3" t="s">
        <v>5031</v>
      </c>
      <c r="E453" s="3">
        <v>10</v>
      </c>
      <c r="F453" s="3">
        <v>1</v>
      </c>
      <c r="I453" s="3">
        <v>60</v>
      </c>
      <c r="J453" s="62">
        <f t="shared" si="0"/>
        <v>60</v>
      </c>
      <c r="K453" s="62">
        <f t="shared" si="8"/>
        <v>60</v>
      </c>
      <c r="L453" s="63">
        <v>60</v>
      </c>
    </row>
    <row r="454" customHeight="1" spans="1:12">
      <c r="A454" s="3">
        <v>1984</v>
      </c>
      <c r="B454" s="3" t="s">
        <v>166</v>
      </c>
      <c r="C454" s="3" t="s">
        <v>176</v>
      </c>
      <c r="E454" s="3">
        <v>7</v>
      </c>
      <c r="F454" s="3">
        <v>1</v>
      </c>
      <c r="I454" s="3">
        <v>20</v>
      </c>
      <c r="J454" s="62">
        <f t="shared" si="0"/>
        <v>20</v>
      </c>
      <c r="K454" s="62">
        <f t="shared" si="8"/>
        <v>15</v>
      </c>
      <c r="L454" s="63">
        <v>15</v>
      </c>
    </row>
    <row r="455" customHeight="1" spans="1:12">
      <c r="A455" s="3">
        <v>2020</v>
      </c>
      <c r="B455" s="3" t="s">
        <v>3461</v>
      </c>
      <c r="C455" s="3" t="s">
        <v>1013</v>
      </c>
      <c r="D455" s="3" t="s">
        <v>1456</v>
      </c>
      <c r="E455" s="3">
        <v>9</v>
      </c>
      <c r="F455" s="3">
        <v>1</v>
      </c>
      <c r="I455" s="3">
        <v>50</v>
      </c>
      <c r="J455" s="62">
        <f t="shared" si="0"/>
        <v>50</v>
      </c>
      <c r="K455" s="62">
        <f t="shared" si="8"/>
        <v>75</v>
      </c>
      <c r="L455" s="63">
        <v>75</v>
      </c>
    </row>
    <row r="456" customHeight="1" spans="1:12">
      <c r="A456" s="3">
        <v>2019</v>
      </c>
      <c r="B456" s="3" t="s">
        <v>5032</v>
      </c>
      <c r="C456" s="3" t="s">
        <v>1013</v>
      </c>
      <c r="E456" s="3">
        <v>10</v>
      </c>
      <c r="F456" s="3">
        <v>7</v>
      </c>
      <c r="I456" s="3">
        <v>100</v>
      </c>
      <c r="J456" s="62">
        <f t="shared" si="0"/>
        <v>700</v>
      </c>
      <c r="K456" s="62">
        <f t="shared" si="8"/>
        <v>100</v>
      </c>
      <c r="L456" s="63">
        <v>700</v>
      </c>
    </row>
    <row r="457" customHeight="1" spans="1:12">
      <c r="A457" s="3">
        <v>2019</v>
      </c>
      <c r="B457" s="3" t="s">
        <v>1769</v>
      </c>
      <c r="C457" s="3" t="s">
        <v>1013</v>
      </c>
      <c r="E457" s="3">
        <v>10</v>
      </c>
      <c r="F457" s="3">
        <v>3</v>
      </c>
      <c r="I457" s="3">
        <v>50</v>
      </c>
      <c r="J457" s="62">
        <f t="shared" si="0"/>
        <v>150</v>
      </c>
      <c r="K457" s="62">
        <f t="shared" si="8"/>
        <v>80</v>
      </c>
      <c r="L457" s="63">
        <v>240</v>
      </c>
    </row>
    <row r="458" customHeight="1" spans="1:12">
      <c r="A458" s="3">
        <v>2019</v>
      </c>
      <c r="B458" s="3" t="s">
        <v>5033</v>
      </c>
      <c r="C458" s="3" t="s">
        <v>1013</v>
      </c>
      <c r="E458" s="3">
        <v>9</v>
      </c>
      <c r="F458" s="3">
        <v>1</v>
      </c>
      <c r="H458" s="3" t="s">
        <v>5301</v>
      </c>
      <c r="I458" s="3">
        <v>25</v>
      </c>
      <c r="J458" s="62">
        <f t="shared" si="0"/>
        <v>25</v>
      </c>
      <c r="K458" s="62">
        <f t="shared" si="8"/>
        <v>50</v>
      </c>
      <c r="L458" s="63">
        <v>50</v>
      </c>
    </row>
    <row r="459" customHeight="1" spans="1:12">
      <c r="A459" s="3">
        <v>1984</v>
      </c>
      <c r="B459" s="3" t="s">
        <v>166</v>
      </c>
      <c r="C459" s="3" t="s">
        <v>5034</v>
      </c>
      <c r="E459" s="3">
        <v>8</v>
      </c>
      <c r="F459" s="3">
        <v>2</v>
      </c>
      <c r="I459" s="3">
        <v>50</v>
      </c>
      <c r="J459" s="62">
        <f t="shared" si="0"/>
        <v>100</v>
      </c>
      <c r="K459" s="62">
        <f t="shared" si="8"/>
        <v>50</v>
      </c>
      <c r="L459" s="63">
        <v>100</v>
      </c>
    </row>
    <row r="460" customHeight="1" spans="1:12">
      <c r="A460" s="3">
        <v>1984</v>
      </c>
      <c r="B460" s="3" t="s">
        <v>166</v>
      </c>
      <c r="C460" s="3" t="s">
        <v>5034</v>
      </c>
      <c r="E460" s="3">
        <v>8</v>
      </c>
      <c r="F460" s="3">
        <v>4</v>
      </c>
      <c r="I460" s="3">
        <v>50</v>
      </c>
      <c r="J460" s="62">
        <f t="shared" si="0"/>
        <v>200</v>
      </c>
      <c r="K460" s="62">
        <f t="shared" si="8"/>
        <v>50</v>
      </c>
      <c r="L460" s="63">
        <v>200</v>
      </c>
    </row>
    <row r="461" customHeight="1" spans="1:12">
      <c r="A461" s="3">
        <v>1984</v>
      </c>
      <c r="B461" s="3" t="s">
        <v>166</v>
      </c>
      <c r="C461" s="3" t="s">
        <v>5034</v>
      </c>
      <c r="E461" s="3">
        <v>6</v>
      </c>
      <c r="F461" s="3">
        <v>2</v>
      </c>
      <c r="I461" s="3">
        <v>25</v>
      </c>
      <c r="J461" s="62">
        <f t="shared" si="0"/>
        <v>50</v>
      </c>
      <c r="K461" s="62">
        <f t="shared" si="8"/>
        <v>15</v>
      </c>
      <c r="L461" s="63">
        <v>30</v>
      </c>
    </row>
    <row r="462" customHeight="1" spans="1:12">
      <c r="A462" s="3">
        <v>1984</v>
      </c>
      <c r="B462" s="3" t="s">
        <v>166</v>
      </c>
      <c r="C462" s="3" t="s">
        <v>5034</v>
      </c>
      <c r="E462" s="3">
        <v>7</v>
      </c>
      <c r="F462" s="3">
        <v>2</v>
      </c>
      <c r="I462" s="3">
        <v>30</v>
      </c>
      <c r="J462" s="62">
        <f t="shared" si="0"/>
        <v>60</v>
      </c>
      <c r="K462" s="62">
        <f t="shared" si="8"/>
        <v>25</v>
      </c>
      <c r="L462" s="63">
        <v>50</v>
      </c>
    </row>
    <row r="463" customHeight="1" spans="1:12">
      <c r="A463" s="3">
        <v>1984</v>
      </c>
      <c r="B463" s="3" t="s">
        <v>166</v>
      </c>
      <c r="C463" s="3" t="s">
        <v>5034</v>
      </c>
      <c r="E463" s="3">
        <v>9</v>
      </c>
      <c r="F463" s="3">
        <v>1</v>
      </c>
      <c r="I463" s="3">
        <v>100</v>
      </c>
      <c r="J463" s="62">
        <f t="shared" si="0"/>
        <v>100</v>
      </c>
      <c r="K463" s="62">
        <f t="shared" si="8"/>
        <v>125</v>
      </c>
      <c r="L463" s="63">
        <v>125</v>
      </c>
    </row>
    <row r="464" customHeight="1" spans="1:12">
      <c r="A464" s="3">
        <v>1984</v>
      </c>
      <c r="B464" s="3" t="s">
        <v>166</v>
      </c>
      <c r="C464" s="3" t="s">
        <v>5034</v>
      </c>
      <c r="E464" s="3">
        <v>8</v>
      </c>
      <c r="F464" s="3">
        <v>1</v>
      </c>
      <c r="H464" s="3" t="s">
        <v>5301</v>
      </c>
      <c r="I464" s="3">
        <v>50</v>
      </c>
      <c r="J464" s="62">
        <f t="shared" si="0"/>
        <v>50</v>
      </c>
      <c r="K464" s="62">
        <f t="shared" si="8"/>
        <v>50</v>
      </c>
      <c r="L464" s="63">
        <v>50</v>
      </c>
    </row>
    <row r="465" customHeight="1" spans="1:12">
      <c r="A465" s="3">
        <v>1972</v>
      </c>
      <c r="B465" s="3" t="s">
        <v>166</v>
      </c>
      <c r="C465" s="3" t="s">
        <v>5035</v>
      </c>
      <c r="E465" s="3">
        <v>8</v>
      </c>
      <c r="F465" s="3">
        <v>1</v>
      </c>
      <c r="I465" s="3">
        <v>30</v>
      </c>
      <c r="J465" s="62">
        <f t="shared" si="0"/>
        <v>30</v>
      </c>
      <c r="K465" s="62">
        <f t="shared" si="8"/>
        <v>10</v>
      </c>
      <c r="L465" s="63">
        <v>10</v>
      </c>
    </row>
    <row r="466" customHeight="1" spans="1:12">
      <c r="A466" s="3">
        <v>2012</v>
      </c>
      <c r="B466" s="3" t="s">
        <v>4862</v>
      </c>
      <c r="C466" s="3" t="s">
        <v>5036</v>
      </c>
      <c r="E466" s="3">
        <v>10</v>
      </c>
      <c r="F466" s="3">
        <v>1</v>
      </c>
      <c r="I466" s="3">
        <v>10</v>
      </c>
      <c r="J466" s="62">
        <f t="shared" si="0"/>
        <v>10</v>
      </c>
      <c r="K466" s="62">
        <f t="shared" si="8"/>
        <v>10</v>
      </c>
      <c r="L466" s="63">
        <v>10</v>
      </c>
    </row>
    <row r="467" customHeight="1" spans="1:12">
      <c r="A467" s="3">
        <v>2020</v>
      </c>
      <c r="B467" s="3" t="s">
        <v>1967</v>
      </c>
      <c r="C467" s="3" t="s">
        <v>1167</v>
      </c>
      <c r="E467" s="3">
        <v>10</v>
      </c>
      <c r="F467" s="3">
        <v>1</v>
      </c>
      <c r="H467" s="3" t="s">
        <v>5301</v>
      </c>
      <c r="I467" s="3">
        <v>10</v>
      </c>
      <c r="J467" s="62">
        <f t="shared" si="0"/>
        <v>10</v>
      </c>
      <c r="K467" s="62">
        <f t="shared" si="8"/>
        <v>20</v>
      </c>
      <c r="L467" s="63">
        <v>20</v>
      </c>
    </row>
    <row r="468" customHeight="1" spans="1:12">
      <c r="A468" s="3">
        <v>2020</v>
      </c>
      <c r="B468" s="3" t="s">
        <v>5037</v>
      </c>
      <c r="C468" s="3" t="s">
        <v>1167</v>
      </c>
      <c r="E468" s="3" t="s">
        <v>4951</v>
      </c>
      <c r="F468" s="3">
        <v>1</v>
      </c>
      <c r="H468" s="3" t="s">
        <v>5301</v>
      </c>
      <c r="I468" s="3">
        <v>10</v>
      </c>
      <c r="J468" s="62">
        <f t="shared" si="0"/>
        <v>10</v>
      </c>
      <c r="K468" s="62">
        <f t="shared" si="8"/>
        <v>20</v>
      </c>
      <c r="L468" s="63">
        <v>20</v>
      </c>
    </row>
    <row r="469" customHeight="1" spans="1:29">
      <c r="A469" s="3">
        <v>2020</v>
      </c>
      <c r="B469" s="3" t="s">
        <v>5033</v>
      </c>
      <c r="C469" s="3" t="s">
        <v>1167</v>
      </c>
      <c r="E469" s="3" t="s">
        <v>281</v>
      </c>
      <c r="F469" s="3">
        <v>1</v>
      </c>
      <c r="H469" s="3" t="s">
        <v>5301</v>
      </c>
      <c r="I469" s="3">
        <v>10</v>
      </c>
      <c r="J469" s="62">
        <f t="shared" si="0"/>
        <v>10</v>
      </c>
      <c r="K469" s="62">
        <f t="shared" si="8"/>
        <v>20</v>
      </c>
      <c r="L469" s="67">
        <v>20</v>
      </c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</row>
    <row r="470" customHeight="1" spans="1:29">
      <c r="A470" s="3">
        <v>2012</v>
      </c>
      <c r="B470" s="3" t="s">
        <v>4862</v>
      </c>
      <c r="C470" s="3" t="s">
        <v>5038</v>
      </c>
      <c r="E470" s="3">
        <v>10</v>
      </c>
      <c r="F470" s="3">
        <v>1</v>
      </c>
      <c r="I470" s="3">
        <v>10</v>
      </c>
      <c r="J470" s="62">
        <f t="shared" si="0"/>
        <v>10</v>
      </c>
      <c r="K470" s="62">
        <f t="shared" si="8"/>
        <v>10</v>
      </c>
      <c r="L470" s="67">
        <v>10</v>
      </c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</row>
    <row r="471" customHeight="1" spans="1:29">
      <c r="A471" s="59">
        <v>2019</v>
      </c>
      <c r="B471" s="59" t="s">
        <v>4863</v>
      </c>
      <c r="C471" s="59" t="s">
        <v>2251</v>
      </c>
      <c r="D471" s="60"/>
      <c r="E471" s="59" t="s">
        <v>5039</v>
      </c>
      <c r="F471" s="59">
        <v>1</v>
      </c>
      <c r="G471" s="60"/>
      <c r="H471" s="60"/>
      <c r="I471" s="59">
        <v>15</v>
      </c>
      <c r="J471" s="62">
        <f t="shared" si="0"/>
        <v>15</v>
      </c>
      <c r="K471" s="60">
        <f t="shared" si="8"/>
        <v>20</v>
      </c>
      <c r="L471" s="70">
        <v>20</v>
      </c>
      <c r="M471" s="70">
        <v>5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</row>
    <row r="472" customHeight="1" spans="1:29">
      <c r="A472" s="59">
        <v>2019</v>
      </c>
      <c r="B472" s="59" t="s">
        <v>68</v>
      </c>
      <c r="C472" s="59" t="s">
        <v>2251</v>
      </c>
      <c r="D472" s="60"/>
      <c r="E472" s="59">
        <v>10</v>
      </c>
      <c r="F472" s="59">
        <v>3</v>
      </c>
      <c r="G472" s="60"/>
      <c r="H472" s="60"/>
      <c r="I472" s="59">
        <v>40</v>
      </c>
      <c r="J472" s="62">
        <f t="shared" si="0"/>
        <v>120</v>
      </c>
      <c r="K472" s="60">
        <f t="shared" si="8"/>
        <v>50</v>
      </c>
      <c r="L472" s="70">
        <v>150</v>
      </c>
      <c r="M472" s="70">
        <v>30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</row>
    <row r="473" customHeight="1" spans="1:29">
      <c r="A473" s="59">
        <v>2019</v>
      </c>
      <c r="B473" s="59" t="s">
        <v>68</v>
      </c>
      <c r="C473" s="59" t="s">
        <v>2251</v>
      </c>
      <c r="D473" s="60"/>
      <c r="E473" s="59">
        <v>9</v>
      </c>
      <c r="F473" s="59">
        <v>1</v>
      </c>
      <c r="G473" s="60"/>
      <c r="H473" s="60"/>
      <c r="I473" s="59">
        <v>15</v>
      </c>
      <c r="J473" s="62">
        <f t="shared" si="0"/>
        <v>15</v>
      </c>
      <c r="K473" s="60">
        <f t="shared" si="8"/>
        <v>20</v>
      </c>
      <c r="L473" s="59">
        <v>20</v>
      </c>
      <c r="M473" s="59">
        <v>5</v>
      </c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</row>
    <row r="474" customHeight="1" spans="1:29">
      <c r="A474" s="59">
        <v>2019</v>
      </c>
      <c r="B474" s="59" t="s">
        <v>68</v>
      </c>
      <c r="C474" s="59" t="s">
        <v>2251</v>
      </c>
      <c r="D474" s="60"/>
      <c r="E474" s="59" t="s">
        <v>156</v>
      </c>
      <c r="F474" s="59">
        <v>2</v>
      </c>
      <c r="G474" s="60"/>
      <c r="H474" s="60"/>
      <c r="I474" s="59">
        <v>25</v>
      </c>
      <c r="J474" s="62">
        <f t="shared" si="0"/>
        <v>50</v>
      </c>
      <c r="K474" s="60">
        <f t="shared" si="8"/>
        <v>12.5</v>
      </c>
      <c r="L474" s="70">
        <v>25</v>
      </c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</row>
    <row r="475" customHeight="1" spans="1:29">
      <c r="A475" s="59">
        <v>2019</v>
      </c>
      <c r="B475" s="59" t="s">
        <v>68</v>
      </c>
      <c r="C475" s="59" t="s">
        <v>2251</v>
      </c>
      <c r="D475" s="60"/>
      <c r="E475" s="59" t="s">
        <v>5040</v>
      </c>
      <c r="F475" s="59">
        <v>1</v>
      </c>
      <c r="G475" s="60"/>
      <c r="H475" s="60"/>
      <c r="I475" s="59">
        <v>30</v>
      </c>
      <c r="J475" s="62">
        <f t="shared" si="0"/>
        <v>30</v>
      </c>
      <c r="K475" s="60">
        <f t="shared" si="8"/>
        <v>25</v>
      </c>
      <c r="L475" s="70">
        <v>25</v>
      </c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</row>
    <row r="476" customHeight="1" spans="1:29">
      <c r="A476" s="59">
        <v>2019</v>
      </c>
      <c r="B476" s="59" t="s">
        <v>68</v>
      </c>
      <c r="C476" s="59" t="s">
        <v>2251</v>
      </c>
      <c r="D476" s="59" t="s">
        <v>1843</v>
      </c>
      <c r="E476" s="59">
        <v>10</v>
      </c>
      <c r="F476" s="59">
        <v>5</v>
      </c>
      <c r="G476" s="60"/>
      <c r="H476" s="60"/>
      <c r="I476" s="59">
        <v>30</v>
      </c>
      <c r="J476" s="62">
        <f t="shared" si="0"/>
        <v>150</v>
      </c>
      <c r="K476" s="60">
        <f t="shared" si="8"/>
        <v>40</v>
      </c>
      <c r="L476" s="59">
        <v>200</v>
      </c>
      <c r="M476" s="59">
        <v>50</v>
      </c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</row>
    <row r="477" customHeight="1" spans="1:29">
      <c r="A477" s="59">
        <v>2019</v>
      </c>
      <c r="B477" s="59" t="s">
        <v>68</v>
      </c>
      <c r="C477" s="59" t="s">
        <v>2251</v>
      </c>
      <c r="D477" s="59" t="s">
        <v>1843</v>
      </c>
      <c r="E477" s="59" t="s">
        <v>281</v>
      </c>
      <c r="F477" s="59">
        <v>2</v>
      </c>
      <c r="G477" s="60"/>
      <c r="H477" s="60"/>
      <c r="I477" s="59">
        <v>20</v>
      </c>
      <c r="J477" s="62">
        <f t="shared" si="0"/>
        <v>40</v>
      </c>
      <c r="K477" s="60">
        <f t="shared" si="8"/>
        <v>15</v>
      </c>
      <c r="L477" s="59">
        <v>30</v>
      </c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</row>
    <row r="478" customHeight="1" spans="1:29">
      <c r="A478" s="59">
        <v>2019</v>
      </c>
      <c r="B478" s="59" t="s">
        <v>68</v>
      </c>
      <c r="C478" s="59" t="s">
        <v>2251</v>
      </c>
      <c r="D478" s="59" t="s">
        <v>70</v>
      </c>
      <c r="E478" s="59">
        <v>9</v>
      </c>
      <c r="F478" s="59">
        <v>1</v>
      </c>
      <c r="G478" s="60"/>
      <c r="H478" s="60"/>
      <c r="I478" s="59">
        <v>25</v>
      </c>
      <c r="J478" s="62">
        <f t="shared" si="0"/>
        <v>25</v>
      </c>
      <c r="K478" s="60">
        <f t="shared" si="8"/>
        <v>35</v>
      </c>
      <c r="L478" s="59">
        <v>35</v>
      </c>
      <c r="M478" s="59">
        <v>10</v>
      </c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</row>
    <row r="479" customHeight="1" spans="1:29">
      <c r="A479" s="59">
        <v>2019</v>
      </c>
      <c r="B479" s="59" t="s">
        <v>68</v>
      </c>
      <c r="C479" s="59" t="s">
        <v>2251</v>
      </c>
      <c r="D479" s="59" t="s">
        <v>5041</v>
      </c>
      <c r="E479" s="59">
        <v>10</v>
      </c>
      <c r="F479" s="59">
        <v>1</v>
      </c>
      <c r="G479" s="60"/>
      <c r="H479" s="60"/>
      <c r="I479" s="59">
        <v>60</v>
      </c>
      <c r="J479" s="62">
        <f t="shared" si="0"/>
        <v>60</v>
      </c>
      <c r="K479" s="60">
        <f t="shared" si="8"/>
        <v>40</v>
      </c>
      <c r="L479" s="59">
        <v>40</v>
      </c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</row>
    <row r="480" customHeight="1" spans="1:29">
      <c r="A480" s="59">
        <v>2019</v>
      </c>
      <c r="B480" s="59" t="s">
        <v>68</v>
      </c>
      <c r="C480" s="59" t="s">
        <v>2251</v>
      </c>
      <c r="D480" s="59" t="s">
        <v>5041</v>
      </c>
      <c r="E480" s="59" t="s">
        <v>548</v>
      </c>
      <c r="F480" s="59">
        <v>1</v>
      </c>
      <c r="G480" s="60"/>
      <c r="H480" s="60"/>
      <c r="I480" s="59">
        <v>50</v>
      </c>
      <c r="J480" s="62">
        <f t="shared" si="0"/>
        <v>50</v>
      </c>
      <c r="K480" s="60">
        <f t="shared" si="8"/>
        <v>40</v>
      </c>
      <c r="L480" s="59">
        <v>40</v>
      </c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</row>
    <row r="481" customHeight="1" spans="1:29">
      <c r="A481" s="59">
        <v>2019</v>
      </c>
      <c r="B481" s="59" t="s">
        <v>68</v>
      </c>
      <c r="C481" s="59" t="s">
        <v>2251</v>
      </c>
      <c r="D481" s="59" t="s">
        <v>5042</v>
      </c>
      <c r="E481" s="59" t="s">
        <v>548</v>
      </c>
      <c r="F481" s="59">
        <v>1</v>
      </c>
      <c r="G481" s="60"/>
      <c r="H481" s="60"/>
      <c r="I481" s="59">
        <v>75</v>
      </c>
      <c r="J481" s="62">
        <f t="shared" si="0"/>
        <v>75</v>
      </c>
      <c r="K481" s="60">
        <f t="shared" si="8"/>
        <v>40</v>
      </c>
      <c r="L481" s="59">
        <v>40</v>
      </c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</row>
    <row r="482" customHeight="1" spans="1:29">
      <c r="A482" s="59">
        <v>2019</v>
      </c>
      <c r="B482" s="59" t="s">
        <v>68</v>
      </c>
      <c r="C482" s="59" t="s">
        <v>2251</v>
      </c>
      <c r="D482" s="59" t="s">
        <v>5043</v>
      </c>
      <c r="E482" s="59">
        <v>9</v>
      </c>
      <c r="F482" s="59">
        <v>1</v>
      </c>
      <c r="G482" s="60"/>
      <c r="H482" s="60"/>
      <c r="I482" s="59">
        <v>30</v>
      </c>
      <c r="J482" s="62">
        <f t="shared" si="0"/>
        <v>30</v>
      </c>
      <c r="K482" s="60">
        <f t="shared" si="8"/>
        <v>30</v>
      </c>
      <c r="L482" s="59">
        <v>30</v>
      </c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</row>
    <row r="483" customHeight="1" spans="1:29">
      <c r="A483" s="59">
        <v>2019</v>
      </c>
      <c r="B483" s="59" t="s">
        <v>68</v>
      </c>
      <c r="C483" s="59" t="s">
        <v>2251</v>
      </c>
      <c r="D483" s="59" t="s">
        <v>5044</v>
      </c>
      <c r="E483" s="59">
        <v>10</v>
      </c>
      <c r="F483" s="59">
        <v>1</v>
      </c>
      <c r="G483" s="60"/>
      <c r="H483" s="60"/>
      <c r="I483" s="59">
        <v>35</v>
      </c>
      <c r="J483" s="62">
        <f t="shared" si="0"/>
        <v>35</v>
      </c>
      <c r="K483" s="60">
        <f t="shared" si="8"/>
        <v>50</v>
      </c>
      <c r="L483" s="59">
        <v>50</v>
      </c>
      <c r="M483" s="59">
        <v>15</v>
      </c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</row>
    <row r="484" customHeight="1" spans="1:29">
      <c r="A484" s="59">
        <v>2019</v>
      </c>
      <c r="B484" s="59" t="s">
        <v>68</v>
      </c>
      <c r="C484" s="59" t="s">
        <v>2251</v>
      </c>
      <c r="D484" s="59" t="s">
        <v>5045</v>
      </c>
      <c r="E484" s="59">
        <v>10</v>
      </c>
      <c r="F484" s="59">
        <v>1</v>
      </c>
      <c r="G484" s="60"/>
      <c r="H484" s="60"/>
      <c r="I484" s="59">
        <v>40</v>
      </c>
      <c r="J484" s="62">
        <f t="shared" si="0"/>
        <v>40</v>
      </c>
      <c r="K484" s="60">
        <f t="shared" si="8"/>
        <v>50</v>
      </c>
      <c r="L484" s="59">
        <v>50</v>
      </c>
      <c r="M484" s="59">
        <v>10</v>
      </c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</row>
    <row r="485" customHeight="1" spans="1:29">
      <c r="A485" s="59">
        <v>2019</v>
      </c>
      <c r="B485" s="59" t="s">
        <v>68</v>
      </c>
      <c r="C485" s="59" t="s">
        <v>2251</v>
      </c>
      <c r="D485" s="59" t="s">
        <v>2062</v>
      </c>
      <c r="E485" s="59">
        <v>9</v>
      </c>
      <c r="F485" s="59">
        <v>1</v>
      </c>
      <c r="G485" s="60"/>
      <c r="H485" s="60"/>
      <c r="I485" s="59">
        <v>40</v>
      </c>
      <c r="J485" s="62">
        <f t="shared" si="0"/>
        <v>40</v>
      </c>
      <c r="K485" s="60">
        <f t="shared" si="8"/>
        <v>40</v>
      </c>
      <c r="L485" s="59">
        <v>40</v>
      </c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</row>
    <row r="486" customHeight="1" spans="1:29">
      <c r="A486" s="59">
        <v>2019</v>
      </c>
      <c r="B486" s="59" t="s">
        <v>131</v>
      </c>
      <c r="C486" s="59" t="s">
        <v>2251</v>
      </c>
      <c r="D486" s="59" t="s">
        <v>5046</v>
      </c>
      <c r="E486" s="59" t="s">
        <v>5047</v>
      </c>
      <c r="F486" s="59">
        <v>1</v>
      </c>
      <c r="G486" s="60"/>
      <c r="H486" s="60"/>
      <c r="I486" s="59">
        <v>20</v>
      </c>
      <c r="J486" s="62">
        <f t="shared" si="0"/>
        <v>20</v>
      </c>
      <c r="K486" s="60">
        <f t="shared" si="8"/>
        <v>30</v>
      </c>
      <c r="L486" s="59">
        <v>30</v>
      </c>
      <c r="M486" s="59">
        <v>10</v>
      </c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</row>
    <row r="487" customHeight="1" spans="1:29">
      <c r="A487" s="59">
        <v>2019</v>
      </c>
      <c r="B487" s="59" t="s">
        <v>131</v>
      </c>
      <c r="C487" s="59" t="s">
        <v>2251</v>
      </c>
      <c r="D487" s="60"/>
      <c r="E487" s="59" t="s">
        <v>5047</v>
      </c>
      <c r="F487" s="59">
        <v>1</v>
      </c>
      <c r="G487" s="60"/>
      <c r="H487" s="60"/>
      <c r="I487" s="59">
        <v>35</v>
      </c>
      <c r="J487" s="62">
        <f t="shared" si="0"/>
        <v>35</v>
      </c>
      <c r="K487" s="60">
        <f t="shared" si="8"/>
        <v>30</v>
      </c>
      <c r="L487" s="59">
        <v>30</v>
      </c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</row>
    <row r="488" customHeight="1" spans="1:29">
      <c r="A488" s="59">
        <v>2019</v>
      </c>
      <c r="B488" s="59" t="s">
        <v>398</v>
      </c>
      <c r="C488" s="59" t="s">
        <v>2251</v>
      </c>
      <c r="D488" s="60"/>
      <c r="E488" s="59">
        <v>9</v>
      </c>
      <c r="F488" s="59">
        <v>10</v>
      </c>
      <c r="G488" s="60"/>
      <c r="H488" s="60"/>
      <c r="I488" s="59">
        <v>25</v>
      </c>
      <c r="J488" s="62">
        <f t="shared" si="0"/>
        <v>250</v>
      </c>
      <c r="K488" s="60">
        <f t="shared" si="8"/>
        <v>30</v>
      </c>
      <c r="L488" s="59">
        <v>300</v>
      </c>
      <c r="M488" s="59">
        <v>50</v>
      </c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</row>
    <row r="489" customHeight="1" spans="1:12">
      <c r="A489" s="3">
        <v>1991</v>
      </c>
      <c r="B489" s="3" t="s">
        <v>183</v>
      </c>
      <c r="C489" s="3" t="s">
        <v>1076</v>
      </c>
      <c r="E489" s="3">
        <v>9</v>
      </c>
      <c r="F489" s="3">
        <v>9</v>
      </c>
      <c r="H489" s="45" t="s">
        <v>5301</v>
      </c>
      <c r="I489" s="3">
        <v>20</v>
      </c>
      <c r="J489" s="62">
        <f t="shared" si="0"/>
        <v>180</v>
      </c>
      <c r="K489" s="62">
        <f t="shared" si="8"/>
        <v>10</v>
      </c>
      <c r="L489" s="63">
        <v>90</v>
      </c>
    </row>
    <row r="490" customHeight="1" spans="1:12">
      <c r="A490" s="3">
        <v>1991</v>
      </c>
      <c r="B490" s="3" t="s">
        <v>183</v>
      </c>
      <c r="C490" s="3" t="s">
        <v>1076</v>
      </c>
      <c r="E490" s="3">
        <v>8</v>
      </c>
      <c r="F490" s="3">
        <v>10</v>
      </c>
      <c r="H490" s="45" t="s">
        <v>5301</v>
      </c>
      <c r="I490" s="3">
        <v>10</v>
      </c>
      <c r="J490" s="62">
        <f t="shared" si="0"/>
        <v>100</v>
      </c>
      <c r="K490" s="62">
        <f t="shared" si="8"/>
        <v>5</v>
      </c>
      <c r="L490" s="63">
        <v>50</v>
      </c>
    </row>
    <row r="491" customHeight="1" spans="1:12">
      <c r="A491" s="3">
        <v>1991</v>
      </c>
      <c r="B491" s="3" t="s">
        <v>1794</v>
      </c>
      <c r="C491" s="3" t="s">
        <v>1076</v>
      </c>
      <c r="E491" s="3">
        <v>9</v>
      </c>
      <c r="F491" s="3">
        <v>3</v>
      </c>
      <c r="H491" s="3" t="s">
        <v>5301</v>
      </c>
      <c r="I491" s="3">
        <v>10</v>
      </c>
      <c r="J491" s="62">
        <f t="shared" si="0"/>
        <v>30</v>
      </c>
      <c r="K491" s="62">
        <f t="shared" si="8"/>
        <v>10</v>
      </c>
      <c r="L491" s="63">
        <v>30</v>
      </c>
    </row>
    <row r="492" customHeight="1" spans="1:12">
      <c r="A492" s="3">
        <v>1991</v>
      </c>
      <c r="B492" s="3" t="s">
        <v>1794</v>
      </c>
      <c r="C492" s="3" t="s">
        <v>1076</v>
      </c>
      <c r="E492" s="3">
        <v>8</v>
      </c>
      <c r="F492" s="3">
        <v>6</v>
      </c>
      <c r="H492" s="3" t="s">
        <v>5301</v>
      </c>
      <c r="I492" s="3">
        <v>5</v>
      </c>
      <c r="J492" s="62">
        <f t="shared" si="0"/>
        <v>30</v>
      </c>
      <c r="K492" s="62">
        <f t="shared" si="8"/>
        <v>5</v>
      </c>
      <c r="L492" s="63">
        <v>30</v>
      </c>
    </row>
    <row r="493" customHeight="1" spans="1:12">
      <c r="A493" s="3">
        <v>1991</v>
      </c>
      <c r="B493" s="3" t="s">
        <v>1794</v>
      </c>
      <c r="C493" s="3" t="s">
        <v>1076</v>
      </c>
      <c r="E493" s="3">
        <v>7</v>
      </c>
      <c r="F493" s="3">
        <v>2</v>
      </c>
      <c r="H493" s="3" t="s">
        <v>5301</v>
      </c>
      <c r="I493" s="3">
        <v>5</v>
      </c>
      <c r="J493" s="62">
        <f t="shared" si="0"/>
        <v>10</v>
      </c>
      <c r="K493" s="62">
        <f t="shared" si="8"/>
        <v>5</v>
      </c>
      <c r="L493" s="63">
        <v>10</v>
      </c>
    </row>
    <row r="494" customHeight="1" spans="1:12">
      <c r="A494" s="3">
        <v>1992</v>
      </c>
      <c r="B494" s="3" t="s">
        <v>5048</v>
      </c>
      <c r="C494" s="3" t="s">
        <v>1076</v>
      </c>
      <c r="D494" s="68"/>
      <c r="E494" s="3">
        <v>9</v>
      </c>
      <c r="F494" s="3">
        <v>1</v>
      </c>
      <c r="H494" s="3" t="s">
        <v>5301</v>
      </c>
      <c r="I494" s="3">
        <v>20</v>
      </c>
      <c r="J494" s="62">
        <f t="shared" si="0"/>
        <v>20</v>
      </c>
      <c r="K494" s="62">
        <f t="shared" si="8"/>
        <v>10</v>
      </c>
      <c r="L494" s="63">
        <v>10</v>
      </c>
    </row>
    <row r="495" customHeight="1" spans="1:12">
      <c r="A495" s="3">
        <v>1992</v>
      </c>
      <c r="B495" s="3" t="s">
        <v>1102</v>
      </c>
      <c r="C495" s="3" t="s">
        <v>1076</v>
      </c>
      <c r="E495" s="3">
        <v>9</v>
      </c>
      <c r="F495" s="3">
        <v>9</v>
      </c>
      <c r="H495" s="3" t="s">
        <v>5301</v>
      </c>
      <c r="I495" s="3">
        <v>20</v>
      </c>
      <c r="J495" s="62">
        <f t="shared" si="0"/>
        <v>180</v>
      </c>
      <c r="K495" s="62">
        <f t="shared" si="8"/>
        <v>10</v>
      </c>
      <c r="L495" s="63">
        <v>90</v>
      </c>
    </row>
    <row r="496" customHeight="1" spans="1:12">
      <c r="A496" s="3">
        <v>1993</v>
      </c>
      <c r="B496" s="3" t="s">
        <v>5009</v>
      </c>
      <c r="C496" s="3" t="s">
        <v>1076</v>
      </c>
      <c r="D496" s="3" t="s">
        <v>1195</v>
      </c>
      <c r="E496" s="3">
        <v>8</v>
      </c>
      <c r="F496" s="3">
        <v>1</v>
      </c>
      <c r="I496" s="3">
        <v>25</v>
      </c>
      <c r="J496" s="62">
        <f t="shared" si="0"/>
        <v>25</v>
      </c>
      <c r="K496" s="62">
        <f t="shared" si="8"/>
        <v>25</v>
      </c>
      <c r="L496" s="63">
        <v>25</v>
      </c>
    </row>
    <row r="497" customHeight="1" spans="1:12">
      <c r="A497" s="3">
        <v>1991</v>
      </c>
      <c r="B497" s="3" t="s">
        <v>166</v>
      </c>
      <c r="C497" s="3" t="s">
        <v>1076</v>
      </c>
      <c r="E497" s="3">
        <v>9</v>
      </c>
      <c r="F497" s="3">
        <v>1</v>
      </c>
      <c r="H497" s="3" t="s">
        <v>5301</v>
      </c>
      <c r="I497" s="3">
        <v>20</v>
      </c>
      <c r="J497" s="62">
        <f t="shared" si="0"/>
        <v>20</v>
      </c>
      <c r="K497" s="62">
        <f t="shared" si="8"/>
        <v>20</v>
      </c>
      <c r="L497" s="63">
        <v>20</v>
      </c>
    </row>
    <row r="498" customHeight="1" spans="1:12">
      <c r="A498" s="3">
        <v>2020</v>
      </c>
      <c r="B498" s="3" t="s">
        <v>68</v>
      </c>
      <c r="C498" s="3" t="s">
        <v>83</v>
      </c>
      <c r="D498" s="3" t="s">
        <v>39</v>
      </c>
      <c r="E498" s="3">
        <v>8</v>
      </c>
      <c r="F498" s="3">
        <v>1</v>
      </c>
      <c r="H498" s="3" t="s">
        <v>5301</v>
      </c>
      <c r="I498" s="3">
        <v>35</v>
      </c>
      <c r="J498" s="62">
        <f t="shared" si="0"/>
        <v>35</v>
      </c>
      <c r="K498" s="62">
        <f t="shared" si="8"/>
        <v>40</v>
      </c>
      <c r="L498" s="63">
        <v>40</v>
      </c>
    </row>
    <row r="499" customHeight="1" spans="1:12">
      <c r="A499" s="3">
        <v>2007</v>
      </c>
      <c r="B499" s="3" t="s">
        <v>3003</v>
      </c>
      <c r="C499" s="3" t="s">
        <v>1787</v>
      </c>
      <c r="E499" s="3">
        <v>9</v>
      </c>
      <c r="F499" s="3">
        <v>1</v>
      </c>
      <c r="H499" s="3" t="s">
        <v>5301</v>
      </c>
      <c r="I499" s="3">
        <v>50</v>
      </c>
      <c r="J499" s="62">
        <f t="shared" si="0"/>
        <v>50</v>
      </c>
      <c r="K499" s="62">
        <f t="shared" si="8"/>
        <v>50</v>
      </c>
      <c r="L499" s="63">
        <v>50</v>
      </c>
    </row>
    <row r="500" customHeight="1" spans="1:12">
      <c r="A500" s="3">
        <v>1993</v>
      </c>
      <c r="B500" s="3" t="s">
        <v>1277</v>
      </c>
      <c r="C500" s="3" t="s">
        <v>2526</v>
      </c>
      <c r="E500" s="3">
        <v>9</v>
      </c>
      <c r="F500" s="3">
        <v>1</v>
      </c>
      <c r="I500" s="3">
        <v>30</v>
      </c>
      <c r="J500" s="62">
        <f t="shared" si="0"/>
        <v>30</v>
      </c>
      <c r="K500" s="62">
        <f t="shared" si="8"/>
        <v>35</v>
      </c>
      <c r="L500" s="63">
        <v>35</v>
      </c>
    </row>
    <row r="501" customHeight="1" spans="1:12">
      <c r="A501" s="3">
        <v>1990</v>
      </c>
      <c r="B501" s="3" t="s">
        <v>1967</v>
      </c>
      <c r="C501" s="3" t="s">
        <v>1061</v>
      </c>
      <c r="E501" s="3">
        <v>8</v>
      </c>
      <c r="F501" s="3">
        <v>1</v>
      </c>
      <c r="I501" s="3">
        <v>10</v>
      </c>
      <c r="J501" s="62">
        <f t="shared" si="0"/>
        <v>10</v>
      </c>
      <c r="K501" s="62">
        <f t="shared" si="8"/>
        <v>10</v>
      </c>
      <c r="L501" s="63">
        <v>10</v>
      </c>
    </row>
    <row r="502" customHeight="1" spans="1:12">
      <c r="A502" s="3">
        <v>1990</v>
      </c>
      <c r="B502" s="3" t="s">
        <v>1967</v>
      </c>
      <c r="C502" s="3" t="s">
        <v>1061</v>
      </c>
      <c r="E502" s="3">
        <v>7.5</v>
      </c>
      <c r="F502" s="3">
        <v>1</v>
      </c>
      <c r="I502" s="3">
        <v>0</v>
      </c>
      <c r="J502" s="62">
        <f t="shared" si="0"/>
        <v>0</v>
      </c>
      <c r="K502" s="62">
        <f t="shared" si="8"/>
        <v>0</v>
      </c>
      <c r="L502" s="63">
        <v>0</v>
      </c>
    </row>
    <row r="503" customHeight="1" spans="1:12">
      <c r="A503" s="3">
        <v>1991</v>
      </c>
      <c r="B503" s="3" t="s">
        <v>5049</v>
      </c>
      <c r="C503" s="3" t="s">
        <v>3727</v>
      </c>
      <c r="E503" s="3" t="s">
        <v>146</v>
      </c>
      <c r="F503" s="3">
        <v>25</v>
      </c>
      <c r="H503" s="3" t="s">
        <v>5301</v>
      </c>
      <c r="I503" s="3">
        <v>10</v>
      </c>
      <c r="J503" s="62">
        <f t="shared" si="0"/>
        <v>250</v>
      </c>
      <c r="K503" s="62">
        <f t="shared" si="8"/>
        <v>8</v>
      </c>
      <c r="L503" s="63">
        <v>200</v>
      </c>
    </row>
    <row r="504" customHeight="1" spans="1:12">
      <c r="A504" s="3">
        <v>2020</v>
      </c>
      <c r="B504" s="3" t="s">
        <v>861</v>
      </c>
      <c r="C504" s="3" t="s">
        <v>1023</v>
      </c>
      <c r="D504" s="3" t="s">
        <v>1456</v>
      </c>
      <c r="E504" s="3">
        <v>9</v>
      </c>
      <c r="F504" s="3">
        <v>1</v>
      </c>
      <c r="H504" s="3" t="s">
        <v>5301</v>
      </c>
      <c r="I504" s="3">
        <v>20</v>
      </c>
      <c r="J504" s="62">
        <f t="shared" si="0"/>
        <v>20</v>
      </c>
      <c r="K504" s="62">
        <f t="shared" si="8"/>
        <v>25</v>
      </c>
      <c r="L504" s="63">
        <v>25</v>
      </c>
    </row>
    <row r="505" customHeight="1" spans="1:12">
      <c r="A505" s="3">
        <v>2001</v>
      </c>
      <c r="B505" s="3" t="s">
        <v>4688</v>
      </c>
      <c r="C505" s="3" t="s">
        <v>5023</v>
      </c>
      <c r="D505" s="3">
        <v>124</v>
      </c>
      <c r="E505" s="3">
        <v>10</v>
      </c>
      <c r="F505" s="3">
        <v>3</v>
      </c>
      <c r="H505" s="3" t="s">
        <v>5301</v>
      </c>
      <c r="I505" s="3">
        <v>125</v>
      </c>
      <c r="J505" s="62">
        <f t="shared" si="0"/>
        <v>375</v>
      </c>
      <c r="K505" s="62">
        <f t="shared" si="8"/>
        <v>66.6666666666667</v>
      </c>
      <c r="L505" s="63">
        <v>200</v>
      </c>
    </row>
    <row r="506" customHeight="1" spans="1:12">
      <c r="A506" s="3">
        <v>2001</v>
      </c>
      <c r="B506" s="3" t="s">
        <v>1729</v>
      </c>
      <c r="C506" s="3" t="s">
        <v>5023</v>
      </c>
      <c r="D506" s="3" t="s">
        <v>4724</v>
      </c>
      <c r="E506" s="3">
        <v>8</v>
      </c>
      <c r="F506" s="3">
        <v>1</v>
      </c>
      <c r="H506" s="3" t="s">
        <v>5301</v>
      </c>
      <c r="I506" s="3">
        <v>50</v>
      </c>
      <c r="J506" s="62">
        <f t="shared" si="0"/>
        <v>50</v>
      </c>
      <c r="K506" s="62">
        <f t="shared" si="8"/>
        <v>40</v>
      </c>
      <c r="L506" s="63">
        <v>40</v>
      </c>
    </row>
    <row r="507" customHeight="1" spans="1:12">
      <c r="A507" s="69"/>
      <c r="B507" s="69"/>
      <c r="C507" s="69"/>
      <c r="J507" s="62"/>
      <c r="K507" s="62"/>
      <c r="L507" s="62"/>
    </row>
    <row r="508" customHeight="1" spans="1:12">
      <c r="A508" s="69"/>
      <c r="B508" s="69"/>
      <c r="C508" s="69"/>
      <c r="J508" s="71">
        <f>SUM(J3:J506)</f>
        <v>57975</v>
      </c>
      <c r="K508" s="62"/>
      <c r="L508" s="62"/>
    </row>
    <row r="509" customHeight="1" spans="1:13">
      <c r="A509" s="69"/>
      <c r="B509" s="69"/>
      <c r="C509" s="69"/>
      <c r="J509" s="63">
        <v>2000</v>
      </c>
      <c r="K509" s="62"/>
      <c r="L509" s="62"/>
      <c r="M509" s="6">
        <f>SUM(M2:M507)</f>
        <v>430</v>
      </c>
    </row>
    <row r="510" customHeight="1" spans="1:12">
      <c r="A510" s="69"/>
      <c r="B510" s="69"/>
      <c r="C510" s="69"/>
      <c r="J510" s="63"/>
      <c r="K510" s="63"/>
      <c r="L510" s="62"/>
    </row>
    <row r="511" customHeight="1" spans="1:12">
      <c r="A511" s="69"/>
      <c r="B511" s="69"/>
      <c r="C511" s="69"/>
      <c r="J511" s="62"/>
      <c r="K511" s="62"/>
      <c r="L511" s="62"/>
    </row>
    <row r="512" customHeight="1" spans="1:12">
      <c r="A512" s="69"/>
      <c r="B512" s="69"/>
      <c r="C512" s="69"/>
      <c r="J512" s="62"/>
      <c r="K512" s="62"/>
      <c r="L512" s="62"/>
    </row>
    <row r="513" customHeight="1" spans="1:12">
      <c r="A513" s="69"/>
      <c r="B513" s="69"/>
      <c r="C513" s="69"/>
      <c r="J513" s="71">
        <f>SUM(J508:J510)</f>
        <v>59975</v>
      </c>
      <c r="K513" s="62"/>
      <c r="L513" s="62"/>
    </row>
    <row r="514" customHeight="1" spans="1:12">
      <c r="A514" s="69"/>
      <c r="B514" s="69"/>
      <c r="C514" s="69"/>
      <c r="J514" s="62"/>
      <c r="K514" s="62"/>
      <c r="L514" s="62"/>
    </row>
    <row r="515" customHeight="1" spans="1:12">
      <c r="A515" s="69"/>
      <c r="B515" s="69"/>
      <c r="C515" s="69"/>
      <c r="J515" s="62"/>
      <c r="K515" s="62"/>
      <c r="L515" s="62"/>
    </row>
    <row r="516" customHeight="1" spans="1:12">
      <c r="A516" s="69"/>
      <c r="B516" s="69"/>
      <c r="C516" s="69"/>
      <c r="J516" s="62"/>
      <c r="K516" s="62"/>
      <c r="L516" s="62"/>
    </row>
    <row r="517" customHeight="1" spans="1:12">
      <c r="A517" s="69"/>
      <c r="B517" s="69"/>
      <c r="C517" s="69"/>
      <c r="J517" s="62"/>
      <c r="K517" s="62"/>
      <c r="L517" s="62"/>
    </row>
    <row r="518" customHeight="1" spans="1:12">
      <c r="A518" s="69"/>
      <c r="B518" s="69"/>
      <c r="C518" s="69"/>
      <c r="J518" s="62"/>
      <c r="K518" s="62"/>
      <c r="L518" s="62"/>
    </row>
    <row r="519" customHeight="1" spans="1:12">
      <c r="A519" s="69"/>
      <c r="B519" s="69"/>
      <c r="C519" s="69"/>
      <c r="J519" s="62"/>
      <c r="K519" s="62"/>
      <c r="L519" s="62"/>
    </row>
    <row r="520" customHeight="1" spans="1:12">
      <c r="A520" s="69"/>
      <c r="B520" s="69"/>
      <c r="C520" s="69"/>
      <c r="J520" s="62"/>
      <c r="K520" s="62"/>
      <c r="L520" s="62"/>
    </row>
    <row r="521" customHeight="1" spans="1:12">
      <c r="A521" s="69"/>
      <c r="B521" s="69"/>
      <c r="C521" s="69"/>
      <c r="J521" s="62"/>
      <c r="K521" s="62"/>
      <c r="L521" s="62"/>
    </row>
    <row r="522" customHeight="1" spans="1:12">
      <c r="A522" s="69"/>
      <c r="B522" s="69"/>
      <c r="C522" s="69"/>
      <c r="J522" s="62"/>
      <c r="K522" s="62"/>
      <c r="L522" s="62"/>
    </row>
    <row r="523" customHeight="1" spans="1:12">
      <c r="A523" s="69"/>
      <c r="B523" s="69"/>
      <c r="C523" s="69"/>
      <c r="J523" s="62"/>
      <c r="K523" s="62"/>
      <c r="L523" s="62"/>
    </row>
    <row r="524" customHeight="1" spans="1:12">
      <c r="A524" s="69"/>
      <c r="B524" s="69"/>
      <c r="C524" s="69"/>
      <c r="J524" s="62"/>
      <c r="K524" s="62"/>
      <c r="L524" s="62"/>
    </row>
    <row r="525" customHeight="1" spans="1:12">
      <c r="A525" s="69"/>
      <c r="B525" s="69"/>
      <c r="C525" s="69"/>
      <c r="J525" s="62"/>
      <c r="K525" s="62"/>
      <c r="L525" s="62"/>
    </row>
    <row r="526" customHeight="1" spans="1:12">
      <c r="A526" s="69"/>
      <c r="B526" s="69"/>
      <c r="C526" s="69"/>
      <c r="J526" s="62"/>
      <c r="K526" s="62"/>
      <c r="L526" s="62"/>
    </row>
    <row r="527" customHeight="1" spans="1:12">
      <c r="A527" s="69"/>
      <c r="B527" s="69"/>
      <c r="C527" s="69"/>
      <c r="J527" s="62"/>
      <c r="K527" s="62"/>
      <c r="L527" s="62"/>
    </row>
    <row r="528" customHeight="1" spans="1:12">
      <c r="A528" s="69"/>
      <c r="B528" s="69"/>
      <c r="C528" s="69"/>
      <c r="J528" s="62"/>
      <c r="K528" s="62"/>
      <c r="L528" s="62"/>
    </row>
    <row r="529" customHeight="1" spans="1:12">
      <c r="A529" s="69"/>
      <c r="B529" s="69"/>
      <c r="C529" s="69"/>
      <c r="J529" s="62"/>
      <c r="K529" s="62"/>
      <c r="L529" s="62"/>
    </row>
    <row r="530" customHeight="1" spans="1:12">
      <c r="A530" s="69"/>
      <c r="B530" s="69"/>
      <c r="C530" s="69"/>
      <c r="J530" s="62"/>
      <c r="K530" s="62"/>
      <c r="L530" s="62"/>
    </row>
    <row r="531" customHeight="1" spans="1:12">
      <c r="A531" s="69"/>
      <c r="B531" s="69"/>
      <c r="C531" s="69"/>
      <c r="J531" s="62"/>
      <c r="K531" s="62"/>
      <c r="L531" s="62"/>
    </row>
    <row r="532" customHeight="1" spans="1:12">
      <c r="A532" s="69"/>
      <c r="B532" s="69"/>
      <c r="C532" s="69"/>
      <c r="J532" s="62"/>
      <c r="K532" s="62"/>
      <c r="L532" s="62"/>
    </row>
    <row r="533" customHeight="1" spans="1:12">
      <c r="A533" s="69"/>
      <c r="B533" s="69"/>
      <c r="C533" s="69"/>
      <c r="J533" s="62"/>
      <c r="K533" s="62"/>
      <c r="L533" s="62"/>
    </row>
    <row r="534" customHeight="1" spans="1:12">
      <c r="A534" s="69"/>
      <c r="B534" s="69"/>
      <c r="C534" s="69"/>
      <c r="J534" s="62"/>
      <c r="K534" s="62"/>
      <c r="L534" s="62"/>
    </row>
    <row r="535" customHeight="1" spans="1:12">
      <c r="A535" s="69"/>
      <c r="B535" s="69"/>
      <c r="C535" s="69"/>
      <c r="J535" s="62"/>
      <c r="K535" s="62"/>
      <c r="L535" s="62"/>
    </row>
    <row r="536" customHeight="1" spans="1:12">
      <c r="A536" s="69"/>
      <c r="B536" s="69"/>
      <c r="C536" s="69"/>
      <c r="J536" s="62"/>
      <c r="K536" s="62"/>
      <c r="L536" s="62"/>
    </row>
    <row r="537" customHeight="1" spans="1:12">
      <c r="A537" s="69"/>
      <c r="B537" s="69"/>
      <c r="C537" s="69"/>
      <c r="J537" s="62"/>
      <c r="K537" s="62"/>
      <c r="L537" s="62"/>
    </row>
    <row r="538" customHeight="1" spans="1:12">
      <c r="A538" s="69"/>
      <c r="B538" s="69"/>
      <c r="C538" s="69"/>
      <c r="J538" s="62"/>
      <c r="K538" s="62"/>
      <c r="L538" s="62"/>
    </row>
    <row r="539" customHeight="1" spans="1:12">
      <c r="A539" s="69"/>
      <c r="B539" s="69"/>
      <c r="C539" s="69"/>
      <c r="J539" s="62"/>
      <c r="K539" s="62"/>
      <c r="L539" s="62"/>
    </row>
    <row r="540" customHeight="1" spans="1:12">
      <c r="A540" s="69"/>
      <c r="B540" s="69"/>
      <c r="C540" s="69"/>
      <c r="J540" s="62"/>
      <c r="K540" s="62"/>
      <c r="L540" s="62"/>
    </row>
    <row r="541" customHeight="1" spans="1:12">
      <c r="A541" s="69"/>
      <c r="B541" s="69"/>
      <c r="C541" s="69"/>
      <c r="J541" s="62"/>
      <c r="K541" s="62"/>
      <c r="L541" s="62"/>
    </row>
    <row r="542" customHeight="1" spans="1:12">
      <c r="A542" s="69"/>
      <c r="B542" s="69"/>
      <c r="C542" s="69"/>
      <c r="J542" s="62"/>
      <c r="K542" s="62"/>
      <c r="L542" s="62"/>
    </row>
    <row r="543" customHeight="1" spans="1:12">
      <c r="A543" s="69"/>
      <c r="B543" s="69"/>
      <c r="C543" s="69"/>
      <c r="J543" s="62"/>
      <c r="K543" s="62"/>
      <c r="L543" s="62"/>
    </row>
    <row r="544" customHeight="1" spans="1:12">
      <c r="A544" s="69"/>
      <c r="B544" s="69"/>
      <c r="C544" s="69"/>
      <c r="J544" s="62"/>
      <c r="K544" s="62"/>
      <c r="L544" s="62"/>
    </row>
    <row r="545" customHeight="1" spans="1:12">
      <c r="A545" s="69"/>
      <c r="B545" s="69"/>
      <c r="C545" s="69"/>
      <c r="J545" s="62"/>
      <c r="K545" s="62"/>
      <c r="L545" s="62"/>
    </row>
    <row r="546" customHeight="1" spans="1:12">
      <c r="A546" s="69"/>
      <c r="B546" s="69"/>
      <c r="C546" s="69"/>
      <c r="J546" s="62"/>
      <c r="K546" s="62"/>
      <c r="L546" s="62"/>
    </row>
    <row r="547" customHeight="1" spans="1:12">
      <c r="A547" s="69"/>
      <c r="B547" s="69"/>
      <c r="C547" s="69"/>
      <c r="J547" s="62"/>
      <c r="K547" s="62"/>
      <c r="L547" s="62"/>
    </row>
    <row r="548" customHeight="1" spans="1:12">
      <c r="A548" s="69"/>
      <c r="B548" s="69"/>
      <c r="C548" s="69"/>
      <c r="J548" s="62"/>
      <c r="K548" s="62"/>
      <c r="L548" s="62"/>
    </row>
    <row r="549" customHeight="1" spans="1:12">
      <c r="A549" s="69"/>
      <c r="B549" s="69"/>
      <c r="C549" s="69"/>
      <c r="J549" s="62"/>
      <c r="K549" s="62"/>
      <c r="L549" s="62"/>
    </row>
    <row r="550" customHeight="1" spans="1:12">
      <c r="A550" s="69"/>
      <c r="B550" s="69"/>
      <c r="C550" s="69"/>
      <c r="J550" s="62"/>
      <c r="K550" s="62"/>
      <c r="L550" s="62"/>
    </row>
    <row r="551" customHeight="1" spans="1:12">
      <c r="A551" s="69"/>
      <c r="B551" s="69"/>
      <c r="C551" s="69"/>
      <c r="J551" s="62"/>
      <c r="K551" s="62"/>
      <c r="L551" s="62"/>
    </row>
    <row r="552" customHeight="1" spans="1:12">
      <c r="A552" s="69"/>
      <c r="B552" s="69"/>
      <c r="C552" s="69"/>
      <c r="J552" s="62"/>
      <c r="K552" s="62"/>
      <c r="L552" s="62"/>
    </row>
    <row r="553" customHeight="1" spans="1:12">
      <c r="A553" s="69"/>
      <c r="B553" s="69"/>
      <c r="C553" s="69"/>
      <c r="J553" s="62"/>
      <c r="K553" s="62"/>
      <c r="L553" s="62"/>
    </row>
    <row r="554" customHeight="1" spans="1:12">
      <c r="A554" s="69"/>
      <c r="B554" s="69"/>
      <c r="C554" s="69"/>
      <c r="J554" s="62"/>
      <c r="K554" s="62"/>
      <c r="L554" s="62"/>
    </row>
    <row r="555" customHeight="1" spans="1:12">
      <c r="A555" s="69"/>
      <c r="B555" s="69"/>
      <c r="C555" s="69"/>
      <c r="J555" s="62"/>
      <c r="K555" s="62"/>
      <c r="L555" s="62"/>
    </row>
    <row r="556" customHeight="1" spans="1:12">
      <c r="A556" s="69"/>
      <c r="B556" s="69"/>
      <c r="C556" s="69"/>
      <c r="J556" s="62"/>
      <c r="K556" s="62"/>
      <c r="L556" s="62"/>
    </row>
    <row r="557" customHeight="1" spans="1:12">
      <c r="A557" s="69"/>
      <c r="B557" s="69"/>
      <c r="C557" s="69"/>
      <c r="J557" s="62"/>
      <c r="K557" s="62"/>
      <c r="L557" s="62"/>
    </row>
    <row r="558" customHeight="1" spans="1:12">
      <c r="A558" s="69"/>
      <c r="B558" s="69"/>
      <c r="C558" s="69"/>
      <c r="J558" s="62"/>
      <c r="K558" s="62"/>
      <c r="L558" s="62"/>
    </row>
    <row r="559" customHeight="1" spans="1:12">
      <c r="A559" s="69"/>
      <c r="B559" s="69"/>
      <c r="C559" s="69"/>
      <c r="J559" s="62"/>
      <c r="K559" s="62"/>
      <c r="L559" s="62"/>
    </row>
    <row r="560" customHeight="1" spans="1:12">
      <c r="A560" s="69"/>
      <c r="B560" s="69"/>
      <c r="C560" s="69"/>
      <c r="J560" s="62"/>
      <c r="K560" s="62"/>
      <c r="L560" s="62"/>
    </row>
    <row r="561" customHeight="1" spans="1:12">
      <c r="A561" s="69"/>
      <c r="B561" s="69"/>
      <c r="C561" s="69"/>
      <c r="J561" s="62"/>
      <c r="K561" s="62"/>
      <c r="L561" s="62"/>
    </row>
    <row r="562" customHeight="1" spans="1:12">
      <c r="A562" s="69"/>
      <c r="B562" s="69"/>
      <c r="C562" s="69"/>
      <c r="J562" s="62"/>
      <c r="K562" s="62"/>
      <c r="L562" s="62"/>
    </row>
    <row r="563" customHeight="1" spans="1:12">
      <c r="A563" s="69"/>
      <c r="B563" s="69"/>
      <c r="C563" s="69"/>
      <c r="J563" s="62"/>
      <c r="K563" s="62"/>
      <c r="L563" s="62"/>
    </row>
    <row r="564" customHeight="1" spans="1:12">
      <c r="A564" s="69"/>
      <c r="B564" s="69"/>
      <c r="C564" s="69"/>
      <c r="J564" s="62"/>
      <c r="K564" s="62"/>
      <c r="L564" s="62"/>
    </row>
    <row r="565" customHeight="1" spans="1:12">
      <c r="A565" s="69"/>
      <c r="B565" s="69"/>
      <c r="C565" s="69"/>
      <c r="J565" s="62"/>
      <c r="K565" s="62"/>
      <c r="L565" s="62"/>
    </row>
    <row r="566" customHeight="1" spans="1:12">
      <c r="A566" s="69"/>
      <c r="B566" s="69"/>
      <c r="C566" s="69"/>
      <c r="J566" s="62"/>
      <c r="K566" s="62"/>
      <c r="L566" s="62"/>
    </row>
    <row r="567" customHeight="1" spans="1:12">
      <c r="A567" s="69"/>
      <c r="B567" s="69"/>
      <c r="C567" s="69"/>
      <c r="J567" s="62"/>
      <c r="K567" s="62"/>
      <c r="L567" s="62"/>
    </row>
    <row r="568" customHeight="1" spans="1:12">
      <c r="A568" s="69"/>
      <c r="B568" s="69"/>
      <c r="C568" s="69"/>
      <c r="J568" s="62"/>
      <c r="K568" s="62"/>
      <c r="L568" s="62"/>
    </row>
    <row r="569" customHeight="1" spans="1:12">
      <c r="A569" s="69"/>
      <c r="B569" s="69"/>
      <c r="C569" s="69"/>
      <c r="J569" s="62"/>
      <c r="K569" s="62"/>
      <c r="L569" s="62"/>
    </row>
    <row r="570" customHeight="1" spans="1:12">
      <c r="A570" s="69"/>
      <c r="B570" s="69"/>
      <c r="C570" s="69"/>
      <c r="J570" s="62"/>
      <c r="K570" s="62"/>
      <c r="L570" s="62"/>
    </row>
    <row r="571" customHeight="1" spans="1:12">
      <c r="A571" s="69"/>
      <c r="B571" s="69"/>
      <c r="C571" s="69"/>
      <c r="J571" s="62"/>
      <c r="K571" s="62"/>
      <c r="L571" s="62"/>
    </row>
    <row r="572" customHeight="1" spans="1:12">
      <c r="A572" s="69"/>
      <c r="B572" s="69"/>
      <c r="C572" s="69"/>
      <c r="J572" s="62"/>
      <c r="K572" s="62"/>
      <c r="L572" s="62"/>
    </row>
    <row r="573" customHeight="1" spans="1:12">
      <c r="A573" s="69"/>
      <c r="B573" s="69"/>
      <c r="C573" s="69"/>
      <c r="J573" s="62"/>
      <c r="K573" s="62"/>
      <c r="L573" s="62"/>
    </row>
    <row r="574" customHeight="1" spans="1:12">
      <c r="A574" s="69"/>
      <c r="B574" s="69"/>
      <c r="C574" s="69"/>
      <c r="J574" s="62"/>
      <c r="K574" s="62"/>
      <c r="L574" s="62"/>
    </row>
    <row r="575" customHeight="1" spans="1:12">
      <c r="A575" s="69"/>
      <c r="B575" s="69"/>
      <c r="C575" s="69"/>
      <c r="J575" s="62"/>
      <c r="K575" s="62"/>
      <c r="L575" s="62"/>
    </row>
    <row r="576" customHeight="1" spans="1:12">
      <c r="A576" s="69"/>
      <c r="B576" s="69"/>
      <c r="C576" s="69"/>
      <c r="J576" s="62"/>
      <c r="K576" s="62"/>
      <c r="L576" s="62"/>
    </row>
    <row r="577" customHeight="1" spans="1:12">
      <c r="A577" s="69"/>
      <c r="B577" s="69"/>
      <c r="C577" s="69"/>
      <c r="J577" s="62"/>
      <c r="K577" s="62"/>
      <c r="L577" s="62"/>
    </row>
    <row r="578" customHeight="1" spans="1:12">
      <c r="A578" s="69"/>
      <c r="B578" s="69"/>
      <c r="C578" s="69"/>
      <c r="J578" s="62"/>
      <c r="K578" s="62"/>
      <c r="L578" s="62"/>
    </row>
    <row r="579" customHeight="1" spans="1:12">
      <c r="A579" s="69"/>
      <c r="B579" s="69"/>
      <c r="C579" s="69"/>
      <c r="J579" s="62"/>
      <c r="K579" s="62"/>
      <c r="L579" s="62"/>
    </row>
    <row r="580" customHeight="1" spans="1:12">
      <c r="A580" s="69"/>
      <c r="B580" s="69"/>
      <c r="C580" s="69"/>
      <c r="J580" s="62"/>
      <c r="K580" s="62"/>
      <c r="L580" s="62"/>
    </row>
    <row r="581" customHeight="1" spans="1:12">
      <c r="A581" s="69"/>
      <c r="B581" s="69"/>
      <c r="C581" s="69"/>
      <c r="J581" s="62"/>
      <c r="K581" s="62"/>
      <c r="L581" s="62"/>
    </row>
    <row r="582" customHeight="1" spans="1:12">
      <c r="A582" s="69"/>
      <c r="B582" s="69"/>
      <c r="C582" s="69"/>
      <c r="J582" s="62"/>
      <c r="K582" s="62"/>
      <c r="L582" s="62"/>
    </row>
    <row r="583" customHeight="1" spans="1:12">
      <c r="A583" s="69"/>
      <c r="B583" s="69"/>
      <c r="C583" s="69"/>
      <c r="J583" s="62"/>
      <c r="K583" s="62"/>
      <c r="L583" s="62"/>
    </row>
    <row r="584" customHeight="1" spans="1:12">
      <c r="A584" s="69"/>
      <c r="B584" s="69"/>
      <c r="C584" s="69"/>
      <c r="J584" s="62"/>
      <c r="K584" s="62"/>
      <c r="L584" s="62"/>
    </row>
    <row r="585" customHeight="1" spans="1:12">
      <c r="A585" s="69"/>
      <c r="B585" s="69"/>
      <c r="C585" s="69"/>
      <c r="J585" s="62"/>
      <c r="K585" s="62"/>
      <c r="L585" s="62"/>
    </row>
    <row r="586" customHeight="1" spans="1:12">
      <c r="A586" s="69"/>
      <c r="B586" s="69"/>
      <c r="C586" s="69"/>
      <c r="J586" s="62"/>
      <c r="K586" s="62"/>
      <c r="L586" s="62"/>
    </row>
    <row r="587" customHeight="1" spans="1:12">
      <c r="A587" s="69"/>
      <c r="B587" s="69"/>
      <c r="C587" s="69"/>
      <c r="J587" s="62"/>
      <c r="K587" s="62"/>
      <c r="L587" s="62"/>
    </row>
    <row r="588" customHeight="1" spans="1:12">
      <c r="A588" s="69"/>
      <c r="B588" s="69"/>
      <c r="C588" s="69"/>
      <c r="J588" s="62"/>
      <c r="K588" s="62"/>
      <c r="L588" s="62"/>
    </row>
    <row r="589" customHeight="1" spans="1:12">
      <c r="A589" s="69"/>
      <c r="B589" s="69"/>
      <c r="C589" s="69"/>
      <c r="J589" s="62"/>
      <c r="K589" s="62"/>
      <c r="L589" s="62"/>
    </row>
    <row r="590" customHeight="1" spans="1:12">
      <c r="A590" s="69"/>
      <c r="B590" s="69"/>
      <c r="C590" s="69"/>
      <c r="J590" s="62"/>
      <c r="K590" s="62"/>
      <c r="L590" s="62"/>
    </row>
    <row r="591" customHeight="1" spans="1:12">
      <c r="A591" s="69"/>
      <c r="B591" s="69"/>
      <c r="C591" s="69"/>
      <c r="J591" s="62"/>
      <c r="K591" s="62"/>
      <c r="L591" s="62"/>
    </row>
    <row r="592" customHeight="1" spans="1:12">
      <c r="A592" s="69"/>
      <c r="B592" s="69"/>
      <c r="C592" s="69"/>
      <c r="J592" s="62"/>
      <c r="K592" s="62"/>
      <c r="L592" s="62"/>
    </row>
    <row r="593" customHeight="1" spans="1:12">
      <c r="A593" s="69"/>
      <c r="B593" s="69"/>
      <c r="C593" s="69"/>
      <c r="J593" s="62"/>
      <c r="K593" s="62"/>
      <c r="L593" s="62"/>
    </row>
    <row r="594" customHeight="1" spans="1:12">
      <c r="A594" s="69"/>
      <c r="B594" s="69"/>
      <c r="C594" s="69"/>
      <c r="J594" s="62"/>
      <c r="K594" s="62"/>
      <c r="L594" s="62"/>
    </row>
    <row r="595" customHeight="1" spans="1:12">
      <c r="A595" s="69"/>
      <c r="B595" s="69"/>
      <c r="C595" s="69"/>
      <c r="J595" s="62"/>
      <c r="K595" s="62"/>
      <c r="L595" s="62"/>
    </row>
    <row r="596" customHeight="1" spans="1:12">
      <c r="A596" s="69"/>
      <c r="B596" s="69"/>
      <c r="C596" s="69"/>
      <c r="J596" s="62"/>
      <c r="K596" s="62"/>
      <c r="L596" s="62"/>
    </row>
    <row r="597" customHeight="1" spans="1:12">
      <c r="A597" s="69"/>
      <c r="B597" s="69"/>
      <c r="C597" s="69"/>
      <c r="J597" s="62"/>
      <c r="K597" s="62"/>
      <c r="L597" s="62"/>
    </row>
    <row r="598" customHeight="1" spans="1:12">
      <c r="A598" s="69"/>
      <c r="B598" s="69"/>
      <c r="C598" s="69"/>
      <c r="J598" s="62"/>
      <c r="K598" s="62"/>
      <c r="L598" s="62"/>
    </row>
    <row r="599" customHeight="1" spans="1:12">
      <c r="A599" s="69"/>
      <c r="B599" s="69"/>
      <c r="C599" s="69"/>
      <c r="J599" s="62"/>
      <c r="K599" s="62"/>
      <c r="L599" s="62"/>
    </row>
    <row r="600" customHeight="1" spans="1:12">
      <c r="A600" s="69"/>
      <c r="B600" s="69"/>
      <c r="C600" s="69"/>
      <c r="J600" s="62"/>
      <c r="K600" s="62"/>
      <c r="L600" s="62"/>
    </row>
    <row r="601" customHeight="1" spans="1:12">
      <c r="A601" s="69"/>
      <c r="B601" s="69"/>
      <c r="C601" s="69"/>
      <c r="J601" s="62"/>
      <c r="K601" s="62"/>
      <c r="L601" s="62"/>
    </row>
    <row r="602" customHeight="1" spans="1:12">
      <c r="A602" s="69"/>
      <c r="B602" s="69"/>
      <c r="C602" s="69"/>
      <c r="J602" s="62"/>
      <c r="K602" s="62"/>
      <c r="L602" s="62"/>
    </row>
    <row r="603" customHeight="1" spans="1:12">
      <c r="A603" s="69"/>
      <c r="B603" s="69"/>
      <c r="C603" s="69"/>
      <c r="J603" s="62"/>
      <c r="K603" s="62"/>
      <c r="L603" s="62"/>
    </row>
    <row r="604" customHeight="1" spans="1:12">
      <c r="A604" s="69"/>
      <c r="B604" s="69"/>
      <c r="C604" s="69"/>
      <c r="J604" s="62"/>
      <c r="K604" s="62"/>
      <c r="L604" s="62"/>
    </row>
    <row r="605" customHeight="1" spans="1:12">
      <c r="A605" s="69"/>
      <c r="B605" s="69"/>
      <c r="C605" s="69"/>
      <c r="J605" s="62"/>
      <c r="K605" s="62"/>
      <c r="L605" s="62"/>
    </row>
    <row r="606" customHeight="1" spans="1:12">
      <c r="A606" s="69"/>
      <c r="B606" s="69"/>
      <c r="C606" s="69"/>
      <c r="J606" s="62"/>
      <c r="K606" s="62"/>
      <c r="L606" s="62"/>
    </row>
    <row r="607" customHeight="1" spans="1:12">
      <c r="A607" s="69"/>
      <c r="B607" s="69"/>
      <c r="C607" s="69"/>
      <c r="J607" s="62"/>
      <c r="K607" s="62"/>
      <c r="L607" s="62"/>
    </row>
    <row r="608" customHeight="1" spans="1:12">
      <c r="A608" s="69"/>
      <c r="B608" s="69"/>
      <c r="C608" s="69"/>
      <c r="J608" s="62"/>
      <c r="K608" s="62"/>
      <c r="L608" s="62"/>
    </row>
    <row r="609" customHeight="1" spans="1:12">
      <c r="A609" s="69"/>
      <c r="B609" s="69"/>
      <c r="C609" s="69"/>
      <c r="J609" s="62"/>
      <c r="K609" s="62"/>
      <c r="L609" s="62"/>
    </row>
    <row r="610" customHeight="1" spans="1:12">
      <c r="A610" s="69"/>
      <c r="B610" s="69"/>
      <c r="C610" s="69"/>
      <c r="J610" s="62"/>
      <c r="K610" s="62"/>
      <c r="L610" s="62"/>
    </row>
    <row r="611" customHeight="1" spans="1:12">
      <c r="A611" s="69"/>
      <c r="B611" s="69"/>
      <c r="C611" s="69"/>
      <c r="J611" s="62"/>
      <c r="K611" s="62"/>
      <c r="L611" s="62"/>
    </row>
    <row r="612" customHeight="1" spans="1:12">
      <c r="A612" s="69"/>
      <c r="B612" s="69"/>
      <c r="C612" s="69"/>
      <c r="J612" s="62"/>
      <c r="K612" s="62"/>
      <c r="L612" s="62"/>
    </row>
    <row r="613" customHeight="1" spans="1:12">
      <c r="A613" s="69"/>
      <c r="B613" s="69"/>
      <c r="C613" s="69"/>
      <c r="J613" s="62"/>
      <c r="K613" s="62"/>
      <c r="L613" s="62"/>
    </row>
    <row r="614" customHeight="1" spans="1:12">
      <c r="A614" s="69"/>
      <c r="B614" s="69"/>
      <c r="C614" s="69"/>
      <c r="J614" s="62"/>
      <c r="K614" s="62"/>
      <c r="L614" s="62"/>
    </row>
    <row r="615" customHeight="1" spans="1:12">
      <c r="A615" s="69"/>
      <c r="B615" s="69"/>
      <c r="C615" s="69"/>
      <c r="J615" s="62"/>
      <c r="K615" s="62"/>
      <c r="L615" s="62"/>
    </row>
    <row r="616" customHeight="1" spans="1:12">
      <c r="A616" s="69"/>
      <c r="B616" s="69"/>
      <c r="C616" s="69"/>
      <c r="J616" s="62"/>
      <c r="K616" s="62"/>
      <c r="L616" s="62"/>
    </row>
    <row r="617" customHeight="1" spans="1:12">
      <c r="A617" s="69"/>
      <c r="B617" s="69"/>
      <c r="C617" s="69"/>
      <c r="J617" s="62"/>
      <c r="K617" s="62"/>
      <c r="L617" s="62"/>
    </row>
    <row r="618" customHeight="1" spans="1:12">
      <c r="A618" s="69"/>
      <c r="B618" s="69"/>
      <c r="C618" s="69"/>
      <c r="J618" s="62"/>
      <c r="K618" s="62"/>
      <c r="L618" s="62"/>
    </row>
    <row r="619" customHeight="1" spans="1:12">
      <c r="A619" s="69"/>
      <c r="B619" s="69"/>
      <c r="C619" s="69"/>
      <c r="J619" s="62"/>
      <c r="K619" s="62"/>
      <c r="L619" s="62"/>
    </row>
    <row r="620" customHeight="1" spans="1:12">
      <c r="A620" s="69"/>
      <c r="B620" s="69"/>
      <c r="C620" s="69"/>
      <c r="J620" s="62"/>
      <c r="K620" s="62"/>
      <c r="L620" s="62"/>
    </row>
    <row r="621" customHeight="1" spans="1:12">
      <c r="A621" s="69"/>
      <c r="B621" s="69"/>
      <c r="C621" s="69"/>
      <c r="J621" s="62"/>
      <c r="K621" s="62"/>
      <c r="L621" s="62"/>
    </row>
    <row r="622" customHeight="1" spans="1:12">
      <c r="A622" s="69"/>
      <c r="B622" s="69"/>
      <c r="C622" s="69"/>
      <c r="J622" s="62"/>
      <c r="K622" s="62"/>
      <c r="L622" s="62"/>
    </row>
    <row r="623" customHeight="1" spans="1:12">
      <c r="A623" s="69"/>
      <c r="B623" s="69"/>
      <c r="C623" s="69"/>
      <c r="J623" s="62"/>
      <c r="K623" s="62"/>
      <c r="L623" s="62"/>
    </row>
    <row r="624" customHeight="1" spans="1:12">
      <c r="A624" s="69"/>
      <c r="B624" s="69"/>
      <c r="C624" s="69"/>
      <c r="J624" s="62"/>
      <c r="K624" s="62"/>
      <c r="L624" s="62"/>
    </row>
    <row r="625" customHeight="1" spans="1:12">
      <c r="A625" s="69"/>
      <c r="B625" s="69"/>
      <c r="C625" s="69"/>
      <c r="J625" s="62"/>
      <c r="K625" s="62"/>
      <c r="L625" s="62"/>
    </row>
    <row r="626" customHeight="1" spans="1:12">
      <c r="A626" s="69"/>
      <c r="B626" s="69"/>
      <c r="C626" s="69"/>
      <c r="J626" s="62"/>
      <c r="K626" s="62"/>
      <c r="L626" s="62"/>
    </row>
    <row r="627" customHeight="1" spans="1:12">
      <c r="A627" s="69"/>
      <c r="B627" s="69"/>
      <c r="C627" s="69"/>
      <c r="J627" s="62"/>
      <c r="K627" s="62"/>
      <c r="L627" s="62"/>
    </row>
    <row r="628" customHeight="1" spans="1:12">
      <c r="A628" s="69"/>
      <c r="B628" s="69"/>
      <c r="C628" s="69"/>
      <c r="J628" s="62"/>
      <c r="K628" s="62"/>
      <c r="L628" s="62"/>
    </row>
    <row r="629" customHeight="1" spans="1:12">
      <c r="A629" s="69"/>
      <c r="B629" s="69"/>
      <c r="C629" s="69"/>
      <c r="J629" s="62"/>
      <c r="K629" s="62"/>
      <c r="L629" s="62"/>
    </row>
    <row r="630" customHeight="1" spans="1:12">
      <c r="A630" s="69"/>
      <c r="B630" s="69"/>
      <c r="C630" s="69"/>
      <c r="J630" s="62"/>
      <c r="K630" s="62"/>
      <c r="L630" s="62"/>
    </row>
    <row r="631" customHeight="1" spans="1:12">
      <c r="A631" s="69"/>
      <c r="B631" s="69"/>
      <c r="C631" s="69"/>
      <c r="J631" s="62"/>
      <c r="K631" s="62"/>
      <c r="L631" s="62"/>
    </row>
    <row r="632" customHeight="1" spans="1:12">
      <c r="A632" s="69"/>
      <c r="B632" s="69"/>
      <c r="C632" s="69"/>
      <c r="J632" s="62"/>
      <c r="K632" s="62"/>
      <c r="L632" s="62"/>
    </row>
    <row r="633" customHeight="1" spans="1:12">
      <c r="A633" s="69"/>
      <c r="B633" s="69"/>
      <c r="C633" s="69"/>
      <c r="J633" s="62"/>
      <c r="K633" s="62"/>
      <c r="L633" s="62"/>
    </row>
    <row r="634" customHeight="1" spans="1:12">
      <c r="A634" s="69"/>
      <c r="B634" s="69"/>
      <c r="C634" s="69"/>
      <c r="J634" s="62"/>
      <c r="K634" s="62"/>
      <c r="L634" s="62"/>
    </row>
    <row r="635" customHeight="1" spans="1:12">
      <c r="A635" s="69"/>
      <c r="B635" s="69"/>
      <c r="C635" s="69"/>
      <c r="J635" s="62"/>
      <c r="K635" s="62"/>
      <c r="L635" s="62"/>
    </row>
    <row r="636" customHeight="1" spans="1:12">
      <c r="A636" s="69"/>
      <c r="B636" s="69"/>
      <c r="C636" s="69"/>
      <c r="J636" s="62"/>
      <c r="K636" s="62"/>
      <c r="L636" s="62"/>
    </row>
    <row r="637" customHeight="1" spans="1:12">
      <c r="A637" s="69"/>
      <c r="B637" s="69"/>
      <c r="C637" s="69"/>
      <c r="J637" s="62"/>
      <c r="K637" s="62"/>
      <c r="L637" s="62"/>
    </row>
    <row r="638" customHeight="1" spans="1:12">
      <c r="A638" s="69"/>
      <c r="B638" s="69"/>
      <c r="C638" s="69"/>
      <c r="J638" s="62"/>
      <c r="K638" s="62"/>
      <c r="L638" s="62"/>
    </row>
    <row r="639" customHeight="1" spans="1:12">
      <c r="A639" s="69"/>
      <c r="B639" s="69"/>
      <c r="C639" s="69"/>
      <c r="J639" s="62"/>
      <c r="K639" s="62"/>
      <c r="L639" s="62"/>
    </row>
    <row r="640" customHeight="1" spans="1:12">
      <c r="A640" s="69"/>
      <c r="B640" s="69"/>
      <c r="C640" s="69"/>
      <c r="J640" s="62"/>
      <c r="K640" s="62"/>
      <c r="L640" s="62"/>
    </row>
    <row r="641" customHeight="1" spans="1:12">
      <c r="A641" s="69"/>
      <c r="B641" s="69"/>
      <c r="C641" s="69"/>
      <c r="J641" s="62"/>
      <c r="K641" s="62"/>
      <c r="L641" s="62"/>
    </row>
    <row r="642" customHeight="1" spans="1:12">
      <c r="A642" s="69"/>
      <c r="B642" s="69"/>
      <c r="C642" s="69"/>
      <c r="J642" s="62"/>
      <c r="K642" s="62"/>
      <c r="L642" s="62"/>
    </row>
    <row r="643" customHeight="1" spans="1:12">
      <c r="A643" s="69"/>
      <c r="B643" s="69"/>
      <c r="C643" s="69"/>
      <c r="J643" s="62"/>
      <c r="K643" s="62"/>
      <c r="L643" s="62"/>
    </row>
    <row r="644" customHeight="1" spans="1:12">
      <c r="A644" s="69"/>
      <c r="B644" s="69"/>
      <c r="C644" s="69"/>
      <c r="J644" s="62"/>
      <c r="K644" s="62"/>
      <c r="L644" s="62"/>
    </row>
    <row r="645" customHeight="1" spans="1:12">
      <c r="A645" s="69"/>
      <c r="B645" s="69"/>
      <c r="C645" s="69"/>
      <c r="J645" s="62"/>
      <c r="K645" s="62"/>
      <c r="L645" s="62"/>
    </row>
    <row r="646" customHeight="1" spans="1:12">
      <c r="A646" s="69"/>
      <c r="B646" s="69"/>
      <c r="C646" s="69"/>
      <c r="J646" s="62"/>
      <c r="K646" s="62"/>
      <c r="L646" s="62"/>
    </row>
    <row r="647" customHeight="1" spans="1:12">
      <c r="A647" s="69"/>
      <c r="B647" s="69"/>
      <c r="C647" s="69"/>
      <c r="J647" s="62"/>
      <c r="K647" s="62"/>
      <c r="L647" s="62"/>
    </row>
    <row r="648" customHeight="1" spans="1:12">
      <c r="A648" s="69"/>
      <c r="B648" s="69"/>
      <c r="C648" s="69"/>
      <c r="J648" s="62"/>
      <c r="K648" s="62"/>
      <c r="L648" s="62"/>
    </row>
    <row r="649" customHeight="1" spans="1:12">
      <c r="A649" s="69"/>
      <c r="B649" s="69"/>
      <c r="C649" s="69"/>
      <c r="J649" s="62"/>
      <c r="K649" s="62"/>
      <c r="L649" s="62"/>
    </row>
    <row r="650" customHeight="1" spans="1:12">
      <c r="A650" s="69"/>
      <c r="B650" s="69"/>
      <c r="C650" s="69"/>
      <c r="J650" s="62"/>
      <c r="K650" s="62"/>
      <c r="L650" s="62"/>
    </row>
    <row r="651" customHeight="1" spans="1:12">
      <c r="A651" s="69"/>
      <c r="B651" s="69"/>
      <c r="C651" s="69"/>
      <c r="J651" s="62"/>
      <c r="K651" s="62"/>
      <c r="L651" s="62"/>
    </row>
    <row r="652" customHeight="1" spans="1:12">
      <c r="A652" s="69"/>
      <c r="B652" s="69"/>
      <c r="C652" s="69"/>
      <c r="J652" s="62"/>
      <c r="K652" s="62"/>
      <c r="L652" s="62"/>
    </row>
    <row r="653" customHeight="1" spans="1:12">
      <c r="A653" s="69"/>
      <c r="B653" s="69"/>
      <c r="C653" s="69"/>
      <c r="J653" s="62"/>
      <c r="K653" s="62"/>
      <c r="L653" s="62"/>
    </row>
    <row r="654" customHeight="1" spans="1:12">
      <c r="A654" s="69"/>
      <c r="B654" s="69"/>
      <c r="C654" s="69"/>
      <c r="J654" s="62"/>
      <c r="K654" s="62"/>
      <c r="L654" s="62"/>
    </row>
    <row r="655" customHeight="1" spans="1:12">
      <c r="A655" s="69"/>
      <c r="B655" s="69"/>
      <c r="C655" s="69"/>
      <c r="J655" s="62"/>
      <c r="K655" s="62"/>
      <c r="L655" s="62"/>
    </row>
    <row r="656" customHeight="1" spans="1:12">
      <c r="A656" s="69"/>
      <c r="B656" s="69"/>
      <c r="C656" s="69"/>
      <c r="J656" s="62"/>
      <c r="K656" s="62"/>
      <c r="L656" s="62"/>
    </row>
    <row r="657" customHeight="1" spans="1:12">
      <c r="A657" s="69"/>
      <c r="B657" s="69"/>
      <c r="C657" s="69"/>
      <c r="J657" s="62"/>
      <c r="K657" s="62"/>
      <c r="L657" s="62"/>
    </row>
    <row r="658" customHeight="1" spans="1:12">
      <c r="A658" s="69"/>
      <c r="B658" s="69"/>
      <c r="C658" s="69"/>
      <c r="J658" s="62"/>
      <c r="K658" s="62"/>
      <c r="L658" s="62"/>
    </row>
    <row r="659" customHeight="1" spans="1:12">
      <c r="A659" s="69"/>
      <c r="B659" s="69"/>
      <c r="C659" s="69"/>
      <c r="J659" s="62"/>
      <c r="K659" s="62"/>
      <c r="L659" s="62"/>
    </row>
    <row r="660" customHeight="1" spans="1:12">
      <c r="A660" s="69"/>
      <c r="B660" s="69"/>
      <c r="C660" s="69"/>
      <c r="J660" s="62"/>
      <c r="K660" s="62"/>
      <c r="L660" s="62"/>
    </row>
    <row r="661" customHeight="1" spans="1:12">
      <c r="A661" s="69"/>
      <c r="B661" s="69"/>
      <c r="C661" s="69"/>
      <c r="J661" s="62"/>
      <c r="K661" s="62"/>
      <c r="L661" s="62"/>
    </row>
    <row r="662" customHeight="1" spans="1:12">
      <c r="A662" s="69"/>
      <c r="B662" s="69"/>
      <c r="C662" s="69"/>
      <c r="J662" s="62"/>
      <c r="K662" s="62"/>
      <c r="L662" s="62"/>
    </row>
    <row r="663" customHeight="1" spans="1:12">
      <c r="A663" s="69"/>
      <c r="B663" s="69"/>
      <c r="C663" s="69"/>
      <c r="J663" s="62"/>
      <c r="K663" s="62"/>
      <c r="L663" s="62"/>
    </row>
    <row r="664" customHeight="1" spans="1:12">
      <c r="A664" s="69"/>
      <c r="B664" s="69"/>
      <c r="C664" s="69"/>
      <c r="J664" s="62"/>
      <c r="K664" s="62"/>
      <c r="L664" s="62"/>
    </row>
    <row r="665" customHeight="1" spans="1:12">
      <c r="A665" s="69"/>
      <c r="B665" s="69"/>
      <c r="C665" s="69"/>
      <c r="J665" s="62"/>
      <c r="K665" s="62"/>
      <c r="L665" s="62"/>
    </row>
    <row r="666" customHeight="1" spans="1:12">
      <c r="A666" s="69"/>
      <c r="B666" s="69"/>
      <c r="C666" s="69"/>
      <c r="J666" s="62"/>
      <c r="K666" s="62"/>
      <c r="L666" s="62"/>
    </row>
    <row r="667" customHeight="1" spans="1:12">
      <c r="A667" s="69"/>
      <c r="B667" s="69"/>
      <c r="C667" s="69"/>
      <c r="J667" s="62"/>
      <c r="K667" s="62"/>
      <c r="L667" s="62"/>
    </row>
    <row r="668" customHeight="1" spans="1:12">
      <c r="A668" s="69"/>
      <c r="B668" s="69"/>
      <c r="C668" s="69"/>
      <c r="J668" s="62"/>
      <c r="K668" s="62"/>
      <c r="L668" s="62"/>
    </row>
    <row r="669" customHeight="1" spans="1:12">
      <c r="A669" s="69"/>
      <c r="B669" s="69"/>
      <c r="C669" s="69"/>
      <c r="J669" s="62"/>
      <c r="K669" s="62"/>
      <c r="L669" s="62"/>
    </row>
    <row r="670" customHeight="1" spans="1:12">
      <c r="A670" s="69"/>
      <c r="B670" s="69"/>
      <c r="C670" s="69"/>
      <c r="J670" s="62"/>
      <c r="K670" s="62"/>
      <c r="L670" s="62"/>
    </row>
    <row r="671" customHeight="1" spans="1:12">
      <c r="A671" s="69"/>
      <c r="B671" s="69"/>
      <c r="C671" s="69"/>
      <c r="J671" s="62"/>
      <c r="K671" s="62"/>
      <c r="L671" s="62"/>
    </row>
    <row r="672" customHeight="1" spans="1:12">
      <c r="A672" s="69"/>
      <c r="B672" s="69"/>
      <c r="C672" s="69"/>
      <c r="J672" s="62"/>
      <c r="K672" s="62"/>
      <c r="L672" s="62"/>
    </row>
    <row r="673" customHeight="1" spans="1:12">
      <c r="A673" s="69"/>
      <c r="B673" s="69"/>
      <c r="C673" s="69"/>
      <c r="J673" s="62"/>
      <c r="K673" s="62"/>
      <c r="L673" s="62"/>
    </row>
    <row r="674" customHeight="1" spans="1:12">
      <c r="A674" s="69"/>
      <c r="B674" s="69"/>
      <c r="C674" s="69"/>
      <c r="J674" s="62"/>
      <c r="K674" s="62"/>
      <c r="L674" s="62"/>
    </row>
    <row r="675" customHeight="1" spans="1:12">
      <c r="A675" s="69"/>
      <c r="B675" s="69"/>
      <c r="C675" s="69"/>
      <c r="J675" s="62"/>
      <c r="K675" s="62"/>
      <c r="L675" s="62"/>
    </row>
    <row r="676" customHeight="1" spans="1:12">
      <c r="A676" s="69"/>
      <c r="B676" s="69"/>
      <c r="C676" s="69"/>
      <c r="J676" s="62"/>
      <c r="K676" s="62"/>
      <c r="L676" s="62"/>
    </row>
    <row r="677" customHeight="1" spans="1:12">
      <c r="A677" s="69"/>
      <c r="B677" s="69"/>
      <c r="C677" s="69"/>
      <c r="J677" s="62"/>
      <c r="K677" s="62"/>
      <c r="L677" s="62"/>
    </row>
    <row r="678" customHeight="1" spans="1:12">
      <c r="A678" s="69"/>
      <c r="B678" s="69"/>
      <c r="C678" s="69"/>
      <c r="J678" s="62"/>
      <c r="K678" s="62"/>
      <c r="L678" s="62"/>
    </row>
    <row r="679" customHeight="1" spans="1:12">
      <c r="A679" s="69"/>
      <c r="B679" s="69"/>
      <c r="C679" s="69"/>
      <c r="J679" s="62"/>
      <c r="K679" s="62"/>
      <c r="L679" s="62"/>
    </row>
    <row r="680" customHeight="1" spans="1:12">
      <c r="A680" s="69"/>
      <c r="B680" s="69"/>
      <c r="C680" s="69"/>
      <c r="J680" s="62"/>
      <c r="K680" s="62"/>
      <c r="L680" s="62"/>
    </row>
    <row r="681" customHeight="1" spans="1:12">
      <c r="A681" s="69"/>
      <c r="B681" s="69"/>
      <c r="C681" s="69"/>
      <c r="J681" s="62"/>
      <c r="K681" s="62"/>
      <c r="L681" s="62"/>
    </row>
    <row r="682" customHeight="1" spans="1:12">
      <c r="A682" s="69"/>
      <c r="B682" s="69"/>
      <c r="C682" s="69"/>
      <c r="J682" s="62"/>
      <c r="K682" s="62"/>
      <c r="L682" s="62"/>
    </row>
    <row r="683" customHeight="1" spans="1:12">
      <c r="A683" s="69"/>
      <c r="B683" s="69"/>
      <c r="C683" s="69"/>
      <c r="J683" s="62"/>
      <c r="K683" s="62"/>
      <c r="L683" s="62"/>
    </row>
    <row r="684" customHeight="1" spans="1:12">
      <c r="A684" s="69"/>
      <c r="B684" s="69"/>
      <c r="C684" s="69"/>
      <c r="J684" s="62"/>
      <c r="K684" s="62"/>
      <c r="L684" s="62"/>
    </row>
    <row r="685" customHeight="1" spans="1:12">
      <c r="A685" s="69"/>
      <c r="B685" s="69"/>
      <c r="C685" s="69"/>
      <c r="J685" s="62"/>
      <c r="K685" s="62"/>
      <c r="L685" s="62"/>
    </row>
    <row r="686" customHeight="1" spans="1:12">
      <c r="A686" s="69"/>
      <c r="B686" s="69"/>
      <c r="C686" s="69"/>
      <c r="J686" s="62"/>
      <c r="K686" s="62"/>
      <c r="L686" s="62"/>
    </row>
    <row r="687" customHeight="1" spans="1:12">
      <c r="A687" s="69"/>
      <c r="B687" s="69"/>
      <c r="C687" s="69"/>
      <c r="J687" s="62"/>
      <c r="K687" s="62"/>
      <c r="L687" s="62"/>
    </row>
    <row r="688" customHeight="1" spans="1:12">
      <c r="A688" s="69"/>
      <c r="B688" s="69"/>
      <c r="C688" s="69"/>
      <c r="J688" s="62"/>
      <c r="K688" s="62"/>
      <c r="L688" s="62"/>
    </row>
    <row r="689" customHeight="1" spans="1:12">
      <c r="A689" s="69"/>
      <c r="B689" s="69"/>
      <c r="C689" s="69"/>
      <c r="J689" s="62"/>
      <c r="K689" s="62"/>
      <c r="L689" s="62"/>
    </row>
    <row r="690" customHeight="1" spans="1:12">
      <c r="A690" s="69"/>
      <c r="B690" s="69"/>
      <c r="C690" s="69"/>
      <c r="J690" s="62"/>
      <c r="K690" s="62"/>
      <c r="L690" s="62"/>
    </row>
    <row r="691" customHeight="1" spans="1:12">
      <c r="A691" s="69"/>
      <c r="B691" s="69"/>
      <c r="C691" s="69"/>
      <c r="J691" s="62"/>
      <c r="K691" s="62"/>
      <c r="L691" s="62"/>
    </row>
    <row r="692" customHeight="1" spans="1:12">
      <c r="A692" s="69"/>
      <c r="B692" s="69"/>
      <c r="C692" s="69"/>
      <c r="J692" s="62"/>
      <c r="K692" s="62"/>
      <c r="L692" s="62"/>
    </row>
    <row r="693" customHeight="1" spans="1:12">
      <c r="A693" s="69"/>
      <c r="B693" s="69"/>
      <c r="C693" s="69"/>
      <c r="J693" s="62"/>
      <c r="K693" s="62"/>
      <c r="L693" s="62"/>
    </row>
    <row r="694" customHeight="1" spans="1:12">
      <c r="A694" s="69"/>
      <c r="B694" s="69"/>
      <c r="C694" s="69"/>
      <c r="J694" s="62"/>
      <c r="K694" s="62"/>
      <c r="L694" s="62"/>
    </row>
    <row r="695" customHeight="1" spans="1:12">
      <c r="A695" s="69"/>
      <c r="B695" s="69"/>
      <c r="C695" s="69"/>
      <c r="J695" s="62"/>
      <c r="K695" s="62"/>
      <c r="L695" s="62"/>
    </row>
    <row r="696" customHeight="1" spans="1:12">
      <c r="A696" s="69"/>
      <c r="B696" s="69"/>
      <c r="C696" s="69"/>
      <c r="J696" s="62"/>
      <c r="K696" s="62"/>
      <c r="L696" s="62"/>
    </row>
    <row r="697" customHeight="1" spans="1:12">
      <c r="A697" s="69"/>
      <c r="B697" s="69"/>
      <c r="C697" s="69"/>
      <c r="J697" s="62"/>
      <c r="K697" s="62"/>
      <c r="L697" s="62"/>
    </row>
    <row r="698" customHeight="1" spans="1:12">
      <c r="A698" s="69"/>
      <c r="B698" s="69"/>
      <c r="C698" s="69"/>
      <c r="J698" s="62"/>
      <c r="K698" s="62"/>
      <c r="L698" s="62"/>
    </row>
    <row r="699" customHeight="1" spans="1:12">
      <c r="A699" s="69"/>
      <c r="B699" s="69"/>
      <c r="C699" s="69"/>
      <c r="J699" s="62"/>
      <c r="K699" s="62"/>
      <c r="L699" s="62"/>
    </row>
    <row r="700" customHeight="1" spans="1:12">
      <c r="A700" s="69"/>
      <c r="B700" s="69"/>
      <c r="C700" s="69"/>
      <c r="J700" s="62"/>
      <c r="K700" s="62"/>
      <c r="L700" s="62"/>
    </row>
    <row r="701" customHeight="1" spans="1:12">
      <c r="A701" s="69"/>
      <c r="B701" s="69"/>
      <c r="C701" s="69"/>
      <c r="J701" s="62"/>
      <c r="K701" s="62"/>
      <c r="L701" s="62"/>
    </row>
    <row r="702" customHeight="1" spans="1:12">
      <c r="A702" s="69"/>
      <c r="B702" s="69"/>
      <c r="C702" s="69"/>
      <c r="J702" s="62"/>
      <c r="K702" s="62"/>
      <c r="L702" s="62"/>
    </row>
    <row r="703" customHeight="1" spans="1:12">
      <c r="A703" s="69"/>
      <c r="B703" s="69"/>
      <c r="C703" s="69"/>
      <c r="J703" s="62"/>
      <c r="K703" s="62"/>
      <c r="L703" s="62"/>
    </row>
    <row r="704" customHeight="1" spans="1:12">
      <c r="A704" s="69"/>
      <c r="B704" s="69"/>
      <c r="C704" s="69"/>
      <c r="J704" s="62"/>
      <c r="K704" s="62"/>
      <c r="L704" s="62"/>
    </row>
    <row r="705" customHeight="1" spans="1:12">
      <c r="A705" s="69"/>
      <c r="B705" s="69"/>
      <c r="C705" s="69"/>
      <c r="J705" s="62"/>
      <c r="K705" s="62"/>
      <c r="L705" s="62"/>
    </row>
    <row r="706" customHeight="1" spans="1:12">
      <c r="A706" s="69"/>
      <c r="B706" s="69"/>
      <c r="C706" s="69"/>
      <c r="J706" s="62"/>
      <c r="K706" s="62"/>
      <c r="L706" s="62"/>
    </row>
    <row r="707" customHeight="1" spans="1:12">
      <c r="A707" s="69"/>
      <c r="B707" s="69"/>
      <c r="C707" s="69"/>
      <c r="J707" s="62"/>
      <c r="K707" s="62"/>
      <c r="L707" s="62"/>
    </row>
    <row r="708" customHeight="1" spans="1:12">
      <c r="A708" s="69"/>
      <c r="B708" s="69"/>
      <c r="C708" s="69"/>
      <c r="J708" s="62"/>
      <c r="K708" s="62"/>
      <c r="L708" s="62"/>
    </row>
    <row r="709" customHeight="1" spans="1:12">
      <c r="A709" s="69"/>
      <c r="B709" s="69"/>
      <c r="C709" s="69"/>
      <c r="J709" s="62"/>
      <c r="K709" s="62"/>
      <c r="L709" s="62"/>
    </row>
    <row r="710" customHeight="1" spans="1:12">
      <c r="A710" s="69"/>
      <c r="B710" s="69"/>
      <c r="C710" s="69"/>
      <c r="J710" s="62"/>
      <c r="K710" s="62"/>
      <c r="L710" s="62"/>
    </row>
    <row r="711" customHeight="1" spans="1:12">
      <c r="A711" s="69"/>
      <c r="B711" s="69"/>
      <c r="C711" s="69"/>
      <c r="J711" s="62"/>
      <c r="K711" s="62"/>
      <c r="L711" s="62"/>
    </row>
    <row r="712" customHeight="1" spans="1:12">
      <c r="A712" s="69"/>
      <c r="B712" s="69"/>
      <c r="C712" s="69"/>
      <c r="J712" s="62"/>
      <c r="K712" s="62"/>
      <c r="L712" s="62"/>
    </row>
    <row r="713" customHeight="1" spans="1:12">
      <c r="A713" s="69"/>
      <c r="B713" s="69"/>
      <c r="C713" s="69"/>
      <c r="J713" s="62"/>
      <c r="K713" s="62"/>
      <c r="L713" s="62"/>
    </row>
    <row r="714" customHeight="1" spans="1:12">
      <c r="A714" s="69"/>
      <c r="B714" s="69"/>
      <c r="C714" s="69"/>
      <c r="J714" s="62"/>
      <c r="K714" s="62"/>
      <c r="L714" s="62"/>
    </row>
    <row r="715" customHeight="1" spans="1:12">
      <c r="A715" s="69"/>
      <c r="B715" s="69"/>
      <c r="C715" s="69"/>
      <c r="J715" s="62"/>
      <c r="K715" s="62"/>
      <c r="L715" s="62"/>
    </row>
    <row r="716" customHeight="1" spans="1:12">
      <c r="A716" s="69"/>
      <c r="B716" s="69"/>
      <c r="C716" s="69"/>
      <c r="J716" s="62"/>
      <c r="K716" s="62"/>
      <c r="L716" s="62"/>
    </row>
    <row r="717" customHeight="1" spans="1:12">
      <c r="A717" s="69"/>
      <c r="B717" s="69"/>
      <c r="C717" s="69"/>
      <c r="J717" s="62"/>
      <c r="K717" s="62"/>
      <c r="L717" s="62"/>
    </row>
    <row r="718" customHeight="1" spans="1:12">
      <c r="A718" s="69"/>
      <c r="B718" s="69"/>
      <c r="C718" s="69"/>
      <c r="J718" s="62"/>
      <c r="K718" s="62"/>
      <c r="L718" s="62"/>
    </row>
    <row r="719" customHeight="1" spans="1:12">
      <c r="A719" s="69"/>
      <c r="B719" s="69"/>
      <c r="C719" s="69"/>
      <c r="J719" s="62"/>
      <c r="K719" s="62"/>
      <c r="L719" s="62"/>
    </row>
    <row r="720" customHeight="1" spans="1:12">
      <c r="A720" s="69"/>
      <c r="B720" s="69"/>
      <c r="C720" s="69"/>
      <c r="J720" s="62"/>
      <c r="K720" s="62"/>
      <c r="L720" s="62"/>
    </row>
    <row r="721" customHeight="1" spans="1:12">
      <c r="A721" s="69"/>
      <c r="B721" s="69"/>
      <c r="C721" s="69"/>
      <c r="J721" s="62"/>
      <c r="K721" s="62"/>
      <c r="L721" s="62"/>
    </row>
    <row r="722" customHeight="1" spans="1:12">
      <c r="A722" s="69"/>
      <c r="B722" s="69"/>
      <c r="C722" s="69"/>
      <c r="J722" s="62"/>
      <c r="K722" s="62"/>
      <c r="L722" s="62"/>
    </row>
    <row r="723" customHeight="1" spans="1:12">
      <c r="A723" s="69"/>
      <c r="B723" s="69"/>
      <c r="C723" s="69"/>
      <c r="J723" s="62"/>
      <c r="K723" s="62"/>
      <c r="L723" s="62"/>
    </row>
    <row r="724" customHeight="1" spans="1:12">
      <c r="A724" s="69"/>
      <c r="B724" s="69"/>
      <c r="C724" s="69"/>
      <c r="J724" s="62"/>
      <c r="K724" s="62"/>
      <c r="L724" s="62"/>
    </row>
    <row r="725" customHeight="1" spans="1:12">
      <c r="A725" s="69"/>
      <c r="B725" s="69"/>
      <c r="C725" s="69"/>
      <c r="J725" s="62"/>
      <c r="K725" s="62"/>
      <c r="L725" s="62"/>
    </row>
    <row r="726" customHeight="1" spans="1:12">
      <c r="A726" s="69"/>
      <c r="B726" s="69"/>
      <c r="C726" s="69"/>
      <c r="J726" s="62"/>
      <c r="K726" s="62"/>
      <c r="L726" s="62"/>
    </row>
    <row r="727" customHeight="1" spans="1:12">
      <c r="A727" s="69"/>
      <c r="B727" s="69"/>
      <c r="C727" s="69"/>
      <c r="J727" s="62"/>
      <c r="K727" s="62"/>
      <c r="L727" s="62"/>
    </row>
    <row r="728" customHeight="1" spans="1:12">
      <c r="A728" s="69"/>
      <c r="B728" s="69"/>
      <c r="C728" s="69"/>
      <c r="J728" s="62"/>
      <c r="K728" s="62"/>
      <c r="L728" s="62"/>
    </row>
    <row r="729" customHeight="1" spans="1:12">
      <c r="A729" s="69"/>
      <c r="B729" s="69"/>
      <c r="C729" s="69"/>
      <c r="J729" s="62"/>
      <c r="K729" s="62"/>
      <c r="L729" s="62"/>
    </row>
    <row r="730" customHeight="1" spans="1:12">
      <c r="A730" s="69"/>
      <c r="B730" s="69"/>
      <c r="C730" s="69"/>
      <c r="J730" s="62"/>
      <c r="K730" s="62"/>
      <c r="L730" s="62"/>
    </row>
    <row r="731" customHeight="1" spans="1:12">
      <c r="A731" s="69"/>
      <c r="B731" s="69"/>
      <c r="C731" s="69"/>
      <c r="J731" s="62"/>
      <c r="K731" s="62"/>
      <c r="L731" s="62"/>
    </row>
    <row r="732" customHeight="1" spans="1:12">
      <c r="A732" s="69"/>
      <c r="B732" s="69"/>
      <c r="C732" s="69"/>
      <c r="J732" s="62"/>
      <c r="K732" s="62"/>
      <c r="L732" s="62"/>
    </row>
    <row r="733" customHeight="1" spans="1:12">
      <c r="A733" s="69"/>
      <c r="B733" s="69"/>
      <c r="C733" s="69"/>
      <c r="J733" s="62"/>
      <c r="K733" s="62"/>
      <c r="L733" s="62"/>
    </row>
    <row r="734" customHeight="1" spans="1:12">
      <c r="A734" s="69"/>
      <c r="B734" s="69"/>
      <c r="C734" s="69"/>
      <c r="J734" s="62"/>
      <c r="K734" s="62"/>
      <c r="L734" s="62"/>
    </row>
    <row r="735" customHeight="1" spans="1:12">
      <c r="A735" s="69"/>
      <c r="B735" s="69"/>
      <c r="C735" s="69"/>
      <c r="J735" s="62"/>
      <c r="K735" s="62"/>
      <c r="L735" s="62"/>
    </row>
    <row r="736" customHeight="1" spans="1:12">
      <c r="A736" s="69"/>
      <c r="B736" s="69"/>
      <c r="C736" s="69"/>
      <c r="J736" s="62"/>
      <c r="K736" s="62"/>
      <c r="L736" s="62"/>
    </row>
    <row r="737" customHeight="1" spans="1:12">
      <c r="A737" s="69"/>
      <c r="B737" s="69"/>
      <c r="C737" s="69"/>
      <c r="J737" s="62"/>
      <c r="K737" s="62"/>
      <c r="L737" s="62"/>
    </row>
    <row r="738" customHeight="1" spans="1:12">
      <c r="A738" s="69"/>
      <c r="B738" s="69"/>
      <c r="C738" s="69"/>
      <c r="J738" s="62"/>
      <c r="K738" s="62"/>
      <c r="L738" s="62"/>
    </row>
    <row r="739" customHeight="1" spans="1:12">
      <c r="A739" s="69"/>
      <c r="B739" s="69"/>
      <c r="C739" s="69"/>
      <c r="J739" s="62"/>
      <c r="K739" s="62"/>
      <c r="L739" s="62"/>
    </row>
    <row r="740" customHeight="1" spans="1:12">
      <c r="A740" s="69"/>
      <c r="B740" s="69"/>
      <c r="C740" s="69"/>
      <c r="J740" s="62"/>
      <c r="K740" s="62"/>
      <c r="L740" s="62"/>
    </row>
    <row r="741" customHeight="1" spans="1:12">
      <c r="A741" s="69"/>
      <c r="B741" s="69"/>
      <c r="C741" s="69"/>
      <c r="J741" s="62"/>
      <c r="K741" s="62"/>
      <c r="L741" s="62"/>
    </row>
    <row r="742" customHeight="1" spans="1:12">
      <c r="A742" s="69"/>
      <c r="B742" s="69"/>
      <c r="C742" s="69"/>
      <c r="J742" s="62"/>
      <c r="K742" s="62"/>
      <c r="L742" s="62"/>
    </row>
    <row r="743" customHeight="1" spans="1:12">
      <c r="A743" s="69"/>
      <c r="B743" s="69"/>
      <c r="C743" s="69"/>
      <c r="J743" s="62"/>
      <c r="K743" s="62"/>
      <c r="L743" s="62"/>
    </row>
    <row r="744" customHeight="1" spans="1:12">
      <c r="A744" s="69"/>
      <c r="B744" s="69"/>
      <c r="C744" s="69"/>
      <c r="J744" s="62"/>
      <c r="K744" s="62"/>
      <c r="L744" s="62"/>
    </row>
    <row r="745" customHeight="1" spans="1:12">
      <c r="A745" s="69"/>
      <c r="B745" s="69"/>
      <c r="C745" s="69"/>
      <c r="J745" s="62"/>
      <c r="K745" s="62"/>
      <c r="L745" s="62"/>
    </row>
    <row r="746" customHeight="1" spans="1:12">
      <c r="A746" s="69"/>
      <c r="B746" s="69"/>
      <c r="C746" s="69"/>
      <c r="J746" s="62"/>
      <c r="K746" s="62"/>
      <c r="L746" s="62"/>
    </row>
    <row r="747" customHeight="1" spans="1:12">
      <c r="A747" s="69"/>
      <c r="B747" s="69"/>
      <c r="C747" s="69"/>
      <c r="J747" s="62"/>
      <c r="K747" s="62"/>
      <c r="L747" s="62"/>
    </row>
    <row r="748" customHeight="1" spans="1:12">
      <c r="A748" s="69"/>
      <c r="B748" s="69"/>
      <c r="C748" s="69"/>
      <c r="J748" s="62"/>
      <c r="K748" s="62"/>
      <c r="L748" s="62"/>
    </row>
    <row r="749" customHeight="1" spans="10:12">
      <c r="J749" s="62"/>
      <c r="K749" s="62"/>
      <c r="L749" s="62"/>
    </row>
    <row r="750" customHeight="1" spans="10:12">
      <c r="J750" s="62"/>
      <c r="K750" s="62"/>
      <c r="L750" s="62"/>
    </row>
    <row r="751" customHeight="1" spans="10:12">
      <c r="J751" s="62"/>
      <c r="K751" s="62"/>
      <c r="L751" s="62"/>
    </row>
    <row r="752" customHeight="1" spans="10:12">
      <c r="J752" s="62"/>
      <c r="K752" s="62"/>
      <c r="L752" s="62">
        <f>SUM(L3:L721)</f>
        <v>50335</v>
      </c>
    </row>
    <row r="753" customHeight="1" spans="10:12">
      <c r="J753" s="62"/>
      <c r="K753" s="62"/>
      <c r="L753" s="62"/>
    </row>
    <row r="754" customHeight="1" spans="10:12">
      <c r="J754" s="62"/>
      <c r="K754" s="62"/>
      <c r="L754" s="62"/>
    </row>
    <row r="755" customHeight="1" spans="10:12">
      <c r="J755" s="62"/>
      <c r="K755" s="62"/>
      <c r="L755" s="62"/>
    </row>
    <row r="756" customHeight="1" spans="10:12">
      <c r="J756" s="62"/>
      <c r="K756" s="62"/>
      <c r="L756" s="62"/>
    </row>
    <row r="757" customHeight="1" spans="10:12">
      <c r="J757" s="62"/>
      <c r="K757" s="62"/>
      <c r="L757" s="62"/>
    </row>
    <row r="758" customHeight="1" spans="10:12">
      <c r="J758" s="62"/>
      <c r="K758" s="62"/>
      <c r="L758" s="62"/>
    </row>
    <row r="759" customHeight="1" spans="10:12">
      <c r="J759" s="62"/>
      <c r="K759" s="62"/>
      <c r="L759" s="62"/>
    </row>
    <row r="760" customHeight="1" spans="10:12">
      <c r="J760" s="62"/>
      <c r="K760" s="62"/>
      <c r="L760" s="62"/>
    </row>
    <row r="761" customHeight="1" spans="10:12">
      <c r="J761" s="62"/>
      <c r="K761" s="62"/>
      <c r="L761" s="62"/>
    </row>
    <row r="762" customHeight="1" spans="10:12">
      <c r="J762" s="62"/>
      <c r="K762" s="62"/>
      <c r="L762" s="62"/>
    </row>
    <row r="763" customHeight="1" spans="10:12">
      <c r="J763" s="62"/>
      <c r="K763" s="62"/>
      <c r="L763" s="62"/>
    </row>
    <row r="764" customHeight="1" spans="10:12">
      <c r="J764" s="62"/>
      <c r="K764" s="62"/>
      <c r="L764" s="62"/>
    </row>
    <row r="765" customHeight="1" spans="10:12">
      <c r="J765" s="62"/>
      <c r="K765" s="62"/>
      <c r="L765" s="62"/>
    </row>
    <row r="766" customHeight="1" spans="10:12">
      <c r="J766" s="62"/>
      <c r="K766" s="62"/>
      <c r="L766" s="62"/>
    </row>
    <row r="767" customHeight="1" spans="10:12">
      <c r="J767" s="62"/>
      <c r="K767" s="62"/>
      <c r="L767" s="62"/>
    </row>
    <row r="768" customHeight="1" spans="10:12">
      <c r="J768" s="62"/>
      <c r="K768" s="62"/>
      <c r="L768" s="62"/>
    </row>
    <row r="769" customHeight="1" spans="10:12">
      <c r="J769" s="62"/>
      <c r="K769" s="62"/>
      <c r="L769" s="62"/>
    </row>
    <row r="770" customHeight="1" spans="10:12">
      <c r="J770" s="62"/>
      <c r="K770" s="62"/>
      <c r="L770" s="62"/>
    </row>
    <row r="771" customHeight="1" spans="10:12">
      <c r="J771" s="62"/>
      <c r="K771" s="62"/>
      <c r="L771" s="62"/>
    </row>
    <row r="772" customHeight="1" spans="10:12">
      <c r="J772" s="62"/>
      <c r="K772" s="62"/>
      <c r="L772" s="62"/>
    </row>
    <row r="773" customHeight="1" spans="10:12">
      <c r="J773" s="62"/>
      <c r="K773" s="62"/>
      <c r="L773" s="62"/>
    </row>
    <row r="774" customHeight="1" spans="10:12">
      <c r="J774" s="62"/>
      <c r="K774" s="62"/>
      <c r="L774" s="62"/>
    </row>
    <row r="775" customHeight="1" spans="10:12">
      <c r="J775" s="62"/>
      <c r="K775" s="62"/>
      <c r="L775" s="62"/>
    </row>
    <row r="776" customHeight="1" spans="10:12">
      <c r="J776" s="62"/>
      <c r="K776" s="62"/>
      <c r="L776" s="62"/>
    </row>
    <row r="777" customHeight="1" spans="10:12">
      <c r="J777" s="62"/>
      <c r="K777" s="62"/>
      <c r="L777" s="62"/>
    </row>
    <row r="778" customHeight="1" spans="10:12">
      <c r="J778" s="62"/>
      <c r="K778" s="62"/>
      <c r="L778" s="62"/>
    </row>
    <row r="779" customHeight="1" spans="10:12">
      <c r="J779" s="62"/>
      <c r="K779" s="62"/>
      <c r="L779" s="62"/>
    </row>
    <row r="780" customHeight="1" spans="10:12">
      <c r="J780" s="62"/>
      <c r="K780" s="62"/>
      <c r="L780" s="62"/>
    </row>
    <row r="781" customHeight="1" spans="10:12">
      <c r="J781" s="62"/>
      <c r="K781" s="62"/>
      <c r="L781" s="62"/>
    </row>
    <row r="782" customHeight="1" spans="10:12">
      <c r="J782" s="62"/>
      <c r="K782" s="62"/>
      <c r="L782" s="62"/>
    </row>
    <row r="783" customHeight="1" spans="10:12">
      <c r="J783" s="62"/>
      <c r="K783" s="62"/>
      <c r="L783" s="62"/>
    </row>
    <row r="784" customHeight="1" spans="10:12">
      <c r="J784" s="62"/>
      <c r="K784" s="62"/>
      <c r="L784" s="62"/>
    </row>
    <row r="785" customHeight="1" spans="10:12">
      <c r="J785" s="62"/>
      <c r="K785" s="62"/>
      <c r="L785" s="62"/>
    </row>
    <row r="786" customHeight="1" spans="10:12">
      <c r="J786" s="62"/>
      <c r="K786" s="62"/>
      <c r="L786" s="62"/>
    </row>
    <row r="787" customHeight="1" spans="10:12">
      <c r="J787" s="62"/>
      <c r="K787" s="62"/>
      <c r="L787" s="62"/>
    </row>
    <row r="788" customHeight="1" spans="10:12">
      <c r="J788" s="62"/>
      <c r="K788" s="62"/>
      <c r="L788" s="62"/>
    </row>
    <row r="789" customHeight="1" spans="10:12">
      <c r="J789" s="62"/>
      <c r="K789" s="62"/>
      <c r="L789" s="62"/>
    </row>
    <row r="790" customHeight="1" spans="10:12">
      <c r="J790" s="62"/>
      <c r="K790" s="62"/>
      <c r="L790" s="62"/>
    </row>
    <row r="791" customHeight="1" spans="10:12">
      <c r="J791" s="62"/>
      <c r="K791" s="62"/>
      <c r="L791" s="62"/>
    </row>
    <row r="792" customHeight="1" spans="10:12">
      <c r="J792" s="62"/>
      <c r="K792" s="62"/>
      <c r="L792" s="62"/>
    </row>
    <row r="793" customHeight="1" spans="10:12">
      <c r="J793" s="62"/>
      <c r="K793" s="62"/>
      <c r="L793" s="62"/>
    </row>
    <row r="794" customHeight="1" spans="10:12">
      <c r="J794" s="62"/>
      <c r="K794" s="62"/>
      <c r="L794" s="62"/>
    </row>
    <row r="795" customHeight="1" spans="10:12">
      <c r="J795" s="62"/>
      <c r="K795" s="62"/>
      <c r="L795" s="62"/>
    </row>
    <row r="796" customHeight="1" spans="10:12">
      <c r="J796" s="62"/>
      <c r="K796" s="62"/>
      <c r="L796" s="62"/>
    </row>
    <row r="797" customHeight="1" spans="10:12">
      <c r="J797" s="62"/>
      <c r="K797" s="62"/>
      <c r="L797" s="62"/>
    </row>
    <row r="798" customHeight="1" spans="10:12">
      <c r="J798" s="62"/>
      <c r="K798" s="62"/>
      <c r="L798" s="62"/>
    </row>
    <row r="799" customHeight="1" spans="10:12">
      <c r="J799" s="62"/>
      <c r="K799" s="62"/>
      <c r="L799" s="62"/>
    </row>
    <row r="800" customHeight="1" spans="10:12">
      <c r="J800" s="62"/>
      <c r="K800" s="62"/>
      <c r="L800" s="62"/>
    </row>
    <row r="801" customHeight="1" spans="10:12">
      <c r="J801" s="62"/>
      <c r="K801" s="62"/>
      <c r="L801" s="62"/>
    </row>
    <row r="802" customHeight="1" spans="10:12">
      <c r="J802" s="62"/>
      <c r="K802" s="62"/>
      <c r="L802" s="62"/>
    </row>
    <row r="803" customHeight="1" spans="10:12">
      <c r="J803" s="62"/>
      <c r="K803" s="62"/>
      <c r="L803" s="62"/>
    </row>
    <row r="804" customHeight="1" spans="10:12">
      <c r="J804" s="62"/>
      <c r="K804" s="62"/>
      <c r="L804" s="62"/>
    </row>
    <row r="805" customHeight="1" spans="10:12">
      <c r="J805" s="62"/>
      <c r="K805" s="62"/>
      <c r="L805" s="62"/>
    </row>
    <row r="806" customHeight="1" spans="10:12">
      <c r="J806" s="62"/>
      <c r="K806" s="62"/>
      <c r="L806" s="62"/>
    </row>
    <row r="807" customHeight="1" spans="10:12">
      <c r="J807" s="62"/>
      <c r="K807" s="62"/>
      <c r="L807" s="62"/>
    </row>
    <row r="808" customHeight="1" spans="10:12">
      <c r="J808" s="62"/>
      <c r="K808" s="62"/>
      <c r="L808" s="62"/>
    </row>
    <row r="809" customHeight="1" spans="10:12">
      <c r="J809" s="62"/>
      <c r="K809" s="62"/>
      <c r="L809" s="62"/>
    </row>
    <row r="810" customHeight="1" spans="10:12">
      <c r="J810" s="62"/>
      <c r="K810" s="62"/>
      <c r="L810" s="62"/>
    </row>
    <row r="811" customHeight="1" spans="10:12">
      <c r="J811" s="62"/>
      <c r="K811" s="62"/>
      <c r="L811" s="62"/>
    </row>
    <row r="812" customHeight="1" spans="10:12">
      <c r="J812" s="62"/>
      <c r="K812" s="62"/>
      <c r="L812" s="62"/>
    </row>
    <row r="813" customHeight="1" spans="10:12">
      <c r="J813" s="62"/>
      <c r="K813" s="62"/>
      <c r="L813" s="62"/>
    </row>
    <row r="814" customHeight="1" spans="10:12">
      <c r="J814" s="62"/>
      <c r="K814" s="62"/>
      <c r="L814" s="62"/>
    </row>
    <row r="815" customHeight="1" spans="10:12">
      <c r="J815" s="62"/>
      <c r="K815" s="62"/>
      <c r="L815" s="62"/>
    </row>
    <row r="816" customHeight="1" spans="10:12">
      <c r="J816" s="62"/>
      <c r="K816" s="62"/>
      <c r="L816" s="62"/>
    </row>
    <row r="817" customHeight="1" spans="10:12">
      <c r="J817" s="62"/>
      <c r="K817" s="62"/>
      <c r="L817" s="62"/>
    </row>
    <row r="818" customHeight="1" spans="10:12">
      <c r="J818" s="62"/>
      <c r="K818" s="62"/>
      <c r="L818" s="62"/>
    </row>
    <row r="819" customHeight="1" spans="10:12">
      <c r="J819" s="62"/>
      <c r="K819" s="62"/>
      <c r="L819" s="62"/>
    </row>
    <row r="820" customHeight="1" spans="10:12">
      <c r="J820" s="62"/>
      <c r="K820" s="62"/>
      <c r="L820" s="62"/>
    </row>
    <row r="821" customHeight="1" spans="10:12">
      <c r="J821" s="62"/>
      <c r="K821" s="62"/>
      <c r="L821" s="62"/>
    </row>
    <row r="822" customHeight="1" spans="10:12">
      <c r="J822" s="62"/>
      <c r="K822" s="62"/>
      <c r="L822" s="62"/>
    </row>
    <row r="823" customHeight="1" spans="10:12">
      <c r="J823" s="62"/>
      <c r="K823" s="62"/>
      <c r="L823" s="62"/>
    </row>
    <row r="824" customHeight="1" spans="10:12">
      <c r="J824" s="62"/>
      <c r="K824" s="62"/>
      <c r="L824" s="62"/>
    </row>
    <row r="825" customHeight="1" spans="10:12">
      <c r="J825" s="62"/>
      <c r="K825" s="62"/>
      <c r="L825" s="62"/>
    </row>
    <row r="826" customHeight="1" spans="10:12">
      <c r="J826" s="62"/>
      <c r="K826" s="62"/>
      <c r="L826" s="62"/>
    </row>
    <row r="827" customHeight="1" spans="10:12">
      <c r="J827" s="62"/>
      <c r="K827" s="62"/>
      <c r="L827" s="62"/>
    </row>
    <row r="828" customHeight="1" spans="10:12">
      <c r="J828" s="62"/>
      <c r="K828" s="62"/>
      <c r="L828" s="62"/>
    </row>
    <row r="829" customHeight="1" spans="10:12">
      <c r="J829" s="62"/>
      <c r="K829" s="62"/>
      <c r="L829" s="62"/>
    </row>
    <row r="830" customHeight="1" spans="10:12">
      <c r="J830" s="62"/>
      <c r="K830" s="62"/>
      <c r="L830" s="62"/>
    </row>
    <row r="831" customHeight="1" spans="10:12">
      <c r="J831" s="62"/>
      <c r="K831" s="62"/>
      <c r="L831" s="62"/>
    </row>
    <row r="832" customHeight="1" spans="10:12">
      <c r="J832" s="62"/>
      <c r="K832" s="62"/>
      <c r="L832" s="62"/>
    </row>
    <row r="833" customHeight="1" spans="10:12">
      <c r="J833" s="62"/>
      <c r="K833" s="62"/>
      <c r="L833" s="62"/>
    </row>
    <row r="834" customHeight="1" spans="10:12">
      <c r="J834" s="62"/>
      <c r="K834" s="62"/>
      <c r="L834" s="62"/>
    </row>
    <row r="835" customHeight="1" spans="10:12">
      <c r="J835" s="62"/>
      <c r="K835" s="62"/>
      <c r="L835" s="62"/>
    </row>
    <row r="836" customHeight="1" spans="10:12">
      <c r="J836" s="62"/>
      <c r="K836" s="62"/>
      <c r="L836" s="62"/>
    </row>
    <row r="837" customHeight="1" spans="10:12">
      <c r="J837" s="62"/>
      <c r="K837" s="62"/>
      <c r="L837" s="62"/>
    </row>
    <row r="838" customHeight="1" spans="10:12">
      <c r="J838" s="62"/>
      <c r="K838" s="62"/>
      <c r="L838" s="62"/>
    </row>
    <row r="839" customHeight="1" spans="10:12">
      <c r="J839" s="62"/>
      <c r="K839" s="62"/>
      <c r="L839" s="62"/>
    </row>
    <row r="840" customHeight="1" spans="10:12">
      <c r="J840" s="62"/>
      <c r="K840" s="62"/>
      <c r="L840" s="62"/>
    </row>
    <row r="841" customHeight="1" spans="10:12">
      <c r="J841" s="62"/>
      <c r="K841" s="62"/>
      <c r="L841" s="62"/>
    </row>
    <row r="842" customHeight="1" spans="10:12">
      <c r="J842" s="62"/>
      <c r="K842" s="62"/>
      <c r="L842" s="62"/>
    </row>
    <row r="843" customHeight="1" spans="10:12">
      <c r="J843" s="62"/>
      <c r="K843" s="62"/>
      <c r="L843" s="62"/>
    </row>
    <row r="844" customHeight="1" spans="10:12">
      <c r="J844" s="62"/>
      <c r="K844" s="62"/>
      <c r="L844" s="62"/>
    </row>
    <row r="845" customHeight="1" spans="10:12">
      <c r="J845" s="62"/>
      <c r="K845" s="62"/>
      <c r="L845" s="62"/>
    </row>
    <row r="846" customHeight="1" spans="10:12">
      <c r="J846" s="62"/>
      <c r="K846" s="62"/>
      <c r="L846" s="62"/>
    </row>
    <row r="847" customHeight="1" spans="10:12">
      <c r="J847" s="62"/>
      <c r="K847" s="62"/>
      <c r="L847" s="62"/>
    </row>
    <row r="848" customHeight="1" spans="10:12">
      <c r="J848" s="62"/>
      <c r="K848" s="62"/>
      <c r="L848" s="62"/>
    </row>
    <row r="849" customHeight="1" spans="10:12">
      <c r="J849" s="62"/>
      <c r="K849" s="62"/>
      <c r="L849" s="62"/>
    </row>
    <row r="850" customHeight="1" spans="10:12">
      <c r="J850" s="62"/>
      <c r="K850" s="62"/>
      <c r="L850" s="62"/>
    </row>
    <row r="851" customHeight="1" spans="10:12">
      <c r="J851" s="62"/>
      <c r="K851" s="62"/>
      <c r="L851" s="62"/>
    </row>
    <row r="852" customHeight="1" spans="10:12">
      <c r="J852" s="62"/>
      <c r="K852" s="62"/>
      <c r="L852" s="62"/>
    </row>
    <row r="853" customHeight="1" spans="10:12">
      <c r="J853" s="62"/>
      <c r="K853" s="62"/>
      <c r="L853" s="62"/>
    </row>
    <row r="854" customHeight="1" spans="10:12">
      <c r="J854" s="62"/>
      <c r="K854" s="62"/>
      <c r="L854" s="62"/>
    </row>
    <row r="855" customHeight="1" spans="10:12">
      <c r="J855" s="62"/>
      <c r="K855" s="62"/>
      <c r="L855" s="62"/>
    </row>
    <row r="856" customHeight="1" spans="10:12">
      <c r="J856" s="62"/>
      <c r="K856" s="62"/>
      <c r="L856" s="62"/>
    </row>
    <row r="857" customHeight="1" spans="10:12">
      <c r="J857" s="62"/>
      <c r="K857" s="62"/>
      <c r="L857" s="62"/>
    </row>
    <row r="858" customHeight="1" spans="10:12">
      <c r="J858" s="62"/>
      <c r="K858" s="62"/>
      <c r="L858" s="62"/>
    </row>
    <row r="859" customHeight="1" spans="10:12">
      <c r="J859" s="62"/>
      <c r="K859" s="62"/>
      <c r="L859" s="62"/>
    </row>
    <row r="860" customHeight="1" spans="10:12">
      <c r="J860" s="62"/>
      <c r="K860" s="62"/>
      <c r="L860" s="62"/>
    </row>
    <row r="861" customHeight="1" spans="10:12">
      <c r="J861" s="62"/>
      <c r="K861" s="62"/>
      <c r="L861" s="62"/>
    </row>
    <row r="862" customHeight="1" spans="10:12">
      <c r="J862" s="62"/>
      <c r="K862" s="62"/>
      <c r="L862" s="62"/>
    </row>
    <row r="863" customHeight="1" spans="10:12">
      <c r="J863" s="62"/>
      <c r="K863" s="62"/>
      <c r="L863" s="62"/>
    </row>
    <row r="864" customHeight="1" spans="10:12">
      <c r="J864" s="62"/>
      <c r="K864" s="62"/>
      <c r="L864" s="62"/>
    </row>
    <row r="865" customHeight="1" spans="10:12">
      <c r="J865" s="62"/>
      <c r="K865" s="62"/>
      <c r="L865" s="62"/>
    </row>
    <row r="866" customHeight="1" spans="10:12">
      <c r="J866" s="62"/>
      <c r="K866" s="62"/>
      <c r="L866" s="62"/>
    </row>
    <row r="867" customHeight="1" spans="10:12">
      <c r="J867" s="62"/>
      <c r="K867" s="62"/>
      <c r="L867" s="62"/>
    </row>
    <row r="868" customHeight="1" spans="10:12">
      <c r="J868" s="62"/>
      <c r="K868" s="62"/>
      <c r="L868" s="62"/>
    </row>
    <row r="869" customHeight="1" spans="10:12">
      <c r="J869" s="62"/>
      <c r="K869" s="62"/>
      <c r="L869" s="62"/>
    </row>
    <row r="870" customHeight="1" spans="10:12">
      <c r="J870" s="62"/>
      <c r="K870" s="62"/>
      <c r="L870" s="62"/>
    </row>
    <row r="871" customHeight="1" spans="10:12">
      <c r="J871" s="62"/>
      <c r="K871" s="62"/>
      <c r="L871" s="62"/>
    </row>
    <row r="872" customHeight="1" spans="10:12">
      <c r="J872" s="62"/>
      <c r="K872" s="62"/>
      <c r="L872" s="62"/>
    </row>
    <row r="873" customHeight="1" spans="10:12">
      <c r="J873" s="62"/>
      <c r="K873" s="62"/>
      <c r="L873" s="62"/>
    </row>
    <row r="874" customHeight="1" spans="10:12">
      <c r="J874" s="62"/>
      <c r="K874" s="62"/>
      <c r="L874" s="62"/>
    </row>
    <row r="875" customHeight="1" spans="10:12">
      <c r="J875" s="62"/>
      <c r="K875" s="62"/>
      <c r="L875" s="62"/>
    </row>
    <row r="876" customHeight="1" spans="10:12">
      <c r="J876" s="62"/>
      <c r="K876" s="62"/>
      <c r="L876" s="62"/>
    </row>
    <row r="877" customHeight="1" spans="10:12">
      <c r="J877" s="62"/>
      <c r="K877" s="62"/>
      <c r="L877" s="62"/>
    </row>
    <row r="878" customHeight="1" spans="10:12">
      <c r="J878" s="62"/>
      <c r="K878" s="62"/>
      <c r="L878" s="62"/>
    </row>
    <row r="879" customHeight="1" spans="10:12">
      <c r="J879" s="62"/>
      <c r="K879" s="62"/>
      <c r="L879" s="62"/>
    </row>
    <row r="880" customHeight="1" spans="10:12">
      <c r="J880" s="62"/>
      <c r="K880" s="62"/>
      <c r="L880" s="62"/>
    </row>
    <row r="881" customHeight="1" spans="10:12">
      <c r="J881" s="62"/>
      <c r="K881" s="62"/>
      <c r="L881" s="62"/>
    </row>
    <row r="882" customHeight="1" spans="10:12">
      <c r="J882" s="62"/>
      <c r="K882" s="62"/>
      <c r="L882" s="62"/>
    </row>
    <row r="883" customHeight="1" spans="10:12">
      <c r="J883" s="62"/>
      <c r="K883" s="62"/>
      <c r="L883" s="62"/>
    </row>
    <row r="884" customHeight="1" spans="10:12">
      <c r="J884" s="62"/>
      <c r="K884" s="62"/>
      <c r="L884" s="62"/>
    </row>
    <row r="885" customHeight="1" spans="10:12">
      <c r="J885" s="62"/>
      <c r="K885" s="62"/>
      <c r="L885" s="62"/>
    </row>
    <row r="886" customHeight="1" spans="10:12">
      <c r="J886" s="62"/>
      <c r="K886" s="62"/>
      <c r="L886" s="62"/>
    </row>
    <row r="887" customHeight="1" spans="10:12">
      <c r="J887" s="62"/>
      <c r="K887" s="62"/>
      <c r="L887" s="62"/>
    </row>
    <row r="888" customHeight="1" spans="10:12">
      <c r="J888" s="62"/>
      <c r="K888" s="62"/>
      <c r="L888" s="62"/>
    </row>
    <row r="889" customHeight="1" spans="10:12">
      <c r="J889" s="62"/>
      <c r="K889" s="62"/>
      <c r="L889" s="62"/>
    </row>
    <row r="890" customHeight="1" spans="10:12">
      <c r="J890" s="62"/>
      <c r="K890" s="62"/>
      <c r="L890" s="62"/>
    </row>
    <row r="891" customHeight="1" spans="10:12">
      <c r="J891" s="62"/>
      <c r="K891" s="62"/>
      <c r="L891" s="62"/>
    </row>
    <row r="892" customHeight="1" spans="10:12">
      <c r="J892" s="62"/>
      <c r="K892" s="62"/>
      <c r="L892" s="62"/>
    </row>
    <row r="893" customHeight="1" spans="10:12">
      <c r="J893" s="62"/>
      <c r="K893" s="62"/>
      <c r="L893" s="62"/>
    </row>
    <row r="894" customHeight="1" spans="10:12">
      <c r="J894" s="62"/>
      <c r="K894" s="62"/>
      <c r="L894" s="62"/>
    </row>
    <row r="895" customHeight="1" spans="10:12">
      <c r="J895" s="62"/>
      <c r="K895" s="62"/>
      <c r="L895" s="62"/>
    </row>
    <row r="896" customHeight="1" spans="10:12">
      <c r="J896" s="62"/>
      <c r="K896" s="62"/>
      <c r="L896" s="62"/>
    </row>
    <row r="897" customHeight="1" spans="10:12">
      <c r="J897" s="62"/>
      <c r="K897" s="62"/>
      <c r="L897" s="62"/>
    </row>
    <row r="898" customHeight="1" spans="10:12">
      <c r="J898" s="62"/>
      <c r="K898" s="62"/>
      <c r="L898" s="62"/>
    </row>
    <row r="899" customHeight="1" spans="10:12">
      <c r="J899" s="62"/>
      <c r="K899" s="62"/>
      <c r="L899" s="62"/>
    </row>
    <row r="900" customHeight="1" spans="10:12">
      <c r="J900" s="62"/>
      <c r="K900" s="62"/>
      <c r="L900" s="62"/>
    </row>
    <row r="901" customHeight="1" spans="10:12">
      <c r="J901" s="62"/>
      <c r="K901" s="62"/>
      <c r="L901" s="62"/>
    </row>
    <row r="902" customHeight="1" spans="10:12">
      <c r="J902" s="62"/>
      <c r="K902" s="62"/>
      <c r="L902" s="62"/>
    </row>
    <row r="903" customHeight="1" spans="10:12">
      <c r="J903" s="62"/>
      <c r="K903" s="62"/>
      <c r="L903" s="62"/>
    </row>
    <row r="904" customHeight="1" spans="10:12">
      <c r="J904" s="62"/>
      <c r="K904" s="62"/>
      <c r="L904" s="62"/>
    </row>
    <row r="905" customHeight="1" spans="10:12">
      <c r="J905" s="62"/>
      <c r="K905" s="62"/>
      <c r="L905" s="62"/>
    </row>
    <row r="906" customHeight="1" spans="10:12">
      <c r="J906" s="62"/>
      <c r="K906" s="62"/>
      <c r="L906" s="62"/>
    </row>
    <row r="907" customHeight="1" spans="10:12">
      <c r="J907" s="62"/>
      <c r="K907" s="62"/>
      <c r="L907" s="62"/>
    </row>
    <row r="908" customHeight="1" spans="10:12">
      <c r="J908" s="62"/>
      <c r="K908" s="62"/>
      <c r="L908" s="62"/>
    </row>
    <row r="909" customHeight="1" spans="10:12">
      <c r="J909" s="62"/>
      <c r="K909" s="62"/>
      <c r="L909" s="62"/>
    </row>
    <row r="910" customHeight="1" spans="10:12">
      <c r="J910" s="62"/>
      <c r="K910" s="62"/>
      <c r="L910" s="62"/>
    </row>
    <row r="911" customHeight="1" spans="10:12">
      <c r="J911" s="62"/>
      <c r="K911" s="62"/>
      <c r="L911" s="62"/>
    </row>
    <row r="912" customHeight="1" spans="10:12">
      <c r="J912" s="62"/>
      <c r="K912" s="62"/>
      <c r="L912" s="62"/>
    </row>
    <row r="913" customHeight="1" spans="10:12">
      <c r="J913" s="62"/>
      <c r="K913" s="62"/>
      <c r="L913" s="62"/>
    </row>
    <row r="914" customHeight="1" spans="10:12">
      <c r="J914" s="62"/>
      <c r="K914" s="62"/>
      <c r="L914" s="62"/>
    </row>
    <row r="915" customHeight="1" spans="10:12">
      <c r="J915" s="62"/>
      <c r="K915" s="62"/>
      <c r="L915" s="62"/>
    </row>
    <row r="916" customHeight="1" spans="10:12">
      <c r="J916" s="62"/>
      <c r="K916" s="62"/>
      <c r="L916" s="62"/>
    </row>
    <row r="917" customHeight="1" spans="10:12">
      <c r="J917" s="62"/>
      <c r="K917" s="62"/>
      <c r="L917" s="62"/>
    </row>
    <row r="918" customHeight="1" spans="10:12">
      <c r="J918" s="62"/>
      <c r="K918" s="62"/>
      <c r="L918" s="62"/>
    </row>
    <row r="919" customHeight="1" spans="10:12">
      <c r="J919" s="62"/>
      <c r="K919" s="62"/>
      <c r="L919" s="62"/>
    </row>
    <row r="920" customHeight="1" spans="10:12">
      <c r="J920" s="62"/>
      <c r="K920" s="62"/>
      <c r="L920" s="62"/>
    </row>
    <row r="921" customHeight="1" spans="10:12">
      <c r="J921" s="62"/>
      <c r="K921" s="62"/>
      <c r="L921" s="62"/>
    </row>
    <row r="922" customHeight="1" spans="10:12">
      <c r="J922" s="62"/>
      <c r="K922" s="62"/>
      <c r="L922" s="62"/>
    </row>
    <row r="923" customHeight="1" spans="10:12">
      <c r="J923" s="62"/>
      <c r="K923" s="62"/>
      <c r="L923" s="62"/>
    </row>
    <row r="924" customHeight="1" spans="10:12">
      <c r="J924" s="62"/>
      <c r="K924" s="62"/>
      <c r="L924" s="62"/>
    </row>
    <row r="925" customHeight="1" spans="10:12">
      <c r="J925" s="62"/>
      <c r="K925" s="62"/>
      <c r="L925" s="62"/>
    </row>
    <row r="926" customHeight="1" spans="10:12">
      <c r="J926" s="62"/>
      <c r="K926" s="62"/>
      <c r="L926" s="62"/>
    </row>
    <row r="927" customHeight="1" spans="10:12">
      <c r="J927" s="62"/>
      <c r="K927" s="62"/>
      <c r="L927" s="62"/>
    </row>
    <row r="928" customHeight="1" spans="10:12">
      <c r="J928" s="62"/>
      <c r="K928" s="62"/>
      <c r="L928" s="62"/>
    </row>
    <row r="929" customHeight="1" spans="10:12">
      <c r="J929" s="62"/>
      <c r="K929" s="62"/>
      <c r="L929" s="62"/>
    </row>
    <row r="930" customHeight="1" spans="10:12">
      <c r="J930" s="62"/>
      <c r="K930" s="62"/>
      <c r="L930" s="62"/>
    </row>
    <row r="931" customHeight="1" spans="10:12">
      <c r="J931" s="62"/>
      <c r="K931" s="62"/>
      <c r="L931" s="62"/>
    </row>
    <row r="932" customHeight="1" spans="10:12">
      <c r="J932" s="62"/>
      <c r="K932" s="62"/>
      <c r="L932" s="62"/>
    </row>
    <row r="933" customHeight="1" spans="10:12">
      <c r="J933" s="62"/>
      <c r="K933" s="62"/>
      <c r="L933" s="62"/>
    </row>
    <row r="934" customHeight="1" spans="10:12">
      <c r="J934" s="62"/>
      <c r="K934" s="62"/>
      <c r="L934" s="62"/>
    </row>
    <row r="935" customHeight="1" spans="10:12">
      <c r="J935" s="62"/>
      <c r="K935" s="62"/>
      <c r="L935" s="62"/>
    </row>
    <row r="936" customHeight="1" spans="10:12">
      <c r="J936" s="62"/>
      <c r="K936" s="62"/>
      <c r="L936" s="62"/>
    </row>
    <row r="937" customHeight="1" spans="10:12">
      <c r="J937" s="62"/>
      <c r="K937" s="62"/>
      <c r="L937" s="62"/>
    </row>
    <row r="938" customHeight="1" spans="10:12">
      <c r="J938" s="62"/>
      <c r="K938" s="62"/>
      <c r="L938" s="62"/>
    </row>
    <row r="939" customHeight="1" spans="10:12">
      <c r="J939" s="62"/>
      <c r="K939" s="62"/>
      <c r="L939" s="62"/>
    </row>
    <row r="940" customHeight="1" spans="10:12">
      <c r="J940" s="62"/>
      <c r="K940" s="62"/>
      <c r="L940" s="62"/>
    </row>
    <row r="941" customHeight="1" spans="10:12">
      <c r="J941" s="62"/>
      <c r="K941" s="62"/>
      <c r="L941" s="62"/>
    </row>
    <row r="942" customHeight="1" spans="10:12">
      <c r="J942" s="62"/>
      <c r="K942" s="62"/>
      <c r="L942" s="62"/>
    </row>
    <row r="943" customHeight="1" spans="10:12">
      <c r="J943" s="62"/>
      <c r="K943" s="62"/>
      <c r="L943" s="62"/>
    </row>
    <row r="944" customHeight="1" spans="10:12">
      <c r="J944" s="62"/>
      <c r="K944" s="62"/>
      <c r="L944" s="62"/>
    </row>
    <row r="945" customHeight="1" spans="10:12">
      <c r="J945" s="62"/>
      <c r="K945" s="62"/>
      <c r="L945" s="62"/>
    </row>
    <row r="946" customHeight="1" spans="10:12">
      <c r="J946" s="62"/>
      <c r="K946" s="62"/>
      <c r="L946" s="62"/>
    </row>
    <row r="947" customHeight="1" spans="10:12">
      <c r="J947" s="62"/>
      <c r="K947" s="62"/>
      <c r="L947" s="62"/>
    </row>
    <row r="948" customHeight="1" spans="10:12">
      <c r="J948" s="62"/>
      <c r="K948" s="62"/>
      <c r="L948" s="62"/>
    </row>
    <row r="949" customHeight="1" spans="10:12">
      <c r="J949" s="62"/>
      <c r="K949" s="62"/>
      <c r="L949" s="62"/>
    </row>
    <row r="950" customHeight="1" spans="10:12">
      <c r="J950" s="62"/>
      <c r="K950" s="62"/>
      <c r="L950" s="62"/>
    </row>
    <row r="951" customHeight="1" spans="10:12">
      <c r="J951" s="62"/>
      <c r="K951" s="62"/>
      <c r="L951" s="62"/>
    </row>
    <row r="952" customHeight="1" spans="10:12">
      <c r="J952" s="62"/>
      <c r="K952" s="62"/>
      <c r="L952" s="62"/>
    </row>
    <row r="953" customHeight="1" spans="10:12">
      <c r="J953" s="62"/>
      <c r="K953" s="62"/>
      <c r="L953" s="62"/>
    </row>
    <row r="954" customHeight="1" spans="10:12">
      <c r="J954" s="62"/>
      <c r="K954" s="62"/>
      <c r="L954" s="62"/>
    </row>
    <row r="955" customHeight="1" spans="10:12">
      <c r="J955" s="62"/>
      <c r="K955" s="62"/>
      <c r="L955" s="62"/>
    </row>
    <row r="956" customHeight="1" spans="10:12">
      <c r="J956" s="62"/>
      <c r="K956" s="62"/>
      <c r="L956" s="62"/>
    </row>
    <row r="957" customHeight="1" spans="10:12">
      <c r="J957" s="62"/>
      <c r="K957" s="62"/>
      <c r="L957" s="62"/>
    </row>
    <row r="958" customHeight="1" spans="10:12">
      <c r="J958" s="62"/>
      <c r="K958" s="62"/>
      <c r="L958" s="62"/>
    </row>
    <row r="959" customHeight="1" spans="10:12">
      <c r="J959" s="62"/>
      <c r="K959" s="62"/>
      <c r="L959" s="62"/>
    </row>
    <row r="960" customHeight="1" spans="10:12">
      <c r="J960" s="62"/>
      <c r="K960" s="62"/>
      <c r="L960" s="62"/>
    </row>
    <row r="961" customHeight="1" spans="10:12">
      <c r="J961" s="62"/>
      <c r="K961" s="62"/>
      <c r="L961" s="62"/>
    </row>
    <row r="962" customHeight="1" spans="10:12">
      <c r="J962" s="62"/>
      <c r="K962" s="62"/>
      <c r="L962" s="62"/>
    </row>
    <row r="963" customHeight="1" spans="10:12">
      <c r="J963" s="62"/>
      <c r="K963" s="62"/>
      <c r="L963" s="62"/>
    </row>
    <row r="964" customHeight="1" spans="10:12">
      <c r="J964" s="62"/>
      <c r="K964" s="62"/>
      <c r="L964" s="62"/>
    </row>
    <row r="965" customHeight="1" spans="10:12">
      <c r="J965" s="62"/>
      <c r="K965" s="62"/>
      <c r="L965" s="62"/>
    </row>
    <row r="966" customHeight="1" spans="10:12">
      <c r="J966" s="62"/>
      <c r="K966" s="62"/>
      <c r="L966" s="62"/>
    </row>
    <row r="967" customHeight="1" spans="10:12">
      <c r="J967" s="62"/>
      <c r="K967" s="62"/>
      <c r="L967" s="62"/>
    </row>
    <row r="968" customHeight="1" spans="10:12">
      <c r="J968" s="62"/>
      <c r="K968" s="62"/>
      <c r="L968" s="62"/>
    </row>
    <row r="969" customHeight="1" spans="10:12">
      <c r="J969" s="62"/>
      <c r="K969" s="62"/>
      <c r="L969" s="62"/>
    </row>
    <row r="970" customHeight="1" spans="10:12">
      <c r="J970" s="62"/>
      <c r="K970" s="62"/>
      <c r="L970" s="62"/>
    </row>
    <row r="971" customHeight="1" spans="10:12">
      <c r="J971" s="62"/>
      <c r="K971" s="62"/>
      <c r="L971" s="62"/>
    </row>
    <row r="972" customHeight="1" spans="10:12">
      <c r="J972" s="62"/>
      <c r="K972" s="62"/>
      <c r="L972" s="62"/>
    </row>
    <row r="973" customHeight="1" spans="10:12">
      <c r="J973" s="62"/>
      <c r="K973" s="62"/>
      <c r="L973" s="62"/>
    </row>
    <row r="974" customHeight="1" spans="10:12">
      <c r="J974" s="62"/>
      <c r="K974" s="62"/>
      <c r="L974" s="62"/>
    </row>
    <row r="975" customHeight="1" spans="10:12">
      <c r="J975" s="62"/>
      <c r="K975" s="62"/>
      <c r="L975" s="62"/>
    </row>
    <row r="976" customHeight="1" spans="10:12">
      <c r="J976" s="62"/>
      <c r="K976" s="62"/>
      <c r="L976" s="62"/>
    </row>
    <row r="977" customHeight="1" spans="10:12">
      <c r="J977" s="62"/>
      <c r="K977" s="62"/>
      <c r="L977" s="62"/>
    </row>
    <row r="978" customHeight="1" spans="10:12">
      <c r="J978" s="62"/>
      <c r="K978" s="62"/>
      <c r="L978" s="62"/>
    </row>
    <row r="979" customHeight="1" spans="10:12">
      <c r="J979" s="62"/>
      <c r="K979" s="62"/>
      <c r="L979" s="62"/>
    </row>
    <row r="980" customHeight="1" spans="10:12">
      <c r="J980" s="62"/>
      <c r="K980" s="62"/>
      <c r="L980" s="62"/>
    </row>
    <row r="981" customHeight="1" spans="10:12">
      <c r="J981" s="62"/>
      <c r="K981" s="62"/>
      <c r="L981" s="62"/>
    </row>
    <row r="982" customHeight="1" spans="10:12">
      <c r="J982" s="62"/>
      <c r="K982" s="62"/>
      <c r="L982" s="62"/>
    </row>
    <row r="983" customHeight="1" spans="10:12">
      <c r="J983" s="62"/>
      <c r="K983" s="62"/>
      <c r="L983" s="62"/>
    </row>
    <row r="984" customHeight="1" spans="10:12">
      <c r="J984" s="62"/>
      <c r="K984" s="62"/>
      <c r="L984" s="62"/>
    </row>
    <row r="985" customHeight="1" spans="10:12">
      <c r="J985" s="62"/>
      <c r="K985" s="62"/>
      <c r="L985" s="62"/>
    </row>
    <row r="986" customHeight="1" spans="10:12">
      <c r="J986" s="62"/>
      <c r="K986" s="62"/>
      <c r="L986" s="62"/>
    </row>
    <row r="987" customHeight="1" spans="10:12">
      <c r="J987" s="62"/>
      <c r="K987" s="62"/>
      <c r="L987" s="62"/>
    </row>
    <row r="988" customHeight="1" spans="10:12">
      <c r="J988" s="62"/>
      <c r="K988" s="62"/>
      <c r="L988" s="62"/>
    </row>
    <row r="989" customHeight="1" spans="10:12">
      <c r="J989" s="62"/>
      <c r="K989" s="62"/>
      <c r="L989" s="62"/>
    </row>
    <row r="990" customHeight="1" spans="10:12">
      <c r="J990" s="62"/>
      <c r="K990" s="62"/>
      <c r="L990" s="62"/>
    </row>
    <row r="991" customHeight="1" spans="10:12">
      <c r="J991" s="62"/>
      <c r="K991" s="62"/>
      <c r="L991" s="62"/>
    </row>
    <row r="992" customHeight="1" spans="10:12">
      <c r="J992" s="62"/>
      <c r="K992" s="62"/>
      <c r="L992" s="62"/>
    </row>
    <row r="993" customHeight="1" spans="10:12">
      <c r="J993" s="62"/>
      <c r="K993" s="62"/>
      <c r="L993" s="62"/>
    </row>
    <row r="994" customHeight="1" spans="10:12">
      <c r="J994" s="62"/>
      <c r="K994" s="62"/>
      <c r="L994" s="62"/>
    </row>
    <row r="995" customHeight="1" spans="10:12">
      <c r="J995" s="62"/>
      <c r="K995" s="62"/>
      <c r="L995" s="62"/>
    </row>
    <row r="996" customHeight="1" spans="10:12">
      <c r="J996" s="62"/>
      <c r="K996" s="62"/>
      <c r="L996" s="62"/>
    </row>
    <row r="997" customHeight="1" spans="10:12">
      <c r="J997" s="62"/>
      <c r="K997" s="62"/>
      <c r="L997" s="62"/>
    </row>
    <row r="998" customHeight="1" spans="10:12">
      <c r="J998" s="62"/>
      <c r="K998" s="62"/>
      <c r="L998" s="62"/>
    </row>
    <row r="999" customHeight="1" spans="10:12">
      <c r="J999" s="62"/>
      <c r="K999" s="62"/>
      <c r="L999" s="62"/>
    </row>
    <row r="1000" customHeight="1" spans="10:12">
      <c r="J1000" s="62"/>
      <c r="K1000" s="62"/>
      <c r="L1000" s="62"/>
    </row>
    <row r="1001" customHeight="1" spans="10:12">
      <c r="J1001" s="62"/>
      <c r="K1001" s="62"/>
      <c r="L1001" s="62"/>
    </row>
    <row r="1002" customHeight="1" spans="10:12">
      <c r="J1002" s="62"/>
      <c r="K1002" s="62"/>
      <c r="L1002" s="62"/>
    </row>
    <row r="1003" customHeight="1" spans="10:12">
      <c r="J1003" s="62"/>
      <c r="K1003" s="62"/>
      <c r="L1003" s="62"/>
    </row>
    <row r="1004" customHeight="1" spans="10:12">
      <c r="J1004" s="62"/>
      <c r="K1004" s="62"/>
      <c r="L1004" s="62"/>
    </row>
    <row r="1005" customHeight="1" spans="10:12">
      <c r="J1005" s="62"/>
      <c r="K1005" s="62"/>
      <c r="L1005" s="62"/>
    </row>
    <row r="1006" customHeight="1" spans="10:12">
      <c r="J1006" s="62"/>
      <c r="K1006" s="62"/>
      <c r="L1006" s="62"/>
    </row>
    <row r="1007" customHeight="1" spans="10:12">
      <c r="J1007" s="62"/>
      <c r="K1007" s="62"/>
      <c r="L1007" s="62"/>
    </row>
    <row r="1008" customHeight="1" spans="10:12">
      <c r="J1008" s="62"/>
      <c r="K1008" s="62"/>
      <c r="L1008" s="62"/>
    </row>
    <row r="1009" customHeight="1" spans="10:12">
      <c r="J1009" s="62"/>
      <c r="K1009" s="62"/>
      <c r="L1009" s="62"/>
    </row>
    <row r="1010" customHeight="1" spans="10:12">
      <c r="J1010" s="62"/>
      <c r="K1010" s="62"/>
      <c r="L1010" s="62"/>
    </row>
    <row r="1011" customHeight="1" spans="10:12">
      <c r="J1011" s="62"/>
      <c r="K1011" s="62"/>
      <c r="L1011" s="62"/>
    </row>
    <row r="1012" customHeight="1" spans="10:12">
      <c r="J1012" s="62"/>
      <c r="K1012" s="62"/>
      <c r="L1012" s="62"/>
    </row>
    <row r="1013" customHeight="1" spans="10:12">
      <c r="J1013" s="62"/>
      <c r="K1013" s="62"/>
      <c r="L1013" s="62"/>
    </row>
    <row r="1014" customHeight="1" spans="10:12">
      <c r="J1014" s="62"/>
      <c r="K1014" s="62"/>
      <c r="L1014" s="62"/>
    </row>
    <row r="1015" customHeight="1" spans="10:12">
      <c r="J1015" s="62"/>
      <c r="K1015" s="62"/>
      <c r="L1015" s="62"/>
    </row>
  </sheetData>
  <conditionalFormatting sqref="H1:H1015">
    <cfRule type="containsText" dxfId="14" priority="1" operator="between" text="YES">
      <formula>NOT(ISERROR(SEARCH("YES",H1)))</formula>
    </cfRule>
  </conditionalFormatting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65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8">
      <c r="A1" s="52" t="s">
        <v>1</v>
      </c>
      <c r="B1" s="52" t="s">
        <v>2</v>
      </c>
      <c r="C1" s="52" t="s">
        <v>3</v>
      </c>
      <c r="D1" s="52" t="s">
        <v>4</v>
      </c>
      <c r="E1" s="52" t="s">
        <v>5</v>
      </c>
      <c r="F1" s="52" t="s">
        <v>6</v>
      </c>
      <c r="G1" s="52" t="s">
        <v>4784</v>
      </c>
      <c r="H1" s="53" t="s">
        <v>4832</v>
      </c>
    </row>
    <row r="2" customHeight="1" spans="11:12">
      <c r="K2" s="11" t="s">
        <v>4742</v>
      </c>
      <c r="L2" s="56"/>
    </row>
    <row r="3" customHeight="1" spans="11:12">
      <c r="K3" s="15">
        <f>SUM(G6:G1000)</f>
        <v>179</v>
      </c>
      <c r="L3" s="57"/>
    </row>
    <row r="6" customHeight="1" spans="1:7">
      <c r="A6" s="54">
        <v>1982</v>
      </c>
      <c r="B6" s="54" t="s">
        <v>166</v>
      </c>
      <c r="C6" s="54" t="s">
        <v>5577</v>
      </c>
      <c r="D6" s="54">
        <v>38</v>
      </c>
      <c r="E6" s="55"/>
      <c r="F6" s="54" t="s">
        <v>5578</v>
      </c>
      <c r="G6" s="3">
        <v>1</v>
      </c>
    </row>
    <row r="7" customHeight="1" spans="1:7">
      <c r="A7" s="54">
        <v>1982</v>
      </c>
      <c r="B7" s="54" t="s">
        <v>166</v>
      </c>
      <c r="C7" s="54" t="s">
        <v>177</v>
      </c>
      <c r="D7" s="54">
        <v>242</v>
      </c>
      <c r="E7" s="54" t="s">
        <v>5579</v>
      </c>
      <c r="F7" s="54" t="s">
        <v>5578</v>
      </c>
      <c r="G7" s="3">
        <v>1</v>
      </c>
    </row>
    <row r="8" customHeight="1" spans="1:7">
      <c r="A8" s="54">
        <v>1979</v>
      </c>
      <c r="B8" s="54" t="s">
        <v>166</v>
      </c>
      <c r="C8" s="54" t="s">
        <v>5580</v>
      </c>
      <c r="D8" s="54">
        <v>210</v>
      </c>
      <c r="E8" s="55"/>
      <c r="F8" s="54" t="s">
        <v>5578</v>
      </c>
      <c r="G8" s="3">
        <v>1</v>
      </c>
    </row>
    <row r="9" customHeight="1" spans="1:7">
      <c r="A9" s="54">
        <v>1982</v>
      </c>
      <c r="B9" s="54" t="s">
        <v>1967</v>
      </c>
      <c r="C9" s="54" t="s">
        <v>5581</v>
      </c>
      <c r="D9" s="54">
        <v>196</v>
      </c>
      <c r="E9" s="55"/>
      <c r="F9" s="54" t="s">
        <v>5578</v>
      </c>
      <c r="G9" s="3">
        <v>1</v>
      </c>
    </row>
    <row r="10" customHeight="1" spans="1:7">
      <c r="A10" s="54">
        <v>1992</v>
      </c>
      <c r="B10" s="54" t="s">
        <v>5582</v>
      </c>
      <c r="C10" s="54" t="s">
        <v>1113</v>
      </c>
      <c r="D10" s="54" t="s">
        <v>5583</v>
      </c>
      <c r="E10" s="54" t="s">
        <v>5584</v>
      </c>
      <c r="F10" s="54" t="s">
        <v>5578</v>
      </c>
      <c r="G10" s="3">
        <v>1</v>
      </c>
    </row>
    <row r="11" customHeight="1" spans="1:7">
      <c r="A11" s="54">
        <v>1979</v>
      </c>
      <c r="B11" s="54" t="s">
        <v>166</v>
      </c>
      <c r="C11" s="54" t="s">
        <v>5577</v>
      </c>
      <c r="D11" s="54">
        <v>115</v>
      </c>
      <c r="E11" s="55"/>
      <c r="F11" s="54" t="s">
        <v>5578</v>
      </c>
      <c r="G11" s="3">
        <v>1</v>
      </c>
    </row>
    <row r="12" customHeight="1" spans="1:7">
      <c r="A12" s="54">
        <v>1982</v>
      </c>
      <c r="B12" s="54" t="s">
        <v>1967</v>
      </c>
      <c r="C12" s="54" t="s">
        <v>5581</v>
      </c>
      <c r="D12" s="54">
        <v>196</v>
      </c>
      <c r="E12" s="55"/>
      <c r="F12" s="54" t="s">
        <v>2699</v>
      </c>
      <c r="G12" s="3">
        <v>1</v>
      </c>
    </row>
    <row r="13" customHeight="1" spans="1:7">
      <c r="A13" s="54">
        <v>1982</v>
      </c>
      <c r="B13" s="54" t="s">
        <v>166</v>
      </c>
      <c r="C13" s="54" t="s">
        <v>5585</v>
      </c>
      <c r="D13" s="54">
        <v>500</v>
      </c>
      <c r="E13" s="55"/>
      <c r="F13" s="54" t="s">
        <v>2699</v>
      </c>
      <c r="G13" s="3">
        <v>1</v>
      </c>
    </row>
    <row r="14" customHeight="1" spans="1:7">
      <c r="A14" s="54">
        <v>1982</v>
      </c>
      <c r="B14" s="54" t="s">
        <v>166</v>
      </c>
      <c r="C14" s="54" t="s">
        <v>5586</v>
      </c>
      <c r="D14" s="54">
        <v>331</v>
      </c>
      <c r="E14" s="55"/>
      <c r="F14" s="54" t="s">
        <v>2699</v>
      </c>
      <c r="G14" s="3">
        <v>1</v>
      </c>
    </row>
    <row r="15" customHeight="1" spans="1:7">
      <c r="A15" s="54">
        <v>1982</v>
      </c>
      <c r="B15" s="54" t="s">
        <v>166</v>
      </c>
      <c r="C15" s="54" t="s">
        <v>5587</v>
      </c>
      <c r="D15" s="54">
        <v>129</v>
      </c>
      <c r="E15" s="55"/>
      <c r="F15" s="54" t="s">
        <v>2699</v>
      </c>
      <c r="G15" s="3">
        <v>1</v>
      </c>
    </row>
    <row r="16" customHeight="1" spans="1:7">
      <c r="A16" s="54">
        <v>1982</v>
      </c>
      <c r="B16" s="54" t="s">
        <v>166</v>
      </c>
      <c r="C16" s="54" t="s">
        <v>177</v>
      </c>
      <c r="D16" s="54">
        <v>242</v>
      </c>
      <c r="E16" s="54" t="s">
        <v>5588</v>
      </c>
      <c r="F16" s="54" t="s">
        <v>5589</v>
      </c>
      <c r="G16" s="3">
        <v>1</v>
      </c>
    </row>
    <row r="17" customHeight="1" spans="1:7">
      <c r="A17" s="54">
        <v>1981</v>
      </c>
      <c r="B17" s="54" t="s">
        <v>166</v>
      </c>
      <c r="C17" s="54" t="s">
        <v>5590</v>
      </c>
      <c r="D17" s="54">
        <v>550</v>
      </c>
      <c r="E17" s="55"/>
      <c r="F17" s="54" t="s">
        <v>5589</v>
      </c>
      <c r="G17" s="3">
        <v>1</v>
      </c>
    </row>
    <row r="18" customHeight="1" spans="1:7">
      <c r="A18" s="54">
        <v>1990</v>
      </c>
      <c r="B18" s="54" t="s">
        <v>183</v>
      </c>
      <c r="C18" s="54" t="s">
        <v>169</v>
      </c>
      <c r="D18" s="54">
        <v>1</v>
      </c>
      <c r="E18" s="55"/>
      <c r="F18" s="54" t="s">
        <v>138</v>
      </c>
      <c r="G18" s="3">
        <v>1</v>
      </c>
    </row>
    <row r="19" customHeight="1" spans="1:7">
      <c r="A19" s="54">
        <v>1990</v>
      </c>
      <c r="B19" s="54" t="s">
        <v>196</v>
      </c>
      <c r="C19" s="54" t="s">
        <v>169</v>
      </c>
      <c r="D19" s="54">
        <v>293</v>
      </c>
      <c r="E19" s="55"/>
      <c r="F19" s="54" t="s">
        <v>1038</v>
      </c>
      <c r="G19" s="3">
        <v>1</v>
      </c>
    </row>
    <row r="20" customHeight="1" spans="1:7">
      <c r="A20" s="54">
        <v>1989</v>
      </c>
      <c r="B20" s="54" t="s">
        <v>1072</v>
      </c>
      <c r="C20" s="54" t="s">
        <v>2639</v>
      </c>
      <c r="D20" s="54">
        <v>21</v>
      </c>
      <c r="E20" s="55"/>
      <c r="F20" s="54" t="s">
        <v>2699</v>
      </c>
      <c r="G20" s="3">
        <v>1</v>
      </c>
    </row>
    <row r="21" customHeight="1" spans="1:7">
      <c r="A21" s="54">
        <v>1990</v>
      </c>
      <c r="B21" s="54" t="s">
        <v>166</v>
      </c>
      <c r="C21" s="54" t="s">
        <v>169</v>
      </c>
      <c r="D21" s="54">
        <v>13</v>
      </c>
      <c r="E21" s="54" t="s">
        <v>317</v>
      </c>
      <c r="F21" s="54" t="s">
        <v>5589</v>
      </c>
      <c r="G21" s="3">
        <v>1</v>
      </c>
    </row>
    <row r="22" customHeight="1" spans="1:7">
      <c r="A22" s="54">
        <v>1988</v>
      </c>
      <c r="B22" s="54" t="s">
        <v>166</v>
      </c>
      <c r="C22" s="54" t="s">
        <v>169</v>
      </c>
      <c r="D22" s="54">
        <v>4</v>
      </c>
      <c r="E22" s="54" t="s">
        <v>5591</v>
      </c>
      <c r="F22" s="54" t="s">
        <v>5592</v>
      </c>
      <c r="G22" s="3">
        <v>1</v>
      </c>
    </row>
    <row r="23" customHeight="1" spans="1:7">
      <c r="A23" s="54">
        <v>1994</v>
      </c>
      <c r="B23" s="54" t="s">
        <v>1072</v>
      </c>
      <c r="C23" s="54" t="s">
        <v>169</v>
      </c>
      <c r="D23" s="54">
        <v>226</v>
      </c>
      <c r="E23" s="55"/>
      <c r="F23" s="54" t="s">
        <v>5578</v>
      </c>
      <c r="G23" s="3">
        <v>1</v>
      </c>
    </row>
    <row r="24" customHeight="1" spans="1:7">
      <c r="A24" s="54">
        <v>1990</v>
      </c>
      <c r="B24" s="54" t="s">
        <v>183</v>
      </c>
      <c r="C24" s="54" t="s">
        <v>169</v>
      </c>
      <c r="D24" s="54">
        <v>331</v>
      </c>
      <c r="E24" s="54" t="s">
        <v>5593</v>
      </c>
      <c r="F24" s="54" t="s">
        <v>138</v>
      </c>
      <c r="G24" s="3">
        <v>1</v>
      </c>
    </row>
    <row r="25" customHeight="1" spans="1:7">
      <c r="A25" s="54">
        <v>1994</v>
      </c>
      <c r="B25" s="54" t="s">
        <v>131</v>
      </c>
      <c r="C25" s="54" t="s">
        <v>5594</v>
      </c>
      <c r="D25" s="54">
        <v>10</v>
      </c>
      <c r="E25" s="54" t="s">
        <v>5595</v>
      </c>
      <c r="F25" s="54" t="s">
        <v>138</v>
      </c>
      <c r="G25" s="3">
        <v>1</v>
      </c>
    </row>
    <row r="26" customHeight="1" spans="1:7">
      <c r="A26" s="54">
        <v>1987</v>
      </c>
      <c r="B26" s="54" t="s">
        <v>166</v>
      </c>
      <c r="C26" s="54" t="s">
        <v>5594</v>
      </c>
      <c r="D26" s="54">
        <v>530</v>
      </c>
      <c r="E26" s="55"/>
      <c r="F26" s="54" t="s">
        <v>1038</v>
      </c>
      <c r="G26" s="3">
        <v>1</v>
      </c>
    </row>
    <row r="27" customHeight="1" spans="1:7">
      <c r="A27" s="54">
        <v>1993</v>
      </c>
      <c r="B27" s="54" t="s">
        <v>166</v>
      </c>
      <c r="C27" s="54" t="s">
        <v>5594</v>
      </c>
      <c r="D27" s="54">
        <v>5</v>
      </c>
      <c r="E27" s="55"/>
      <c r="F27" s="54" t="s">
        <v>1038</v>
      </c>
      <c r="G27" s="3">
        <v>1</v>
      </c>
    </row>
    <row r="28" customHeight="1" spans="1:7">
      <c r="A28" s="54">
        <v>2016</v>
      </c>
      <c r="B28" s="54" t="s">
        <v>3833</v>
      </c>
      <c r="C28" s="54" t="s">
        <v>3864</v>
      </c>
      <c r="D28" s="54" t="s">
        <v>5596</v>
      </c>
      <c r="E28" s="55"/>
      <c r="F28" s="54" t="s">
        <v>3860</v>
      </c>
      <c r="G28" s="3">
        <v>1</v>
      </c>
    </row>
    <row r="29" customHeight="1" spans="1:7">
      <c r="A29" s="54">
        <v>2004</v>
      </c>
      <c r="B29" s="54" t="s">
        <v>5597</v>
      </c>
      <c r="C29" s="54" t="s">
        <v>5598</v>
      </c>
      <c r="D29" s="54" t="s">
        <v>3858</v>
      </c>
      <c r="E29" s="55"/>
      <c r="F29" s="54" t="s">
        <v>3860</v>
      </c>
      <c r="G29" s="3">
        <v>2</v>
      </c>
    </row>
    <row r="30" customHeight="1" spans="1:6">
      <c r="A30" s="54">
        <v>1982</v>
      </c>
      <c r="B30" s="54" t="s">
        <v>166</v>
      </c>
      <c r="C30" s="54" t="s">
        <v>5599</v>
      </c>
      <c r="D30" s="54">
        <v>404</v>
      </c>
      <c r="E30" s="55"/>
      <c r="F30" s="54" t="s">
        <v>5600</v>
      </c>
    </row>
    <row r="31" customHeight="1" spans="1:7">
      <c r="A31" s="54">
        <v>1982</v>
      </c>
      <c r="B31" s="54" t="s">
        <v>166</v>
      </c>
      <c r="C31" s="54" t="s">
        <v>5601</v>
      </c>
      <c r="D31" s="54">
        <v>201</v>
      </c>
      <c r="E31" s="55"/>
      <c r="F31" s="54" t="s">
        <v>138</v>
      </c>
      <c r="G31" s="3">
        <v>1</v>
      </c>
    </row>
    <row r="32" customHeight="1" spans="1:7">
      <c r="A32" s="54">
        <v>2020</v>
      </c>
      <c r="B32" s="54" t="s">
        <v>72</v>
      </c>
      <c r="C32" s="54" t="s">
        <v>5602</v>
      </c>
      <c r="D32" s="54">
        <v>22</v>
      </c>
      <c r="E32" s="54" t="s">
        <v>750</v>
      </c>
      <c r="F32" s="54" t="s">
        <v>138</v>
      </c>
      <c r="G32" s="3">
        <v>1</v>
      </c>
    </row>
    <row r="33" customHeight="1" spans="1:7">
      <c r="A33" s="54">
        <v>1982</v>
      </c>
      <c r="B33" s="54" t="s">
        <v>1967</v>
      </c>
      <c r="C33" s="54" t="s">
        <v>5603</v>
      </c>
      <c r="D33" s="54">
        <v>277</v>
      </c>
      <c r="E33" s="55"/>
      <c r="F33" s="54" t="s">
        <v>138</v>
      </c>
      <c r="G33" s="3">
        <v>1</v>
      </c>
    </row>
    <row r="34" customHeight="1" spans="1:7">
      <c r="A34" s="54">
        <v>1991</v>
      </c>
      <c r="B34" s="54" t="s">
        <v>183</v>
      </c>
      <c r="C34" s="54" t="s">
        <v>5604</v>
      </c>
      <c r="D34" s="54">
        <v>181</v>
      </c>
      <c r="E34" s="55"/>
      <c r="F34" s="54" t="s">
        <v>138</v>
      </c>
      <c r="G34" s="3">
        <v>1</v>
      </c>
    </row>
    <row r="35" customHeight="1" spans="1:7">
      <c r="A35" s="54">
        <v>1988</v>
      </c>
      <c r="B35" s="54" t="s">
        <v>166</v>
      </c>
      <c r="C35" s="54" t="s">
        <v>5605</v>
      </c>
      <c r="D35" s="54">
        <v>28</v>
      </c>
      <c r="E35" s="54" t="s">
        <v>5606</v>
      </c>
      <c r="F35" s="54" t="s">
        <v>138</v>
      </c>
      <c r="G35" s="3">
        <v>1</v>
      </c>
    </row>
    <row r="36" customHeight="1" spans="1:7">
      <c r="A36" s="54">
        <v>2020</v>
      </c>
      <c r="B36" s="54" t="s">
        <v>3347</v>
      </c>
      <c r="C36" s="54" t="s">
        <v>83</v>
      </c>
      <c r="D36" s="54">
        <v>141</v>
      </c>
      <c r="E36" s="55"/>
      <c r="F36" s="54" t="s">
        <v>138</v>
      </c>
      <c r="G36" s="3">
        <v>1</v>
      </c>
    </row>
    <row r="37" customHeight="1" spans="1:7">
      <c r="A37" s="54">
        <v>2019</v>
      </c>
      <c r="B37" s="54" t="s">
        <v>918</v>
      </c>
      <c r="C37" s="54" t="s">
        <v>5607</v>
      </c>
      <c r="D37" s="54">
        <v>150</v>
      </c>
      <c r="E37" s="54" t="s">
        <v>1136</v>
      </c>
      <c r="F37" s="54" t="s">
        <v>138</v>
      </c>
      <c r="G37" s="3">
        <v>1</v>
      </c>
    </row>
    <row r="38" customHeight="1" spans="1:7">
      <c r="A38" s="54">
        <v>1982</v>
      </c>
      <c r="B38" s="54" t="s">
        <v>166</v>
      </c>
      <c r="C38" s="54" t="s">
        <v>5577</v>
      </c>
      <c r="D38" s="54">
        <v>39</v>
      </c>
      <c r="E38" s="54" t="s">
        <v>5579</v>
      </c>
      <c r="F38" s="54" t="s">
        <v>138</v>
      </c>
      <c r="G38" s="3">
        <v>1</v>
      </c>
    </row>
    <row r="39" customHeight="1" spans="1:7">
      <c r="A39" s="54">
        <v>2020</v>
      </c>
      <c r="B39" s="54" t="s">
        <v>800</v>
      </c>
      <c r="C39" s="54" t="s">
        <v>291</v>
      </c>
      <c r="D39" s="54">
        <v>19</v>
      </c>
      <c r="E39" s="55"/>
      <c r="F39" s="54" t="s">
        <v>138</v>
      </c>
      <c r="G39" s="3">
        <v>1</v>
      </c>
    </row>
    <row r="40" customHeight="1" spans="1:7">
      <c r="A40" s="54">
        <v>1982</v>
      </c>
      <c r="B40" s="54" t="s">
        <v>166</v>
      </c>
      <c r="C40" s="54" t="s">
        <v>177</v>
      </c>
      <c r="D40" s="54">
        <v>242</v>
      </c>
      <c r="E40" s="54" t="s">
        <v>5579</v>
      </c>
      <c r="F40" s="54" t="s">
        <v>5600</v>
      </c>
      <c r="G40" s="3">
        <v>1</v>
      </c>
    </row>
    <row r="41" customHeight="1" spans="1:7">
      <c r="A41" s="54">
        <v>1982</v>
      </c>
      <c r="B41" s="54" t="s">
        <v>166</v>
      </c>
      <c r="C41" s="54" t="s">
        <v>5608</v>
      </c>
      <c r="D41" s="54">
        <v>507</v>
      </c>
      <c r="E41" s="55"/>
      <c r="F41" s="54" t="s">
        <v>3175</v>
      </c>
      <c r="G41" s="3">
        <v>1</v>
      </c>
    </row>
    <row r="42" customHeight="1" spans="1:7">
      <c r="A42" s="54">
        <v>2019</v>
      </c>
      <c r="B42" s="54" t="s">
        <v>303</v>
      </c>
      <c r="C42" s="54" t="s">
        <v>261</v>
      </c>
      <c r="D42" s="54">
        <v>65</v>
      </c>
      <c r="E42" s="55"/>
      <c r="F42" s="54" t="s">
        <v>138</v>
      </c>
      <c r="G42" s="3">
        <v>1</v>
      </c>
    </row>
    <row r="43" customHeight="1" spans="1:7">
      <c r="A43" s="54">
        <v>2018</v>
      </c>
      <c r="B43" s="54" t="s">
        <v>574</v>
      </c>
      <c r="C43" s="54" t="s">
        <v>261</v>
      </c>
      <c r="D43" s="54">
        <v>75</v>
      </c>
      <c r="E43" s="55"/>
      <c r="F43" s="54" t="s">
        <v>138</v>
      </c>
      <c r="G43" s="3">
        <v>1</v>
      </c>
    </row>
    <row r="44" customHeight="1" spans="1:7">
      <c r="A44" s="54">
        <v>2019</v>
      </c>
      <c r="B44" s="54" t="s">
        <v>72</v>
      </c>
      <c r="C44" s="54" t="s">
        <v>5609</v>
      </c>
      <c r="D44" s="54">
        <v>308</v>
      </c>
      <c r="E44" s="55"/>
      <c r="F44" s="54" t="s">
        <v>138</v>
      </c>
      <c r="G44" s="3">
        <v>1</v>
      </c>
    </row>
    <row r="45" customHeight="1" spans="1:7">
      <c r="A45" s="54">
        <v>1990</v>
      </c>
      <c r="B45" s="54" t="s">
        <v>183</v>
      </c>
      <c r="C45" s="54" t="s">
        <v>4954</v>
      </c>
      <c r="D45" s="54">
        <v>302</v>
      </c>
      <c r="E45" s="55"/>
      <c r="F45" s="54" t="s">
        <v>138</v>
      </c>
      <c r="G45" s="3">
        <v>2</v>
      </c>
    </row>
    <row r="46" customHeight="1" spans="1:7">
      <c r="A46" s="54">
        <v>1988</v>
      </c>
      <c r="B46" s="54" t="s">
        <v>166</v>
      </c>
      <c r="C46" s="54" t="s">
        <v>177</v>
      </c>
      <c r="D46" s="54">
        <v>209</v>
      </c>
      <c r="E46" s="55"/>
      <c r="F46" s="54" t="s">
        <v>138</v>
      </c>
      <c r="G46" s="3">
        <v>1</v>
      </c>
    </row>
    <row r="47" customHeight="1" spans="1:7">
      <c r="A47" s="54">
        <v>2020</v>
      </c>
      <c r="B47" s="54" t="s">
        <v>3347</v>
      </c>
      <c r="C47" s="54" t="s">
        <v>5610</v>
      </c>
      <c r="D47" s="54" t="s">
        <v>5611</v>
      </c>
      <c r="E47" s="54" t="s">
        <v>5612</v>
      </c>
      <c r="F47" s="54" t="s">
        <v>138</v>
      </c>
      <c r="G47" s="3">
        <v>1</v>
      </c>
    </row>
    <row r="48" customHeight="1" spans="1:7">
      <c r="A48" s="54">
        <v>1990</v>
      </c>
      <c r="B48" s="54" t="s">
        <v>183</v>
      </c>
      <c r="C48" s="54" t="s">
        <v>5613</v>
      </c>
      <c r="D48" s="54">
        <v>203</v>
      </c>
      <c r="E48" s="55"/>
      <c r="F48" s="54" t="s">
        <v>138</v>
      </c>
      <c r="G48" s="3">
        <v>1</v>
      </c>
    </row>
    <row r="49" customHeight="1" spans="1:7">
      <c r="A49" s="54">
        <v>1990</v>
      </c>
      <c r="B49" s="54" t="s">
        <v>183</v>
      </c>
      <c r="C49" s="54" t="s">
        <v>5614</v>
      </c>
      <c r="D49" s="54">
        <v>82</v>
      </c>
      <c r="E49" s="55"/>
      <c r="F49" s="54" t="s">
        <v>138</v>
      </c>
      <c r="G49" s="3">
        <v>1</v>
      </c>
    </row>
    <row r="50" customHeight="1" spans="1:7">
      <c r="A50" s="54">
        <v>2018</v>
      </c>
      <c r="B50" s="54" t="s">
        <v>5615</v>
      </c>
      <c r="C50" s="54" t="s">
        <v>372</v>
      </c>
      <c r="D50" s="54" t="s">
        <v>5616</v>
      </c>
      <c r="E50" s="55"/>
      <c r="F50" s="54" t="s">
        <v>138</v>
      </c>
      <c r="G50" s="3">
        <v>1</v>
      </c>
    </row>
    <row r="51" customHeight="1" spans="1:7">
      <c r="A51" s="54">
        <v>1990</v>
      </c>
      <c r="B51" s="54" t="s">
        <v>183</v>
      </c>
      <c r="C51" s="54" t="s">
        <v>163</v>
      </c>
      <c r="D51" s="54">
        <v>21</v>
      </c>
      <c r="E51" s="55"/>
      <c r="F51" s="54" t="s">
        <v>138</v>
      </c>
      <c r="G51" s="3">
        <v>2</v>
      </c>
    </row>
    <row r="52" customHeight="1" spans="1:7">
      <c r="A52" s="54">
        <v>1990</v>
      </c>
      <c r="B52" s="54" t="s">
        <v>183</v>
      </c>
      <c r="C52" s="54" t="s">
        <v>726</v>
      </c>
      <c r="D52" s="54">
        <v>318</v>
      </c>
      <c r="E52" s="54" t="s">
        <v>5593</v>
      </c>
      <c r="F52" s="54" t="s">
        <v>138</v>
      </c>
      <c r="G52" s="3">
        <v>1</v>
      </c>
    </row>
    <row r="53" customHeight="1" spans="1:7">
      <c r="A53" s="54">
        <v>2020</v>
      </c>
      <c r="B53" s="54" t="s">
        <v>3347</v>
      </c>
      <c r="C53" s="54" t="s">
        <v>5617</v>
      </c>
      <c r="D53" s="54">
        <v>199</v>
      </c>
      <c r="E53" s="54" t="s">
        <v>5618</v>
      </c>
      <c r="F53" s="54" t="s">
        <v>138</v>
      </c>
      <c r="G53" s="3">
        <v>1</v>
      </c>
    </row>
    <row r="54" customHeight="1" spans="1:7">
      <c r="A54" s="54">
        <v>1982</v>
      </c>
      <c r="B54" s="54" t="s">
        <v>1967</v>
      </c>
      <c r="C54" s="54" t="s">
        <v>5608</v>
      </c>
      <c r="D54" s="54">
        <v>507</v>
      </c>
      <c r="E54" s="55"/>
      <c r="F54" s="54" t="s">
        <v>138</v>
      </c>
      <c r="G54" s="3">
        <v>1</v>
      </c>
    </row>
    <row r="55" customHeight="1" spans="1:7">
      <c r="A55" s="54">
        <v>1990</v>
      </c>
      <c r="B55" s="54" t="s">
        <v>183</v>
      </c>
      <c r="C55" s="54" t="s">
        <v>568</v>
      </c>
      <c r="D55" s="54">
        <v>330</v>
      </c>
      <c r="E55" s="54" t="s">
        <v>5619</v>
      </c>
      <c r="F55" s="54" t="s">
        <v>138</v>
      </c>
      <c r="G55" s="3">
        <v>1</v>
      </c>
    </row>
    <row r="56" customHeight="1" spans="1:7">
      <c r="A56" s="54">
        <v>1991</v>
      </c>
      <c r="B56" s="54" t="s">
        <v>183</v>
      </c>
      <c r="C56" s="54" t="s">
        <v>5620</v>
      </c>
      <c r="D56" s="54">
        <v>234</v>
      </c>
      <c r="E56" s="55"/>
      <c r="F56" s="54" t="s">
        <v>138</v>
      </c>
      <c r="G56" s="3">
        <v>1</v>
      </c>
    </row>
    <row r="57" customHeight="1" spans="1:7">
      <c r="A57" s="54">
        <v>1988</v>
      </c>
      <c r="B57" s="54" t="s">
        <v>166</v>
      </c>
      <c r="C57" s="54" t="s">
        <v>5605</v>
      </c>
      <c r="D57" s="54">
        <v>224</v>
      </c>
      <c r="E57" s="55"/>
      <c r="F57" s="54" t="s">
        <v>138</v>
      </c>
      <c r="G57" s="3">
        <v>1</v>
      </c>
    </row>
    <row r="58" customHeight="1" spans="1:7">
      <c r="A58" s="54">
        <v>2003</v>
      </c>
      <c r="B58" s="54" t="s">
        <v>4688</v>
      </c>
      <c r="C58" s="54" t="s">
        <v>1815</v>
      </c>
      <c r="D58" s="54">
        <v>9</v>
      </c>
      <c r="E58" s="54" t="s">
        <v>5621</v>
      </c>
      <c r="F58" s="54" t="s">
        <v>138</v>
      </c>
      <c r="G58" s="3">
        <v>1</v>
      </c>
    </row>
    <row r="59" customHeight="1" spans="1:7">
      <c r="A59" s="54">
        <v>1993</v>
      </c>
      <c r="B59" s="54" t="s">
        <v>5622</v>
      </c>
      <c r="C59" s="54" t="s">
        <v>5623</v>
      </c>
      <c r="D59" s="54">
        <v>105</v>
      </c>
      <c r="E59" s="55"/>
      <c r="F59" s="54" t="s">
        <v>138</v>
      </c>
      <c r="G59" s="3">
        <v>1</v>
      </c>
    </row>
    <row r="60" customHeight="1" spans="1:7">
      <c r="A60" s="54">
        <v>1994</v>
      </c>
      <c r="B60" s="54" t="s">
        <v>5624</v>
      </c>
      <c r="C60" s="54" t="s">
        <v>3764</v>
      </c>
      <c r="D60" s="54">
        <v>1</v>
      </c>
      <c r="E60" s="54" t="s">
        <v>5625</v>
      </c>
      <c r="F60" s="54" t="s">
        <v>138</v>
      </c>
      <c r="G60" s="3">
        <v>1</v>
      </c>
    </row>
    <row r="61" customHeight="1" spans="1:7">
      <c r="A61" s="54">
        <v>1979</v>
      </c>
      <c r="B61" s="54" t="s">
        <v>166</v>
      </c>
      <c r="C61" s="54" t="s">
        <v>5626</v>
      </c>
      <c r="D61" s="54">
        <v>389</v>
      </c>
      <c r="E61" s="55"/>
      <c r="F61" s="54" t="s">
        <v>138</v>
      </c>
      <c r="G61" s="3">
        <v>1</v>
      </c>
    </row>
    <row r="62" customHeight="1" spans="1:7">
      <c r="A62" s="54">
        <v>1987</v>
      </c>
      <c r="B62" s="54" t="s">
        <v>166</v>
      </c>
      <c r="C62" s="54" t="s">
        <v>568</v>
      </c>
      <c r="D62" s="54">
        <v>170</v>
      </c>
      <c r="E62" s="54" t="s">
        <v>1352</v>
      </c>
      <c r="F62" s="54" t="s">
        <v>138</v>
      </c>
      <c r="G62" s="3">
        <v>1</v>
      </c>
    </row>
    <row r="63" customHeight="1" spans="1:7">
      <c r="A63" s="54">
        <v>1991</v>
      </c>
      <c r="B63" s="54" t="s">
        <v>183</v>
      </c>
      <c r="C63" s="54" t="s">
        <v>5613</v>
      </c>
      <c r="D63" s="54">
        <v>344</v>
      </c>
      <c r="E63" s="55"/>
      <c r="F63" s="54" t="s">
        <v>138</v>
      </c>
      <c r="G63" s="3">
        <v>1</v>
      </c>
    </row>
    <row r="64" customHeight="1" spans="1:7">
      <c r="A64" s="54">
        <v>2020</v>
      </c>
      <c r="B64" s="54" t="s">
        <v>800</v>
      </c>
      <c r="C64" s="54" t="s">
        <v>5627</v>
      </c>
      <c r="D64" s="54">
        <v>15</v>
      </c>
      <c r="E64" s="54" t="s">
        <v>5628</v>
      </c>
      <c r="F64" s="54" t="s">
        <v>81</v>
      </c>
      <c r="G64" s="3">
        <v>1</v>
      </c>
    </row>
    <row r="65" customHeight="1" spans="1:7">
      <c r="A65" s="54">
        <v>1993</v>
      </c>
      <c r="B65" s="54" t="s">
        <v>5622</v>
      </c>
      <c r="C65" s="54" t="s">
        <v>5623</v>
      </c>
      <c r="D65" s="54">
        <v>105</v>
      </c>
      <c r="E65" s="55"/>
      <c r="F65" s="54" t="s">
        <v>81</v>
      </c>
      <c r="G65" s="3">
        <v>1</v>
      </c>
    </row>
    <row r="66" customHeight="1" spans="1:7">
      <c r="A66" s="54">
        <v>2020</v>
      </c>
      <c r="B66" s="54" t="s">
        <v>1840</v>
      </c>
      <c r="C66" s="54" t="s">
        <v>5609</v>
      </c>
      <c r="D66" s="54">
        <v>49</v>
      </c>
      <c r="E66" s="54" t="s">
        <v>944</v>
      </c>
      <c r="F66" s="54" t="s">
        <v>81</v>
      </c>
      <c r="G66" s="3">
        <v>1</v>
      </c>
    </row>
    <row r="67" customHeight="1" spans="1:7">
      <c r="A67" s="54">
        <v>2020</v>
      </c>
      <c r="B67" s="54" t="s">
        <v>1840</v>
      </c>
      <c r="C67" s="54" t="s">
        <v>5629</v>
      </c>
      <c r="D67" s="54">
        <v>108</v>
      </c>
      <c r="E67" s="55"/>
      <c r="F67" s="54" t="s">
        <v>138</v>
      </c>
      <c r="G67" s="3">
        <v>1</v>
      </c>
    </row>
    <row r="68" customHeight="1" spans="1:7">
      <c r="A68" s="54">
        <v>1994</v>
      </c>
      <c r="B68" s="54" t="s">
        <v>4688</v>
      </c>
      <c r="C68" s="54" t="s">
        <v>169</v>
      </c>
      <c r="D68" s="54">
        <v>133</v>
      </c>
      <c r="E68" s="55"/>
      <c r="F68" s="54" t="s">
        <v>138</v>
      </c>
      <c r="G68" s="3">
        <v>1</v>
      </c>
    </row>
    <row r="69" customHeight="1" spans="1:7">
      <c r="A69" s="54">
        <v>1990</v>
      </c>
      <c r="B69" s="54" t="s">
        <v>183</v>
      </c>
      <c r="C69" s="54" t="s">
        <v>186</v>
      </c>
      <c r="D69" s="54">
        <v>25</v>
      </c>
      <c r="E69" s="55"/>
      <c r="F69" s="54" t="s">
        <v>138</v>
      </c>
      <c r="G69" s="3">
        <v>1</v>
      </c>
    </row>
    <row r="70" customHeight="1" spans="1:7">
      <c r="A70" s="54">
        <v>1989</v>
      </c>
      <c r="B70" s="54" t="s">
        <v>196</v>
      </c>
      <c r="C70" s="54" t="s">
        <v>697</v>
      </c>
      <c r="D70" s="54">
        <v>292</v>
      </c>
      <c r="E70" s="55"/>
      <c r="F70" s="54" t="s">
        <v>138</v>
      </c>
      <c r="G70" s="3">
        <v>1</v>
      </c>
    </row>
    <row r="71" customHeight="1" spans="1:7">
      <c r="A71" s="54">
        <v>1990</v>
      </c>
      <c r="B71" s="54" t="s">
        <v>183</v>
      </c>
      <c r="C71" s="54" t="s">
        <v>189</v>
      </c>
      <c r="D71" s="54">
        <v>320</v>
      </c>
      <c r="E71" s="54" t="s">
        <v>5593</v>
      </c>
      <c r="F71" s="54" t="s">
        <v>138</v>
      </c>
      <c r="G71" s="3">
        <v>1</v>
      </c>
    </row>
    <row r="72" customHeight="1" spans="1:7">
      <c r="A72" s="54">
        <v>1996</v>
      </c>
      <c r="B72" s="54" t="s">
        <v>5630</v>
      </c>
      <c r="C72" s="54" t="s">
        <v>1113</v>
      </c>
      <c r="D72" s="54">
        <v>33</v>
      </c>
      <c r="E72" s="55"/>
      <c r="F72" s="54" t="s">
        <v>138</v>
      </c>
      <c r="G72" s="3">
        <v>1</v>
      </c>
    </row>
    <row r="73" customHeight="1" spans="1:7">
      <c r="A73" s="54">
        <v>1954</v>
      </c>
      <c r="B73" s="54" t="s">
        <v>1016</v>
      </c>
      <c r="C73" s="54" t="s">
        <v>5631</v>
      </c>
      <c r="D73" s="54">
        <v>31</v>
      </c>
      <c r="E73" s="55"/>
      <c r="F73" s="54" t="s">
        <v>5632</v>
      </c>
      <c r="G73" s="3">
        <v>1</v>
      </c>
    </row>
    <row r="74" customHeight="1" spans="1:7">
      <c r="A74" s="54">
        <v>1982</v>
      </c>
      <c r="B74" s="54" t="s">
        <v>166</v>
      </c>
      <c r="C74" s="54" t="s">
        <v>5633</v>
      </c>
      <c r="D74" s="54">
        <v>327</v>
      </c>
      <c r="E74" s="55"/>
      <c r="F74" s="54" t="s">
        <v>5600</v>
      </c>
      <c r="G74" s="3">
        <v>1</v>
      </c>
    </row>
    <row r="75" customHeight="1" spans="1:7">
      <c r="A75" s="54">
        <v>1990</v>
      </c>
      <c r="B75" s="54" t="s">
        <v>196</v>
      </c>
      <c r="C75" s="54" t="s">
        <v>5634</v>
      </c>
      <c r="D75" s="54">
        <v>185</v>
      </c>
      <c r="E75" s="55"/>
      <c r="F75" s="54" t="s">
        <v>138</v>
      </c>
      <c r="G75" s="3">
        <v>1</v>
      </c>
    </row>
    <row r="76" customHeight="1" spans="1:7">
      <c r="A76" s="54">
        <v>1990</v>
      </c>
      <c r="B76" s="54" t="s">
        <v>5635</v>
      </c>
      <c r="C76" s="54" t="s">
        <v>5636</v>
      </c>
      <c r="D76" s="54">
        <v>250</v>
      </c>
      <c r="E76" s="55"/>
      <c r="F76" s="54" t="s">
        <v>138</v>
      </c>
      <c r="G76" s="3">
        <v>1</v>
      </c>
    </row>
    <row r="77" customHeight="1" spans="1:7">
      <c r="A77" s="54">
        <v>2020</v>
      </c>
      <c r="B77" s="54" t="s">
        <v>183</v>
      </c>
      <c r="C77" s="54" t="s">
        <v>91</v>
      </c>
      <c r="D77" s="54">
        <v>376</v>
      </c>
      <c r="E77" s="55"/>
      <c r="F77" s="54" t="s">
        <v>81</v>
      </c>
      <c r="G77" s="3">
        <v>1</v>
      </c>
    </row>
    <row r="78" customHeight="1" spans="1:7">
      <c r="A78" s="54">
        <v>2020</v>
      </c>
      <c r="B78" s="54" t="s">
        <v>1840</v>
      </c>
      <c r="C78" s="54" t="s">
        <v>5617</v>
      </c>
      <c r="D78" s="54">
        <v>147</v>
      </c>
      <c r="E78" s="55"/>
      <c r="F78" s="54" t="s">
        <v>81</v>
      </c>
      <c r="G78" s="3">
        <v>1</v>
      </c>
    </row>
    <row r="79" customHeight="1" spans="1:7">
      <c r="A79" s="54">
        <v>2019</v>
      </c>
      <c r="B79" s="54" t="s">
        <v>398</v>
      </c>
      <c r="C79" s="54" t="s">
        <v>5442</v>
      </c>
      <c r="D79" s="54">
        <v>142</v>
      </c>
      <c r="E79" s="55"/>
      <c r="F79" s="54" t="s">
        <v>81</v>
      </c>
      <c r="G79" s="3">
        <v>1</v>
      </c>
    </row>
    <row r="80" customHeight="1" spans="1:7">
      <c r="A80" s="54">
        <v>2019</v>
      </c>
      <c r="B80" s="54" t="s">
        <v>72</v>
      </c>
      <c r="C80" s="54" t="s">
        <v>544</v>
      </c>
      <c r="D80" s="54" t="s">
        <v>5637</v>
      </c>
      <c r="E80" s="54" t="s">
        <v>5638</v>
      </c>
      <c r="F80" s="54" t="s">
        <v>138</v>
      </c>
      <c r="G80" s="3">
        <v>1</v>
      </c>
    </row>
    <row r="81" customHeight="1" spans="1:7">
      <c r="A81" s="54">
        <v>1982</v>
      </c>
      <c r="B81" s="54" t="s">
        <v>166</v>
      </c>
      <c r="C81" s="54" t="s">
        <v>5639</v>
      </c>
      <c r="D81" s="54">
        <v>408</v>
      </c>
      <c r="E81" s="55"/>
      <c r="F81" s="54" t="s">
        <v>5640</v>
      </c>
      <c r="G81" s="3">
        <v>1</v>
      </c>
    </row>
    <row r="82" customHeight="1" spans="1:7">
      <c r="A82" s="54">
        <v>1982</v>
      </c>
      <c r="B82" s="54" t="s">
        <v>166</v>
      </c>
      <c r="C82" s="54" t="s">
        <v>5641</v>
      </c>
      <c r="D82" s="54">
        <v>353</v>
      </c>
      <c r="E82" s="55"/>
      <c r="F82" s="54" t="s">
        <v>2699</v>
      </c>
      <c r="G82" s="3">
        <v>1</v>
      </c>
    </row>
    <row r="83" customHeight="1" spans="1:7">
      <c r="A83" s="54">
        <v>1990</v>
      </c>
      <c r="B83" s="54" t="s">
        <v>166</v>
      </c>
      <c r="C83" s="54" t="s">
        <v>186</v>
      </c>
      <c r="D83" s="54">
        <v>37</v>
      </c>
      <c r="E83" s="55"/>
      <c r="F83" s="54" t="s">
        <v>1038</v>
      </c>
      <c r="G83" s="3">
        <v>1</v>
      </c>
    </row>
    <row r="84" customHeight="1" spans="1:7">
      <c r="A84" s="54">
        <v>1990</v>
      </c>
      <c r="B84" s="54" t="s">
        <v>131</v>
      </c>
      <c r="C84" s="54" t="s">
        <v>1154</v>
      </c>
      <c r="D84" s="54">
        <v>365</v>
      </c>
      <c r="E84" s="55"/>
      <c r="F84" s="54" t="s">
        <v>2961</v>
      </c>
      <c r="G84" s="3">
        <v>1</v>
      </c>
    </row>
    <row r="85" customHeight="1" spans="1:7">
      <c r="A85" s="54">
        <v>1990</v>
      </c>
      <c r="B85" s="54" t="s">
        <v>196</v>
      </c>
      <c r="C85" s="54" t="s">
        <v>4595</v>
      </c>
      <c r="D85" s="54">
        <v>632</v>
      </c>
      <c r="E85" s="55"/>
      <c r="F85" s="54" t="s">
        <v>2961</v>
      </c>
      <c r="G85" s="3">
        <v>1</v>
      </c>
    </row>
    <row r="86" customHeight="1" spans="1:7">
      <c r="A86" s="54">
        <v>1990</v>
      </c>
      <c r="B86" s="54" t="s">
        <v>183</v>
      </c>
      <c r="C86" s="54" t="s">
        <v>473</v>
      </c>
      <c r="D86" s="54">
        <v>325</v>
      </c>
      <c r="E86" s="54" t="s">
        <v>5619</v>
      </c>
      <c r="F86" s="54" t="s">
        <v>2961</v>
      </c>
      <c r="G86" s="3">
        <v>1</v>
      </c>
    </row>
    <row r="87" customHeight="1" spans="1:7">
      <c r="A87" s="54">
        <v>1991</v>
      </c>
      <c r="B87" s="54" t="s">
        <v>239</v>
      </c>
      <c r="C87" s="54" t="s">
        <v>5620</v>
      </c>
      <c r="D87" s="54">
        <v>33</v>
      </c>
      <c r="E87" s="55"/>
      <c r="F87" s="54" t="s">
        <v>2961</v>
      </c>
      <c r="G87" s="3">
        <v>1</v>
      </c>
    </row>
    <row r="88" customHeight="1" spans="1:7">
      <c r="A88" s="54">
        <v>1988</v>
      </c>
      <c r="B88" s="54" t="s">
        <v>166</v>
      </c>
      <c r="C88" s="54" t="s">
        <v>5605</v>
      </c>
      <c r="D88" s="54">
        <v>28</v>
      </c>
      <c r="E88" s="54" t="s">
        <v>5642</v>
      </c>
      <c r="F88" s="54" t="s">
        <v>2961</v>
      </c>
      <c r="G88" s="3">
        <v>1</v>
      </c>
    </row>
    <row r="89" customHeight="1" spans="1:7">
      <c r="A89" s="54">
        <v>1990</v>
      </c>
      <c r="B89" s="54" t="s">
        <v>196</v>
      </c>
      <c r="C89" s="54" t="s">
        <v>5643</v>
      </c>
      <c r="D89" s="54">
        <v>48</v>
      </c>
      <c r="E89" s="55"/>
      <c r="F89" s="54" t="s">
        <v>2961</v>
      </c>
      <c r="G89" s="3">
        <v>1</v>
      </c>
    </row>
    <row r="90" customHeight="1" spans="1:7">
      <c r="A90" s="54">
        <v>1982</v>
      </c>
      <c r="B90" s="54" t="s">
        <v>166</v>
      </c>
      <c r="C90" s="54" t="s">
        <v>5586</v>
      </c>
      <c r="D90" s="54">
        <v>332</v>
      </c>
      <c r="E90" s="54" t="s">
        <v>5579</v>
      </c>
      <c r="F90" s="54" t="s">
        <v>2961</v>
      </c>
      <c r="G90" s="3">
        <v>2</v>
      </c>
    </row>
    <row r="91" customHeight="1" spans="1:7">
      <c r="A91" s="54">
        <v>1990</v>
      </c>
      <c r="B91" s="54" t="s">
        <v>196</v>
      </c>
      <c r="C91" s="54" t="s">
        <v>5644</v>
      </c>
      <c r="D91" s="54">
        <v>84</v>
      </c>
      <c r="E91" s="55"/>
      <c r="F91" s="54" t="s">
        <v>2961</v>
      </c>
      <c r="G91" s="3">
        <v>1</v>
      </c>
    </row>
    <row r="92" customHeight="1" spans="1:7">
      <c r="A92" s="54">
        <v>2019</v>
      </c>
      <c r="B92" s="54" t="s">
        <v>72</v>
      </c>
      <c r="C92" s="54" t="s">
        <v>5645</v>
      </c>
      <c r="D92" s="54">
        <v>342</v>
      </c>
      <c r="E92" s="55"/>
      <c r="F92" s="54" t="s">
        <v>2961</v>
      </c>
      <c r="G92" s="3">
        <v>1</v>
      </c>
    </row>
    <row r="93" customHeight="1" spans="1:7">
      <c r="A93" s="54">
        <v>2020</v>
      </c>
      <c r="B93" s="54" t="s">
        <v>858</v>
      </c>
      <c r="C93" s="54" t="s">
        <v>261</v>
      </c>
      <c r="D93" s="54">
        <v>97</v>
      </c>
      <c r="E93" s="55"/>
      <c r="F93" s="54" t="s">
        <v>2961</v>
      </c>
      <c r="G93" s="3">
        <v>1</v>
      </c>
    </row>
    <row r="94" customHeight="1" spans="1:7">
      <c r="A94" s="54">
        <v>1982</v>
      </c>
      <c r="B94" s="54" t="s">
        <v>1967</v>
      </c>
      <c r="C94" s="54" t="s">
        <v>5608</v>
      </c>
      <c r="D94" s="54">
        <v>507</v>
      </c>
      <c r="E94" s="55"/>
      <c r="F94" s="54" t="s">
        <v>2961</v>
      </c>
      <c r="G94" s="3">
        <v>1</v>
      </c>
    </row>
    <row r="95" customHeight="1" spans="1:7">
      <c r="A95" s="54">
        <v>1982</v>
      </c>
      <c r="B95" s="54" t="s">
        <v>166</v>
      </c>
      <c r="C95" s="54" t="s">
        <v>5580</v>
      </c>
      <c r="D95" s="54">
        <v>198</v>
      </c>
      <c r="E95" s="55"/>
      <c r="F95" s="54" t="s">
        <v>2961</v>
      </c>
      <c r="G95" s="3">
        <v>1</v>
      </c>
    </row>
    <row r="96" customHeight="1" spans="1:7">
      <c r="A96" s="54">
        <v>1982</v>
      </c>
      <c r="B96" s="54" t="s">
        <v>166</v>
      </c>
      <c r="C96" s="54" t="s">
        <v>5581</v>
      </c>
      <c r="D96" s="54">
        <v>196</v>
      </c>
      <c r="E96" s="55"/>
      <c r="F96" s="54" t="s">
        <v>2961</v>
      </c>
      <c r="G96" s="3">
        <v>2</v>
      </c>
    </row>
    <row r="97" customHeight="1" spans="1:7">
      <c r="A97" s="54">
        <v>1992</v>
      </c>
      <c r="B97" s="54" t="s">
        <v>5582</v>
      </c>
      <c r="C97" s="54" t="s">
        <v>1113</v>
      </c>
      <c r="D97" s="54" t="s">
        <v>5583</v>
      </c>
      <c r="E97" s="54" t="s">
        <v>5584</v>
      </c>
      <c r="F97" s="54" t="s">
        <v>2961</v>
      </c>
      <c r="G97" s="3">
        <v>4</v>
      </c>
    </row>
    <row r="98" customHeight="1" spans="1:7">
      <c r="A98" s="54">
        <v>1990</v>
      </c>
      <c r="B98" s="54" t="s">
        <v>131</v>
      </c>
      <c r="C98" s="54" t="s">
        <v>1154</v>
      </c>
      <c r="D98" s="54">
        <v>365</v>
      </c>
      <c r="E98" s="55"/>
      <c r="F98" s="54" t="s">
        <v>2961</v>
      </c>
      <c r="G98" s="3">
        <v>1</v>
      </c>
    </row>
    <row r="99" customHeight="1" spans="1:7">
      <c r="A99" s="54">
        <v>1990</v>
      </c>
      <c r="B99" s="54" t="s">
        <v>1988</v>
      </c>
      <c r="C99" s="54" t="s">
        <v>2361</v>
      </c>
      <c r="D99" s="54">
        <v>7</v>
      </c>
      <c r="E99" s="54" t="s">
        <v>1920</v>
      </c>
      <c r="F99" s="54" t="s">
        <v>2961</v>
      </c>
      <c r="G99" s="3">
        <v>1</v>
      </c>
    </row>
    <row r="100" customHeight="1" spans="1:7">
      <c r="A100" s="54">
        <v>1990</v>
      </c>
      <c r="B100" s="54" t="s">
        <v>1967</v>
      </c>
      <c r="C100" s="54" t="s">
        <v>5646</v>
      </c>
      <c r="D100" s="54">
        <v>368</v>
      </c>
      <c r="E100" s="54" t="s">
        <v>317</v>
      </c>
      <c r="F100" s="54" t="s">
        <v>2961</v>
      </c>
      <c r="G100" s="3">
        <v>1</v>
      </c>
    </row>
    <row r="101" customHeight="1" spans="1:7">
      <c r="A101" s="54">
        <v>1982</v>
      </c>
      <c r="B101" s="54" t="s">
        <v>166</v>
      </c>
      <c r="C101" s="54" t="s">
        <v>5647</v>
      </c>
      <c r="D101" s="54">
        <v>339</v>
      </c>
      <c r="E101" s="55"/>
      <c r="F101" s="54" t="s">
        <v>5640</v>
      </c>
      <c r="G101" s="3">
        <v>1</v>
      </c>
    </row>
    <row r="102" customHeight="1" spans="1:7">
      <c r="A102" s="54">
        <v>1982</v>
      </c>
      <c r="B102" s="54" t="s">
        <v>166</v>
      </c>
      <c r="C102" s="54" t="s">
        <v>5648</v>
      </c>
      <c r="D102" s="54">
        <v>8</v>
      </c>
      <c r="E102" s="55"/>
      <c r="F102" s="54" t="s">
        <v>5640</v>
      </c>
      <c r="G102" s="3">
        <v>1</v>
      </c>
    </row>
    <row r="103" customHeight="1" spans="1:7">
      <c r="A103" s="54">
        <v>1990</v>
      </c>
      <c r="B103" s="54" t="s">
        <v>1988</v>
      </c>
      <c r="C103" s="54" t="s">
        <v>1857</v>
      </c>
      <c r="D103" s="54">
        <v>225</v>
      </c>
      <c r="E103" s="55"/>
      <c r="F103" s="54" t="s">
        <v>138</v>
      </c>
      <c r="G103" s="3">
        <v>1</v>
      </c>
    </row>
    <row r="104" customHeight="1" spans="1:7">
      <c r="A104" s="54">
        <v>1990</v>
      </c>
      <c r="B104" s="54" t="s">
        <v>3830</v>
      </c>
      <c r="C104" s="54" t="s">
        <v>5649</v>
      </c>
      <c r="D104" s="54">
        <v>220</v>
      </c>
      <c r="E104" s="55"/>
      <c r="F104" s="54" t="s">
        <v>138</v>
      </c>
      <c r="G104" s="3">
        <v>1</v>
      </c>
    </row>
    <row r="105" customHeight="1" spans="1:7">
      <c r="A105" s="54">
        <v>2021</v>
      </c>
      <c r="B105" s="54" t="s">
        <v>166</v>
      </c>
      <c r="C105" s="54" t="s">
        <v>5650</v>
      </c>
      <c r="D105" s="54" t="s">
        <v>5651</v>
      </c>
      <c r="E105" s="55"/>
      <c r="F105" s="54" t="s">
        <v>138</v>
      </c>
      <c r="G105" s="3">
        <v>1</v>
      </c>
    </row>
    <row r="106" customHeight="1" spans="1:7">
      <c r="A106" s="54">
        <v>1987</v>
      </c>
      <c r="B106" s="54" t="s">
        <v>166</v>
      </c>
      <c r="C106" s="54" t="s">
        <v>5652</v>
      </c>
      <c r="D106" s="54">
        <v>150</v>
      </c>
      <c r="E106" s="55"/>
      <c r="F106" s="54" t="s">
        <v>138</v>
      </c>
      <c r="G106" s="3">
        <v>1</v>
      </c>
    </row>
    <row r="107" customHeight="1" spans="1:7">
      <c r="A107" s="54">
        <v>1994</v>
      </c>
      <c r="B107" s="54" t="s">
        <v>131</v>
      </c>
      <c r="C107" s="54" t="s">
        <v>5653</v>
      </c>
      <c r="D107" s="54">
        <v>86</v>
      </c>
      <c r="E107" s="54" t="s">
        <v>5595</v>
      </c>
      <c r="F107" s="54" t="s">
        <v>138</v>
      </c>
      <c r="G107" s="3">
        <v>1</v>
      </c>
    </row>
    <row r="108" customHeight="1" spans="1:7">
      <c r="A108" s="54">
        <v>1990</v>
      </c>
      <c r="B108" s="54" t="s">
        <v>162</v>
      </c>
      <c r="C108" s="54" t="s">
        <v>4954</v>
      </c>
      <c r="D108" s="54" t="s">
        <v>5654</v>
      </c>
      <c r="E108" s="55"/>
      <c r="F108" s="54" t="s">
        <v>138</v>
      </c>
      <c r="G108" s="3">
        <v>1</v>
      </c>
    </row>
    <row r="109" customHeight="1" spans="1:7">
      <c r="A109" s="54">
        <v>1990</v>
      </c>
      <c r="B109" s="54" t="s">
        <v>4688</v>
      </c>
      <c r="C109" s="54" t="s">
        <v>1154</v>
      </c>
      <c r="D109" s="54">
        <v>156</v>
      </c>
      <c r="E109" s="55"/>
      <c r="F109" s="54" t="s">
        <v>1038</v>
      </c>
      <c r="G109" s="3">
        <v>1</v>
      </c>
    </row>
    <row r="110" customHeight="1" spans="1:7">
      <c r="A110" s="54">
        <v>1987</v>
      </c>
      <c r="B110" s="54" t="s">
        <v>166</v>
      </c>
      <c r="C110" s="54" t="s">
        <v>1088</v>
      </c>
      <c r="D110" s="54">
        <v>320</v>
      </c>
      <c r="E110" s="55"/>
      <c r="F110" s="54" t="s">
        <v>1038</v>
      </c>
      <c r="G110" s="3">
        <v>1</v>
      </c>
    </row>
    <row r="111" customHeight="1" spans="1:7">
      <c r="A111" s="54">
        <v>1990</v>
      </c>
      <c r="B111" s="54" t="s">
        <v>162</v>
      </c>
      <c r="C111" s="54" t="s">
        <v>420</v>
      </c>
      <c r="D111" s="54" t="s">
        <v>421</v>
      </c>
      <c r="E111" s="55"/>
      <c r="F111" s="54" t="s">
        <v>1038</v>
      </c>
      <c r="G111" s="3">
        <v>1</v>
      </c>
    </row>
    <row r="112" customHeight="1" spans="1:7">
      <c r="A112" s="54">
        <v>1993</v>
      </c>
      <c r="B112" s="54" t="s">
        <v>166</v>
      </c>
      <c r="C112" s="54" t="s">
        <v>5655</v>
      </c>
      <c r="D112" s="54">
        <v>80</v>
      </c>
      <c r="E112" s="55"/>
      <c r="F112" s="54" t="s">
        <v>1038</v>
      </c>
      <c r="G112" s="3">
        <v>1</v>
      </c>
    </row>
    <row r="113" customHeight="1" spans="1:7">
      <c r="A113" s="54">
        <v>1994</v>
      </c>
      <c r="B113" s="54" t="s">
        <v>131</v>
      </c>
      <c r="C113" s="54" t="s">
        <v>5656</v>
      </c>
      <c r="D113" s="54">
        <v>356</v>
      </c>
      <c r="E113" s="55"/>
      <c r="F113" s="54" t="s">
        <v>1038</v>
      </c>
      <c r="G113" s="3">
        <v>1</v>
      </c>
    </row>
    <row r="114" customHeight="1" spans="1:7">
      <c r="A114" s="54">
        <v>1994</v>
      </c>
      <c r="B114" s="54" t="s">
        <v>131</v>
      </c>
      <c r="C114" s="54" t="s">
        <v>5657</v>
      </c>
      <c r="D114" s="54">
        <v>78</v>
      </c>
      <c r="E114" s="58" t="s">
        <v>5658</v>
      </c>
      <c r="F114" s="54" t="s">
        <v>1038</v>
      </c>
      <c r="G114" s="3">
        <v>1</v>
      </c>
    </row>
    <row r="115" customHeight="1" spans="1:7">
      <c r="A115" s="54">
        <v>1981</v>
      </c>
      <c r="B115" s="54" t="s">
        <v>166</v>
      </c>
      <c r="C115" s="54" t="s">
        <v>5659</v>
      </c>
      <c r="D115" s="54">
        <v>506</v>
      </c>
      <c r="E115" s="55"/>
      <c r="F115" s="54" t="s">
        <v>1038</v>
      </c>
      <c r="G115" s="3">
        <v>1</v>
      </c>
    </row>
    <row r="116" customHeight="1" spans="1:7">
      <c r="A116" s="54">
        <v>1990</v>
      </c>
      <c r="B116" s="54" t="s">
        <v>196</v>
      </c>
      <c r="C116" s="54" t="s">
        <v>189</v>
      </c>
      <c r="D116" s="54">
        <v>181</v>
      </c>
      <c r="E116" s="55"/>
      <c r="F116" s="54" t="s">
        <v>1038</v>
      </c>
      <c r="G116" s="3">
        <v>1</v>
      </c>
    </row>
    <row r="117" customHeight="1" spans="1:7">
      <c r="A117" s="54">
        <v>1990</v>
      </c>
      <c r="B117" s="54" t="s">
        <v>183</v>
      </c>
      <c r="C117" s="54" t="s">
        <v>189</v>
      </c>
      <c r="D117" s="54">
        <v>320</v>
      </c>
      <c r="E117" s="54" t="s">
        <v>5593</v>
      </c>
      <c r="F117" s="54" t="s">
        <v>1038</v>
      </c>
      <c r="G117" s="3">
        <v>2</v>
      </c>
    </row>
    <row r="118" customHeight="1" spans="1:7">
      <c r="A118" s="54">
        <v>2001</v>
      </c>
      <c r="B118" s="54" t="s">
        <v>4688</v>
      </c>
      <c r="C118" s="54" t="s">
        <v>5023</v>
      </c>
      <c r="D118" s="54">
        <v>151</v>
      </c>
      <c r="E118" s="54" t="s">
        <v>5660</v>
      </c>
      <c r="F118" s="54" t="s">
        <v>1038</v>
      </c>
      <c r="G118" s="3">
        <v>1</v>
      </c>
    </row>
    <row r="119" customHeight="1" spans="1:7">
      <c r="A119" s="54">
        <v>1992</v>
      </c>
      <c r="B119" s="54" t="s">
        <v>5582</v>
      </c>
      <c r="C119" s="54" t="s">
        <v>1113</v>
      </c>
      <c r="D119" s="54" t="s">
        <v>5583</v>
      </c>
      <c r="E119" s="54" t="s">
        <v>5584</v>
      </c>
      <c r="F119" s="54" t="s">
        <v>1038</v>
      </c>
      <c r="G119" s="3">
        <v>1</v>
      </c>
    </row>
    <row r="120" customHeight="1" spans="1:7">
      <c r="A120" s="54">
        <v>1994</v>
      </c>
      <c r="B120" s="54" t="s">
        <v>131</v>
      </c>
      <c r="C120" s="54" t="s">
        <v>1188</v>
      </c>
      <c r="D120" s="54">
        <v>63</v>
      </c>
      <c r="E120" s="54" t="s">
        <v>5595</v>
      </c>
      <c r="F120" s="54" t="s">
        <v>1038</v>
      </c>
      <c r="G120" s="3">
        <v>1</v>
      </c>
    </row>
    <row r="121" customHeight="1" spans="1:7">
      <c r="A121" s="54">
        <v>1987</v>
      </c>
      <c r="B121" s="54" t="s">
        <v>166</v>
      </c>
      <c r="C121" s="54" t="s">
        <v>5656</v>
      </c>
      <c r="D121" s="54">
        <v>614</v>
      </c>
      <c r="E121" s="54" t="s">
        <v>1920</v>
      </c>
      <c r="F121" s="54" t="s">
        <v>1038</v>
      </c>
      <c r="G121" s="3">
        <v>1</v>
      </c>
    </row>
    <row r="122" customHeight="1" spans="1:7">
      <c r="A122" s="54">
        <v>1994</v>
      </c>
      <c r="B122" s="54" t="s">
        <v>131</v>
      </c>
      <c r="C122" s="54" t="s">
        <v>5661</v>
      </c>
      <c r="D122" s="54">
        <v>340</v>
      </c>
      <c r="E122" s="55"/>
      <c r="F122" s="54" t="s">
        <v>1038</v>
      </c>
      <c r="G122" s="3">
        <v>1</v>
      </c>
    </row>
    <row r="123" customHeight="1" spans="1:7">
      <c r="A123" s="54">
        <v>1994</v>
      </c>
      <c r="B123" s="54" t="s">
        <v>131</v>
      </c>
      <c r="C123" s="54" t="s">
        <v>5653</v>
      </c>
      <c r="D123" s="54">
        <v>86</v>
      </c>
      <c r="E123" s="54" t="s">
        <v>5595</v>
      </c>
      <c r="F123" s="54" t="s">
        <v>1038</v>
      </c>
      <c r="G123" s="3">
        <v>1</v>
      </c>
    </row>
    <row r="124" customHeight="1" spans="1:7">
      <c r="A124" s="54">
        <v>1988</v>
      </c>
      <c r="B124" s="54" t="s">
        <v>166</v>
      </c>
      <c r="C124" s="54" t="s">
        <v>3764</v>
      </c>
      <c r="D124" s="54">
        <v>250</v>
      </c>
      <c r="E124" s="55"/>
      <c r="F124" s="54" t="s">
        <v>1038</v>
      </c>
      <c r="G124" s="3">
        <v>1</v>
      </c>
    </row>
    <row r="125" customHeight="1" spans="1:7">
      <c r="A125" s="54">
        <v>1982</v>
      </c>
      <c r="B125" s="54" t="s">
        <v>166</v>
      </c>
      <c r="C125" s="54" t="s">
        <v>5577</v>
      </c>
      <c r="D125" s="54">
        <v>39</v>
      </c>
      <c r="E125" s="54" t="s">
        <v>5588</v>
      </c>
      <c r="F125" s="54" t="s">
        <v>2961</v>
      </c>
      <c r="G125" s="3">
        <v>1</v>
      </c>
    </row>
    <row r="126" customHeight="1" spans="1:7">
      <c r="A126" s="54">
        <v>1979</v>
      </c>
      <c r="B126" s="54" t="s">
        <v>166</v>
      </c>
      <c r="C126" s="54" t="s">
        <v>5662</v>
      </c>
      <c r="D126" s="54">
        <v>199</v>
      </c>
      <c r="E126" s="55"/>
      <c r="F126" s="54" t="s">
        <v>2961</v>
      </c>
      <c r="G126" s="3">
        <v>1</v>
      </c>
    </row>
    <row r="127" customHeight="1" spans="1:7">
      <c r="A127" s="54">
        <v>1990</v>
      </c>
      <c r="B127" s="54" t="s">
        <v>196</v>
      </c>
      <c r="C127" s="54" t="s">
        <v>5643</v>
      </c>
      <c r="D127" s="54">
        <v>48</v>
      </c>
      <c r="E127" s="55"/>
      <c r="F127" s="54" t="s">
        <v>1038</v>
      </c>
      <c r="G127" s="3">
        <v>2</v>
      </c>
    </row>
    <row r="128" customHeight="1" spans="1:7">
      <c r="A128" s="54">
        <v>1982</v>
      </c>
      <c r="B128" s="54" t="s">
        <v>166</v>
      </c>
      <c r="C128" s="54" t="s">
        <v>5663</v>
      </c>
      <c r="D128" s="54">
        <v>151</v>
      </c>
      <c r="E128" s="54" t="s">
        <v>5579</v>
      </c>
      <c r="F128" s="54" t="s">
        <v>1038</v>
      </c>
      <c r="G128" s="3">
        <v>1</v>
      </c>
    </row>
    <row r="129" customHeight="1" spans="1:7">
      <c r="A129" s="54">
        <v>1990</v>
      </c>
      <c r="B129" s="54" t="s">
        <v>196</v>
      </c>
      <c r="C129" s="54" t="s">
        <v>5664</v>
      </c>
      <c r="D129" s="54">
        <v>204</v>
      </c>
      <c r="E129" s="55"/>
      <c r="F129" s="54" t="s">
        <v>1038</v>
      </c>
      <c r="G129" s="3">
        <v>1</v>
      </c>
    </row>
    <row r="130" customHeight="1" spans="1:7">
      <c r="A130" s="54">
        <v>1991</v>
      </c>
      <c r="B130" s="54" t="s">
        <v>196</v>
      </c>
      <c r="C130" s="54" t="s">
        <v>169</v>
      </c>
      <c r="D130" s="54">
        <v>653</v>
      </c>
      <c r="E130" s="55"/>
      <c r="F130" s="54" t="s">
        <v>1038</v>
      </c>
      <c r="G130" s="3">
        <v>2</v>
      </c>
    </row>
    <row r="131" customHeight="1" spans="1:7">
      <c r="A131" s="54">
        <v>1990</v>
      </c>
      <c r="B131" s="54" t="s">
        <v>183</v>
      </c>
      <c r="C131" s="54" t="s">
        <v>169</v>
      </c>
      <c r="D131" s="54">
        <v>1</v>
      </c>
      <c r="E131" s="55"/>
      <c r="F131" s="54" t="s">
        <v>1038</v>
      </c>
      <c r="G131" s="3">
        <v>1</v>
      </c>
    </row>
    <row r="132" customHeight="1" spans="1:7">
      <c r="A132" s="54">
        <v>1982</v>
      </c>
      <c r="B132" s="54" t="s">
        <v>166</v>
      </c>
      <c r="C132" s="54" t="s">
        <v>5665</v>
      </c>
      <c r="D132" s="54">
        <v>350</v>
      </c>
      <c r="E132" s="54" t="s">
        <v>5588</v>
      </c>
      <c r="F132" s="54" t="s">
        <v>1038</v>
      </c>
      <c r="G132" s="3">
        <v>4</v>
      </c>
    </row>
    <row r="133" customHeight="1" spans="1:7">
      <c r="A133" s="54">
        <v>1989</v>
      </c>
      <c r="B133" s="54" t="s">
        <v>196</v>
      </c>
      <c r="C133" s="54" t="s">
        <v>825</v>
      </c>
      <c r="D133" s="54">
        <v>96</v>
      </c>
      <c r="E133" s="55"/>
      <c r="F133" s="54" t="s">
        <v>1038</v>
      </c>
      <c r="G133" s="3">
        <v>1</v>
      </c>
    </row>
    <row r="134" customHeight="1" spans="1:7">
      <c r="A134" s="54">
        <v>1990</v>
      </c>
      <c r="B134" s="54" t="s">
        <v>183</v>
      </c>
      <c r="C134" s="54" t="s">
        <v>4954</v>
      </c>
      <c r="D134" s="54">
        <v>302</v>
      </c>
      <c r="E134" s="55"/>
      <c r="F134" s="54" t="s">
        <v>1038</v>
      </c>
      <c r="G134" s="3">
        <v>1</v>
      </c>
    </row>
    <row r="135" customHeight="1" spans="1:7">
      <c r="A135" s="54">
        <v>1981</v>
      </c>
      <c r="B135" s="54" t="s">
        <v>166</v>
      </c>
      <c r="C135" s="54" t="s">
        <v>5666</v>
      </c>
      <c r="D135" s="54">
        <v>355</v>
      </c>
      <c r="E135" s="55"/>
      <c r="F135" s="54" t="s">
        <v>1038</v>
      </c>
      <c r="G135" s="3">
        <v>1</v>
      </c>
    </row>
    <row r="136" customHeight="1" spans="1:7">
      <c r="A136" s="54">
        <v>1991</v>
      </c>
      <c r="B136" s="54" t="s">
        <v>183</v>
      </c>
      <c r="C136" s="54" t="s">
        <v>163</v>
      </c>
      <c r="D136" s="54">
        <v>225</v>
      </c>
      <c r="E136" s="55"/>
      <c r="F136" s="54" t="s">
        <v>1038</v>
      </c>
      <c r="G136" s="3">
        <v>1</v>
      </c>
    </row>
    <row r="137" customHeight="1" spans="1:7">
      <c r="A137" s="54">
        <v>1982</v>
      </c>
      <c r="B137" s="54" t="s">
        <v>166</v>
      </c>
      <c r="C137" s="54" t="s">
        <v>5667</v>
      </c>
      <c r="D137" s="54">
        <v>313</v>
      </c>
      <c r="E137" s="55"/>
      <c r="F137" s="54" t="s">
        <v>1038</v>
      </c>
      <c r="G137" s="3">
        <v>1</v>
      </c>
    </row>
    <row r="138" customHeight="1" spans="1:7">
      <c r="A138" s="54">
        <v>1991</v>
      </c>
      <c r="B138" s="54" t="s">
        <v>4688</v>
      </c>
      <c r="C138" s="54" t="s">
        <v>420</v>
      </c>
      <c r="D138" s="54">
        <v>456</v>
      </c>
      <c r="E138" s="54" t="s">
        <v>5668</v>
      </c>
      <c r="F138" s="54" t="s">
        <v>1038</v>
      </c>
      <c r="G138" s="3">
        <v>1</v>
      </c>
    </row>
    <row r="139" customHeight="1" spans="1:7">
      <c r="A139" s="54">
        <v>1990</v>
      </c>
      <c r="B139" s="54" t="s">
        <v>196</v>
      </c>
      <c r="C139" s="54" t="s">
        <v>5644</v>
      </c>
      <c r="D139" s="54">
        <v>84</v>
      </c>
      <c r="E139" s="55"/>
      <c r="F139" s="54" t="s">
        <v>1038</v>
      </c>
      <c r="G139" s="3">
        <v>1</v>
      </c>
    </row>
    <row r="140" customHeight="1" spans="1:7">
      <c r="A140" s="54">
        <v>1988</v>
      </c>
      <c r="B140" s="54" t="s">
        <v>166</v>
      </c>
      <c r="C140" s="54" t="s">
        <v>5605</v>
      </c>
      <c r="D140" s="54">
        <v>224</v>
      </c>
      <c r="E140" s="55"/>
      <c r="F140" s="54" t="s">
        <v>1038</v>
      </c>
      <c r="G140" s="3">
        <v>1</v>
      </c>
    </row>
    <row r="141" customHeight="1" spans="1:7">
      <c r="A141" s="54">
        <v>1990</v>
      </c>
      <c r="B141" s="54" t="s">
        <v>196</v>
      </c>
      <c r="C141" s="54" t="s">
        <v>5669</v>
      </c>
      <c r="D141" s="54">
        <v>79</v>
      </c>
      <c r="E141" s="55"/>
      <c r="F141" s="54" t="s">
        <v>1038</v>
      </c>
      <c r="G141" s="3">
        <v>1</v>
      </c>
    </row>
    <row r="142" customHeight="1" spans="1:7">
      <c r="A142" s="54">
        <v>1990</v>
      </c>
      <c r="B142" s="54" t="s">
        <v>183</v>
      </c>
      <c r="C142" s="54" t="s">
        <v>726</v>
      </c>
      <c r="D142" s="54">
        <v>112</v>
      </c>
      <c r="E142" s="55"/>
      <c r="F142" s="54" t="s">
        <v>1038</v>
      </c>
      <c r="G142" s="3">
        <v>1</v>
      </c>
    </row>
    <row r="143" customHeight="1" spans="1:7">
      <c r="A143" s="54">
        <v>1987</v>
      </c>
      <c r="B143" s="54" t="s">
        <v>166</v>
      </c>
      <c r="C143" s="54" t="s">
        <v>3619</v>
      </c>
      <c r="D143" s="54">
        <v>366</v>
      </c>
      <c r="E143" s="55"/>
      <c r="F143" s="54" t="s">
        <v>1038</v>
      </c>
      <c r="G143" s="3">
        <v>1</v>
      </c>
    </row>
    <row r="144" customHeight="1" spans="1:7">
      <c r="A144" s="54">
        <v>1987</v>
      </c>
      <c r="B144" s="54" t="s">
        <v>166</v>
      </c>
      <c r="C144" s="54" t="s">
        <v>5670</v>
      </c>
      <c r="D144" s="54">
        <v>400</v>
      </c>
      <c r="E144" s="55"/>
      <c r="F144" s="54" t="s">
        <v>1038</v>
      </c>
      <c r="G144" s="3">
        <v>1</v>
      </c>
    </row>
    <row r="145" customHeight="1" spans="1:7">
      <c r="A145" s="54">
        <v>1990</v>
      </c>
      <c r="B145" s="54" t="s">
        <v>1988</v>
      </c>
      <c r="C145" s="54" t="s">
        <v>1954</v>
      </c>
      <c r="D145" s="54">
        <v>12</v>
      </c>
      <c r="E145" s="54" t="s">
        <v>1920</v>
      </c>
      <c r="F145" s="54" t="s">
        <v>1038</v>
      </c>
      <c r="G145" s="3">
        <v>1</v>
      </c>
    </row>
    <row r="146" customHeight="1" spans="1:7">
      <c r="A146" s="54">
        <v>1990</v>
      </c>
      <c r="B146" s="54" t="s">
        <v>1988</v>
      </c>
      <c r="C146" s="54" t="s">
        <v>2361</v>
      </c>
      <c r="D146" s="54">
        <v>7</v>
      </c>
      <c r="E146" s="54" t="s">
        <v>1920</v>
      </c>
      <c r="F146" s="54" t="s">
        <v>1038</v>
      </c>
      <c r="G146" s="3">
        <v>1</v>
      </c>
    </row>
    <row r="147" customHeight="1" spans="1:7">
      <c r="A147" s="54">
        <v>1982</v>
      </c>
      <c r="B147" s="54" t="s">
        <v>1967</v>
      </c>
      <c r="C147" s="54" t="s">
        <v>5671</v>
      </c>
      <c r="D147" s="54">
        <v>79</v>
      </c>
      <c r="E147" s="55"/>
      <c r="F147" s="54" t="s">
        <v>1038</v>
      </c>
      <c r="G147" s="3">
        <v>3</v>
      </c>
    </row>
    <row r="148" customHeight="1" spans="1:7">
      <c r="A148" s="54">
        <v>1990</v>
      </c>
      <c r="B148" s="54" t="s">
        <v>196</v>
      </c>
      <c r="C148" s="54" t="s">
        <v>3429</v>
      </c>
      <c r="D148" s="54">
        <v>6</v>
      </c>
      <c r="E148" s="55"/>
      <c r="F148" s="54" t="s">
        <v>1038</v>
      </c>
      <c r="G148" s="3">
        <v>2</v>
      </c>
    </row>
    <row r="149" customHeight="1" spans="1:7">
      <c r="A149" s="54">
        <v>2019</v>
      </c>
      <c r="B149" s="54" t="s">
        <v>5672</v>
      </c>
      <c r="C149" s="54" t="s">
        <v>261</v>
      </c>
      <c r="D149" s="54">
        <v>41</v>
      </c>
      <c r="E149" s="55"/>
      <c r="F149" s="54" t="s">
        <v>1038</v>
      </c>
      <c r="G149" s="3">
        <v>1</v>
      </c>
    </row>
    <row r="150" customHeight="1" spans="1:7">
      <c r="A150" s="54">
        <v>2020</v>
      </c>
      <c r="B150" s="54" t="s">
        <v>72</v>
      </c>
      <c r="C150" s="54" t="s">
        <v>261</v>
      </c>
      <c r="D150" s="54">
        <v>255</v>
      </c>
      <c r="E150" s="55"/>
      <c r="F150" s="54" t="s">
        <v>1038</v>
      </c>
      <c r="G150" s="3">
        <v>1</v>
      </c>
    </row>
    <row r="151" customHeight="1" spans="1:7">
      <c r="A151" s="54">
        <v>1982</v>
      </c>
      <c r="B151" s="54" t="s">
        <v>166</v>
      </c>
      <c r="C151" s="54" t="s">
        <v>5608</v>
      </c>
      <c r="D151" s="54">
        <v>507</v>
      </c>
      <c r="E151" s="55"/>
      <c r="F151" s="54" t="s">
        <v>1038</v>
      </c>
      <c r="G151" s="3">
        <v>2</v>
      </c>
    </row>
    <row r="152" customHeight="1" spans="1:7">
      <c r="A152" s="54">
        <v>1990</v>
      </c>
      <c r="B152" s="54" t="s">
        <v>166</v>
      </c>
      <c r="C152" s="54" t="s">
        <v>5673</v>
      </c>
      <c r="D152" s="54">
        <v>284</v>
      </c>
      <c r="E152" s="55"/>
      <c r="F152" s="54" t="s">
        <v>1038</v>
      </c>
      <c r="G152" s="3">
        <v>1</v>
      </c>
    </row>
    <row r="153" customHeight="1" spans="1:7">
      <c r="A153" s="54">
        <v>1982</v>
      </c>
      <c r="B153" s="54" t="s">
        <v>166</v>
      </c>
      <c r="C153" s="54" t="s">
        <v>5674</v>
      </c>
      <c r="D153" s="54">
        <v>188</v>
      </c>
      <c r="E153" s="55"/>
      <c r="F153" s="54" t="s">
        <v>1038</v>
      </c>
      <c r="G153" s="3">
        <v>1</v>
      </c>
    </row>
    <row r="154" customHeight="1" spans="1:7">
      <c r="A154" s="54">
        <v>1991</v>
      </c>
      <c r="B154" s="54" t="s">
        <v>183</v>
      </c>
      <c r="C154" s="54" t="s">
        <v>5613</v>
      </c>
      <c r="D154" s="54">
        <v>344</v>
      </c>
      <c r="E154" s="55"/>
      <c r="F154" s="54" t="s">
        <v>1038</v>
      </c>
      <c r="G154" s="3">
        <v>1</v>
      </c>
    </row>
    <row r="155" customHeight="1" spans="1:7">
      <c r="A155" s="54">
        <v>1988</v>
      </c>
      <c r="B155" s="54" t="s">
        <v>166</v>
      </c>
      <c r="C155" s="54" t="s">
        <v>5675</v>
      </c>
      <c r="D155" s="54">
        <v>118</v>
      </c>
      <c r="E155" s="55"/>
      <c r="F155" s="54" t="s">
        <v>1038</v>
      </c>
      <c r="G155" s="3">
        <v>1</v>
      </c>
    </row>
    <row r="156" customHeight="1" spans="1:7">
      <c r="A156" s="54">
        <v>1982</v>
      </c>
      <c r="B156" s="54" t="s">
        <v>166</v>
      </c>
      <c r="C156" s="54" t="s">
        <v>5603</v>
      </c>
      <c r="D156" s="54">
        <v>277</v>
      </c>
      <c r="E156" s="55"/>
      <c r="F156" s="54" t="s">
        <v>1038</v>
      </c>
      <c r="G156" s="3">
        <v>1</v>
      </c>
    </row>
    <row r="157" customHeight="1" spans="1:7">
      <c r="A157" s="54">
        <v>1982</v>
      </c>
      <c r="B157" s="54" t="s">
        <v>166</v>
      </c>
      <c r="C157" s="54" t="s">
        <v>5676</v>
      </c>
      <c r="D157" s="54">
        <v>44</v>
      </c>
      <c r="E157" s="55"/>
      <c r="F157" s="54" t="s">
        <v>1038</v>
      </c>
      <c r="G157" s="3">
        <v>1</v>
      </c>
    </row>
    <row r="158" customHeight="1" spans="1:7">
      <c r="A158" s="54">
        <v>1982</v>
      </c>
      <c r="B158" s="54" t="s">
        <v>166</v>
      </c>
      <c r="C158" s="54" t="s">
        <v>5677</v>
      </c>
      <c r="D158" s="54">
        <v>3</v>
      </c>
      <c r="E158" s="54" t="s">
        <v>5591</v>
      </c>
      <c r="F158" s="54" t="s">
        <v>1038</v>
      </c>
      <c r="G158" s="3">
        <v>1</v>
      </c>
    </row>
    <row r="159" customHeight="1" spans="1:7">
      <c r="A159" s="54">
        <v>1982</v>
      </c>
      <c r="B159" s="54" t="s">
        <v>166</v>
      </c>
      <c r="C159" s="54" t="s">
        <v>5580</v>
      </c>
      <c r="D159" s="54">
        <v>198</v>
      </c>
      <c r="E159" s="55"/>
      <c r="F159" s="54" t="s">
        <v>1038</v>
      </c>
      <c r="G159" s="3">
        <v>3</v>
      </c>
    </row>
    <row r="160" customHeight="1" spans="1:7">
      <c r="A160" s="54">
        <v>1982</v>
      </c>
      <c r="B160" s="54" t="s">
        <v>166</v>
      </c>
      <c r="C160" s="54" t="s">
        <v>5601</v>
      </c>
      <c r="D160" s="54">
        <v>201</v>
      </c>
      <c r="E160" s="55"/>
      <c r="F160" s="54" t="s">
        <v>1038</v>
      </c>
      <c r="G160" s="3">
        <v>1</v>
      </c>
    </row>
    <row r="161" customHeight="1" spans="1:7">
      <c r="A161" s="54">
        <v>1990</v>
      </c>
      <c r="B161" s="54" t="s">
        <v>196</v>
      </c>
      <c r="C161" s="54" t="s">
        <v>5634</v>
      </c>
      <c r="D161" s="54">
        <v>185</v>
      </c>
      <c r="E161" s="55"/>
      <c r="F161" s="54" t="s">
        <v>1038</v>
      </c>
      <c r="G161" s="3">
        <v>1</v>
      </c>
    </row>
    <row r="162" customHeight="1" spans="1:7">
      <c r="A162" s="54">
        <v>2008</v>
      </c>
      <c r="B162" s="54" t="s">
        <v>861</v>
      </c>
      <c r="C162" s="54" t="s">
        <v>971</v>
      </c>
      <c r="D162" s="54" t="s">
        <v>5678</v>
      </c>
      <c r="E162" s="54" t="s">
        <v>5679</v>
      </c>
      <c r="F162" s="54" t="s">
        <v>1038</v>
      </c>
      <c r="G162" s="3">
        <v>1</v>
      </c>
    </row>
    <row r="163" customHeight="1" spans="1:7">
      <c r="A163" s="54">
        <v>2019</v>
      </c>
      <c r="B163" s="54" t="s">
        <v>858</v>
      </c>
      <c r="C163" s="54" t="s">
        <v>261</v>
      </c>
      <c r="D163" s="54">
        <v>94</v>
      </c>
      <c r="E163" s="55"/>
      <c r="F163" s="54" t="s">
        <v>1038</v>
      </c>
      <c r="G163" s="3">
        <v>1</v>
      </c>
    </row>
    <row r="164" customHeight="1" spans="1:7">
      <c r="A164" s="54">
        <v>1990</v>
      </c>
      <c r="B164" s="54" t="s">
        <v>183</v>
      </c>
      <c r="C164" s="54" t="s">
        <v>5680</v>
      </c>
      <c r="D164" s="54">
        <v>307</v>
      </c>
      <c r="E164" s="55"/>
      <c r="F164" s="54" t="s">
        <v>1038</v>
      </c>
      <c r="G164" s="3">
        <v>1</v>
      </c>
    </row>
    <row r="165" customHeight="1" spans="1:7">
      <c r="A165" s="54">
        <v>1989</v>
      </c>
      <c r="B165" s="54" t="s">
        <v>196</v>
      </c>
      <c r="C165" s="54" t="s">
        <v>697</v>
      </c>
      <c r="D165" s="54">
        <v>292</v>
      </c>
      <c r="E165" s="55"/>
      <c r="F165" s="54" t="s">
        <v>1038</v>
      </c>
      <c r="G165" s="3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39"/>
  <sheetViews>
    <sheetView workbookViewId="0">
      <selection activeCell="A1" sqref="A1"/>
    </sheetView>
  </sheetViews>
  <sheetFormatPr defaultColWidth="12.6285714285714" defaultRowHeight="15.75" customHeight="1"/>
  <cols>
    <col min="3" max="3" width="18.8761904761905" customWidth="1"/>
  </cols>
  <sheetData>
    <row r="1" customHeight="1" spans="1:11">
      <c r="A1" s="1" t="s">
        <v>1</v>
      </c>
      <c r="B1" s="1" t="s">
        <v>2</v>
      </c>
      <c r="C1" s="2" t="s">
        <v>3</v>
      </c>
      <c r="D1" s="1" t="s">
        <v>5</v>
      </c>
      <c r="E1" s="1" t="s">
        <v>6</v>
      </c>
      <c r="F1" s="1" t="s">
        <v>4784</v>
      </c>
      <c r="G1" s="1" t="s">
        <v>5050</v>
      </c>
      <c r="H1" s="1"/>
      <c r="I1" s="1" t="s">
        <v>5051</v>
      </c>
      <c r="J1" s="1" t="s">
        <v>5052</v>
      </c>
      <c r="K1" s="1" t="s">
        <v>4746</v>
      </c>
    </row>
    <row r="3" customHeight="1" spans="12:13">
      <c r="L3" s="11" t="s">
        <v>4742</v>
      </c>
      <c r="M3" s="51"/>
    </row>
    <row r="4" customHeight="1" spans="1:13">
      <c r="A4" s="3">
        <v>2021</v>
      </c>
      <c r="B4" s="3" t="s">
        <v>918</v>
      </c>
      <c r="C4" s="3" t="s">
        <v>180</v>
      </c>
      <c r="D4" s="3" t="s">
        <v>5681</v>
      </c>
      <c r="F4" s="3">
        <v>1</v>
      </c>
      <c r="G4" s="3" t="s">
        <v>3769</v>
      </c>
      <c r="L4" s="15">
        <f>SUM(F4:F48)</f>
        <v>50</v>
      </c>
      <c r="M4" s="36"/>
    </row>
    <row r="5" customHeight="1" spans="1:7">
      <c r="A5" s="3">
        <v>2016</v>
      </c>
      <c r="B5" s="3" t="s">
        <v>2658</v>
      </c>
      <c r="C5" s="3" t="s">
        <v>1787</v>
      </c>
      <c r="D5" s="3" t="s">
        <v>5682</v>
      </c>
      <c r="F5" s="3">
        <v>1</v>
      </c>
      <c r="G5" s="3" t="s">
        <v>4765</v>
      </c>
    </row>
    <row r="6" customHeight="1" spans="1:7">
      <c r="A6" s="3">
        <v>2020</v>
      </c>
      <c r="B6" s="3" t="s">
        <v>398</v>
      </c>
      <c r="C6" s="3" t="s">
        <v>2716</v>
      </c>
      <c r="D6" s="3" t="s">
        <v>2470</v>
      </c>
      <c r="F6" s="3">
        <v>3</v>
      </c>
      <c r="G6" s="3" t="s">
        <v>4765</v>
      </c>
    </row>
    <row r="7" customHeight="1" spans="1:6">
      <c r="A7" s="3">
        <v>2020</v>
      </c>
      <c r="B7" s="3" t="s">
        <v>72</v>
      </c>
      <c r="C7" s="3" t="s">
        <v>1778</v>
      </c>
      <c r="D7" s="3" t="s">
        <v>5264</v>
      </c>
      <c r="F7" s="3">
        <v>3</v>
      </c>
    </row>
    <row r="8" customHeight="1" spans="1:6">
      <c r="A8" s="3">
        <v>2012</v>
      </c>
      <c r="B8" s="3" t="s">
        <v>72</v>
      </c>
      <c r="C8" s="3" t="s">
        <v>1986</v>
      </c>
      <c r="F8" s="3">
        <v>1</v>
      </c>
    </row>
    <row r="9" customHeight="1" spans="1:6">
      <c r="A9" s="3">
        <v>2019</v>
      </c>
      <c r="B9" s="3" t="s">
        <v>72</v>
      </c>
      <c r="C9" s="3" t="s">
        <v>1778</v>
      </c>
      <c r="F9" s="3">
        <v>3</v>
      </c>
    </row>
    <row r="10" customHeight="1" spans="1:7">
      <c r="A10" s="3">
        <v>2020</v>
      </c>
      <c r="B10" s="3" t="s">
        <v>861</v>
      </c>
      <c r="C10" s="3" t="s">
        <v>5683</v>
      </c>
      <c r="F10" s="3">
        <v>1</v>
      </c>
      <c r="G10" s="3" t="s">
        <v>3770</v>
      </c>
    </row>
    <row r="11" customHeight="1" spans="1:7">
      <c r="A11" s="3">
        <v>2020</v>
      </c>
      <c r="B11" s="3" t="s">
        <v>72</v>
      </c>
      <c r="C11" s="3" t="s">
        <v>42</v>
      </c>
      <c r="D11" s="3" t="s">
        <v>559</v>
      </c>
      <c r="F11" s="3">
        <v>1</v>
      </c>
      <c r="G11" s="3" t="s">
        <v>3769</v>
      </c>
    </row>
    <row r="12" customHeight="1" spans="1:7">
      <c r="A12" s="3">
        <v>2020</v>
      </c>
      <c r="B12" s="3" t="s">
        <v>148</v>
      </c>
      <c r="C12" s="3" t="s">
        <v>5684</v>
      </c>
      <c r="F12" s="3">
        <v>1</v>
      </c>
      <c r="G12" s="3" t="s">
        <v>3769</v>
      </c>
    </row>
    <row r="13" customHeight="1" spans="1:7">
      <c r="A13" s="3">
        <v>2020</v>
      </c>
      <c r="B13" s="3" t="s">
        <v>68</v>
      </c>
      <c r="C13" s="3" t="s">
        <v>5685</v>
      </c>
      <c r="F13" s="3">
        <v>2</v>
      </c>
      <c r="G13" s="3" t="s">
        <v>3769</v>
      </c>
    </row>
    <row r="14" customHeight="1" spans="1:7">
      <c r="A14" s="3">
        <v>2020</v>
      </c>
      <c r="B14" s="3" t="s">
        <v>148</v>
      </c>
      <c r="C14" s="3" t="s">
        <v>5686</v>
      </c>
      <c r="F14" s="3">
        <v>1</v>
      </c>
      <c r="G14" s="3" t="s">
        <v>3769</v>
      </c>
    </row>
    <row r="15" customHeight="1" spans="1:7">
      <c r="A15" s="3">
        <v>2020</v>
      </c>
      <c r="B15" s="3" t="s">
        <v>148</v>
      </c>
      <c r="C15" s="3" t="s">
        <v>5687</v>
      </c>
      <c r="F15" s="3">
        <v>1</v>
      </c>
      <c r="G15" s="3" t="s">
        <v>3769</v>
      </c>
    </row>
    <row r="16" customHeight="1" spans="1:7">
      <c r="A16" s="3">
        <v>2020</v>
      </c>
      <c r="B16" s="3" t="s">
        <v>148</v>
      </c>
      <c r="C16" s="3" t="s">
        <v>5688</v>
      </c>
      <c r="D16" s="3" t="s">
        <v>149</v>
      </c>
      <c r="F16" s="3">
        <v>2</v>
      </c>
      <c r="G16" s="3" t="s">
        <v>3769</v>
      </c>
    </row>
    <row r="17" customHeight="1" spans="1:7">
      <c r="A17" s="3">
        <v>2020</v>
      </c>
      <c r="B17" s="3" t="s">
        <v>148</v>
      </c>
      <c r="C17" s="3" t="s">
        <v>5689</v>
      </c>
      <c r="F17" s="3">
        <v>1</v>
      </c>
      <c r="G17" s="3" t="s">
        <v>3769</v>
      </c>
    </row>
    <row r="18" customHeight="1" spans="1:7">
      <c r="A18" s="3">
        <v>2020</v>
      </c>
      <c r="B18" s="3" t="s">
        <v>1840</v>
      </c>
      <c r="C18" s="3" t="s">
        <v>609</v>
      </c>
      <c r="D18" s="3" t="s">
        <v>5690</v>
      </c>
      <c r="F18" s="3">
        <v>1</v>
      </c>
      <c r="G18" s="3" t="s">
        <v>3769</v>
      </c>
    </row>
    <row r="19" customHeight="1" spans="1:7">
      <c r="A19" s="3">
        <v>2020</v>
      </c>
      <c r="B19" s="3" t="s">
        <v>303</v>
      </c>
      <c r="C19" s="3" t="s">
        <v>80</v>
      </c>
      <c r="F19" s="3">
        <v>1</v>
      </c>
      <c r="G19" s="3" t="s">
        <v>3769</v>
      </c>
    </row>
    <row r="20" customHeight="1" spans="1:7">
      <c r="A20" s="3">
        <v>2019</v>
      </c>
      <c r="B20" s="3" t="s">
        <v>72</v>
      </c>
      <c r="C20" s="3" t="s">
        <v>1042</v>
      </c>
      <c r="D20" s="3" t="s">
        <v>5691</v>
      </c>
      <c r="F20" s="3">
        <v>1</v>
      </c>
      <c r="G20" s="3" t="s">
        <v>3770</v>
      </c>
    </row>
    <row r="21" customHeight="1" spans="1:7">
      <c r="A21" s="3">
        <v>2020</v>
      </c>
      <c r="B21" s="3" t="s">
        <v>302</v>
      </c>
      <c r="C21" s="3" t="s">
        <v>42</v>
      </c>
      <c r="F21" s="3">
        <v>1</v>
      </c>
      <c r="G21" s="3" t="s">
        <v>3769</v>
      </c>
    </row>
    <row r="22" customHeight="1" spans="1:7">
      <c r="A22" s="3">
        <v>2020</v>
      </c>
      <c r="B22" s="3" t="s">
        <v>150</v>
      </c>
      <c r="C22" s="3" t="s">
        <v>63</v>
      </c>
      <c r="D22" s="3" t="s">
        <v>5692</v>
      </c>
      <c r="F22" s="3">
        <v>1</v>
      </c>
      <c r="G22" s="3" t="s">
        <v>3769</v>
      </c>
    </row>
    <row r="23" customHeight="1" spans="1:7">
      <c r="A23" s="3">
        <v>2020</v>
      </c>
      <c r="B23" s="3" t="s">
        <v>150</v>
      </c>
      <c r="C23" s="3" t="s">
        <v>63</v>
      </c>
      <c r="D23" s="3" t="s">
        <v>5693</v>
      </c>
      <c r="F23" s="3">
        <v>1</v>
      </c>
      <c r="G23" s="3" t="s">
        <v>3769</v>
      </c>
    </row>
    <row r="24" customHeight="1" spans="1:7">
      <c r="A24" s="3">
        <v>2021</v>
      </c>
      <c r="B24" s="3" t="s">
        <v>72</v>
      </c>
      <c r="C24" s="3" t="s">
        <v>1837</v>
      </c>
      <c r="D24" s="3" t="s">
        <v>2080</v>
      </c>
      <c r="F24" s="3">
        <v>1</v>
      </c>
      <c r="G24" s="3" t="s">
        <v>4765</v>
      </c>
    </row>
    <row r="25" customHeight="1" spans="1:7">
      <c r="A25" s="3">
        <v>2016</v>
      </c>
      <c r="B25" s="3" t="s">
        <v>3831</v>
      </c>
      <c r="C25" s="3" t="s">
        <v>3832</v>
      </c>
      <c r="F25" s="3">
        <v>1</v>
      </c>
      <c r="G25" s="3" t="s">
        <v>3880</v>
      </c>
    </row>
    <row r="26" customHeight="1" spans="1:7">
      <c r="A26" s="3">
        <v>2011</v>
      </c>
      <c r="B26" s="3" t="s">
        <v>5694</v>
      </c>
      <c r="C26" s="3" t="s">
        <v>5695</v>
      </c>
      <c r="F26" s="3">
        <v>1</v>
      </c>
      <c r="G26" s="3" t="s">
        <v>5323</v>
      </c>
    </row>
    <row r="27" customHeight="1" spans="1:7">
      <c r="A27" s="3">
        <v>2011</v>
      </c>
      <c r="B27" s="3" t="s">
        <v>3833</v>
      </c>
      <c r="C27" s="3" t="s">
        <v>5696</v>
      </c>
      <c r="F27" s="3">
        <v>1</v>
      </c>
      <c r="G27" s="3" t="s">
        <v>5323</v>
      </c>
    </row>
    <row r="28" customHeight="1" spans="1:7">
      <c r="A28" s="3">
        <v>2021</v>
      </c>
      <c r="B28" s="3" t="s">
        <v>72</v>
      </c>
      <c r="C28" s="3" t="s">
        <v>2447</v>
      </c>
      <c r="D28" s="3" t="s">
        <v>5697</v>
      </c>
      <c r="F28" s="3">
        <v>1</v>
      </c>
      <c r="G28" s="3" t="s">
        <v>4765</v>
      </c>
    </row>
    <row r="29" customHeight="1" spans="1:7">
      <c r="A29" s="3">
        <v>2021</v>
      </c>
      <c r="B29" s="3" t="s">
        <v>72</v>
      </c>
      <c r="C29" s="3" t="s">
        <v>5348</v>
      </c>
      <c r="D29" s="3" t="s">
        <v>74</v>
      </c>
      <c r="F29" s="3">
        <v>1</v>
      </c>
      <c r="G29" s="3" t="s">
        <v>4765</v>
      </c>
    </row>
    <row r="30" customHeight="1" spans="1:7">
      <c r="A30" s="3">
        <v>2021</v>
      </c>
      <c r="B30" s="3" t="s">
        <v>72</v>
      </c>
      <c r="C30" s="3" t="s">
        <v>2202</v>
      </c>
      <c r="D30" s="3" t="s">
        <v>89</v>
      </c>
      <c r="F30" s="3">
        <v>1</v>
      </c>
      <c r="G30" s="3" t="s">
        <v>4765</v>
      </c>
    </row>
    <row r="31" customHeight="1" spans="1:7">
      <c r="A31" s="3">
        <v>2020</v>
      </c>
      <c r="B31" s="3" t="s">
        <v>905</v>
      </c>
      <c r="C31" s="3" t="s">
        <v>5698</v>
      </c>
      <c r="D31" s="3" t="s">
        <v>944</v>
      </c>
      <c r="F31" s="3">
        <v>1</v>
      </c>
      <c r="G31" s="3" t="s">
        <v>5699</v>
      </c>
    </row>
    <row r="32" customHeight="1" spans="1:7">
      <c r="A32" s="3">
        <v>2020</v>
      </c>
      <c r="B32" s="3" t="s">
        <v>302</v>
      </c>
      <c r="C32" s="3" t="s">
        <v>80</v>
      </c>
      <c r="D32" s="3" t="s">
        <v>5692</v>
      </c>
      <c r="F32" s="3">
        <v>1</v>
      </c>
      <c r="G32" s="3" t="s">
        <v>5699</v>
      </c>
    </row>
    <row r="33" customHeight="1" spans="1:7">
      <c r="A33" s="3">
        <v>2020</v>
      </c>
      <c r="B33" s="3" t="s">
        <v>5700</v>
      </c>
      <c r="C33" s="3" t="s">
        <v>83</v>
      </c>
      <c r="D33" s="3" t="s">
        <v>5692</v>
      </c>
      <c r="F33" s="3">
        <v>3</v>
      </c>
      <c r="G33" s="3" t="s">
        <v>5699</v>
      </c>
    </row>
    <row r="34" customHeight="1" spans="1:6">
      <c r="A34" s="3">
        <v>2018</v>
      </c>
      <c r="B34" s="3" t="s">
        <v>72</v>
      </c>
      <c r="C34" s="3" t="s">
        <v>2070</v>
      </c>
      <c r="D34" s="3" t="s">
        <v>1829</v>
      </c>
      <c r="F34" s="3">
        <v>1</v>
      </c>
    </row>
    <row r="35" customHeight="1" spans="1:6">
      <c r="A35" s="3">
        <v>2018</v>
      </c>
      <c r="B35" s="3" t="s">
        <v>72</v>
      </c>
      <c r="C35" s="3" t="s">
        <v>2070</v>
      </c>
      <c r="D35" s="3" t="s">
        <v>33</v>
      </c>
      <c r="F35" s="3">
        <v>2</v>
      </c>
    </row>
    <row r="36" customHeight="1" spans="1:6">
      <c r="A36" s="3">
        <v>2018</v>
      </c>
      <c r="B36" s="3" t="s">
        <v>72</v>
      </c>
      <c r="C36" s="3" t="s">
        <v>2070</v>
      </c>
      <c r="D36" s="3" t="s">
        <v>2254</v>
      </c>
      <c r="F36" s="3">
        <v>1</v>
      </c>
    </row>
    <row r="37" customHeight="1" spans="1:6">
      <c r="A37" s="3">
        <v>2018</v>
      </c>
      <c r="B37" s="3" t="s">
        <v>72</v>
      </c>
      <c r="C37" s="3" t="s">
        <v>2070</v>
      </c>
      <c r="D37" s="3" t="s">
        <v>5701</v>
      </c>
      <c r="F37" s="3">
        <v>1</v>
      </c>
    </row>
    <row r="38" customHeight="1" spans="1:6">
      <c r="A38" s="3">
        <v>2018</v>
      </c>
      <c r="B38" s="3" t="s">
        <v>72</v>
      </c>
      <c r="C38" s="3" t="s">
        <v>547</v>
      </c>
      <c r="F38" s="3">
        <v>4</v>
      </c>
    </row>
    <row r="39" customHeight="1" spans="1:6">
      <c r="A39" s="3">
        <v>2020</v>
      </c>
      <c r="B39" s="3" t="s">
        <v>131</v>
      </c>
      <c r="C39" s="3" t="s">
        <v>115</v>
      </c>
      <c r="D39" s="3" t="s">
        <v>145</v>
      </c>
      <c r="F39" s="3">
        <v>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8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11">
      <c r="A1" s="1" t="s">
        <v>1</v>
      </c>
      <c r="B1" s="1" t="s">
        <v>2</v>
      </c>
      <c r="C1" s="2" t="s">
        <v>3</v>
      </c>
      <c r="D1" s="1" t="s">
        <v>5</v>
      </c>
      <c r="E1" s="1" t="s">
        <v>6</v>
      </c>
      <c r="F1" s="1" t="s">
        <v>4784</v>
      </c>
      <c r="G1" s="1" t="s">
        <v>5050</v>
      </c>
      <c r="H1" s="1"/>
      <c r="I1" s="1" t="s">
        <v>5051</v>
      </c>
      <c r="J1" s="1" t="s">
        <v>5052</v>
      </c>
      <c r="K1" s="1" t="s">
        <v>4746</v>
      </c>
    </row>
    <row r="3" customHeight="1" spans="1:10">
      <c r="A3" s="3">
        <v>2019</v>
      </c>
      <c r="B3" s="3" t="s">
        <v>72</v>
      </c>
      <c r="C3" s="3" t="s">
        <v>1778</v>
      </c>
      <c r="D3" s="3" t="s">
        <v>5702</v>
      </c>
      <c r="E3" s="3" t="s">
        <v>3780</v>
      </c>
      <c r="F3" s="3">
        <v>2</v>
      </c>
      <c r="I3" s="3">
        <v>910</v>
      </c>
      <c r="J3" s="3">
        <v>920</v>
      </c>
    </row>
    <row r="4" customHeight="1" spans="1:10">
      <c r="A4" s="3">
        <v>2019</v>
      </c>
      <c r="B4" s="3" t="s">
        <v>72</v>
      </c>
      <c r="C4" s="3" t="s">
        <v>1778</v>
      </c>
      <c r="D4" s="3" t="s">
        <v>2252</v>
      </c>
      <c r="E4" s="3" t="s">
        <v>14</v>
      </c>
      <c r="F4" s="3">
        <v>1</v>
      </c>
      <c r="I4" s="3">
        <v>224</v>
      </c>
      <c r="J4" s="3">
        <v>224</v>
      </c>
    </row>
    <row r="5" customHeight="1" spans="1:10">
      <c r="A5" s="47">
        <v>2019</v>
      </c>
      <c r="B5" s="3" t="s">
        <v>72</v>
      </c>
      <c r="C5" s="3" t="s">
        <v>1778</v>
      </c>
      <c r="D5" s="3" t="s">
        <v>2608</v>
      </c>
      <c r="E5" s="3" t="s">
        <v>548</v>
      </c>
      <c r="F5" s="3">
        <v>1</v>
      </c>
      <c r="I5" s="3">
        <v>536</v>
      </c>
      <c r="J5" s="3">
        <v>605</v>
      </c>
    </row>
    <row r="6" customHeight="1" spans="1:10">
      <c r="A6" s="3">
        <v>2019</v>
      </c>
      <c r="B6" s="3" t="s">
        <v>72</v>
      </c>
      <c r="C6" s="3" t="s">
        <v>1778</v>
      </c>
      <c r="D6" s="3" t="s">
        <v>5500</v>
      </c>
      <c r="E6" s="3" t="s">
        <v>14</v>
      </c>
      <c r="F6" s="3">
        <v>1</v>
      </c>
      <c r="I6" s="3">
        <v>251</v>
      </c>
      <c r="J6" s="3">
        <v>275</v>
      </c>
    </row>
    <row r="7" customHeight="1" spans="1:10">
      <c r="A7" s="3">
        <v>2019</v>
      </c>
      <c r="B7" s="3" t="s">
        <v>72</v>
      </c>
      <c r="C7" s="3" t="s">
        <v>1778</v>
      </c>
      <c r="D7" s="3" t="s">
        <v>5703</v>
      </c>
      <c r="E7" s="3" t="s">
        <v>14</v>
      </c>
      <c r="F7" s="3">
        <v>1</v>
      </c>
      <c r="I7" s="3">
        <v>187</v>
      </c>
      <c r="J7" s="3">
        <v>250</v>
      </c>
    </row>
    <row r="8" customHeight="1" spans="1:10">
      <c r="A8" s="3">
        <v>2019</v>
      </c>
      <c r="B8" s="3" t="s">
        <v>72</v>
      </c>
      <c r="C8" s="3" t="s">
        <v>1778</v>
      </c>
      <c r="D8" s="3" t="s">
        <v>5702</v>
      </c>
      <c r="E8" s="3" t="s">
        <v>40</v>
      </c>
      <c r="F8" s="3">
        <v>2</v>
      </c>
      <c r="I8" s="3">
        <v>202</v>
      </c>
      <c r="J8" s="3">
        <v>202</v>
      </c>
    </row>
    <row r="9" customHeight="1" spans="1:10">
      <c r="A9" s="3">
        <v>2019</v>
      </c>
      <c r="B9" s="3" t="s">
        <v>72</v>
      </c>
      <c r="C9" s="3" t="s">
        <v>1778</v>
      </c>
      <c r="D9" s="3" t="s">
        <v>5702</v>
      </c>
      <c r="E9" s="3" t="s">
        <v>548</v>
      </c>
      <c r="F9" s="3">
        <v>1</v>
      </c>
      <c r="I9" s="3">
        <v>112</v>
      </c>
      <c r="J9" s="3">
        <v>160</v>
      </c>
    </row>
    <row r="10" customHeight="1" spans="1:9">
      <c r="A10" s="3">
        <v>2019</v>
      </c>
      <c r="B10" s="3" t="s">
        <v>907</v>
      </c>
      <c r="C10" s="3" t="s">
        <v>1778</v>
      </c>
      <c r="D10" s="3" t="s">
        <v>5702</v>
      </c>
      <c r="E10" s="3" t="s">
        <v>548</v>
      </c>
      <c r="F10" s="3">
        <v>1</v>
      </c>
      <c r="I10" s="3">
        <v>65</v>
      </c>
    </row>
    <row r="11" customHeight="1" spans="1:9">
      <c r="A11" s="3">
        <v>2019</v>
      </c>
      <c r="B11" s="3" t="s">
        <v>68</v>
      </c>
      <c r="C11" s="3" t="s">
        <v>1778</v>
      </c>
      <c r="D11" s="3" t="s">
        <v>3086</v>
      </c>
      <c r="E11" s="3" t="s">
        <v>40</v>
      </c>
      <c r="F11" s="3">
        <v>1</v>
      </c>
      <c r="I11" s="3">
        <v>45</v>
      </c>
    </row>
    <row r="12" customHeight="1" spans="1:11">
      <c r="A12" s="3">
        <v>2019</v>
      </c>
      <c r="B12" s="3" t="s">
        <v>68</v>
      </c>
      <c r="C12" s="3" t="s">
        <v>1778</v>
      </c>
      <c r="D12" s="3" t="s">
        <v>70</v>
      </c>
      <c r="E12" s="3" t="s">
        <v>40</v>
      </c>
      <c r="I12" s="3">
        <v>120</v>
      </c>
      <c r="K12" s="48"/>
    </row>
    <row r="13" customHeight="1" spans="3:4">
      <c r="C13" s="5"/>
      <c r="D13" s="5"/>
    </row>
    <row r="14" customHeight="1" spans="3:3">
      <c r="C14" s="5"/>
    </row>
    <row r="15" customHeight="1" spans="3:11">
      <c r="C15" s="5"/>
      <c r="D15" s="5"/>
      <c r="I15" s="6">
        <f>SUM(I3:I14)</f>
        <v>2652</v>
      </c>
      <c r="K15" s="49">
        <f>325/I15</f>
        <v>0.122549019607843</v>
      </c>
    </row>
    <row r="16" customHeight="1" spans="3:3">
      <c r="C16" s="5"/>
    </row>
    <row r="17" customHeight="1" spans="3:13">
      <c r="C17" s="5"/>
      <c r="I17" s="3">
        <v>100000</v>
      </c>
      <c r="J17" s="3">
        <v>50</v>
      </c>
      <c r="K17" s="3">
        <v>20</v>
      </c>
      <c r="L17" s="3">
        <v>0.03</v>
      </c>
      <c r="M17" s="50">
        <f t="shared" ref="M17:M18" si="0">I17*J17*K17*L17</f>
        <v>3000000</v>
      </c>
    </row>
    <row r="18" customHeight="1" spans="9:13">
      <c r="I18" s="3">
        <v>1000000</v>
      </c>
      <c r="J18" s="3">
        <v>50</v>
      </c>
      <c r="K18" s="3">
        <v>20</v>
      </c>
      <c r="L18" s="3">
        <v>0.03</v>
      </c>
      <c r="M18" s="50">
        <f t="shared" si="0"/>
        <v>30000000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107"/>
  <sheetViews>
    <sheetView workbookViewId="0">
      <selection activeCell="A1" sqref="A1"/>
    </sheetView>
  </sheetViews>
  <sheetFormatPr defaultColWidth="12.6285714285714" defaultRowHeight="15.75" customHeight="1"/>
  <cols>
    <col min="4" max="4" width="21" customWidth="1"/>
    <col min="5" max="5" width="15.6285714285714" customWidth="1"/>
    <col min="6" max="6" width="13.3809523809524" customWidth="1"/>
    <col min="12" max="12" width="13.3809523809524" customWidth="1"/>
    <col min="13" max="13" width="14" customWidth="1"/>
  </cols>
  <sheetData>
    <row r="1" customHeight="1" spans="1:13">
      <c r="A1" s="1" t="s">
        <v>5704</v>
      </c>
      <c r="B1" s="1" t="s">
        <v>5705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4784</v>
      </c>
      <c r="I1" s="1" t="s">
        <v>4832</v>
      </c>
      <c r="J1" s="1" t="s">
        <v>5295</v>
      </c>
      <c r="K1" s="1" t="s">
        <v>5296</v>
      </c>
      <c r="L1" s="1" t="s">
        <v>5297</v>
      </c>
      <c r="M1" s="1" t="s">
        <v>5051</v>
      </c>
    </row>
    <row r="2" customHeight="1" spans="1:18">
      <c r="A2" s="29"/>
      <c r="B2" s="30"/>
      <c r="C2" s="30"/>
      <c r="D2" s="30"/>
      <c r="E2" s="30"/>
      <c r="F2" s="30"/>
      <c r="G2" s="30"/>
      <c r="H2" s="31"/>
      <c r="P2" s="11" t="s">
        <v>1776</v>
      </c>
      <c r="Q2" s="22" t="s">
        <v>4858</v>
      </c>
      <c r="R2" s="12" t="s">
        <v>5572</v>
      </c>
    </row>
    <row r="3" customHeight="1" spans="1:18">
      <c r="A3" s="32" t="s">
        <v>5706</v>
      </c>
      <c r="B3" s="33">
        <v>280</v>
      </c>
      <c r="C3" s="33">
        <v>2018</v>
      </c>
      <c r="D3" s="33" t="s">
        <v>398</v>
      </c>
      <c r="E3" s="33" t="s">
        <v>1832</v>
      </c>
      <c r="F3" s="33" t="s">
        <v>5707</v>
      </c>
      <c r="G3" s="33">
        <v>10</v>
      </c>
      <c r="H3" s="34">
        <v>1</v>
      </c>
      <c r="P3" s="13"/>
      <c r="Q3" s="23"/>
      <c r="R3" s="14"/>
    </row>
    <row r="4" customHeight="1" spans="1:18">
      <c r="A4" s="32" t="s">
        <v>5706</v>
      </c>
      <c r="B4" s="33">
        <v>150</v>
      </c>
      <c r="C4" s="33">
        <v>2018</v>
      </c>
      <c r="D4" s="33" t="s">
        <v>398</v>
      </c>
      <c r="E4" s="33" t="s">
        <v>1832</v>
      </c>
      <c r="F4" s="33" t="s">
        <v>5707</v>
      </c>
      <c r="G4" s="33" t="s">
        <v>548</v>
      </c>
      <c r="H4" s="34">
        <v>1</v>
      </c>
      <c r="P4" s="15"/>
      <c r="Q4" s="25">
        <f>SUM(H3:H122)</f>
        <v>126</v>
      </c>
      <c r="R4" s="36"/>
    </row>
    <row r="5" customHeight="1" spans="1:8">
      <c r="A5" s="32" t="s">
        <v>5706</v>
      </c>
      <c r="B5" s="33">
        <v>150</v>
      </c>
      <c r="C5" s="33">
        <v>2018</v>
      </c>
      <c r="D5" s="33" t="s">
        <v>131</v>
      </c>
      <c r="E5" s="33" t="s">
        <v>110</v>
      </c>
      <c r="F5" s="35"/>
      <c r="G5" s="33">
        <v>10</v>
      </c>
      <c r="H5" s="34">
        <v>2</v>
      </c>
    </row>
    <row r="6" customHeight="1" spans="1:8">
      <c r="A6" s="32" t="s">
        <v>5706</v>
      </c>
      <c r="B6" s="33">
        <v>150</v>
      </c>
      <c r="C6" s="33">
        <v>2018</v>
      </c>
      <c r="D6" s="33" t="s">
        <v>398</v>
      </c>
      <c r="E6" s="33" t="s">
        <v>110</v>
      </c>
      <c r="F6" s="35"/>
      <c r="G6" s="35"/>
      <c r="H6" s="34">
        <v>2</v>
      </c>
    </row>
    <row r="7" customHeight="1" spans="1:8">
      <c r="A7" s="32" t="s">
        <v>5706</v>
      </c>
      <c r="B7" s="33">
        <v>150</v>
      </c>
      <c r="C7" s="33">
        <v>2018</v>
      </c>
      <c r="D7" s="33" t="s">
        <v>72</v>
      </c>
      <c r="E7" s="33" t="s">
        <v>1832</v>
      </c>
      <c r="F7" s="33" t="s">
        <v>5708</v>
      </c>
      <c r="G7" s="33" t="s">
        <v>277</v>
      </c>
      <c r="H7" s="34">
        <v>1</v>
      </c>
    </row>
    <row r="8" customHeight="1" spans="1:8">
      <c r="A8" s="32" t="s">
        <v>5706</v>
      </c>
      <c r="B8" s="33">
        <v>150</v>
      </c>
      <c r="C8" s="33">
        <v>2018</v>
      </c>
      <c r="D8" s="33" t="s">
        <v>5073</v>
      </c>
      <c r="E8" s="33" t="s">
        <v>1832</v>
      </c>
      <c r="F8" s="35"/>
      <c r="G8" s="33" t="s">
        <v>277</v>
      </c>
      <c r="H8" s="34">
        <v>1</v>
      </c>
    </row>
    <row r="9" customHeight="1" spans="1:8">
      <c r="A9" s="32" t="s">
        <v>5706</v>
      </c>
      <c r="B9" s="33">
        <v>180</v>
      </c>
      <c r="C9" s="33">
        <v>2018</v>
      </c>
      <c r="D9" s="33" t="s">
        <v>5709</v>
      </c>
      <c r="E9" s="33" t="s">
        <v>5710</v>
      </c>
      <c r="F9" s="35"/>
      <c r="G9" s="33" t="s">
        <v>5711</v>
      </c>
      <c r="H9" s="34">
        <v>1</v>
      </c>
    </row>
    <row r="10" customHeight="1" spans="1:8">
      <c r="A10" s="32" t="s">
        <v>5706</v>
      </c>
      <c r="B10" s="33">
        <v>75</v>
      </c>
      <c r="C10" s="33">
        <v>2018</v>
      </c>
      <c r="D10" s="33" t="s">
        <v>5712</v>
      </c>
      <c r="E10" s="33" t="s">
        <v>5713</v>
      </c>
      <c r="F10" s="35"/>
      <c r="G10" s="33">
        <v>9</v>
      </c>
      <c r="H10" s="34">
        <v>1</v>
      </c>
    </row>
    <row r="11" customHeight="1" spans="1:8">
      <c r="A11" s="32" t="s">
        <v>5706</v>
      </c>
      <c r="B11" s="33">
        <v>75</v>
      </c>
      <c r="C11" s="33">
        <v>2018</v>
      </c>
      <c r="D11" s="33" t="s">
        <v>5712</v>
      </c>
      <c r="E11" s="33" t="s">
        <v>5714</v>
      </c>
      <c r="F11" s="35"/>
      <c r="G11" s="33">
        <v>9</v>
      </c>
      <c r="H11" s="34">
        <v>1</v>
      </c>
    </row>
    <row r="12" customHeight="1" spans="1:8">
      <c r="A12" s="32" t="s">
        <v>5706</v>
      </c>
      <c r="B12" s="33">
        <v>300</v>
      </c>
      <c r="C12" s="33">
        <v>2018</v>
      </c>
      <c r="D12" s="33" t="s">
        <v>5715</v>
      </c>
      <c r="E12" s="33" t="s">
        <v>5714</v>
      </c>
      <c r="F12" s="33" t="s">
        <v>5716</v>
      </c>
      <c r="G12" s="33" t="s">
        <v>277</v>
      </c>
      <c r="H12" s="34">
        <v>1</v>
      </c>
    </row>
    <row r="13" customHeight="1" spans="1:8">
      <c r="A13" s="32" t="s">
        <v>5706</v>
      </c>
      <c r="B13" s="33">
        <v>300</v>
      </c>
      <c r="C13" s="33">
        <v>2018</v>
      </c>
      <c r="D13" s="33" t="s">
        <v>5715</v>
      </c>
      <c r="E13" s="33" t="s">
        <v>5714</v>
      </c>
      <c r="F13" s="33" t="s">
        <v>5717</v>
      </c>
      <c r="G13" s="33" t="s">
        <v>277</v>
      </c>
      <c r="H13" s="34">
        <v>1</v>
      </c>
    </row>
    <row r="14" customHeight="1" spans="1:8">
      <c r="A14" s="32" t="s">
        <v>5706</v>
      </c>
      <c r="B14" s="33">
        <v>200</v>
      </c>
      <c r="C14" s="33">
        <v>2018</v>
      </c>
      <c r="D14" s="33" t="s">
        <v>284</v>
      </c>
      <c r="E14" s="33" t="s">
        <v>1197</v>
      </c>
      <c r="F14" s="35"/>
      <c r="G14" s="33">
        <v>9</v>
      </c>
      <c r="H14" s="34">
        <v>3</v>
      </c>
    </row>
    <row r="15" customHeight="1" spans="1:8">
      <c r="A15" s="32" t="s">
        <v>5706</v>
      </c>
      <c r="B15" s="33">
        <v>80</v>
      </c>
      <c r="C15" s="33">
        <v>2018</v>
      </c>
      <c r="D15" s="33" t="s">
        <v>284</v>
      </c>
      <c r="E15" s="33" t="s">
        <v>1035</v>
      </c>
      <c r="F15" s="35"/>
      <c r="G15" s="33">
        <v>9</v>
      </c>
      <c r="H15" s="34">
        <v>1</v>
      </c>
    </row>
    <row r="16" customHeight="1" spans="1:10">
      <c r="A16" s="32" t="s">
        <v>5706</v>
      </c>
      <c r="B16" s="33">
        <v>150</v>
      </c>
      <c r="C16" s="33">
        <v>2018</v>
      </c>
      <c r="D16" s="33" t="s">
        <v>1368</v>
      </c>
      <c r="E16" s="33" t="s">
        <v>1361</v>
      </c>
      <c r="F16" s="35"/>
      <c r="G16" s="33">
        <v>10</v>
      </c>
      <c r="H16" s="34">
        <v>1</v>
      </c>
      <c r="J16" s="3" t="s">
        <v>5301</v>
      </c>
    </row>
    <row r="17" customHeight="1" spans="1:8">
      <c r="A17" s="32" t="s">
        <v>5706</v>
      </c>
      <c r="B17" s="33">
        <v>150</v>
      </c>
      <c r="C17" s="33">
        <v>2018</v>
      </c>
      <c r="D17" s="33" t="s">
        <v>1034</v>
      </c>
      <c r="E17" s="33" t="s">
        <v>1197</v>
      </c>
      <c r="F17" s="35"/>
      <c r="G17" s="33" t="s">
        <v>277</v>
      </c>
      <c r="H17" s="34">
        <v>1</v>
      </c>
    </row>
    <row r="18" customHeight="1" spans="1:8">
      <c r="A18" s="32" t="s">
        <v>5706</v>
      </c>
      <c r="B18" s="33">
        <v>600</v>
      </c>
      <c r="C18" s="33">
        <v>2018</v>
      </c>
      <c r="D18" s="33" t="s">
        <v>5718</v>
      </c>
      <c r="E18" s="33" t="s">
        <v>1035</v>
      </c>
      <c r="F18" s="35"/>
      <c r="G18" s="33">
        <v>10</v>
      </c>
      <c r="H18" s="34">
        <v>3</v>
      </c>
    </row>
    <row r="19" customHeight="1" spans="1:8">
      <c r="A19" s="32" t="s">
        <v>5706</v>
      </c>
      <c r="B19" s="33">
        <v>600</v>
      </c>
      <c r="C19" s="33">
        <v>2018</v>
      </c>
      <c r="D19" s="33" t="s">
        <v>5719</v>
      </c>
      <c r="E19" s="33" t="s">
        <v>1035</v>
      </c>
      <c r="F19" s="35"/>
      <c r="G19" s="33">
        <v>10</v>
      </c>
      <c r="H19" s="34">
        <v>2</v>
      </c>
    </row>
    <row r="20" customHeight="1" spans="1:8">
      <c r="A20" s="32" t="s">
        <v>5706</v>
      </c>
      <c r="B20" s="33">
        <v>130</v>
      </c>
      <c r="C20" s="33">
        <v>2018</v>
      </c>
      <c r="D20" s="33" t="s">
        <v>1046</v>
      </c>
      <c r="E20" s="33" t="s">
        <v>1035</v>
      </c>
      <c r="F20" s="35"/>
      <c r="G20" s="33" t="s">
        <v>281</v>
      </c>
      <c r="H20" s="34">
        <v>1</v>
      </c>
    </row>
    <row r="21" customHeight="1" spans="1:8">
      <c r="A21" s="32" t="s">
        <v>5706</v>
      </c>
      <c r="B21" s="33">
        <v>80</v>
      </c>
      <c r="C21" s="33">
        <v>2018</v>
      </c>
      <c r="D21" s="33" t="s">
        <v>1046</v>
      </c>
      <c r="E21" s="33" t="s">
        <v>1035</v>
      </c>
      <c r="F21" s="33" t="s">
        <v>5720</v>
      </c>
      <c r="G21" s="33" t="s">
        <v>277</v>
      </c>
      <c r="H21" s="34">
        <v>1</v>
      </c>
    </row>
    <row r="22" customHeight="1" spans="1:8">
      <c r="A22" s="32" t="s">
        <v>5706</v>
      </c>
      <c r="B22" s="33">
        <v>400</v>
      </c>
      <c r="C22" s="33">
        <v>2018</v>
      </c>
      <c r="D22" s="33" t="s">
        <v>1046</v>
      </c>
      <c r="E22" s="33" t="s">
        <v>1035</v>
      </c>
      <c r="F22" s="35"/>
      <c r="G22" s="33" t="s">
        <v>281</v>
      </c>
      <c r="H22" s="34">
        <v>3</v>
      </c>
    </row>
    <row r="23" customHeight="1" spans="1:10">
      <c r="A23" s="32" t="s">
        <v>5706</v>
      </c>
      <c r="B23" s="33">
        <v>120</v>
      </c>
      <c r="C23" s="33">
        <v>2019</v>
      </c>
      <c r="D23" s="33" t="s">
        <v>970</v>
      </c>
      <c r="E23" s="33" t="s">
        <v>5203</v>
      </c>
      <c r="F23" s="33" t="s">
        <v>1456</v>
      </c>
      <c r="G23" s="33">
        <v>9</v>
      </c>
      <c r="H23" s="34">
        <v>1</v>
      </c>
      <c r="J23" s="3" t="s">
        <v>5301</v>
      </c>
    </row>
    <row r="24" customHeight="1" spans="1:12">
      <c r="A24" s="32" t="s">
        <v>5706</v>
      </c>
      <c r="B24" s="33">
        <v>1500</v>
      </c>
      <c r="C24" s="33">
        <v>2019</v>
      </c>
      <c r="D24" s="33" t="s">
        <v>970</v>
      </c>
      <c r="E24" s="33" t="s">
        <v>1013</v>
      </c>
      <c r="F24" s="33" t="s">
        <v>5721</v>
      </c>
      <c r="G24" s="33">
        <v>10</v>
      </c>
      <c r="H24" s="34">
        <v>1</v>
      </c>
      <c r="J24" s="3" t="s">
        <v>5301</v>
      </c>
      <c r="L24" s="3" t="s">
        <v>5722</v>
      </c>
    </row>
    <row r="25" customHeight="1" spans="1:10">
      <c r="A25" s="32" t="s">
        <v>5706</v>
      </c>
      <c r="B25" s="33">
        <v>300</v>
      </c>
      <c r="C25" s="33">
        <v>2019</v>
      </c>
      <c r="D25" s="33" t="s">
        <v>1434</v>
      </c>
      <c r="E25" s="33" t="s">
        <v>1013</v>
      </c>
      <c r="F25" s="35"/>
      <c r="G25" s="33" t="s">
        <v>281</v>
      </c>
      <c r="H25" s="34">
        <v>1</v>
      </c>
      <c r="J25" s="3" t="s">
        <v>5301</v>
      </c>
    </row>
    <row r="26" customHeight="1" spans="1:10">
      <c r="A26" s="32" t="s">
        <v>5706</v>
      </c>
      <c r="B26" s="33">
        <v>300</v>
      </c>
      <c r="C26" s="33">
        <v>2019</v>
      </c>
      <c r="D26" s="33" t="s">
        <v>970</v>
      </c>
      <c r="E26" s="33" t="s">
        <v>1013</v>
      </c>
      <c r="F26" s="35"/>
      <c r="G26" s="33" t="s">
        <v>277</v>
      </c>
      <c r="H26" s="34">
        <v>1</v>
      </c>
      <c r="J26" s="3" t="s">
        <v>5301</v>
      </c>
    </row>
    <row r="27" customHeight="1" spans="1:12">
      <c r="A27" s="32" t="s">
        <v>5706</v>
      </c>
      <c r="B27" s="33">
        <v>900</v>
      </c>
      <c r="C27" s="33">
        <v>2019</v>
      </c>
      <c r="D27" s="33" t="s">
        <v>5032</v>
      </c>
      <c r="E27" s="33" t="s">
        <v>1013</v>
      </c>
      <c r="F27" s="33" t="s">
        <v>5723</v>
      </c>
      <c r="G27" s="33">
        <v>9</v>
      </c>
      <c r="H27" s="34">
        <v>1</v>
      </c>
      <c r="J27" s="3" t="s">
        <v>5301</v>
      </c>
      <c r="L27" s="3" t="s">
        <v>5724</v>
      </c>
    </row>
    <row r="28" customHeight="1" spans="1:10">
      <c r="A28" s="32" t="s">
        <v>5706</v>
      </c>
      <c r="B28" s="33">
        <v>200</v>
      </c>
      <c r="C28" s="33">
        <v>2019</v>
      </c>
      <c r="D28" s="33" t="s">
        <v>5032</v>
      </c>
      <c r="E28" s="33" t="s">
        <v>1013</v>
      </c>
      <c r="F28" s="35"/>
      <c r="G28" s="33">
        <v>10</v>
      </c>
      <c r="H28" s="34">
        <v>1</v>
      </c>
      <c r="J28" s="3" t="s">
        <v>5301</v>
      </c>
    </row>
    <row r="29" customHeight="1" spans="1:10">
      <c r="A29" s="32" t="s">
        <v>5706</v>
      </c>
      <c r="B29" s="33">
        <v>300</v>
      </c>
      <c r="C29" s="33">
        <v>2019</v>
      </c>
      <c r="D29" s="33" t="s">
        <v>1164</v>
      </c>
      <c r="E29" s="33" t="s">
        <v>1013</v>
      </c>
      <c r="F29" s="35"/>
      <c r="G29" s="33">
        <v>10</v>
      </c>
      <c r="H29" s="34">
        <v>1</v>
      </c>
      <c r="J29" s="3" t="s">
        <v>5301</v>
      </c>
    </row>
    <row r="30" customHeight="1" spans="1:10">
      <c r="A30" s="32" t="s">
        <v>5706</v>
      </c>
      <c r="B30" s="33">
        <v>300</v>
      </c>
      <c r="C30" s="33">
        <v>2019</v>
      </c>
      <c r="D30" s="33" t="s">
        <v>5725</v>
      </c>
      <c r="E30" s="33" t="s">
        <v>1013</v>
      </c>
      <c r="F30" s="33" t="s">
        <v>5726</v>
      </c>
      <c r="G30" s="33">
        <v>10</v>
      </c>
      <c r="H30" s="34">
        <v>1</v>
      </c>
      <c r="J30" s="3" t="s">
        <v>5301</v>
      </c>
    </row>
    <row r="31" customHeight="1" spans="1:10">
      <c r="A31" s="32" t="s">
        <v>5706</v>
      </c>
      <c r="B31" s="33">
        <v>300</v>
      </c>
      <c r="C31" s="33">
        <v>2019</v>
      </c>
      <c r="D31" s="33" t="s">
        <v>4863</v>
      </c>
      <c r="E31" s="33" t="s">
        <v>1013</v>
      </c>
      <c r="F31" s="33" t="s">
        <v>5727</v>
      </c>
      <c r="G31" s="33" t="s">
        <v>277</v>
      </c>
      <c r="H31" s="34">
        <v>1</v>
      </c>
      <c r="J31" s="3" t="s">
        <v>5301</v>
      </c>
    </row>
    <row r="32" customHeight="1" spans="1:8">
      <c r="A32" s="32" t="s">
        <v>5706</v>
      </c>
      <c r="B32" s="33">
        <v>80</v>
      </c>
      <c r="C32" s="33">
        <v>2019</v>
      </c>
      <c r="D32" s="33" t="s">
        <v>68</v>
      </c>
      <c r="E32" s="33" t="s">
        <v>1787</v>
      </c>
      <c r="F32" s="33" t="s">
        <v>39</v>
      </c>
      <c r="G32" s="33">
        <v>10</v>
      </c>
      <c r="H32" s="34">
        <v>1</v>
      </c>
    </row>
    <row r="33" customHeight="1" spans="1:12">
      <c r="A33" s="32" t="s">
        <v>5706</v>
      </c>
      <c r="B33" s="33">
        <v>500</v>
      </c>
      <c r="C33" s="33">
        <v>2019</v>
      </c>
      <c r="D33" s="33" t="s">
        <v>5728</v>
      </c>
      <c r="E33" s="33" t="s">
        <v>1013</v>
      </c>
      <c r="F33" s="33" t="s">
        <v>5729</v>
      </c>
      <c r="G33" s="33">
        <v>9</v>
      </c>
      <c r="H33" s="34">
        <v>1</v>
      </c>
      <c r="J33" s="3" t="s">
        <v>5301</v>
      </c>
      <c r="L33" s="3" t="s">
        <v>5730</v>
      </c>
    </row>
    <row r="34" customHeight="1" spans="1:10">
      <c r="A34" s="32" t="s">
        <v>5706</v>
      </c>
      <c r="B34" s="33">
        <v>200</v>
      </c>
      <c r="C34" s="33">
        <v>2019</v>
      </c>
      <c r="D34" s="33" t="s">
        <v>1494</v>
      </c>
      <c r="E34" s="33" t="s">
        <v>1013</v>
      </c>
      <c r="F34" s="35"/>
      <c r="G34" s="33">
        <v>10</v>
      </c>
      <c r="H34" s="34">
        <v>1</v>
      </c>
      <c r="J34" s="3" t="s">
        <v>5301</v>
      </c>
    </row>
    <row r="35" customHeight="1" spans="1:10">
      <c r="A35" s="32" t="s">
        <v>5706</v>
      </c>
      <c r="B35" s="33">
        <v>700</v>
      </c>
      <c r="C35" s="33">
        <v>2019</v>
      </c>
      <c r="D35" s="33" t="s">
        <v>1769</v>
      </c>
      <c r="E35" s="33" t="s">
        <v>5203</v>
      </c>
      <c r="F35" s="35"/>
      <c r="G35" s="33">
        <v>10</v>
      </c>
      <c r="H35" s="34">
        <v>6</v>
      </c>
      <c r="J35" s="3" t="s">
        <v>5301</v>
      </c>
    </row>
    <row r="36" customHeight="1" spans="1:8">
      <c r="A36" s="32" t="s">
        <v>5706</v>
      </c>
      <c r="B36" s="33">
        <v>300</v>
      </c>
      <c r="C36" s="33">
        <v>2019</v>
      </c>
      <c r="D36" s="33" t="s">
        <v>5731</v>
      </c>
      <c r="E36" s="33" t="s">
        <v>5732</v>
      </c>
      <c r="F36" s="35"/>
      <c r="G36" s="33">
        <v>10</v>
      </c>
      <c r="H36" s="34">
        <v>1</v>
      </c>
    </row>
    <row r="37" customHeight="1" spans="1:10">
      <c r="A37" s="32" t="s">
        <v>5706</v>
      </c>
      <c r="B37" s="33">
        <v>200</v>
      </c>
      <c r="C37" s="33">
        <v>2019</v>
      </c>
      <c r="D37" s="33" t="s">
        <v>5032</v>
      </c>
      <c r="E37" s="33" t="s">
        <v>1013</v>
      </c>
      <c r="F37" s="35"/>
      <c r="G37" s="33">
        <v>10</v>
      </c>
      <c r="H37" s="34">
        <v>1</v>
      </c>
      <c r="J37" s="3" t="s">
        <v>5301</v>
      </c>
    </row>
    <row r="38" customHeight="1" spans="1:10">
      <c r="A38" s="32" t="s">
        <v>5706</v>
      </c>
      <c r="B38" s="33">
        <v>200</v>
      </c>
      <c r="C38" s="33">
        <v>2019</v>
      </c>
      <c r="D38" s="33" t="s">
        <v>5733</v>
      </c>
      <c r="E38" s="33" t="s">
        <v>1013</v>
      </c>
      <c r="F38" s="35"/>
      <c r="G38" s="33">
        <v>10</v>
      </c>
      <c r="H38" s="34">
        <v>1</v>
      </c>
      <c r="J38" s="3" t="s">
        <v>5301</v>
      </c>
    </row>
    <row r="39" customHeight="1" spans="1:10">
      <c r="A39" s="32" t="s">
        <v>5706</v>
      </c>
      <c r="B39" s="33">
        <v>250</v>
      </c>
      <c r="C39" s="33">
        <v>2019</v>
      </c>
      <c r="D39" s="33" t="s">
        <v>1967</v>
      </c>
      <c r="E39" s="33" t="s">
        <v>1167</v>
      </c>
      <c r="F39" s="35"/>
      <c r="G39" s="33">
        <v>10</v>
      </c>
      <c r="H39" s="34">
        <v>1</v>
      </c>
      <c r="J39" s="3" t="s">
        <v>5301</v>
      </c>
    </row>
    <row r="40" customHeight="1" spans="1:10">
      <c r="A40" s="32" t="s">
        <v>5706</v>
      </c>
      <c r="B40" s="33" t="s">
        <v>5734</v>
      </c>
      <c r="C40" s="33">
        <v>2019</v>
      </c>
      <c r="D40" s="33" t="s">
        <v>5033</v>
      </c>
      <c r="E40" s="33" t="s">
        <v>1003</v>
      </c>
      <c r="F40" s="35"/>
      <c r="G40" s="33">
        <v>10</v>
      </c>
      <c r="H40" s="34">
        <v>1</v>
      </c>
      <c r="J40" s="3" t="s">
        <v>5301</v>
      </c>
    </row>
    <row r="41" customHeight="1" spans="1:10">
      <c r="A41" s="32" t="s">
        <v>5706</v>
      </c>
      <c r="B41" s="33" t="s">
        <v>5734</v>
      </c>
      <c r="C41" s="33">
        <v>2019</v>
      </c>
      <c r="D41" s="33" t="s">
        <v>5733</v>
      </c>
      <c r="E41" s="33" t="s">
        <v>5031</v>
      </c>
      <c r="F41" s="35"/>
      <c r="G41" s="33">
        <v>10</v>
      </c>
      <c r="H41" s="34">
        <v>1</v>
      </c>
      <c r="J41" s="3" t="s">
        <v>5301</v>
      </c>
    </row>
    <row r="42" customHeight="1" spans="1:10">
      <c r="A42" s="32" t="s">
        <v>5706</v>
      </c>
      <c r="B42" s="33" t="s">
        <v>5734</v>
      </c>
      <c r="C42" s="33">
        <v>2019</v>
      </c>
      <c r="D42" s="33" t="s">
        <v>1967</v>
      </c>
      <c r="E42" s="33" t="s">
        <v>3532</v>
      </c>
      <c r="F42" s="35"/>
      <c r="G42" s="33">
        <v>10</v>
      </c>
      <c r="H42" s="34">
        <v>1</v>
      </c>
      <c r="J42" s="3" t="s">
        <v>5301</v>
      </c>
    </row>
    <row r="43" customHeight="1" spans="1:10">
      <c r="A43" s="32" t="s">
        <v>5706</v>
      </c>
      <c r="B43" s="33">
        <v>500</v>
      </c>
      <c r="C43" s="33">
        <v>2020</v>
      </c>
      <c r="D43" s="33" t="s">
        <v>5735</v>
      </c>
      <c r="E43" s="33" t="s">
        <v>1026</v>
      </c>
      <c r="F43" s="35"/>
      <c r="G43" s="33">
        <v>10</v>
      </c>
      <c r="H43" s="34">
        <v>1</v>
      </c>
      <c r="J43" s="3" t="s">
        <v>5301</v>
      </c>
    </row>
    <row r="44" customHeight="1" spans="1:12">
      <c r="A44" s="32" t="s">
        <v>5706</v>
      </c>
      <c r="B44" s="33" t="s">
        <v>5734</v>
      </c>
      <c r="C44" s="33">
        <v>2020</v>
      </c>
      <c r="D44" s="33" t="s">
        <v>1016</v>
      </c>
      <c r="E44" s="33" t="s">
        <v>1026</v>
      </c>
      <c r="F44" s="33" t="s">
        <v>5736</v>
      </c>
      <c r="G44" s="33">
        <v>10</v>
      </c>
      <c r="H44" s="34">
        <v>1</v>
      </c>
      <c r="J44" s="3" t="s">
        <v>5301</v>
      </c>
      <c r="L44" s="3" t="s">
        <v>5737</v>
      </c>
    </row>
    <row r="45" customHeight="1" spans="1:10">
      <c r="A45" s="32" t="s">
        <v>5706</v>
      </c>
      <c r="B45" s="33" t="s">
        <v>5734</v>
      </c>
      <c r="C45" s="33">
        <v>2020</v>
      </c>
      <c r="D45" s="33" t="s">
        <v>166</v>
      </c>
      <c r="E45" s="33" t="s">
        <v>1026</v>
      </c>
      <c r="F45" s="35"/>
      <c r="G45" s="33">
        <v>10</v>
      </c>
      <c r="H45" s="34">
        <v>1</v>
      </c>
      <c r="J45" s="3" t="s">
        <v>5301</v>
      </c>
    </row>
    <row r="46" customHeight="1" spans="1:10">
      <c r="A46" s="32" t="s">
        <v>5706</v>
      </c>
      <c r="B46" s="33" t="s">
        <v>5734</v>
      </c>
      <c r="C46" s="33">
        <v>2020</v>
      </c>
      <c r="D46" s="33" t="s">
        <v>3529</v>
      </c>
      <c r="E46" s="33" t="s">
        <v>1026</v>
      </c>
      <c r="F46" s="35"/>
      <c r="G46" s="33">
        <v>10</v>
      </c>
      <c r="H46" s="34">
        <v>1</v>
      </c>
      <c r="J46" s="3" t="s">
        <v>5301</v>
      </c>
    </row>
    <row r="47" customHeight="1" spans="1:10">
      <c r="A47" s="32" t="s">
        <v>5706</v>
      </c>
      <c r="B47" s="33">
        <v>70</v>
      </c>
      <c r="C47" s="33">
        <v>2020</v>
      </c>
      <c r="D47" s="33" t="s">
        <v>1016</v>
      </c>
      <c r="E47" s="33" t="s">
        <v>1167</v>
      </c>
      <c r="F47" s="35"/>
      <c r="G47" s="33" t="s">
        <v>281</v>
      </c>
      <c r="H47" s="34">
        <v>1</v>
      </c>
      <c r="J47" s="3" t="s">
        <v>5301</v>
      </c>
    </row>
    <row r="48" customHeight="1" spans="1:10">
      <c r="A48" s="32" t="s">
        <v>5706</v>
      </c>
      <c r="B48" s="33">
        <v>100</v>
      </c>
      <c r="C48" s="33">
        <v>2020</v>
      </c>
      <c r="D48" s="33" t="s">
        <v>131</v>
      </c>
      <c r="E48" s="33" t="s">
        <v>1167</v>
      </c>
      <c r="F48" s="33" t="s">
        <v>5618</v>
      </c>
      <c r="G48" s="33" t="s">
        <v>277</v>
      </c>
      <c r="H48" s="34">
        <v>1</v>
      </c>
      <c r="J48" s="3" t="s">
        <v>5301</v>
      </c>
    </row>
    <row r="49" customHeight="1" spans="1:10">
      <c r="A49" s="32" t="s">
        <v>5706</v>
      </c>
      <c r="B49" s="33">
        <v>250</v>
      </c>
      <c r="C49" s="33">
        <v>2020</v>
      </c>
      <c r="D49" s="33" t="s">
        <v>398</v>
      </c>
      <c r="E49" s="33" t="s">
        <v>1167</v>
      </c>
      <c r="F49" s="33" t="s">
        <v>1136</v>
      </c>
      <c r="G49" s="33">
        <v>10</v>
      </c>
      <c r="H49" s="34">
        <v>1</v>
      </c>
      <c r="J49" s="3" t="s">
        <v>5301</v>
      </c>
    </row>
    <row r="50" customHeight="1" spans="1:12">
      <c r="A50" s="32" t="s">
        <v>5706</v>
      </c>
      <c r="B50" s="33">
        <v>180</v>
      </c>
      <c r="C50" s="33">
        <v>2020</v>
      </c>
      <c r="D50" s="33" t="s">
        <v>5738</v>
      </c>
      <c r="E50" s="33" t="s">
        <v>5739</v>
      </c>
      <c r="F50" s="33" t="s">
        <v>5740</v>
      </c>
      <c r="G50" s="33" t="s">
        <v>548</v>
      </c>
      <c r="H50" s="34">
        <v>1</v>
      </c>
      <c r="J50" s="3" t="s">
        <v>5301</v>
      </c>
      <c r="L50" s="3" t="s">
        <v>5741</v>
      </c>
    </row>
    <row r="51" customHeight="1" spans="1:10">
      <c r="A51" s="32" t="s">
        <v>5706</v>
      </c>
      <c r="B51" s="33">
        <v>120</v>
      </c>
      <c r="C51" s="33">
        <v>2020</v>
      </c>
      <c r="D51" s="33" t="s">
        <v>150</v>
      </c>
      <c r="E51" s="33" t="s">
        <v>83</v>
      </c>
      <c r="F51" s="35"/>
      <c r="G51" s="33" t="s">
        <v>281</v>
      </c>
      <c r="H51" s="34">
        <v>1</v>
      </c>
      <c r="J51" s="3" t="s">
        <v>5301</v>
      </c>
    </row>
    <row r="52" customHeight="1" spans="1:10">
      <c r="A52" s="32" t="s">
        <v>5706</v>
      </c>
      <c r="B52" s="33">
        <v>200</v>
      </c>
      <c r="C52" s="33">
        <v>2020</v>
      </c>
      <c r="D52" s="33" t="s">
        <v>35</v>
      </c>
      <c r="E52" s="33" t="s">
        <v>5742</v>
      </c>
      <c r="F52" s="33" t="s">
        <v>5164</v>
      </c>
      <c r="G52" s="33">
        <v>9</v>
      </c>
      <c r="H52" s="34">
        <v>1</v>
      </c>
      <c r="J52" s="3" t="s">
        <v>5575</v>
      </c>
    </row>
    <row r="53" customHeight="1" spans="1:8">
      <c r="A53" s="32" t="s">
        <v>5706</v>
      </c>
      <c r="B53" s="33">
        <v>500</v>
      </c>
      <c r="C53" s="33">
        <v>2020</v>
      </c>
      <c r="D53" s="33" t="s">
        <v>68</v>
      </c>
      <c r="E53" s="33" t="s">
        <v>63</v>
      </c>
      <c r="F53" s="33" t="s">
        <v>431</v>
      </c>
      <c r="G53" s="33">
        <v>10</v>
      </c>
      <c r="H53" s="34">
        <v>1</v>
      </c>
    </row>
    <row r="54" customHeight="1" spans="1:8">
      <c r="A54" s="32" t="s">
        <v>5706</v>
      </c>
      <c r="B54" s="33" t="s">
        <v>5734</v>
      </c>
      <c r="C54" s="33">
        <v>2020</v>
      </c>
      <c r="D54" s="33" t="s">
        <v>68</v>
      </c>
      <c r="E54" s="33" t="s">
        <v>63</v>
      </c>
      <c r="F54" s="33" t="s">
        <v>5743</v>
      </c>
      <c r="G54" s="33">
        <v>10</v>
      </c>
      <c r="H54" s="34">
        <v>1</v>
      </c>
    </row>
    <row r="55" customHeight="1" spans="1:8">
      <c r="A55" s="32" t="s">
        <v>5706</v>
      </c>
      <c r="B55" s="33">
        <v>70</v>
      </c>
      <c r="C55" s="33">
        <v>2020</v>
      </c>
      <c r="D55" s="33" t="s">
        <v>68</v>
      </c>
      <c r="E55" s="33" t="s">
        <v>261</v>
      </c>
      <c r="F55" s="33" t="s">
        <v>108</v>
      </c>
      <c r="G55" s="33">
        <v>9</v>
      </c>
      <c r="H55" s="34">
        <v>1</v>
      </c>
    </row>
    <row r="56" customHeight="1" spans="1:8">
      <c r="A56" s="32" t="s">
        <v>5706</v>
      </c>
      <c r="B56" s="33">
        <v>1500</v>
      </c>
      <c r="C56" s="33">
        <v>2020</v>
      </c>
      <c r="D56" s="33" t="s">
        <v>1840</v>
      </c>
      <c r="E56" s="33" t="s">
        <v>83</v>
      </c>
      <c r="F56" s="33" t="s">
        <v>5744</v>
      </c>
      <c r="G56" s="33">
        <v>10</v>
      </c>
      <c r="H56" s="34">
        <v>11</v>
      </c>
    </row>
    <row r="57" customHeight="1" spans="1:8">
      <c r="A57" s="32" t="s">
        <v>5706</v>
      </c>
      <c r="B57" s="33">
        <v>500</v>
      </c>
      <c r="C57" s="33">
        <v>2020</v>
      </c>
      <c r="D57" s="33" t="s">
        <v>148</v>
      </c>
      <c r="E57" s="33" t="s">
        <v>83</v>
      </c>
      <c r="F57" s="33" t="s">
        <v>5745</v>
      </c>
      <c r="G57" s="33" t="s">
        <v>281</v>
      </c>
      <c r="H57" s="34">
        <v>2</v>
      </c>
    </row>
    <row r="58" customHeight="1" spans="1:8">
      <c r="A58" s="32" t="s">
        <v>5706</v>
      </c>
      <c r="B58" s="33">
        <v>120</v>
      </c>
      <c r="C58" s="33">
        <v>2020</v>
      </c>
      <c r="D58" s="33" t="s">
        <v>148</v>
      </c>
      <c r="E58" s="33" t="s">
        <v>261</v>
      </c>
      <c r="F58" s="33" t="s">
        <v>5746</v>
      </c>
      <c r="G58" s="33" t="s">
        <v>277</v>
      </c>
      <c r="H58" s="34">
        <v>1</v>
      </c>
    </row>
    <row r="59" customHeight="1" spans="1:12">
      <c r="A59" s="32" t="s">
        <v>5706</v>
      </c>
      <c r="B59" s="33">
        <v>700</v>
      </c>
      <c r="C59" s="33">
        <v>2020</v>
      </c>
      <c r="D59" s="33" t="s">
        <v>148</v>
      </c>
      <c r="E59" s="33" t="s">
        <v>524</v>
      </c>
      <c r="F59" s="33" t="s">
        <v>708</v>
      </c>
      <c r="G59" s="33" t="s">
        <v>277</v>
      </c>
      <c r="H59" s="34">
        <v>1</v>
      </c>
      <c r="L59" s="3" t="s">
        <v>5747</v>
      </c>
    </row>
    <row r="60" customHeight="1" spans="1:8">
      <c r="A60" s="32" t="s">
        <v>5706</v>
      </c>
      <c r="B60" s="33">
        <v>100</v>
      </c>
      <c r="C60" s="33">
        <v>2020</v>
      </c>
      <c r="D60" s="33" t="s">
        <v>148</v>
      </c>
      <c r="E60" s="33" t="s">
        <v>83</v>
      </c>
      <c r="F60" s="33" t="s">
        <v>5746</v>
      </c>
      <c r="G60" s="33" t="s">
        <v>277</v>
      </c>
      <c r="H60" s="34">
        <v>1</v>
      </c>
    </row>
    <row r="61" customHeight="1" spans="1:8">
      <c r="A61" s="32" t="s">
        <v>5706</v>
      </c>
      <c r="B61" s="33">
        <v>300</v>
      </c>
      <c r="C61" s="33">
        <v>2020</v>
      </c>
      <c r="D61" s="33" t="s">
        <v>148</v>
      </c>
      <c r="E61" s="33" t="s">
        <v>83</v>
      </c>
      <c r="F61" s="33" t="s">
        <v>5746</v>
      </c>
      <c r="G61" s="33" t="s">
        <v>281</v>
      </c>
      <c r="H61" s="34">
        <v>1</v>
      </c>
    </row>
    <row r="62" customHeight="1" spans="1:8">
      <c r="A62" s="32" t="s">
        <v>5706</v>
      </c>
      <c r="B62" s="33">
        <v>80</v>
      </c>
      <c r="C62" s="33">
        <v>2020</v>
      </c>
      <c r="D62" s="33" t="s">
        <v>148</v>
      </c>
      <c r="E62" s="33" t="s">
        <v>261</v>
      </c>
      <c r="F62" s="33" t="s">
        <v>5748</v>
      </c>
      <c r="G62" s="33" t="s">
        <v>147</v>
      </c>
      <c r="H62" s="34">
        <v>1</v>
      </c>
    </row>
    <row r="63" customHeight="1" spans="1:8">
      <c r="A63" s="32" t="s">
        <v>5706</v>
      </c>
      <c r="B63" s="33">
        <v>150</v>
      </c>
      <c r="C63" s="33">
        <v>2020</v>
      </c>
      <c r="D63" s="33" t="s">
        <v>1368</v>
      </c>
      <c r="E63" s="33" t="s">
        <v>1023</v>
      </c>
      <c r="F63" s="33" t="s">
        <v>1456</v>
      </c>
      <c r="G63" s="33">
        <v>10</v>
      </c>
      <c r="H63" s="34">
        <v>1</v>
      </c>
    </row>
    <row r="64" customHeight="1" spans="1:8">
      <c r="A64" s="32" t="s">
        <v>5706</v>
      </c>
      <c r="B64" s="33">
        <v>130</v>
      </c>
      <c r="C64" s="33">
        <v>2020</v>
      </c>
      <c r="D64" s="33" t="s">
        <v>5749</v>
      </c>
      <c r="E64" s="33" t="s">
        <v>5710</v>
      </c>
      <c r="F64" s="33" t="s">
        <v>1456</v>
      </c>
      <c r="G64" s="33" t="s">
        <v>277</v>
      </c>
      <c r="H64" s="34">
        <v>1</v>
      </c>
    </row>
    <row r="65" customHeight="1" spans="1:8">
      <c r="A65" s="32" t="s">
        <v>5706</v>
      </c>
      <c r="B65" s="33">
        <v>200</v>
      </c>
      <c r="C65" s="33">
        <v>2020</v>
      </c>
      <c r="D65" s="33" t="s">
        <v>1034</v>
      </c>
      <c r="E65" s="33" t="s">
        <v>1026</v>
      </c>
      <c r="F65" s="35"/>
      <c r="G65" s="33">
        <v>10</v>
      </c>
      <c r="H65" s="34">
        <v>4</v>
      </c>
    </row>
    <row r="66" customHeight="1" spans="1:8">
      <c r="A66" s="32" t="s">
        <v>5706</v>
      </c>
      <c r="B66" s="33">
        <v>70</v>
      </c>
      <c r="C66" s="33">
        <v>1997</v>
      </c>
      <c r="D66" s="33" t="s">
        <v>5750</v>
      </c>
      <c r="E66" s="33" t="s">
        <v>2422</v>
      </c>
      <c r="F66" s="35"/>
      <c r="G66" s="33">
        <v>6</v>
      </c>
      <c r="H66" s="34">
        <v>1</v>
      </c>
    </row>
    <row r="67" customHeight="1" spans="1:8">
      <c r="A67" s="32" t="s">
        <v>5706</v>
      </c>
      <c r="B67" s="33" t="s">
        <v>5734</v>
      </c>
      <c r="C67" s="33">
        <v>1998</v>
      </c>
      <c r="D67" s="33" t="s">
        <v>5751</v>
      </c>
      <c r="E67" s="33" t="s">
        <v>2422</v>
      </c>
      <c r="F67" s="33" t="s">
        <v>5752</v>
      </c>
      <c r="G67" s="33">
        <v>6</v>
      </c>
      <c r="H67" s="34">
        <v>1</v>
      </c>
    </row>
    <row r="68" customHeight="1" spans="1:8">
      <c r="A68" s="32" t="s">
        <v>5706</v>
      </c>
      <c r="B68" s="33" t="s">
        <v>5734</v>
      </c>
      <c r="C68" s="33">
        <v>2002</v>
      </c>
      <c r="D68" s="33" t="s">
        <v>1072</v>
      </c>
      <c r="E68" s="33" t="s">
        <v>2422</v>
      </c>
      <c r="F68" s="35"/>
      <c r="G68" s="33">
        <v>7</v>
      </c>
      <c r="H68" s="34">
        <v>1</v>
      </c>
    </row>
    <row r="69" customHeight="1" spans="1:8">
      <c r="A69" s="32" t="s">
        <v>5706</v>
      </c>
      <c r="B69" s="33" t="s">
        <v>5734</v>
      </c>
      <c r="C69" s="33">
        <v>2004</v>
      </c>
      <c r="D69" s="33" t="s">
        <v>1072</v>
      </c>
      <c r="E69" s="33" t="s">
        <v>2422</v>
      </c>
      <c r="F69" s="35"/>
      <c r="G69" s="33">
        <v>7</v>
      </c>
      <c r="H69" s="34">
        <v>1</v>
      </c>
    </row>
    <row r="70" customHeight="1" spans="1:10">
      <c r="A70" s="32" t="s">
        <v>5706</v>
      </c>
      <c r="B70" s="33">
        <v>1000</v>
      </c>
      <c r="C70" s="33">
        <v>2000</v>
      </c>
      <c r="D70" s="33" t="s">
        <v>5753</v>
      </c>
      <c r="E70" s="33" t="s">
        <v>261</v>
      </c>
      <c r="F70" s="35"/>
      <c r="G70" s="33" t="s">
        <v>146</v>
      </c>
      <c r="H70" s="37"/>
      <c r="J70" s="3" t="s">
        <v>5301</v>
      </c>
    </row>
    <row r="71" customHeight="1" spans="1:10">
      <c r="A71" s="32" t="s">
        <v>5706</v>
      </c>
      <c r="B71" s="33" t="s">
        <v>5734</v>
      </c>
      <c r="C71" s="33">
        <v>2000</v>
      </c>
      <c r="D71" s="33" t="s">
        <v>2118</v>
      </c>
      <c r="E71" s="33" t="s">
        <v>261</v>
      </c>
      <c r="F71" s="35"/>
      <c r="G71" s="33" t="s">
        <v>71</v>
      </c>
      <c r="H71" s="37"/>
      <c r="J71" s="3" t="s">
        <v>5301</v>
      </c>
    </row>
    <row r="72" customHeight="1" spans="1:10">
      <c r="A72" s="32" t="s">
        <v>5706</v>
      </c>
      <c r="B72" s="33">
        <v>230</v>
      </c>
      <c r="C72" s="33">
        <v>1996</v>
      </c>
      <c r="D72" s="33" t="s">
        <v>5754</v>
      </c>
      <c r="E72" s="33" t="s">
        <v>2422</v>
      </c>
      <c r="F72" s="35"/>
      <c r="G72" s="33">
        <v>8</v>
      </c>
      <c r="H72" s="34">
        <v>1</v>
      </c>
      <c r="J72" s="3" t="s">
        <v>5301</v>
      </c>
    </row>
    <row r="73" customHeight="1" spans="1:10">
      <c r="A73" s="32" t="s">
        <v>5706</v>
      </c>
      <c r="B73" s="33">
        <v>40</v>
      </c>
      <c r="C73" s="33">
        <v>1996</v>
      </c>
      <c r="D73" s="33" t="s">
        <v>5009</v>
      </c>
      <c r="E73" s="33" t="s">
        <v>5755</v>
      </c>
      <c r="F73" s="35"/>
      <c r="G73" s="33">
        <v>8</v>
      </c>
      <c r="H73" s="34">
        <v>2</v>
      </c>
      <c r="J73" s="3" t="s">
        <v>5575</v>
      </c>
    </row>
    <row r="74" customHeight="1" spans="1:10">
      <c r="A74" s="32" t="s">
        <v>5706</v>
      </c>
      <c r="B74" s="33">
        <v>400</v>
      </c>
      <c r="C74" s="33">
        <v>1996</v>
      </c>
      <c r="D74" s="33" t="s">
        <v>166</v>
      </c>
      <c r="E74" s="33" t="s">
        <v>2422</v>
      </c>
      <c r="F74" s="35"/>
      <c r="G74" s="33" t="s">
        <v>1742</v>
      </c>
      <c r="H74" s="34">
        <v>1</v>
      </c>
      <c r="J74" s="3" t="s">
        <v>5301</v>
      </c>
    </row>
    <row r="75" customHeight="1" spans="1:8">
      <c r="A75" s="32" t="s">
        <v>5706</v>
      </c>
      <c r="B75" s="33">
        <v>230</v>
      </c>
      <c r="C75" s="33">
        <v>1997</v>
      </c>
      <c r="D75" s="33" t="s">
        <v>5754</v>
      </c>
      <c r="E75" s="33" t="s">
        <v>5756</v>
      </c>
      <c r="F75" s="35"/>
      <c r="G75" s="33">
        <v>10</v>
      </c>
      <c r="H75" s="34">
        <v>1</v>
      </c>
    </row>
    <row r="76" customHeight="1" spans="1:10">
      <c r="A76" s="32" t="s">
        <v>5706</v>
      </c>
      <c r="B76" s="33">
        <v>80</v>
      </c>
      <c r="C76" s="33">
        <v>1998</v>
      </c>
      <c r="D76" s="33" t="s">
        <v>1967</v>
      </c>
      <c r="E76" s="33" t="s">
        <v>5757</v>
      </c>
      <c r="F76" s="35"/>
      <c r="G76" s="33">
        <v>9</v>
      </c>
      <c r="H76" s="34">
        <v>1</v>
      </c>
      <c r="J76" s="3" t="s">
        <v>5301</v>
      </c>
    </row>
    <row r="77" customHeight="1" spans="1:10">
      <c r="A77" s="32" t="s">
        <v>5706</v>
      </c>
      <c r="B77" s="33">
        <v>200</v>
      </c>
      <c r="C77" s="33">
        <v>1998</v>
      </c>
      <c r="D77" s="33" t="s">
        <v>166</v>
      </c>
      <c r="E77" s="33" t="s">
        <v>5758</v>
      </c>
      <c r="F77" s="35"/>
      <c r="G77" s="33">
        <v>9</v>
      </c>
      <c r="H77" s="34">
        <v>1</v>
      </c>
      <c r="J77" s="3" t="s">
        <v>5301</v>
      </c>
    </row>
    <row r="78" customHeight="1" spans="1:10">
      <c r="A78" s="32" t="s">
        <v>5706</v>
      </c>
      <c r="B78" s="33">
        <v>150</v>
      </c>
      <c r="C78" s="33">
        <v>2001</v>
      </c>
      <c r="D78" s="33" t="s">
        <v>166</v>
      </c>
      <c r="E78" s="33" t="s">
        <v>434</v>
      </c>
      <c r="F78" s="35"/>
      <c r="G78" s="33">
        <v>8</v>
      </c>
      <c r="H78" s="34">
        <v>1</v>
      </c>
      <c r="J78" s="3" t="s">
        <v>5301</v>
      </c>
    </row>
    <row r="79" customHeight="1" spans="1:10">
      <c r="A79" s="32" t="s">
        <v>5706</v>
      </c>
      <c r="B79" s="33">
        <v>130</v>
      </c>
      <c r="C79" s="33">
        <v>2001</v>
      </c>
      <c r="D79" s="33" t="s">
        <v>1967</v>
      </c>
      <c r="E79" s="33" t="s">
        <v>5759</v>
      </c>
      <c r="F79" s="35"/>
      <c r="G79" s="33">
        <v>9</v>
      </c>
      <c r="H79" s="34">
        <v>1</v>
      </c>
      <c r="J79" s="3" t="s">
        <v>5301</v>
      </c>
    </row>
    <row r="80" customHeight="1" spans="1:10">
      <c r="A80" s="32" t="s">
        <v>5706</v>
      </c>
      <c r="B80" s="33">
        <v>700</v>
      </c>
      <c r="C80" s="33">
        <v>2003</v>
      </c>
      <c r="D80" s="33" t="s">
        <v>166</v>
      </c>
      <c r="E80" s="33" t="s">
        <v>1815</v>
      </c>
      <c r="F80" s="35"/>
      <c r="G80" s="33" t="s">
        <v>5760</v>
      </c>
      <c r="H80" s="34">
        <v>1</v>
      </c>
      <c r="J80" s="3" t="s">
        <v>5301</v>
      </c>
    </row>
    <row r="81" customHeight="1" spans="1:8">
      <c r="A81" s="32" t="s">
        <v>5706</v>
      </c>
      <c r="B81" s="33">
        <v>300</v>
      </c>
      <c r="C81" s="33">
        <v>2003</v>
      </c>
      <c r="D81" s="33" t="s">
        <v>1794</v>
      </c>
      <c r="E81" s="33" t="s">
        <v>1815</v>
      </c>
      <c r="F81" s="33" t="s">
        <v>5761</v>
      </c>
      <c r="G81" s="33" t="s">
        <v>146</v>
      </c>
      <c r="H81" s="34">
        <v>2</v>
      </c>
    </row>
    <row r="82" customHeight="1" spans="1:8">
      <c r="A82" s="32" t="s">
        <v>5706</v>
      </c>
      <c r="B82" s="33">
        <v>120</v>
      </c>
      <c r="C82" s="33">
        <v>2007</v>
      </c>
      <c r="D82" s="33" t="s">
        <v>166</v>
      </c>
      <c r="E82" s="33" t="s">
        <v>1113</v>
      </c>
      <c r="F82" s="33" t="s">
        <v>5762</v>
      </c>
      <c r="G82" s="33" t="s">
        <v>5763</v>
      </c>
      <c r="H82" s="34">
        <v>1</v>
      </c>
    </row>
    <row r="83" customHeight="1" spans="1:10">
      <c r="A83" s="32" t="s">
        <v>5706</v>
      </c>
      <c r="B83" s="33">
        <v>150</v>
      </c>
      <c r="C83" s="33">
        <v>2007</v>
      </c>
      <c r="D83" s="33" t="s">
        <v>166</v>
      </c>
      <c r="E83" s="33" t="s">
        <v>1787</v>
      </c>
      <c r="F83" s="33" t="s">
        <v>1788</v>
      </c>
      <c r="G83" s="33">
        <v>7</v>
      </c>
      <c r="H83" s="34">
        <v>1</v>
      </c>
      <c r="J83" s="3" t="s">
        <v>5301</v>
      </c>
    </row>
    <row r="84" customHeight="1" spans="1:10">
      <c r="A84" s="32" t="s">
        <v>5706</v>
      </c>
      <c r="B84" s="33">
        <v>200</v>
      </c>
      <c r="C84" s="33">
        <v>2007</v>
      </c>
      <c r="D84" s="33" t="s">
        <v>166</v>
      </c>
      <c r="E84" s="33" t="s">
        <v>1787</v>
      </c>
      <c r="F84" s="33" t="s">
        <v>1788</v>
      </c>
      <c r="G84" s="33" t="s">
        <v>4700</v>
      </c>
      <c r="H84" s="34">
        <v>1</v>
      </c>
      <c r="J84" s="3" t="s">
        <v>5301</v>
      </c>
    </row>
    <row r="85" customHeight="1" spans="1:28">
      <c r="A85" s="32" t="s">
        <v>5706</v>
      </c>
      <c r="B85" s="38">
        <v>700</v>
      </c>
      <c r="C85" s="38">
        <v>2007</v>
      </c>
      <c r="D85" s="39" t="s">
        <v>166</v>
      </c>
      <c r="E85" s="39" t="s">
        <v>1787</v>
      </c>
      <c r="F85" s="39" t="s">
        <v>1788</v>
      </c>
      <c r="G85" s="38" t="s">
        <v>5764</v>
      </c>
      <c r="H85" s="40">
        <v>1</v>
      </c>
      <c r="I85" s="45"/>
      <c r="J85" s="46" t="s">
        <v>5301</v>
      </c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</row>
    <row r="86" customHeight="1" spans="1:28">
      <c r="A86" s="32" t="s">
        <v>5706</v>
      </c>
      <c r="B86" s="38" t="s">
        <v>5734</v>
      </c>
      <c r="C86" s="38">
        <v>2007</v>
      </c>
      <c r="D86" s="39" t="s">
        <v>166</v>
      </c>
      <c r="E86" s="39" t="s">
        <v>1787</v>
      </c>
      <c r="F86" s="39" t="s">
        <v>5765</v>
      </c>
      <c r="G86" s="38">
        <v>8</v>
      </c>
      <c r="H86" s="40">
        <v>1</v>
      </c>
      <c r="I86" s="45"/>
      <c r="J86" s="46" t="s">
        <v>5301</v>
      </c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</row>
    <row r="87" customHeight="1" spans="1:10">
      <c r="A87" s="32" t="s">
        <v>5706</v>
      </c>
      <c r="B87" s="33" t="s">
        <v>5734</v>
      </c>
      <c r="C87" s="33">
        <v>2007</v>
      </c>
      <c r="D87" s="33" t="s">
        <v>1967</v>
      </c>
      <c r="E87" s="33" t="s">
        <v>1787</v>
      </c>
      <c r="F87" s="33" t="s">
        <v>959</v>
      </c>
      <c r="G87" s="33">
        <v>7.5</v>
      </c>
      <c r="H87" s="34">
        <v>1</v>
      </c>
      <c r="J87" s="3" t="s">
        <v>5575</v>
      </c>
    </row>
    <row r="88" customHeight="1" spans="1:10">
      <c r="A88" s="32" t="s">
        <v>5706</v>
      </c>
      <c r="B88" s="33">
        <v>500</v>
      </c>
      <c r="C88" s="33">
        <v>2009</v>
      </c>
      <c r="D88" s="33" t="s">
        <v>1794</v>
      </c>
      <c r="E88" s="33" t="s">
        <v>1807</v>
      </c>
      <c r="F88" s="35"/>
      <c r="G88" s="33" t="s">
        <v>1140</v>
      </c>
      <c r="H88" s="34">
        <v>1</v>
      </c>
      <c r="J88" s="3" t="s">
        <v>5301</v>
      </c>
    </row>
    <row r="89" customHeight="1" spans="1:10">
      <c r="A89" s="32" t="s">
        <v>5706</v>
      </c>
      <c r="B89" s="33">
        <v>400</v>
      </c>
      <c r="C89" s="33">
        <v>2016</v>
      </c>
      <c r="D89" s="33" t="s">
        <v>5032</v>
      </c>
      <c r="E89" s="33" t="s">
        <v>1026</v>
      </c>
      <c r="F89" s="33" t="s">
        <v>1456</v>
      </c>
      <c r="G89" s="33">
        <v>10</v>
      </c>
      <c r="H89" s="34">
        <v>1</v>
      </c>
      <c r="J89" s="3" t="s">
        <v>5301</v>
      </c>
    </row>
    <row r="90" customHeight="1" spans="1:10">
      <c r="A90" s="32" t="s">
        <v>5706</v>
      </c>
      <c r="B90" s="33">
        <v>180</v>
      </c>
      <c r="C90" s="33">
        <v>2017</v>
      </c>
      <c r="D90" s="33" t="s">
        <v>5766</v>
      </c>
      <c r="E90" s="33" t="s">
        <v>110</v>
      </c>
      <c r="F90" s="33" t="s">
        <v>950</v>
      </c>
      <c r="G90" s="33">
        <v>9</v>
      </c>
      <c r="H90" s="34">
        <v>1</v>
      </c>
      <c r="J90" s="3" t="s">
        <v>5301</v>
      </c>
    </row>
    <row r="91" customHeight="1" spans="1:10">
      <c r="A91" s="32" t="s">
        <v>5706</v>
      </c>
      <c r="B91" s="33">
        <v>300</v>
      </c>
      <c r="C91" s="33">
        <v>2017</v>
      </c>
      <c r="D91" s="33" t="s">
        <v>153</v>
      </c>
      <c r="E91" s="33" t="s">
        <v>110</v>
      </c>
      <c r="F91" s="35"/>
      <c r="G91" s="33" t="s">
        <v>147</v>
      </c>
      <c r="H91" s="34">
        <v>1</v>
      </c>
      <c r="J91" s="3" t="s">
        <v>5301</v>
      </c>
    </row>
    <row r="92" customHeight="1" spans="1:10">
      <c r="A92" s="32" t="s">
        <v>5706</v>
      </c>
      <c r="B92" s="33">
        <v>333</v>
      </c>
      <c r="C92" s="33">
        <v>2017</v>
      </c>
      <c r="D92" s="33" t="s">
        <v>5767</v>
      </c>
      <c r="E92" s="33" t="s">
        <v>110</v>
      </c>
      <c r="F92" s="35"/>
      <c r="G92" s="33" t="s">
        <v>277</v>
      </c>
      <c r="H92" s="34">
        <v>1</v>
      </c>
      <c r="J92" s="3" t="s">
        <v>5301</v>
      </c>
    </row>
    <row r="93" customHeight="1" spans="1:10">
      <c r="A93" s="32" t="s">
        <v>5706</v>
      </c>
      <c r="B93" s="33">
        <v>300</v>
      </c>
      <c r="C93" s="33">
        <v>2017</v>
      </c>
      <c r="D93" s="33" t="s">
        <v>183</v>
      </c>
      <c r="E93" s="33" t="s">
        <v>110</v>
      </c>
      <c r="F93" s="35"/>
      <c r="G93" s="33">
        <v>10</v>
      </c>
      <c r="H93" s="34">
        <v>1</v>
      </c>
      <c r="J93" s="3" t="s">
        <v>5301</v>
      </c>
    </row>
    <row r="94" customHeight="1" spans="1:10">
      <c r="A94" s="32" t="s">
        <v>5706</v>
      </c>
      <c r="B94" s="33">
        <v>150</v>
      </c>
      <c r="C94" s="33">
        <v>2017</v>
      </c>
      <c r="D94" s="33" t="s">
        <v>5768</v>
      </c>
      <c r="E94" s="33" t="s">
        <v>110</v>
      </c>
      <c r="F94" s="33" t="s">
        <v>5769</v>
      </c>
      <c r="G94" s="33" t="s">
        <v>281</v>
      </c>
      <c r="H94" s="34">
        <v>1</v>
      </c>
      <c r="J94" s="3" t="s">
        <v>5301</v>
      </c>
    </row>
    <row r="95" customHeight="1" spans="1:10">
      <c r="A95" s="32" t="s">
        <v>5706</v>
      </c>
      <c r="B95" s="33">
        <v>250</v>
      </c>
      <c r="C95" s="33">
        <v>2017</v>
      </c>
      <c r="D95" s="33" t="s">
        <v>5768</v>
      </c>
      <c r="E95" s="33" t="s">
        <v>110</v>
      </c>
      <c r="F95" s="35"/>
      <c r="G95" s="33">
        <v>10</v>
      </c>
      <c r="H95" s="34">
        <v>1</v>
      </c>
      <c r="J95" s="3" t="s">
        <v>5301</v>
      </c>
    </row>
    <row r="96" customHeight="1" spans="1:10">
      <c r="A96" s="32" t="s">
        <v>5706</v>
      </c>
      <c r="B96" s="33">
        <v>250</v>
      </c>
      <c r="C96" s="33">
        <v>2017</v>
      </c>
      <c r="D96" s="33" t="s">
        <v>5768</v>
      </c>
      <c r="E96" s="33" t="s">
        <v>110</v>
      </c>
      <c r="F96" s="35"/>
      <c r="G96" s="33" t="s">
        <v>281</v>
      </c>
      <c r="H96" s="34">
        <v>1</v>
      </c>
      <c r="J96" s="3" t="s">
        <v>5301</v>
      </c>
    </row>
    <row r="97" customHeight="1" spans="1:12">
      <c r="A97" s="32" t="s">
        <v>5706</v>
      </c>
      <c r="B97" s="33">
        <v>600</v>
      </c>
      <c r="C97" s="33">
        <v>2018</v>
      </c>
      <c r="D97" s="33" t="s">
        <v>5770</v>
      </c>
      <c r="E97" s="33" t="s">
        <v>1035</v>
      </c>
      <c r="F97" s="33" t="s">
        <v>5771</v>
      </c>
      <c r="G97" s="33" t="s">
        <v>548</v>
      </c>
      <c r="H97" s="37"/>
      <c r="L97" s="3" t="s">
        <v>5772</v>
      </c>
    </row>
    <row r="98" customHeight="1" spans="1:10">
      <c r="A98" s="32" t="s">
        <v>5706</v>
      </c>
      <c r="B98" s="33">
        <v>180</v>
      </c>
      <c r="C98" s="33">
        <v>2018</v>
      </c>
      <c r="D98" s="33" t="s">
        <v>131</v>
      </c>
      <c r="E98" s="33" t="s">
        <v>291</v>
      </c>
      <c r="F98" s="35"/>
      <c r="G98" s="33" t="s">
        <v>281</v>
      </c>
      <c r="H98" s="34">
        <v>1</v>
      </c>
      <c r="J98" s="3" t="s">
        <v>5301</v>
      </c>
    </row>
    <row r="99" customHeight="1" spans="1:12">
      <c r="A99" s="32" t="s">
        <v>5706</v>
      </c>
      <c r="B99" s="33">
        <v>150</v>
      </c>
      <c r="C99" s="33">
        <v>2018</v>
      </c>
      <c r="D99" s="33" t="s">
        <v>5773</v>
      </c>
      <c r="E99" s="33" t="s">
        <v>1035</v>
      </c>
      <c r="F99" s="33" t="s">
        <v>5774</v>
      </c>
      <c r="G99" s="33">
        <v>9</v>
      </c>
      <c r="H99" s="34">
        <v>1</v>
      </c>
      <c r="L99" s="3" t="s">
        <v>5775</v>
      </c>
    </row>
    <row r="100" customHeight="1" spans="1:8">
      <c r="A100" s="32" t="s">
        <v>5706</v>
      </c>
      <c r="B100" s="33">
        <v>280</v>
      </c>
      <c r="C100" s="33">
        <v>2018</v>
      </c>
      <c r="D100" s="33" t="s">
        <v>131</v>
      </c>
      <c r="E100" s="33" t="s">
        <v>1832</v>
      </c>
      <c r="F100" s="35"/>
      <c r="G100" s="33" t="s">
        <v>281</v>
      </c>
      <c r="H100" s="34">
        <v>1</v>
      </c>
    </row>
    <row r="101" customHeight="1" spans="1:8">
      <c r="A101" s="41" t="s">
        <v>5706</v>
      </c>
      <c r="B101" s="42">
        <v>400</v>
      </c>
      <c r="C101" s="42">
        <v>2018</v>
      </c>
      <c r="D101" s="42" t="s">
        <v>398</v>
      </c>
      <c r="E101" s="42" t="s">
        <v>110</v>
      </c>
      <c r="F101" s="42" t="s">
        <v>986</v>
      </c>
      <c r="G101" s="42">
        <v>9</v>
      </c>
      <c r="H101" s="43">
        <v>1</v>
      </c>
    </row>
    <row r="103" customHeight="1" spans="1:8">
      <c r="A103" s="44"/>
      <c r="B103" s="44"/>
      <c r="C103" s="44"/>
      <c r="D103" s="44"/>
      <c r="E103" s="44"/>
      <c r="F103" s="44"/>
      <c r="G103" s="44"/>
      <c r="H103" s="44"/>
    </row>
    <row r="104" customHeight="1" spans="1:8">
      <c r="A104" s="44"/>
      <c r="B104" s="44"/>
      <c r="C104" s="44"/>
      <c r="D104" s="44"/>
      <c r="E104" s="44"/>
      <c r="F104" s="44"/>
      <c r="G104" s="44"/>
      <c r="H104" s="44"/>
    </row>
    <row r="105" customHeight="1" spans="1:8">
      <c r="A105" s="44"/>
      <c r="B105" s="44"/>
      <c r="C105" s="44"/>
      <c r="D105" s="44"/>
      <c r="E105" s="44"/>
      <c r="F105" s="44"/>
      <c r="G105" s="44"/>
      <c r="H105" s="44"/>
    </row>
    <row r="106" customHeight="1" spans="1:8">
      <c r="A106" s="44"/>
      <c r="B106" s="44"/>
      <c r="C106" s="44"/>
      <c r="D106" s="44"/>
      <c r="E106" s="44"/>
      <c r="F106" s="44"/>
      <c r="G106" s="44"/>
      <c r="H106" s="44"/>
    </row>
    <row r="107" customHeight="1" spans="1:8">
      <c r="A107" s="44"/>
      <c r="B107" s="44"/>
      <c r="C107" s="44"/>
      <c r="D107" s="44"/>
      <c r="E107" s="44"/>
      <c r="F107" s="44"/>
      <c r="G107" s="44"/>
      <c r="H107" s="44"/>
    </row>
  </sheetData>
  <conditionalFormatting sqref="L1">
    <cfRule type="containsText" dxfId="3" priority="2" operator="between" text="#">
      <formula>NOT(ISERROR(SEARCH("#",L1)))</formula>
    </cfRule>
  </conditionalFormatting>
  <conditionalFormatting sqref="J1:J500">
    <cfRule type="containsText" dxfId="14" priority="1" operator="between" text="yes">
      <formula>NOT(ISERROR(SEARCH("yes",J1)))</formula>
    </cfRule>
  </conditionalFormatting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A17"/>
  <sheetViews>
    <sheetView workbookViewId="0">
      <selection activeCell="A1" sqref="A1"/>
    </sheetView>
  </sheetViews>
  <sheetFormatPr defaultColWidth="12.6285714285714" defaultRowHeight="15.75" customHeight="1"/>
  <cols>
    <col min="1" max="1" width="21.5047619047619" customWidth="1"/>
  </cols>
  <sheetData>
    <row r="2" customHeight="1" spans="1:1">
      <c r="A2" s="3" t="s">
        <v>5776</v>
      </c>
    </row>
    <row r="3" customHeight="1" spans="1:1">
      <c r="A3" s="3" t="s">
        <v>5777</v>
      </c>
    </row>
    <row r="4" customHeight="1" spans="1:1">
      <c r="A4" s="3" t="s">
        <v>5778</v>
      </c>
    </row>
    <row r="5" customHeight="1" spans="1:1">
      <c r="A5" s="3" t="s">
        <v>5779</v>
      </c>
    </row>
    <row r="6" customHeight="1" spans="1:1">
      <c r="A6" s="3" t="s">
        <v>5780</v>
      </c>
    </row>
    <row r="7" customHeight="1" spans="1:1">
      <c r="A7" s="3" t="s">
        <v>5781</v>
      </c>
    </row>
    <row r="8" customHeight="1" spans="1:1">
      <c r="A8" s="3" t="s">
        <v>5782</v>
      </c>
    </row>
    <row r="9" customHeight="1" spans="1:1">
      <c r="A9" s="3" t="s">
        <v>5783</v>
      </c>
    </row>
    <row r="10" customHeight="1" spans="1:1">
      <c r="A10" s="3" t="s">
        <v>5784</v>
      </c>
    </row>
    <row r="11" customHeight="1" spans="1:1">
      <c r="A11" s="3" t="s">
        <v>5785</v>
      </c>
    </row>
    <row r="12" customHeight="1" spans="1:1">
      <c r="A12" s="3" t="s">
        <v>5786</v>
      </c>
    </row>
    <row r="13" customHeight="1" spans="1:1">
      <c r="A13" s="3" t="s">
        <v>5787</v>
      </c>
    </row>
    <row r="14" customHeight="1" spans="1:1">
      <c r="A14" s="3" t="s">
        <v>5788</v>
      </c>
    </row>
    <row r="15" customHeight="1" spans="1:1">
      <c r="A15" s="3" t="s">
        <v>5789</v>
      </c>
    </row>
    <row r="16" customHeight="1" spans="1:1">
      <c r="A16" s="3" t="s">
        <v>5790</v>
      </c>
    </row>
    <row r="17" customHeight="1" spans="1:1">
      <c r="A17" s="3" t="s">
        <v>5791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P45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11">
      <c r="A1" s="1" t="s">
        <v>1</v>
      </c>
      <c r="B1" s="1" t="s">
        <v>2</v>
      </c>
      <c r="C1" s="2" t="s">
        <v>3</v>
      </c>
      <c r="D1" s="1" t="s">
        <v>5</v>
      </c>
      <c r="E1" s="1" t="s">
        <v>6</v>
      </c>
      <c r="F1" s="1" t="s">
        <v>4784</v>
      </c>
      <c r="G1" s="1" t="s">
        <v>5050</v>
      </c>
      <c r="H1" s="1"/>
      <c r="I1" s="1" t="s">
        <v>5051</v>
      </c>
      <c r="J1" s="1" t="s">
        <v>5052</v>
      </c>
      <c r="K1" s="1" t="s">
        <v>4746</v>
      </c>
    </row>
    <row r="2" customHeight="1" spans="13:16">
      <c r="M2" s="11" t="s">
        <v>5792</v>
      </c>
      <c r="N2" s="22" t="s">
        <v>5793</v>
      </c>
      <c r="O2" s="12" t="s">
        <v>5200</v>
      </c>
      <c r="P2" s="3" t="s">
        <v>5794</v>
      </c>
    </row>
    <row r="3" customHeight="1" spans="1:15">
      <c r="A3" s="9">
        <v>2020</v>
      </c>
      <c r="B3" s="9" t="s">
        <v>72</v>
      </c>
      <c r="C3" s="9" t="s">
        <v>113</v>
      </c>
      <c r="D3" s="9" t="s">
        <v>86</v>
      </c>
      <c r="E3" s="9">
        <v>9</v>
      </c>
      <c r="F3" s="9">
        <v>1</v>
      </c>
      <c r="G3" s="3" t="s">
        <v>3769</v>
      </c>
      <c r="I3" s="3">
        <v>50</v>
      </c>
      <c r="K3" s="6">
        <f t="shared" ref="K3:K42" si="0">F3*I3</f>
        <v>50</v>
      </c>
      <c r="M3" s="13"/>
      <c r="N3" s="23"/>
      <c r="O3" s="14"/>
    </row>
    <row r="4" customHeight="1" spans="1:16">
      <c r="A4" s="9">
        <v>2020</v>
      </c>
      <c r="B4" s="9" t="s">
        <v>72</v>
      </c>
      <c r="C4" s="9" t="s">
        <v>115</v>
      </c>
      <c r="D4" s="10"/>
      <c r="E4" s="9">
        <v>9</v>
      </c>
      <c r="F4" s="9">
        <v>1</v>
      </c>
      <c r="G4" s="3" t="s">
        <v>3769</v>
      </c>
      <c r="I4" s="3">
        <v>20</v>
      </c>
      <c r="K4" s="6">
        <f t="shared" si="0"/>
        <v>20</v>
      </c>
      <c r="M4" s="24">
        <v>4200</v>
      </c>
      <c r="N4" s="25">
        <f>F45</f>
        <v>41</v>
      </c>
      <c r="O4" s="16">
        <f>K45</f>
        <v>5130</v>
      </c>
      <c r="P4" s="6">
        <f>M4-P23-P24-P27</f>
        <v>3000</v>
      </c>
    </row>
    <row r="5" customHeight="1" spans="1:11">
      <c r="A5" s="9">
        <v>2020</v>
      </c>
      <c r="B5" s="9" t="s">
        <v>72</v>
      </c>
      <c r="C5" s="9" t="s">
        <v>110</v>
      </c>
      <c r="D5" s="9" t="s">
        <v>74</v>
      </c>
      <c r="E5" s="9">
        <v>9</v>
      </c>
      <c r="F5" s="9">
        <v>1</v>
      </c>
      <c r="G5" s="3" t="s">
        <v>3769</v>
      </c>
      <c r="I5" s="3">
        <v>70</v>
      </c>
      <c r="K5" s="6">
        <f t="shared" si="0"/>
        <v>70</v>
      </c>
    </row>
    <row r="6" customHeight="1" spans="1:11">
      <c r="A6" s="9">
        <v>2020</v>
      </c>
      <c r="B6" s="9" t="s">
        <v>72</v>
      </c>
      <c r="C6" s="9" t="s">
        <v>110</v>
      </c>
      <c r="D6" s="10"/>
      <c r="E6" s="9">
        <v>9</v>
      </c>
      <c r="F6" s="9">
        <v>2</v>
      </c>
      <c r="G6" s="3" t="s">
        <v>3769</v>
      </c>
      <c r="I6" s="3">
        <v>12</v>
      </c>
      <c r="K6" s="6">
        <f t="shared" si="0"/>
        <v>24</v>
      </c>
    </row>
    <row r="7" customHeight="1" spans="1:11">
      <c r="A7" s="9">
        <v>2020</v>
      </c>
      <c r="B7" s="9" t="s">
        <v>72</v>
      </c>
      <c r="C7" s="9" t="s">
        <v>76</v>
      </c>
      <c r="D7" s="9" t="s">
        <v>74</v>
      </c>
      <c r="E7" s="9">
        <v>9</v>
      </c>
      <c r="F7" s="9">
        <v>1</v>
      </c>
      <c r="G7" s="3" t="s">
        <v>3769</v>
      </c>
      <c r="I7" s="3">
        <v>22</v>
      </c>
      <c r="K7" s="6">
        <f t="shared" si="0"/>
        <v>22</v>
      </c>
    </row>
    <row r="8" customHeight="1" spans="1:11">
      <c r="A8" s="9">
        <v>2020</v>
      </c>
      <c r="B8" s="9" t="s">
        <v>72</v>
      </c>
      <c r="C8" s="9" t="s">
        <v>76</v>
      </c>
      <c r="D8" s="9" t="s">
        <v>74</v>
      </c>
      <c r="E8" s="9">
        <v>8</v>
      </c>
      <c r="F8" s="9">
        <v>1</v>
      </c>
      <c r="G8" s="3" t="s">
        <v>3769</v>
      </c>
      <c r="I8" s="3">
        <v>10</v>
      </c>
      <c r="K8" s="6">
        <f t="shared" si="0"/>
        <v>10</v>
      </c>
    </row>
    <row r="9" customHeight="1" spans="1:11">
      <c r="A9" s="9">
        <v>2020</v>
      </c>
      <c r="B9" s="9" t="s">
        <v>72</v>
      </c>
      <c r="C9" s="9" t="s">
        <v>91</v>
      </c>
      <c r="D9" s="9" t="s">
        <v>74</v>
      </c>
      <c r="E9" s="9">
        <v>9</v>
      </c>
      <c r="F9" s="9">
        <v>1</v>
      </c>
      <c r="G9" s="3" t="s">
        <v>3769</v>
      </c>
      <c r="I9" s="3">
        <v>15</v>
      </c>
      <c r="K9" s="6">
        <f t="shared" si="0"/>
        <v>15</v>
      </c>
    </row>
    <row r="10" customHeight="1" spans="1:11">
      <c r="A10" s="9">
        <v>2020</v>
      </c>
      <c r="B10" s="9" t="s">
        <v>68</v>
      </c>
      <c r="C10" s="9" t="s">
        <v>76</v>
      </c>
      <c r="D10" s="9" t="s">
        <v>528</v>
      </c>
      <c r="E10" s="9">
        <v>9</v>
      </c>
      <c r="F10" s="9">
        <v>1</v>
      </c>
      <c r="G10" s="3" t="s">
        <v>3769</v>
      </c>
      <c r="I10" s="3">
        <v>40</v>
      </c>
      <c r="K10" s="6">
        <f t="shared" si="0"/>
        <v>40</v>
      </c>
    </row>
    <row r="11" customHeight="1" spans="1:11">
      <c r="A11" s="9">
        <v>2020</v>
      </c>
      <c r="B11" s="9" t="s">
        <v>72</v>
      </c>
      <c r="C11" s="9" t="s">
        <v>272</v>
      </c>
      <c r="D11" s="9" t="s">
        <v>273</v>
      </c>
      <c r="E11" s="9">
        <v>9</v>
      </c>
      <c r="F11" s="9">
        <v>1</v>
      </c>
      <c r="G11" s="3" t="s">
        <v>3769</v>
      </c>
      <c r="I11" s="3">
        <v>42</v>
      </c>
      <c r="K11" s="6">
        <f t="shared" si="0"/>
        <v>42</v>
      </c>
    </row>
    <row r="12" customHeight="1" spans="1:11">
      <c r="A12" s="9">
        <v>2020</v>
      </c>
      <c r="B12" s="9" t="s">
        <v>72</v>
      </c>
      <c r="C12" s="9" t="s">
        <v>115</v>
      </c>
      <c r="D12" s="9" t="s">
        <v>557</v>
      </c>
      <c r="E12" s="9">
        <v>10</v>
      </c>
      <c r="F12" s="9">
        <v>1</v>
      </c>
      <c r="G12" s="3" t="s">
        <v>3769</v>
      </c>
      <c r="I12" s="3">
        <v>200</v>
      </c>
      <c r="K12" s="6">
        <f t="shared" si="0"/>
        <v>200</v>
      </c>
    </row>
    <row r="13" customHeight="1" spans="1:11">
      <c r="A13" s="9">
        <v>2020</v>
      </c>
      <c r="B13" s="9" t="s">
        <v>72</v>
      </c>
      <c r="C13" s="9" t="s">
        <v>115</v>
      </c>
      <c r="D13" s="10"/>
      <c r="E13" s="9">
        <v>10</v>
      </c>
      <c r="F13" s="9">
        <v>1</v>
      </c>
      <c r="G13" s="3" t="s">
        <v>3769</v>
      </c>
      <c r="I13" s="3">
        <v>140</v>
      </c>
      <c r="K13" s="6">
        <f t="shared" si="0"/>
        <v>140</v>
      </c>
    </row>
    <row r="14" customHeight="1" spans="1:11">
      <c r="A14" s="9">
        <v>2020</v>
      </c>
      <c r="B14" s="9" t="s">
        <v>72</v>
      </c>
      <c r="C14" s="9" t="s">
        <v>313</v>
      </c>
      <c r="D14" s="9" t="s">
        <v>294</v>
      </c>
      <c r="E14" s="9">
        <v>10</v>
      </c>
      <c r="F14" s="9">
        <v>1</v>
      </c>
      <c r="G14" s="3" t="s">
        <v>3769</v>
      </c>
      <c r="I14" s="3">
        <v>40</v>
      </c>
      <c r="K14" s="6">
        <f t="shared" si="0"/>
        <v>40</v>
      </c>
    </row>
    <row r="15" customHeight="1" spans="1:11">
      <c r="A15" s="9">
        <v>2020</v>
      </c>
      <c r="B15" s="9" t="s">
        <v>72</v>
      </c>
      <c r="C15" s="9" t="s">
        <v>406</v>
      </c>
      <c r="D15" s="9" t="s">
        <v>557</v>
      </c>
      <c r="E15" s="9">
        <v>10</v>
      </c>
      <c r="F15" s="9">
        <v>1</v>
      </c>
      <c r="G15" s="3" t="s">
        <v>3769</v>
      </c>
      <c r="I15" s="3">
        <v>60</v>
      </c>
      <c r="K15" s="6">
        <f t="shared" si="0"/>
        <v>60</v>
      </c>
    </row>
    <row r="16" customHeight="1" spans="1:11">
      <c r="A16" s="9">
        <v>2020</v>
      </c>
      <c r="B16" s="9" t="s">
        <v>72</v>
      </c>
      <c r="C16" s="9" t="s">
        <v>159</v>
      </c>
      <c r="D16" s="9" t="s">
        <v>557</v>
      </c>
      <c r="E16" s="9">
        <v>10</v>
      </c>
      <c r="F16" s="9">
        <v>1</v>
      </c>
      <c r="G16" s="3" t="s">
        <v>3769</v>
      </c>
      <c r="I16" s="3">
        <v>40</v>
      </c>
      <c r="K16" s="6">
        <f t="shared" si="0"/>
        <v>40</v>
      </c>
    </row>
    <row r="17" customHeight="1" spans="1:11">
      <c r="A17" s="9">
        <v>2020</v>
      </c>
      <c r="B17" s="9" t="s">
        <v>72</v>
      </c>
      <c r="C17" s="9" t="s">
        <v>76</v>
      </c>
      <c r="D17" s="10"/>
      <c r="E17" s="9">
        <v>10</v>
      </c>
      <c r="F17" s="9">
        <v>1</v>
      </c>
      <c r="G17" s="3" t="s">
        <v>3769</v>
      </c>
      <c r="I17" s="3">
        <v>30</v>
      </c>
      <c r="K17" s="6">
        <f t="shared" si="0"/>
        <v>30</v>
      </c>
    </row>
    <row r="18" customHeight="1" spans="1:11">
      <c r="A18" s="9">
        <v>2020</v>
      </c>
      <c r="B18" s="9" t="s">
        <v>68</v>
      </c>
      <c r="C18" s="9" t="s">
        <v>263</v>
      </c>
      <c r="D18" s="9" t="s">
        <v>264</v>
      </c>
      <c r="E18" s="9">
        <v>10</v>
      </c>
      <c r="F18" s="9">
        <v>1</v>
      </c>
      <c r="G18" s="3" t="s">
        <v>3769</v>
      </c>
      <c r="I18" s="3">
        <v>35</v>
      </c>
      <c r="K18" s="6">
        <f t="shared" si="0"/>
        <v>35</v>
      </c>
    </row>
    <row r="19" customHeight="1" spans="1:11">
      <c r="A19" s="9">
        <v>2020</v>
      </c>
      <c r="B19" s="9" t="s">
        <v>68</v>
      </c>
      <c r="C19" s="9" t="s">
        <v>91</v>
      </c>
      <c r="D19" s="9" t="s">
        <v>86</v>
      </c>
      <c r="E19" s="9">
        <v>10</v>
      </c>
      <c r="F19" s="9">
        <v>1</v>
      </c>
      <c r="G19" s="3" t="s">
        <v>3769</v>
      </c>
      <c r="I19" s="3">
        <v>22</v>
      </c>
      <c r="K19" s="6">
        <f t="shared" si="0"/>
        <v>22</v>
      </c>
    </row>
    <row r="20" customHeight="1" spans="1:11">
      <c r="A20" s="9">
        <v>2020</v>
      </c>
      <c r="B20" s="9" t="s">
        <v>72</v>
      </c>
      <c r="C20" s="9" t="s">
        <v>110</v>
      </c>
      <c r="D20" s="9" t="s">
        <v>294</v>
      </c>
      <c r="E20" s="9">
        <v>10</v>
      </c>
      <c r="F20" s="9">
        <v>1</v>
      </c>
      <c r="G20" s="3" t="s">
        <v>3769</v>
      </c>
      <c r="I20" s="3">
        <v>170</v>
      </c>
      <c r="K20" s="6">
        <f t="shared" si="0"/>
        <v>170</v>
      </c>
    </row>
    <row r="21" customHeight="1" spans="1:11">
      <c r="A21" s="9">
        <v>2020</v>
      </c>
      <c r="B21" s="9" t="s">
        <v>68</v>
      </c>
      <c r="C21" s="9" t="s">
        <v>5795</v>
      </c>
      <c r="D21" s="9" t="s">
        <v>768</v>
      </c>
      <c r="E21" s="9">
        <v>10</v>
      </c>
      <c r="F21" s="9">
        <v>1</v>
      </c>
      <c r="G21" s="3" t="s">
        <v>3769</v>
      </c>
      <c r="I21" s="3">
        <v>100</v>
      </c>
      <c r="K21" s="6">
        <f t="shared" si="0"/>
        <v>100</v>
      </c>
    </row>
    <row r="22" customHeight="1" spans="1:16">
      <c r="A22" s="9">
        <v>2020</v>
      </c>
      <c r="B22" s="9" t="s">
        <v>68</v>
      </c>
      <c r="C22" s="9" t="s">
        <v>110</v>
      </c>
      <c r="D22" s="9" t="s">
        <v>370</v>
      </c>
      <c r="E22" s="9">
        <v>10</v>
      </c>
      <c r="F22" s="9">
        <v>1</v>
      </c>
      <c r="G22" s="3" t="s">
        <v>3769</v>
      </c>
      <c r="I22" s="3">
        <v>25</v>
      </c>
      <c r="K22" s="6">
        <f t="shared" si="0"/>
        <v>25</v>
      </c>
      <c r="P22" s="3" t="s">
        <v>5796</v>
      </c>
    </row>
    <row r="23" customHeight="1" spans="1:16">
      <c r="A23" s="18">
        <v>2020</v>
      </c>
      <c r="B23" s="18" t="s">
        <v>72</v>
      </c>
      <c r="C23" s="18" t="s">
        <v>83</v>
      </c>
      <c r="D23" s="18" t="s">
        <v>557</v>
      </c>
      <c r="E23" s="18">
        <v>10</v>
      </c>
      <c r="F23" s="18">
        <v>1</v>
      </c>
      <c r="G23" s="18" t="s">
        <v>3769</v>
      </c>
      <c r="H23" s="19"/>
      <c r="I23" s="18">
        <v>850</v>
      </c>
      <c r="J23" s="19"/>
      <c r="K23" s="19">
        <f t="shared" si="0"/>
        <v>850</v>
      </c>
      <c r="M23" s="3" t="s">
        <v>5797</v>
      </c>
      <c r="N23" s="3">
        <v>1400</v>
      </c>
      <c r="P23" s="19">
        <f>N23-700</f>
        <v>700</v>
      </c>
    </row>
    <row r="24" customHeight="1" spans="1:16">
      <c r="A24" s="18">
        <v>2020</v>
      </c>
      <c r="B24" s="18" t="s">
        <v>72</v>
      </c>
      <c r="C24" s="18" t="s">
        <v>83</v>
      </c>
      <c r="D24" s="19"/>
      <c r="E24" s="18">
        <v>10</v>
      </c>
      <c r="F24" s="18">
        <v>1</v>
      </c>
      <c r="G24" s="18" t="s">
        <v>3769</v>
      </c>
      <c r="H24" s="19"/>
      <c r="I24" s="18">
        <v>400</v>
      </c>
      <c r="J24" s="19"/>
      <c r="K24" s="19">
        <f t="shared" si="0"/>
        <v>400</v>
      </c>
      <c r="M24" s="3" t="s">
        <v>5797</v>
      </c>
      <c r="N24" s="3">
        <v>600</v>
      </c>
      <c r="P24" s="19">
        <f>N24-320</f>
        <v>280</v>
      </c>
    </row>
    <row r="25" customHeight="1" spans="1:11">
      <c r="A25" s="20">
        <v>2020</v>
      </c>
      <c r="B25" s="20" t="s">
        <v>72</v>
      </c>
      <c r="C25" s="20" t="s">
        <v>83</v>
      </c>
      <c r="D25" s="20" t="s">
        <v>89</v>
      </c>
      <c r="E25" s="20" t="s">
        <v>40</v>
      </c>
      <c r="F25" s="20">
        <v>1</v>
      </c>
      <c r="G25" s="20" t="s">
        <v>3769</v>
      </c>
      <c r="H25" s="21"/>
      <c r="I25" s="20">
        <v>80</v>
      </c>
      <c r="J25" s="21"/>
      <c r="K25" s="21">
        <f t="shared" si="0"/>
        <v>80</v>
      </c>
    </row>
    <row r="26" customHeight="1" spans="1:11">
      <c r="A26" s="20">
        <v>2020</v>
      </c>
      <c r="B26" s="20" t="s">
        <v>68</v>
      </c>
      <c r="C26" s="20" t="s">
        <v>5685</v>
      </c>
      <c r="D26" s="21"/>
      <c r="E26" s="20">
        <v>10</v>
      </c>
      <c r="F26" s="20">
        <v>1</v>
      </c>
      <c r="G26" s="20" t="s">
        <v>3769</v>
      </c>
      <c r="H26" s="21"/>
      <c r="I26" s="20">
        <v>80</v>
      </c>
      <c r="J26" s="21"/>
      <c r="K26" s="21">
        <f t="shared" si="0"/>
        <v>80</v>
      </c>
    </row>
    <row r="27" customHeight="1" spans="1:16">
      <c r="A27" s="18">
        <v>2020</v>
      </c>
      <c r="B27" s="18" t="s">
        <v>68</v>
      </c>
      <c r="C27" s="18" t="s">
        <v>5685</v>
      </c>
      <c r="D27" s="18" t="s">
        <v>68</v>
      </c>
      <c r="E27" s="18">
        <v>10</v>
      </c>
      <c r="F27" s="18">
        <v>1</v>
      </c>
      <c r="G27" s="18" t="s">
        <v>3769</v>
      </c>
      <c r="H27" s="19"/>
      <c r="I27" s="18">
        <v>150</v>
      </c>
      <c r="J27" s="19"/>
      <c r="K27" s="19">
        <f t="shared" si="0"/>
        <v>150</v>
      </c>
      <c r="L27" s="3" t="s">
        <v>5798</v>
      </c>
      <c r="P27" s="18">
        <v>220</v>
      </c>
    </row>
    <row r="28" customHeight="1" spans="1:11">
      <c r="A28" s="9">
        <v>2020</v>
      </c>
      <c r="B28" s="9" t="s">
        <v>72</v>
      </c>
      <c r="C28" s="9" t="s">
        <v>599</v>
      </c>
      <c r="D28" s="9" t="s">
        <v>557</v>
      </c>
      <c r="E28" s="9">
        <v>10</v>
      </c>
      <c r="F28" s="9">
        <v>1</v>
      </c>
      <c r="G28" s="3" t="s">
        <v>3769</v>
      </c>
      <c r="I28" s="3">
        <v>180</v>
      </c>
      <c r="K28" s="6">
        <f t="shared" si="0"/>
        <v>180</v>
      </c>
    </row>
    <row r="29" customHeight="1" spans="1:11">
      <c r="A29" s="9">
        <v>2020</v>
      </c>
      <c r="B29" s="9" t="s">
        <v>68</v>
      </c>
      <c r="C29" s="9" t="s">
        <v>599</v>
      </c>
      <c r="D29" s="10"/>
      <c r="E29" s="9">
        <v>10</v>
      </c>
      <c r="F29" s="9">
        <v>1</v>
      </c>
      <c r="G29" s="3" t="s">
        <v>3769</v>
      </c>
      <c r="I29" s="3">
        <v>55</v>
      </c>
      <c r="K29" s="6">
        <f t="shared" si="0"/>
        <v>55</v>
      </c>
    </row>
    <row r="30" customHeight="1" spans="1:11">
      <c r="A30" s="9">
        <v>2020</v>
      </c>
      <c r="B30" s="9" t="s">
        <v>68</v>
      </c>
      <c r="C30" s="9" t="s">
        <v>599</v>
      </c>
      <c r="D30" s="9" t="s">
        <v>712</v>
      </c>
      <c r="E30" s="9">
        <v>10</v>
      </c>
      <c r="F30" s="9">
        <v>1</v>
      </c>
      <c r="G30" s="3" t="s">
        <v>3769</v>
      </c>
      <c r="I30" s="3">
        <v>60</v>
      </c>
      <c r="K30" s="6">
        <f t="shared" si="0"/>
        <v>60</v>
      </c>
    </row>
    <row r="31" customHeight="1" spans="1:11">
      <c r="A31" s="9">
        <v>2020</v>
      </c>
      <c r="B31" s="9" t="s">
        <v>68</v>
      </c>
      <c r="C31" s="9" t="s">
        <v>599</v>
      </c>
      <c r="D31" s="9" t="s">
        <v>748</v>
      </c>
      <c r="E31" s="9">
        <v>10</v>
      </c>
      <c r="F31" s="9">
        <v>1</v>
      </c>
      <c r="G31" s="3" t="s">
        <v>3769</v>
      </c>
      <c r="I31" s="3">
        <v>80</v>
      </c>
      <c r="K31" s="6">
        <f t="shared" si="0"/>
        <v>80</v>
      </c>
    </row>
    <row r="32" customHeight="1" spans="1:11">
      <c r="A32" s="9">
        <v>2020</v>
      </c>
      <c r="B32" s="9" t="s">
        <v>68</v>
      </c>
      <c r="C32" s="9" t="s">
        <v>599</v>
      </c>
      <c r="D32" s="9" t="s">
        <v>600</v>
      </c>
      <c r="E32" s="9">
        <v>10</v>
      </c>
      <c r="F32" s="9">
        <v>1</v>
      </c>
      <c r="G32" s="3" t="s">
        <v>3769</v>
      </c>
      <c r="I32" s="3">
        <v>80</v>
      </c>
      <c r="K32" s="6">
        <f t="shared" si="0"/>
        <v>80</v>
      </c>
    </row>
    <row r="33" customHeight="1" spans="1:11">
      <c r="A33" s="9">
        <v>2020</v>
      </c>
      <c r="B33" s="9" t="s">
        <v>68</v>
      </c>
      <c r="C33" s="9" t="s">
        <v>718</v>
      </c>
      <c r="D33" s="9" t="s">
        <v>748</v>
      </c>
      <c r="E33" s="9">
        <v>10</v>
      </c>
      <c r="F33" s="9">
        <v>1</v>
      </c>
      <c r="G33" s="3" t="s">
        <v>3769</v>
      </c>
      <c r="I33" s="3">
        <v>80</v>
      </c>
      <c r="K33" s="6">
        <f t="shared" si="0"/>
        <v>80</v>
      </c>
    </row>
    <row r="34" customHeight="1" spans="1:11">
      <c r="A34" s="9">
        <v>2020</v>
      </c>
      <c r="B34" s="9" t="s">
        <v>68</v>
      </c>
      <c r="C34" s="9" t="s">
        <v>5799</v>
      </c>
      <c r="D34" s="9" t="s">
        <v>597</v>
      </c>
      <c r="E34" s="9">
        <v>10</v>
      </c>
      <c r="F34" s="9">
        <v>1</v>
      </c>
      <c r="G34" s="3" t="s">
        <v>3769</v>
      </c>
      <c r="I34" s="3">
        <v>80</v>
      </c>
      <c r="K34" s="6">
        <f t="shared" si="0"/>
        <v>80</v>
      </c>
    </row>
    <row r="35" customHeight="1" spans="1:11">
      <c r="A35" s="9">
        <v>2020</v>
      </c>
      <c r="B35" s="9" t="s">
        <v>712</v>
      </c>
      <c r="C35" s="9" t="s">
        <v>713</v>
      </c>
      <c r="D35" s="9" t="s">
        <v>714</v>
      </c>
      <c r="E35" s="9">
        <v>10</v>
      </c>
      <c r="F35" s="9">
        <v>1</v>
      </c>
      <c r="G35" s="3" t="s">
        <v>3769</v>
      </c>
      <c r="I35" s="3">
        <v>130</v>
      </c>
      <c r="K35" s="6">
        <f t="shared" si="0"/>
        <v>130</v>
      </c>
    </row>
    <row r="36" customHeight="1" spans="1:11">
      <c r="A36" s="9">
        <v>2020</v>
      </c>
      <c r="B36" s="9" t="s">
        <v>712</v>
      </c>
      <c r="C36" s="9" t="s">
        <v>713</v>
      </c>
      <c r="D36" s="9" t="s">
        <v>716</v>
      </c>
      <c r="E36" s="9">
        <v>10</v>
      </c>
      <c r="F36" s="9">
        <v>1</v>
      </c>
      <c r="G36" s="3" t="s">
        <v>3769</v>
      </c>
      <c r="I36" s="3">
        <v>80</v>
      </c>
      <c r="K36" s="6">
        <f t="shared" si="0"/>
        <v>80</v>
      </c>
    </row>
    <row r="37" customHeight="1" spans="1:11">
      <c r="A37" s="9">
        <v>2020</v>
      </c>
      <c r="B37" s="9" t="s">
        <v>72</v>
      </c>
      <c r="C37" s="9" t="s">
        <v>63</v>
      </c>
      <c r="D37" s="9" t="s">
        <v>557</v>
      </c>
      <c r="E37" s="9">
        <v>10</v>
      </c>
      <c r="F37" s="9">
        <v>1</v>
      </c>
      <c r="G37" s="20" t="s">
        <v>3769</v>
      </c>
      <c r="H37" s="21"/>
      <c r="I37" s="20">
        <v>690</v>
      </c>
      <c r="J37" s="21"/>
      <c r="K37" s="21">
        <f t="shared" si="0"/>
        <v>690</v>
      </c>
    </row>
    <row r="38" customHeight="1" spans="1:11">
      <c r="A38" s="9">
        <v>2020</v>
      </c>
      <c r="B38" s="9" t="s">
        <v>72</v>
      </c>
      <c r="C38" s="9" t="s">
        <v>63</v>
      </c>
      <c r="D38" s="10"/>
      <c r="E38" s="9">
        <v>10</v>
      </c>
      <c r="F38" s="9">
        <v>1</v>
      </c>
      <c r="G38" s="20" t="s">
        <v>3769</v>
      </c>
      <c r="H38" s="21"/>
      <c r="I38" s="20">
        <v>350</v>
      </c>
      <c r="J38" s="21"/>
      <c r="K38" s="21">
        <f t="shared" si="0"/>
        <v>350</v>
      </c>
    </row>
    <row r="39" customHeight="1" spans="1:11">
      <c r="A39" s="9">
        <v>2020</v>
      </c>
      <c r="B39" s="9" t="s">
        <v>712</v>
      </c>
      <c r="C39" s="9" t="s">
        <v>63</v>
      </c>
      <c r="D39" s="10"/>
      <c r="E39" s="9">
        <v>10</v>
      </c>
      <c r="F39" s="9">
        <v>1</v>
      </c>
      <c r="G39" s="3" t="s">
        <v>3769</v>
      </c>
      <c r="I39" s="3">
        <v>120</v>
      </c>
      <c r="K39" s="6">
        <f t="shared" si="0"/>
        <v>120</v>
      </c>
    </row>
    <row r="40" customHeight="1" spans="1:11">
      <c r="A40" s="9">
        <v>2020</v>
      </c>
      <c r="B40" s="9" t="s">
        <v>712</v>
      </c>
      <c r="C40" s="9" t="s">
        <v>63</v>
      </c>
      <c r="D40" s="9" t="s">
        <v>120</v>
      </c>
      <c r="E40" s="9">
        <v>10</v>
      </c>
      <c r="F40" s="9">
        <v>1</v>
      </c>
      <c r="G40" s="3" t="s">
        <v>3769</v>
      </c>
      <c r="I40" s="3">
        <v>95</v>
      </c>
      <c r="K40" s="6">
        <f t="shared" si="0"/>
        <v>95</v>
      </c>
    </row>
    <row r="41" customHeight="1" spans="1:11">
      <c r="A41" s="9">
        <v>2020</v>
      </c>
      <c r="B41" s="9" t="s">
        <v>712</v>
      </c>
      <c r="C41" s="9" t="s">
        <v>5227</v>
      </c>
      <c r="D41" s="9" t="s">
        <v>120</v>
      </c>
      <c r="E41" s="9">
        <v>10</v>
      </c>
      <c r="F41" s="9">
        <v>1</v>
      </c>
      <c r="G41" s="3" t="s">
        <v>3769</v>
      </c>
      <c r="I41" s="3">
        <v>115</v>
      </c>
      <c r="K41" s="6">
        <f t="shared" si="0"/>
        <v>115</v>
      </c>
    </row>
    <row r="42" customHeight="1" spans="1:11">
      <c r="A42" s="9">
        <v>2020</v>
      </c>
      <c r="B42" s="9" t="s">
        <v>712</v>
      </c>
      <c r="C42" s="9" t="s">
        <v>5227</v>
      </c>
      <c r="D42" s="10"/>
      <c r="E42" s="9">
        <v>10</v>
      </c>
      <c r="F42" s="9">
        <v>1</v>
      </c>
      <c r="G42" s="3" t="s">
        <v>3769</v>
      </c>
      <c r="I42" s="3">
        <v>220</v>
      </c>
      <c r="K42" s="6">
        <f t="shared" si="0"/>
        <v>220</v>
      </c>
    </row>
    <row r="44" customHeight="1" spans="11:13">
      <c r="K44" s="26"/>
      <c r="L44" s="27">
        <v>0.85</v>
      </c>
      <c r="M44" s="27">
        <v>0.8</v>
      </c>
    </row>
    <row r="45" customHeight="1" spans="6:13">
      <c r="F45" s="6">
        <f>SUM(F2:F42)</f>
        <v>41</v>
      </c>
      <c r="K45" s="28">
        <f>SUM(K3:K42)</f>
        <v>5130</v>
      </c>
      <c r="L45" s="28">
        <f t="shared" ref="L45:M45" si="1">K45*L44</f>
        <v>4360.5</v>
      </c>
      <c r="M45" s="28">
        <f t="shared" si="1"/>
        <v>3488.4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N27"/>
  <sheetViews>
    <sheetView workbookViewId="0">
      <selection activeCell="A1" sqref="A1"/>
    </sheetView>
  </sheetViews>
  <sheetFormatPr defaultColWidth="12.6285714285714" defaultRowHeight="15.75" customHeight="1"/>
  <cols>
    <col min="9" max="9" width="13.6285714285714" customWidth="1"/>
  </cols>
  <sheetData>
    <row r="1" customHeight="1" spans="1:12">
      <c r="A1" s="1" t="s">
        <v>1</v>
      </c>
      <c r="B1" s="1" t="s">
        <v>2</v>
      </c>
      <c r="C1" s="2" t="s">
        <v>3</v>
      </c>
      <c r="D1" s="1" t="s">
        <v>5</v>
      </c>
      <c r="E1" s="1" t="s">
        <v>6</v>
      </c>
      <c r="F1" s="1" t="s">
        <v>4784</v>
      </c>
      <c r="G1" s="1" t="s">
        <v>5050</v>
      </c>
      <c r="H1" s="1" t="s">
        <v>5800</v>
      </c>
      <c r="I1" s="1" t="s">
        <v>5052</v>
      </c>
      <c r="K1" s="11" t="s">
        <v>4742</v>
      </c>
      <c r="L1" s="12" t="s">
        <v>4743</v>
      </c>
    </row>
    <row r="2" customHeight="1" spans="1:12">
      <c r="A2" s="9">
        <v>2021</v>
      </c>
      <c r="B2" s="9" t="s">
        <v>131</v>
      </c>
      <c r="C2" s="9" t="s">
        <v>136</v>
      </c>
      <c r="D2" s="9" t="s">
        <v>760</v>
      </c>
      <c r="E2" s="9" t="s">
        <v>281</v>
      </c>
      <c r="F2" s="9">
        <v>1</v>
      </c>
      <c r="H2" s="3">
        <v>80</v>
      </c>
      <c r="I2" s="3">
        <v>500</v>
      </c>
      <c r="K2" s="13"/>
      <c r="L2" s="14"/>
    </row>
    <row r="3" customHeight="1" spans="1:14">
      <c r="A3" s="9">
        <v>2020</v>
      </c>
      <c r="B3" s="9" t="s">
        <v>398</v>
      </c>
      <c r="C3" s="9" t="s">
        <v>2538</v>
      </c>
      <c r="D3" s="9" t="s">
        <v>2197</v>
      </c>
      <c r="E3" s="9" t="s">
        <v>281</v>
      </c>
      <c r="F3" s="3">
        <v>1</v>
      </c>
      <c r="H3" s="3">
        <v>60</v>
      </c>
      <c r="K3" s="15">
        <f>SUM(F2:F28)</f>
        <v>26</v>
      </c>
      <c r="L3" s="16">
        <f>SUM(H2:H29)</f>
        <v>1045</v>
      </c>
      <c r="M3" s="3">
        <v>800</v>
      </c>
      <c r="N3" s="6">
        <f>M3/K3</f>
        <v>30.7692307692308</v>
      </c>
    </row>
    <row r="4" customHeight="1" spans="1:13">
      <c r="A4" s="9">
        <v>2017</v>
      </c>
      <c r="B4" s="9" t="s">
        <v>148</v>
      </c>
      <c r="C4" s="9" t="s">
        <v>547</v>
      </c>
      <c r="D4" s="10"/>
      <c r="E4" s="9" t="s">
        <v>548</v>
      </c>
      <c r="F4" s="3">
        <v>1</v>
      </c>
      <c r="H4" s="3">
        <v>40</v>
      </c>
      <c r="M4" s="17">
        <f>M3/L3</f>
        <v>0.76555023923445</v>
      </c>
    </row>
    <row r="5" customHeight="1" spans="1:8">
      <c r="A5" s="9">
        <v>2021</v>
      </c>
      <c r="B5" s="9" t="s">
        <v>574</v>
      </c>
      <c r="C5" s="9" t="s">
        <v>261</v>
      </c>
      <c r="D5" s="9" t="s">
        <v>576</v>
      </c>
      <c r="E5" s="9" t="s">
        <v>277</v>
      </c>
      <c r="F5" s="3">
        <v>1</v>
      </c>
      <c r="H5" s="3">
        <v>20</v>
      </c>
    </row>
    <row r="6" customHeight="1" spans="1:8">
      <c r="A6" s="9">
        <v>2021</v>
      </c>
      <c r="B6" s="9" t="s">
        <v>131</v>
      </c>
      <c r="C6" s="9" t="s">
        <v>762</v>
      </c>
      <c r="D6" s="9" t="s">
        <v>276</v>
      </c>
      <c r="E6" s="9" t="s">
        <v>277</v>
      </c>
      <c r="F6" s="3">
        <v>1</v>
      </c>
      <c r="H6" s="3">
        <v>50</v>
      </c>
    </row>
    <row r="7" customHeight="1" spans="1:8">
      <c r="A7" s="9">
        <v>2021</v>
      </c>
      <c r="B7" s="9" t="s">
        <v>131</v>
      </c>
      <c r="C7" s="9" t="s">
        <v>616</v>
      </c>
      <c r="D7" s="9" t="s">
        <v>276</v>
      </c>
      <c r="E7" s="9" t="s">
        <v>277</v>
      </c>
      <c r="F7" s="3">
        <v>1</v>
      </c>
      <c r="H7" s="3">
        <v>20</v>
      </c>
    </row>
    <row r="8" customHeight="1" spans="1:8">
      <c r="A8" s="9">
        <v>2021</v>
      </c>
      <c r="B8" s="9" t="s">
        <v>131</v>
      </c>
      <c r="C8" s="9" t="s">
        <v>612</v>
      </c>
      <c r="D8" s="10"/>
      <c r="E8" s="9" t="s">
        <v>277</v>
      </c>
      <c r="F8" s="3">
        <v>1</v>
      </c>
      <c r="H8" s="3">
        <v>50</v>
      </c>
    </row>
    <row r="9" customHeight="1" spans="1:8">
      <c r="A9" s="9">
        <v>2021</v>
      </c>
      <c r="B9" s="9" t="s">
        <v>131</v>
      </c>
      <c r="C9" s="9" t="s">
        <v>612</v>
      </c>
      <c r="D9" s="9" t="s">
        <v>614</v>
      </c>
      <c r="E9" s="9" t="s">
        <v>146</v>
      </c>
      <c r="F9" s="3">
        <v>1</v>
      </c>
      <c r="H9" s="3">
        <v>60</v>
      </c>
    </row>
    <row r="10" customHeight="1" spans="1:8">
      <c r="A10" s="9">
        <v>2020</v>
      </c>
      <c r="B10" s="9" t="s">
        <v>398</v>
      </c>
      <c r="C10" s="9" t="s">
        <v>2196</v>
      </c>
      <c r="D10" s="9" t="s">
        <v>2197</v>
      </c>
      <c r="E10" s="9" t="s">
        <v>146</v>
      </c>
      <c r="F10" s="3">
        <v>1</v>
      </c>
      <c r="H10" s="3">
        <v>50</v>
      </c>
    </row>
    <row r="11" customHeight="1" spans="1:8">
      <c r="A11" s="9">
        <v>2021</v>
      </c>
      <c r="B11" s="9" t="s">
        <v>131</v>
      </c>
      <c r="C11" s="9" t="s">
        <v>275</v>
      </c>
      <c r="D11" s="9" t="s">
        <v>276</v>
      </c>
      <c r="E11" s="9" t="s">
        <v>277</v>
      </c>
      <c r="F11" s="3">
        <v>1</v>
      </c>
      <c r="H11" s="3">
        <v>10</v>
      </c>
    </row>
    <row r="12" customHeight="1" spans="1:8">
      <c r="A12" s="9">
        <v>2021</v>
      </c>
      <c r="B12" s="9" t="s">
        <v>131</v>
      </c>
      <c r="C12" s="9" t="s">
        <v>609</v>
      </c>
      <c r="D12" s="9" t="s">
        <v>276</v>
      </c>
      <c r="E12" s="9" t="s">
        <v>277</v>
      </c>
      <c r="F12" s="3">
        <v>1</v>
      </c>
      <c r="H12" s="3">
        <v>75</v>
      </c>
    </row>
    <row r="13" customHeight="1" spans="1:8">
      <c r="A13" s="9">
        <v>2021</v>
      </c>
      <c r="B13" s="9" t="s">
        <v>131</v>
      </c>
      <c r="C13" s="9" t="s">
        <v>136</v>
      </c>
      <c r="D13" s="10"/>
      <c r="E13" s="9" t="s">
        <v>277</v>
      </c>
      <c r="F13" s="3">
        <v>1</v>
      </c>
      <c r="H13" s="3">
        <v>40</v>
      </c>
    </row>
    <row r="14" customHeight="1" spans="1:8">
      <c r="A14" s="9">
        <v>2020</v>
      </c>
      <c r="B14" s="9" t="s">
        <v>72</v>
      </c>
      <c r="C14" s="9" t="s">
        <v>159</v>
      </c>
      <c r="D14" s="9" t="s">
        <v>86</v>
      </c>
      <c r="E14" s="9" t="s">
        <v>14</v>
      </c>
      <c r="F14" s="3">
        <v>1</v>
      </c>
      <c r="H14" s="3">
        <v>20</v>
      </c>
    </row>
    <row r="15" customHeight="1" spans="1:8">
      <c r="A15" s="9">
        <v>2018</v>
      </c>
      <c r="B15" s="9" t="s">
        <v>1845</v>
      </c>
      <c r="C15" s="9" t="s">
        <v>1841</v>
      </c>
      <c r="D15" s="9" t="s">
        <v>2249</v>
      </c>
      <c r="E15" s="9" t="s">
        <v>27</v>
      </c>
      <c r="F15" s="3">
        <v>1</v>
      </c>
      <c r="H15" s="3">
        <v>20</v>
      </c>
    </row>
    <row r="16" customHeight="1" spans="1:8">
      <c r="A16" s="9">
        <v>1992</v>
      </c>
      <c r="B16" s="9" t="s">
        <v>1967</v>
      </c>
      <c r="C16" s="9" t="s">
        <v>5801</v>
      </c>
      <c r="D16" s="10"/>
      <c r="E16" s="9" t="s">
        <v>146</v>
      </c>
      <c r="F16" s="3">
        <v>1</v>
      </c>
      <c r="H16" s="3">
        <v>50</v>
      </c>
    </row>
    <row r="17" customHeight="1" spans="1:8">
      <c r="A17" s="9">
        <v>2020</v>
      </c>
      <c r="B17" s="9" t="s">
        <v>72</v>
      </c>
      <c r="C17" s="9" t="s">
        <v>5247</v>
      </c>
      <c r="D17" s="10"/>
      <c r="E17" s="9" t="s">
        <v>146</v>
      </c>
      <c r="F17" s="3">
        <v>1</v>
      </c>
      <c r="H17" s="3">
        <v>15</v>
      </c>
    </row>
    <row r="18" customHeight="1" spans="1:8">
      <c r="A18" s="9">
        <v>2018</v>
      </c>
      <c r="B18" s="9" t="s">
        <v>131</v>
      </c>
      <c r="C18" s="9" t="s">
        <v>3319</v>
      </c>
      <c r="D18" s="10"/>
      <c r="E18" s="9" t="s">
        <v>277</v>
      </c>
      <c r="F18" s="3">
        <v>1</v>
      </c>
      <c r="H18" s="3">
        <v>10</v>
      </c>
    </row>
    <row r="19" customHeight="1" spans="1:8">
      <c r="A19" s="9">
        <v>2019</v>
      </c>
      <c r="B19" s="9" t="s">
        <v>72</v>
      </c>
      <c r="C19" s="9" t="s">
        <v>293</v>
      </c>
      <c r="D19" s="10"/>
      <c r="E19" s="9" t="s">
        <v>40</v>
      </c>
      <c r="F19" s="3">
        <v>1</v>
      </c>
      <c r="H19" s="3">
        <v>40</v>
      </c>
    </row>
    <row r="20" customHeight="1" spans="1:8">
      <c r="A20" s="9">
        <v>2018</v>
      </c>
      <c r="B20" s="9" t="s">
        <v>72</v>
      </c>
      <c r="C20" s="9" t="s">
        <v>2061</v>
      </c>
      <c r="D20" s="9" t="s">
        <v>2062</v>
      </c>
      <c r="E20" s="9" t="s">
        <v>14</v>
      </c>
      <c r="F20" s="3">
        <v>1</v>
      </c>
      <c r="H20" s="3">
        <v>25</v>
      </c>
    </row>
    <row r="21" customHeight="1" spans="1:8">
      <c r="A21" s="9">
        <v>2019</v>
      </c>
      <c r="B21" s="9" t="s">
        <v>131</v>
      </c>
      <c r="C21" s="9" t="s">
        <v>293</v>
      </c>
      <c r="D21" s="10"/>
      <c r="E21" s="9" t="s">
        <v>14</v>
      </c>
      <c r="F21" s="3">
        <v>1</v>
      </c>
      <c r="H21" s="3">
        <v>10</v>
      </c>
    </row>
    <row r="22" customHeight="1" spans="1:8">
      <c r="A22" s="9">
        <v>2019</v>
      </c>
      <c r="B22" s="9" t="s">
        <v>72</v>
      </c>
      <c r="C22" s="9" t="s">
        <v>293</v>
      </c>
      <c r="D22" s="9" t="s">
        <v>294</v>
      </c>
      <c r="E22" s="9" t="s">
        <v>14</v>
      </c>
      <c r="F22" s="3">
        <v>1</v>
      </c>
      <c r="H22" s="3">
        <v>30</v>
      </c>
    </row>
    <row r="23" customHeight="1" spans="1:8">
      <c r="A23" s="9">
        <v>2018</v>
      </c>
      <c r="B23" s="9" t="s">
        <v>131</v>
      </c>
      <c r="C23" s="9" t="s">
        <v>5263</v>
      </c>
      <c r="D23" s="10"/>
      <c r="E23" s="9" t="s">
        <v>14</v>
      </c>
      <c r="F23" s="3">
        <v>1</v>
      </c>
      <c r="H23" s="3">
        <v>30</v>
      </c>
    </row>
    <row r="24" customHeight="1" spans="1:8">
      <c r="A24" s="9">
        <v>2018</v>
      </c>
      <c r="B24" s="9" t="s">
        <v>2244</v>
      </c>
      <c r="C24" s="9" t="s">
        <v>5802</v>
      </c>
      <c r="D24" s="9" t="s">
        <v>2245</v>
      </c>
      <c r="E24" s="9" t="s">
        <v>14</v>
      </c>
      <c r="F24" s="3">
        <v>1</v>
      </c>
      <c r="H24" s="3">
        <v>30</v>
      </c>
    </row>
    <row r="25" customHeight="1" spans="1:8">
      <c r="A25" s="9">
        <v>2018</v>
      </c>
      <c r="B25" s="9" t="s">
        <v>131</v>
      </c>
      <c r="C25" s="9" t="s">
        <v>1832</v>
      </c>
      <c r="D25" s="10"/>
      <c r="E25" s="9" t="s">
        <v>40</v>
      </c>
      <c r="F25" s="3">
        <v>1</v>
      </c>
      <c r="H25" s="3">
        <v>150</v>
      </c>
    </row>
    <row r="26" customHeight="1" spans="1:8">
      <c r="A26" s="9">
        <v>2019</v>
      </c>
      <c r="B26" s="9" t="s">
        <v>1845</v>
      </c>
      <c r="C26" s="9" t="s">
        <v>1815</v>
      </c>
      <c r="D26" s="9" t="s">
        <v>2171</v>
      </c>
      <c r="E26" s="9" t="s">
        <v>40</v>
      </c>
      <c r="F26" s="3">
        <v>1</v>
      </c>
      <c r="H26" s="3">
        <v>30</v>
      </c>
    </row>
    <row r="27" customHeight="1" spans="1:8">
      <c r="A27" s="9">
        <v>2019</v>
      </c>
      <c r="B27" s="9" t="s">
        <v>148</v>
      </c>
      <c r="C27" s="9" t="s">
        <v>2199</v>
      </c>
      <c r="D27" s="9" t="s">
        <v>5264</v>
      </c>
      <c r="E27" s="9" t="s">
        <v>40</v>
      </c>
      <c r="F27" s="3">
        <v>1</v>
      </c>
      <c r="H27" s="3">
        <v>30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O42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15">
      <c r="A1" s="1" t="s">
        <v>1</v>
      </c>
      <c r="B1" s="1" t="s">
        <v>2</v>
      </c>
      <c r="C1" s="2" t="s">
        <v>3</v>
      </c>
      <c r="D1" s="1" t="s">
        <v>5</v>
      </c>
      <c r="E1" s="1" t="s">
        <v>6</v>
      </c>
      <c r="F1" s="1" t="s">
        <v>4784</v>
      </c>
      <c r="G1" s="1" t="s">
        <v>5050</v>
      </c>
      <c r="H1" s="1"/>
      <c r="I1" s="1" t="s">
        <v>5051</v>
      </c>
      <c r="J1" s="1" t="s">
        <v>5052</v>
      </c>
      <c r="K1" s="1" t="s">
        <v>4746</v>
      </c>
      <c r="M1" s="7">
        <v>0.8</v>
      </c>
      <c r="N1" s="7">
        <v>0.85</v>
      </c>
      <c r="O1" s="7">
        <v>0.9</v>
      </c>
    </row>
    <row r="3" customHeight="1" spans="13:14">
      <c r="M3" s="6">
        <f>(K42*0.8)</f>
        <v>712</v>
      </c>
      <c r="N3" s="6">
        <f>K42*0.85</f>
        <v>756.5</v>
      </c>
    </row>
    <row r="4" customHeight="1" spans="1:1">
      <c r="A4" s="3" t="s">
        <v>5803</v>
      </c>
    </row>
    <row r="5" customHeight="1" spans="1:11">
      <c r="A5" s="3">
        <v>2020</v>
      </c>
      <c r="B5" s="3" t="s">
        <v>1840</v>
      </c>
      <c r="C5" s="3" t="s">
        <v>1971</v>
      </c>
      <c r="D5" s="3" t="s">
        <v>74</v>
      </c>
      <c r="E5" s="3" t="s">
        <v>40</v>
      </c>
      <c r="F5" s="3">
        <v>1</v>
      </c>
      <c r="H5" s="4">
        <f t="shared" ref="H5:H15" si="0">0.84*K5</f>
        <v>54.6</v>
      </c>
      <c r="I5" s="3">
        <v>65</v>
      </c>
      <c r="J5" s="3">
        <v>80</v>
      </c>
      <c r="K5" s="6">
        <f t="shared" ref="K5:K15" si="1">I5*F5</f>
        <v>65</v>
      </c>
    </row>
    <row r="6" customHeight="1" spans="1:11">
      <c r="A6" s="3">
        <v>2020</v>
      </c>
      <c r="B6" s="3" t="s">
        <v>1840</v>
      </c>
      <c r="C6" s="3" t="s">
        <v>1971</v>
      </c>
      <c r="D6" s="3" t="s">
        <v>2254</v>
      </c>
      <c r="E6" s="3" t="s">
        <v>40</v>
      </c>
      <c r="F6" s="3">
        <v>1</v>
      </c>
      <c r="H6" s="4">
        <f t="shared" si="0"/>
        <v>46.2</v>
      </c>
      <c r="I6" s="3">
        <v>55</v>
      </c>
      <c r="J6" s="3">
        <v>125</v>
      </c>
      <c r="K6" s="6">
        <f t="shared" si="1"/>
        <v>55</v>
      </c>
    </row>
    <row r="7" customHeight="1" spans="1:13">
      <c r="A7" s="3">
        <v>2020</v>
      </c>
      <c r="B7" s="3" t="s">
        <v>1840</v>
      </c>
      <c r="C7" s="3" t="s">
        <v>1971</v>
      </c>
      <c r="E7" s="3" t="s">
        <v>14</v>
      </c>
      <c r="F7" s="3">
        <v>1</v>
      </c>
      <c r="H7" s="4">
        <f t="shared" si="0"/>
        <v>12.6</v>
      </c>
      <c r="I7" s="3">
        <v>15</v>
      </c>
      <c r="J7" s="3">
        <v>20</v>
      </c>
      <c r="K7" s="6">
        <f t="shared" si="1"/>
        <v>15</v>
      </c>
      <c r="M7" s="8">
        <f>750/J42</f>
        <v>0.695732838589981</v>
      </c>
    </row>
    <row r="8" customHeight="1" spans="1:11">
      <c r="A8" s="3">
        <v>2019</v>
      </c>
      <c r="B8" s="3" t="s">
        <v>1845</v>
      </c>
      <c r="C8" s="3" t="s">
        <v>2813</v>
      </c>
      <c r="D8" s="3" t="s">
        <v>2249</v>
      </c>
      <c r="E8" s="3" t="s">
        <v>14</v>
      </c>
      <c r="F8" s="3">
        <v>1</v>
      </c>
      <c r="H8" s="4">
        <f t="shared" si="0"/>
        <v>8.4</v>
      </c>
      <c r="I8" s="3">
        <v>10</v>
      </c>
      <c r="J8" s="3">
        <v>20</v>
      </c>
      <c r="K8" s="6">
        <f t="shared" si="1"/>
        <v>10</v>
      </c>
    </row>
    <row r="9" customHeight="1" spans="1:11">
      <c r="A9" s="3">
        <v>2019</v>
      </c>
      <c r="B9" s="3" t="s">
        <v>2812</v>
      </c>
      <c r="C9" s="3" t="s">
        <v>2813</v>
      </c>
      <c r="E9" s="3" t="s">
        <v>14</v>
      </c>
      <c r="F9" s="3">
        <v>1</v>
      </c>
      <c r="H9" s="4">
        <f t="shared" si="0"/>
        <v>4.2</v>
      </c>
      <c r="I9" s="3">
        <v>5</v>
      </c>
      <c r="J9" s="3">
        <v>10</v>
      </c>
      <c r="K9" s="6">
        <f t="shared" si="1"/>
        <v>5</v>
      </c>
    </row>
    <row r="10" customHeight="1" spans="1:11">
      <c r="A10" s="3">
        <v>2019</v>
      </c>
      <c r="B10" s="3" t="s">
        <v>1840</v>
      </c>
      <c r="C10" s="3" t="s">
        <v>1841</v>
      </c>
      <c r="D10" s="3" t="s">
        <v>2444</v>
      </c>
      <c r="E10" s="3" t="s">
        <v>40</v>
      </c>
      <c r="F10" s="3">
        <v>1</v>
      </c>
      <c r="H10" s="4">
        <f t="shared" si="0"/>
        <v>63</v>
      </c>
      <c r="I10" s="3">
        <v>75</v>
      </c>
      <c r="J10" s="3">
        <v>90</v>
      </c>
      <c r="K10" s="6">
        <f t="shared" si="1"/>
        <v>75</v>
      </c>
    </row>
    <row r="11" customHeight="1" spans="1:11">
      <c r="A11" s="3">
        <v>2019</v>
      </c>
      <c r="B11" s="3" t="s">
        <v>1840</v>
      </c>
      <c r="C11" s="3" t="s">
        <v>1841</v>
      </c>
      <c r="D11" s="3" t="s">
        <v>5804</v>
      </c>
      <c r="E11" s="3" t="s">
        <v>14</v>
      </c>
      <c r="F11" s="3">
        <v>1</v>
      </c>
      <c r="H11" s="4">
        <f t="shared" si="0"/>
        <v>16.8</v>
      </c>
      <c r="I11" s="3">
        <v>20</v>
      </c>
      <c r="J11" s="3">
        <v>25</v>
      </c>
      <c r="K11" s="6">
        <f t="shared" si="1"/>
        <v>20</v>
      </c>
    </row>
    <row r="12" customHeight="1" spans="1:11">
      <c r="A12" s="3">
        <v>2019</v>
      </c>
      <c r="B12" s="3" t="s">
        <v>1845</v>
      </c>
      <c r="C12" s="3" t="s">
        <v>1778</v>
      </c>
      <c r="D12" s="3" t="s">
        <v>944</v>
      </c>
      <c r="E12" s="3" t="s">
        <v>14</v>
      </c>
      <c r="F12" s="3">
        <v>1</v>
      </c>
      <c r="H12" s="4">
        <f t="shared" si="0"/>
        <v>29.4</v>
      </c>
      <c r="I12" s="3">
        <v>35</v>
      </c>
      <c r="J12" s="3">
        <v>35</v>
      </c>
      <c r="K12" s="6">
        <f t="shared" si="1"/>
        <v>35</v>
      </c>
    </row>
    <row r="13" customHeight="1" spans="1:11">
      <c r="A13" s="3">
        <v>2019</v>
      </c>
      <c r="B13" s="3" t="s">
        <v>68</v>
      </c>
      <c r="C13" s="3" t="s">
        <v>1778</v>
      </c>
      <c r="D13" s="3" t="s">
        <v>5720</v>
      </c>
      <c r="E13" s="3" t="s">
        <v>14</v>
      </c>
      <c r="F13" s="3">
        <v>2</v>
      </c>
      <c r="H13" s="4">
        <f t="shared" si="0"/>
        <v>33.6</v>
      </c>
      <c r="I13" s="3">
        <v>20</v>
      </c>
      <c r="J13" s="3">
        <v>20</v>
      </c>
      <c r="K13" s="6">
        <f t="shared" si="1"/>
        <v>40</v>
      </c>
    </row>
    <row r="14" customHeight="1" spans="1:11">
      <c r="A14" s="3">
        <v>2019</v>
      </c>
      <c r="B14" s="3" t="s">
        <v>131</v>
      </c>
      <c r="C14" s="3" t="s">
        <v>1778</v>
      </c>
      <c r="E14" s="3" t="s">
        <v>14</v>
      </c>
      <c r="F14" s="3">
        <v>1</v>
      </c>
      <c r="H14" s="4">
        <f t="shared" si="0"/>
        <v>21</v>
      </c>
      <c r="I14" s="3">
        <v>25</v>
      </c>
      <c r="J14" s="3">
        <v>25</v>
      </c>
      <c r="K14" s="6">
        <f t="shared" si="1"/>
        <v>25</v>
      </c>
    </row>
    <row r="15" customHeight="1" spans="1:11">
      <c r="A15" s="3">
        <v>2020</v>
      </c>
      <c r="B15" s="3" t="s">
        <v>1840</v>
      </c>
      <c r="C15" s="3" t="s">
        <v>1837</v>
      </c>
      <c r="D15" s="3" t="s">
        <v>944</v>
      </c>
      <c r="E15" s="3" t="s">
        <v>14</v>
      </c>
      <c r="F15" s="3">
        <v>1</v>
      </c>
      <c r="H15" s="4">
        <f t="shared" si="0"/>
        <v>12.6</v>
      </c>
      <c r="I15" s="3">
        <v>15</v>
      </c>
      <c r="J15" s="3">
        <v>20</v>
      </c>
      <c r="K15" s="6">
        <f t="shared" si="1"/>
        <v>15</v>
      </c>
    </row>
    <row r="20" customHeight="1" spans="1:8">
      <c r="A20" s="3" t="s">
        <v>5805</v>
      </c>
      <c r="H20" s="3" t="s">
        <v>5806</v>
      </c>
    </row>
    <row r="22" customHeight="1" spans="1:11">
      <c r="A22" s="3">
        <v>2020</v>
      </c>
      <c r="B22" s="3" t="s">
        <v>394</v>
      </c>
      <c r="C22" s="3" t="s">
        <v>80</v>
      </c>
      <c r="D22" s="3" t="s">
        <v>884</v>
      </c>
      <c r="E22" s="3" t="s">
        <v>14</v>
      </c>
      <c r="F22" s="3">
        <v>1</v>
      </c>
      <c r="H22" s="4">
        <f t="shared" ref="H22:H40" si="2">0.84*K22</f>
        <v>67.2</v>
      </c>
      <c r="I22" s="3">
        <v>80</v>
      </c>
      <c r="J22" s="3" t="s">
        <v>5807</v>
      </c>
      <c r="K22" s="6">
        <f t="shared" ref="K22:K40" si="3">I22*F22</f>
        <v>80</v>
      </c>
    </row>
    <row r="23" customHeight="1" spans="1:11">
      <c r="A23" s="3">
        <v>2020</v>
      </c>
      <c r="B23" s="3" t="s">
        <v>68</v>
      </c>
      <c r="C23" s="3" t="s">
        <v>313</v>
      </c>
      <c r="D23" s="3" t="s">
        <v>3377</v>
      </c>
      <c r="E23" s="3" t="s">
        <v>14</v>
      </c>
      <c r="F23" s="3">
        <v>1</v>
      </c>
      <c r="H23" s="4">
        <f t="shared" si="2"/>
        <v>12.6</v>
      </c>
      <c r="I23" s="3">
        <v>15</v>
      </c>
      <c r="J23" s="3">
        <v>30</v>
      </c>
      <c r="K23" s="6">
        <f t="shared" si="3"/>
        <v>15</v>
      </c>
    </row>
    <row r="24" customHeight="1" spans="1:11">
      <c r="A24" s="3">
        <v>2020</v>
      </c>
      <c r="B24" s="3" t="s">
        <v>68</v>
      </c>
      <c r="C24" s="3" t="s">
        <v>91</v>
      </c>
      <c r="D24" s="3" t="s">
        <v>33</v>
      </c>
      <c r="E24" s="3" t="s">
        <v>14</v>
      </c>
      <c r="F24" s="3">
        <v>1</v>
      </c>
      <c r="H24" s="4">
        <f t="shared" si="2"/>
        <v>8.4</v>
      </c>
      <c r="I24" s="3">
        <v>10</v>
      </c>
      <c r="J24" s="3">
        <v>12</v>
      </c>
      <c r="K24" s="6">
        <f t="shared" si="3"/>
        <v>10</v>
      </c>
    </row>
    <row r="25" customHeight="1" spans="1:11">
      <c r="A25" s="3">
        <v>2020</v>
      </c>
      <c r="B25" s="3" t="s">
        <v>303</v>
      </c>
      <c r="C25" s="3" t="s">
        <v>63</v>
      </c>
      <c r="D25" s="3" t="s">
        <v>810</v>
      </c>
      <c r="E25" s="3" t="s">
        <v>40</v>
      </c>
      <c r="F25" s="3">
        <v>1</v>
      </c>
      <c r="H25" s="4">
        <f t="shared" si="2"/>
        <v>91.56</v>
      </c>
      <c r="I25" s="3">
        <v>109</v>
      </c>
      <c r="J25" s="3">
        <v>109</v>
      </c>
      <c r="K25" s="6">
        <f t="shared" si="3"/>
        <v>109</v>
      </c>
    </row>
    <row r="26" customHeight="1" spans="1:11">
      <c r="A26" s="3">
        <v>2020</v>
      </c>
      <c r="B26" s="3" t="s">
        <v>68</v>
      </c>
      <c r="C26" s="3" t="s">
        <v>63</v>
      </c>
      <c r="E26" s="3" t="s">
        <v>14</v>
      </c>
      <c r="F26" s="3">
        <v>2</v>
      </c>
      <c r="H26" s="4">
        <f t="shared" si="2"/>
        <v>55.44</v>
      </c>
      <c r="I26" s="3">
        <v>33</v>
      </c>
      <c r="J26" s="3">
        <v>46</v>
      </c>
      <c r="K26" s="6">
        <f t="shared" si="3"/>
        <v>66</v>
      </c>
    </row>
    <row r="27" customHeight="1" spans="1:11">
      <c r="A27" s="3">
        <v>2020</v>
      </c>
      <c r="B27" s="3" t="s">
        <v>390</v>
      </c>
      <c r="C27" s="3" t="s">
        <v>63</v>
      </c>
      <c r="D27" s="5" t="s">
        <v>391</v>
      </c>
      <c r="E27" s="3" t="s">
        <v>14</v>
      </c>
      <c r="F27" s="3">
        <v>1</v>
      </c>
      <c r="H27" s="4">
        <f t="shared" si="2"/>
        <v>25.2</v>
      </c>
      <c r="I27" s="3">
        <v>30</v>
      </c>
      <c r="J27" s="3">
        <v>50</v>
      </c>
      <c r="K27" s="6">
        <f t="shared" si="3"/>
        <v>30</v>
      </c>
    </row>
    <row r="28" customHeight="1" spans="1:11">
      <c r="A28" s="3">
        <v>2020</v>
      </c>
      <c r="B28" s="3" t="s">
        <v>68</v>
      </c>
      <c r="C28" s="3" t="s">
        <v>36</v>
      </c>
      <c r="D28" s="3" t="s">
        <v>308</v>
      </c>
      <c r="E28" s="3" t="s">
        <v>14</v>
      </c>
      <c r="F28" s="3">
        <v>1</v>
      </c>
      <c r="H28" s="4">
        <f t="shared" si="2"/>
        <v>21</v>
      </c>
      <c r="I28" s="3">
        <v>25</v>
      </c>
      <c r="J28" s="3">
        <v>30</v>
      </c>
      <c r="K28" s="6">
        <f t="shared" si="3"/>
        <v>25</v>
      </c>
    </row>
    <row r="29" customHeight="1" spans="1:11">
      <c r="A29" s="3">
        <v>2020</v>
      </c>
      <c r="B29" s="3" t="s">
        <v>68</v>
      </c>
      <c r="C29" s="3" t="s">
        <v>247</v>
      </c>
      <c r="D29" s="3" t="s">
        <v>3380</v>
      </c>
      <c r="E29" s="3" t="s">
        <v>14</v>
      </c>
      <c r="F29" s="3">
        <v>1</v>
      </c>
      <c r="H29" s="4">
        <f t="shared" si="2"/>
        <v>21</v>
      </c>
      <c r="I29" s="3">
        <v>25</v>
      </c>
      <c r="J29" s="3">
        <v>38</v>
      </c>
      <c r="K29" s="6">
        <f t="shared" si="3"/>
        <v>25</v>
      </c>
    </row>
    <row r="30" customHeight="1" spans="1:11">
      <c r="A30" s="3">
        <v>2020</v>
      </c>
      <c r="B30" s="3" t="s">
        <v>68</v>
      </c>
      <c r="C30" s="3" t="s">
        <v>247</v>
      </c>
      <c r="D30" s="3" t="s">
        <v>3382</v>
      </c>
      <c r="E30" s="3" t="s">
        <v>14</v>
      </c>
      <c r="F30" s="3">
        <v>1</v>
      </c>
      <c r="H30" s="4">
        <f t="shared" si="2"/>
        <v>12.6</v>
      </c>
      <c r="I30" s="3">
        <v>15</v>
      </c>
      <c r="J30" s="3">
        <v>20</v>
      </c>
      <c r="K30" s="6">
        <f t="shared" si="3"/>
        <v>15</v>
      </c>
    </row>
    <row r="31" customHeight="1" spans="1:11">
      <c r="A31" s="3">
        <v>2020</v>
      </c>
      <c r="B31" s="3" t="s">
        <v>68</v>
      </c>
      <c r="C31" s="3" t="s">
        <v>247</v>
      </c>
      <c r="D31" s="3" t="s">
        <v>3377</v>
      </c>
      <c r="E31" s="3" t="s">
        <v>14</v>
      </c>
      <c r="F31" s="3">
        <v>1</v>
      </c>
      <c r="H31" s="4">
        <f t="shared" si="2"/>
        <v>16.8</v>
      </c>
      <c r="I31" s="3">
        <v>20</v>
      </c>
      <c r="J31" s="3">
        <v>35</v>
      </c>
      <c r="K31" s="6">
        <f t="shared" si="3"/>
        <v>20</v>
      </c>
    </row>
    <row r="32" customHeight="1" spans="1:11">
      <c r="A32" s="3">
        <v>2020</v>
      </c>
      <c r="B32" s="3" t="s">
        <v>68</v>
      </c>
      <c r="C32" s="3" t="s">
        <v>247</v>
      </c>
      <c r="D32" s="3" t="s">
        <v>3385</v>
      </c>
      <c r="E32" s="3" t="s">
        <v>14</v>
      </c>
      <c r="F32" s="3">
        <v>1</v>
      </c>
      <c r="H32" s="4">
        <f t="shared" si="2"/>
        <v>16.8</v>
      </c>
      <c r="I32" s="3">
        <v>20</v>
      </c>
      <c r="J32" s="3">
        <v>30</v>
      </c>
      <c r="K32" s="6">
        <f t="shared" si="3"/>
        <v>20</v>
      </c>
    </row>
    <row r="33" customHeight="1" spans="1:11">
      <c r="A33" s="3">
        <v>2020</v>
      </c>
      <c r="B33" s="3" t="s">
        <v>652</v>
      </c>
      <c r="C33" s="3" t="s">
        <v>247</v>
      </c>
      <c r="D33" s="3" t="s">
        <v>653</v>
      </c>
      <c r="E33" s="3" t="s">
        <v>14</v>
      </c>
      <c r="F33" s="3">
        <v>1</v>
      </c>
      <c r="H33" s="4">
        <f t="shared" si="2"/>
        <v>8.4</v>
      </c>
      <c r="I33" s="3">
        <v>10</v>
      </c>
      <c r="J33" s="3">
        <v>15</v>
      </c>
      <c r="K33" s="6">
        <f t="shared" si="3"/>
        <v>10</v>
      </c>
    </row>
    <row r="34" customHeight="1" spans="1:11">
      <c r="A34" s="3">
        <v>2020</v>
      </c>
      <c r="B34" s="3" t="s">
        <v>394</v>
      </c>
      <c r="C34" s="3" t="s">
        <v>247</v>
      </c>
      <c r="D34" s="3" t="s">
        <v>396</v>
      </c>
      <c r="E34" s="3" t="s">
        <v>14</v>
      </c>
      <c r="F34" s="3">
        <v>1</v>
      </c>
      <c r="H34" s="4">
        <f t="shared" si="2"/>
        <v>16.8</v>
      </c>
      <c r="I34" s="3">
        <v>20</v>
      </c>
      <c r="J34" s="3">
        <v>30</v>
      </c>
      <c r="K34" s="6">
        <f t="shared" si="3"/>
        <v>20</v>
      </c>
    </row>
    <row r="35" customHeight="1" spans="1:11">
      <c r="A35" s="3">
        <v>2020</v>
      </c>
      <c r="B35" s="3" t="s">
        <v>394</v>
      </c>
      <c r="C35" s="3" t="s">
        <v>247</v>
      </c>
      <c r="D35" s="3" t="s">
        <v>396</v>
      </c>
      <c r="E35" s="3" t="s">
        <v>14</v>
      </c>
      <c r="F35" s="3">
        <v>1</v>
      </c>
      <c r="H35" s="4">
        <f t="shared" si="2"/>
        <v>16.8</v>
      </c>
      <c r="I35" s="3">
        <v>20</v>
      </c>
      <c r="J35" s="3">
        <v>30</v>
      </c>
      <c r="K35" s="6">
        <f t="shared" si="3"/>
        <v>20</v>
      </c>
    </row>
    <row r="36" customHeight="1" spans="1:11">
      <c r="A36" s="3">
        <v>2020</v>
      </c>
      <c r="B36" s="3" t="s">
        <v>68</v>
      </c>
      <c r="C36" s="3" t="s">
        <v>159</v>
      </c>
      <c r="D36" s="3" t="s">
        <v>3382</v>
      </c>
      <c r="E36" s="3" t="s">
        <v>14</v>
      </c>
      <c r="F36" s="3">
        <v>1</v>
      </c>
      <c r="H36" s="4">
        <f t="shared" si="2"/>
        <v>8.4</v>
      </c>
      <c r="I36" s="3">
        <v>10</v>
      </c>
      <c r="J36" s="3">
        <v>20</v>
      </c>
      <c r="K36" s="6">
        <f t="shared" si="3"/>
        <v>10</v>
      </c>
    </row>
    <row r="37" customHeight="1" spans="1:11">
      <c r="A37" s="3">
        <v>2020</v>
      </c>
      <c r="B37" s="3" t="s">
        <v>68</v>
      </c>
      <c r="C37" s="3" t="s">
        <v>159</v>
      </c>
      <c r="D37" s="3" t="s">
        <v>70</v>
      </c>
      <c r="E37" s="3" t="s">
        <v>14</v>
      </c>
      <c r="F37" s="3">
        <v>1</v>
      </c>
      <c r="H37" s="4">
        <f t="shared" si="2"/>
        <v>12.6</v>
      </c>
      <c r="I37" s="3">
        <v>15</v>
      </c>
      <c r="J37" s="3">
        <v>15</v>
      </c>
      <c r="K37" s="6">
        <f t="shared" si="3"/>
        <v>15</v>
      </c>
    </row>
    <row r="38" customHeight="1" spans="1:11">
      <c r="A38" s="3">
        <v>2020</v>
      </c>
      <c r="B38" s="3" t="s">
        <v>68</v>
      </c>
      <c r="C38" s="3" t="s">
        <v>159</v>
      </c>
      <c r="D38" s="3" t="s">
        <v>160</v>
      </c>
      <c r="E38" s="3" t="s">
        <v>14</v>
      </c>
      <c r="F38" s="3">
        <v>1</v>
      </c>
      <c r="H38" s="4">
        <f t="shared" si="2"/>
        <v>8.4</v>
      </c>
      <c r="I38" s="3">
        <v>10</v>
      </c>
      <c r="J38" s="3">
        <v>20</v>
      </c>
      <c r="K38" s="6">
        <f t="shared" si="3"/>
        <v>10</v>
      </c>
    </row>
    <row r="39" customHeight="1" spans="1:11">
      <c r="A39" s="3">
        <v>2020</v>
      </c>
      <c r="B39" s="3" t="s">
        <v>68</v>
      </c>
      <c r="C39" s="3" t="s">
        <v>159</v>
      </c>
      <c r="D39" s="3" t="s">
        <v>3385</v>
      </c>
      <c r="E39" s="3" t="s">
        <v>14</v>
      </c>
      <c r="F39" s="3">
        <v>1</v>
      </c>
      <c r="H39" s="4">
        <f t="shared" si="2"/>
        <v>8.4</v>
      </c>
      <c r="I39" s="3">
        <v>10</v>
      </c>
      <c r="J39" s="3">
        <v>15</v>
      </c>
      <c r="K39" s="6">
        <f t="shared" si="3"/>
        <v>10</v>
      </c>
    </row>
    <row r="40" customHeight="1" spans="1:11">
      <c r="A40" s="3">
        <v>2020</v>
      </c>
      <c r="B40" s="3" t="s">
        <v>394</v>
      </c>
      <c r="C40" s="3" t="s">
        <v>159</v>
      </c>
      <c r="D40" s="3" t="s">
        <v>396</v>
      </c>
      <c r="E40" s="3" t="s">
        <v>14</v>
      </c>
      <c r="F40" s="3">
        <v>1</v>
      </c>
      <c r="H40" s="4">
        <f t="shared" si="2"/>
        <v>16.8</v>
      </c>
      <c r="I40" s="3">
        <v>20</v>
      </c>
      <c r="J40" s="3">
        <v>30</v>
      </c>
      <c r="K40" s="6">
        <f t="shared" si="3"/>
        <v>20</v>
      </c>
    </row>
    <row r="42" customHeight="1" spans="8:11">
      <c r="H42" s="6">
        <f>SUM(H5:H15,H21:H40)</f>
        <v>747.6</v>
      </c>
      <c r="J42" s="6">
        <f>SUM(J5:J40)+I26</f>
        <v>1078</v>
      </c>
      <c r="K42" s="6">
        <f>SUM(K5:K40)</f>
        <v>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Drop 1 Football Detail</vt:lpstr>
      <vt:lpstr>Drop 1 Baseball Detail</vt:lpstr>
      <vt:lpstr>Drop 1 BBALL Detail</vt:lpstr>
      <vt:lpstr>Drop 1 BBALL</vt:lpstr>
      <vt:lpstr>Drop 1 Football</vt:lpstr>
      <vt:lpstr>Drop 1 Baseball</vt:lpstr>
      <vt:lpstr>Joe Supplemental</vt:lpstr>
      <vt:lpstr>Drop 1 TCG</vt:lpstr>
      <vt:lpstr>GolfHockey</vt:lpstr>
      <vt:lpstr>Copy of Drop 1 TCG</vt:lpstr>
      <vt:lpstr>dashboard</vt:lpstr>
      <vt:lpstr>Serial Sheet</vt:lpstr>
      <vt:lpstr>Copy of Bryon Slabs</vt:lpstr>
      <vt:lpstr>Giveaway Slabs</vt:lpstr>
      <vt:lpstr>Orders in Progress</vt:lpstr>
      <vt:lpstr>MM Slabs</vt:lpstr>
      <vt:lpstr>OG owned</vt:lpstr>
      <vt:lpstr>Sold Inventory</vt:lpstr>
      <vt:lpstr>AV Slabs</vt:lpstr>
      <vt:lpstr>Target List</vt:lpstr>
      <vt:lpstr>FF Slabs</vt:lpstr>
      <vt:lpstr>Ace slabs </vt:lpstr>
      <vt:lpstr>KJ Brz</vt:lpstr>
      <vt:lpstr>Bryon Slabs</vt:lpstr>
      <vt:lpstr>Bonus Pack Cards</vt:lpstr>
      <vt:lpstr>Being Graded</vt:lpstr>
      <vt:lpstr>Zion Deal</vt:lpstr>
      <vt:lpstr>Beta Slabs</vt:lpstr>
      <vt:lpstr>Beta Tester Prospects</vt:lpstr>
      <vt:lpstr>Tampa Deal</vt:lpstr>
      <vt:lpstr>Wessley Merrit</vt:lpstr>
      <vt:lpstr>Dave Solomon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jinya</cp:lastModifiedBy>
  <dcterms:created xsi:type="dcterms:W3CDTF">2022-04-20T11:51:27Z</dcterms:created>
  <dcterms:modified xsi:type="dcterms:W3CDTF">2022-04-20T12:33:16Z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74889587E8D145EAB402C9D2AB9741CF</vt:lpwstr>
  </property>
  <property fmtid="{D5CDD505-2E9C-101B-9397-08002B2CF9AE}" pid="3" name="KSOProductBuildVer">
    <vt:lpwstr>1033-11.2.0.11074</vt:lpwstr>
  </property>
</Properties>
</file>