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2"/>
  <workbookPr/>
  <mc:AlternateContent xmlns:mc="http://schemas.openxmlformats.org/markup-compatibility/2006">
    <mc:Choice Requires="x15">
      <x15ac:absPath xmlns:x15ac="http://schemas.microsoft.com/office/spreadsheetml/2010/11/ac" url="/Users/lidandan08/Downloads/R7.1 测试报告/"/>
    </mc:Choice>
  </mc:AlternateContent>
  <xr:revisionPtr revIDLastSave="0" documentId="13_ncr:1_{DF85C22F-E0C0-664D-A486-0642DB322D01}" xr6:coauthVersionLast="47" xr6:coauthVersionMax="47" xr10:uidLastSave="{00000000-0000-0000-0000-000000000000}"/>
  <bookViews>
    <workbookView xWindow="0" yWindow="500" windowWidth="28800" windowHeight="15660" xr2:uid="{00000000-000D-0000-FFFF-FFFF00000000}"/>
  </bookViews>
  <sheets>
    <sheet name="CDX707车型 R07.1版本测试报告" sheetId="1" r:id="rId1"/>
    <sheet name="性能测试" sheetId="4" r:id="rId2"/>
    <sheet name="定位路试专项" sheetId="5" r:id="rId3"/>
  </sheets>
  <definedNames>
    <definedName name="_xlnm._FilterDatabase" localSheetId="1" hidden="1">性能测试!$A$1:$Q$48</definedName>
    <definedName name="OLE_LINK1" localSheetId="2">定位路试专项!#REF!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46" i="4" l="1"/>
  <c r="J46" i="4"/>
  <c r="U45" i="4"/>
  <c r="U44" i="4"/>
  <c r="U36" i="4"/>
  <c r="U35" i="4"/>
  <c r="U34" i="4"/>
  <c r="U33" i="4"/>
  <c r="U32" i="4"/>
  <c r="U31" i="4"/>
  <c r="U30" i="4"/>
  <c r="U29" i="4"/>
  <c r="U28" i="4"/>
  <c r="U27" i="4"/>
  <c r="U26" i="4"/>
  <c r="U25" i="4"/>
  <c r="U24" i="4"/>
  <c r="U23" i="4"/>
  <c r="U22" i="4"/>
  <c r="U21" i="4"/>
  <c r="U20" i="4"/>
  <c r="U19" i="4"/>
  <c r="U18" i="4"/>
  <c r="U17" i="4"/>
  <c r="U16" i="4"/>
  <c r="U15" i="4"/>
  <c r="U14" i="4"/>
  <c r="U13" i="4"/>
  <c r="U12" i="4"/>
  <c r="U11" i="4"/>
  <c r="U10" i="4"/>
  <c r="U9" i="4"/>
  <c r="U8" i="4"/>
  <c r="U7" i="4"/>
  <c r="U6" i="4"/>
  <c r="U5" i="4"/>
  <c r="U4" i="4"/>
  <c r="U3" i="4"/>
  <c r="U2" i="4"/>
  <c r="J45" i="4"/>
  <c r="J44" i="4"/>
  <c r="J36" i="4"/>
  <c r="J35" i="4"/>
  <c r="J34" i="4"/>
  <c r="J33" i="4"/>
  <c r="J32" i="4"/>
  <c r="J31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J4" i="4"/>
  <c r="J3" i="4"/>
  <c r="J2" i="4"/>
</calcChain>
</file>

<file path=xl/sharedStrings.xml><?xml version="1.0" encoding="utf-8"?>
<sst xmlns="http://schemas.openxmlformats.org/spreadsheetml/2006/main" count="449" uniqueCount="293">
  <si>
    <t>一、测试报告总论</t>
  </si>
  <si>
    <t>1.测试概要</t>
  </si>
  <si>
    <t>提测内容</t>
  </si>
  <si>
    <t>测试范围</t>
  </si>
  <si>
    <t>全功能</t>
  </si>
  <si>
    <t>测试结论</t>
  </si>
  <si>
    <t>2.质量标准基础指标达成情况</t>
  </si>
  <si>
    <t>基础质量</t>
  </si>
  <si>
    <t>指标项</t>
  </si>
  <si>
    <t>通过标准</t>
  </si>
  <si>
    <t>实测结果</t>
  </si>
  <si>
    <t>备注</t>
  </si>
  <si>
    <t>功能完备度</t>
  </si>
  <si>
    <t>提测需求项/计划交付项</t>
  </si>
  <si>
    <t>pass</t>
  </si>
  <si>
    <t>Bug修复率</t>
  </si>
  <si>
    <t>P0P1</t>
  </si>
  <si>
    <t>ALL</t>
  </si>
  <si>
    <t>&gt;95%</t>
  </si>
  <si>
    <t>3.版本稳定性及性能指标达成情况</t>
  </si>
  <si>
    <t>稳定性及性能</t>
  </si>
  <si>
    <t>版本稳定性</t>
  </si>
  <si>
    <t>Monkey</t>
  </si>
  <si>
    <t xml:space="preserve">7*24小时无crash/anr
</t>
  </si>
  <si>
    <t>10*24小时</t>
  </si>
  <si>
    <t>台架测试</t>
  </si>
  <si>
    <t xml:space="preserve">当前迭代无新增anr&amp;crash </t>
  </si>
  <si>
    <t>10*8小时</t>
  </si>
  <si>
    <t>/</t>
  </si>
  <si>
    <t>UI 自动化</t>
  </si>
  <si>
    <t>600条*10次</t>
  </si>
  <si>
    <t>路测</t>
  </si>
  <si>
    <t>10*200km(10*8小时)</t>
  </si>
  <si>
    <t>遗留crash&amp;anr</t>
  </si>
  <si>
    <t>无遗留anr&amp;crash</t>
  </si>
  <si>
    <t>内存泄露</t>
  </si>
  <si>
    <t>无内存泄漏</t>
  </si>
  <si>
    <t>内存泄漏case执行</t>
  </si>
  <si>
    <t>性能场景</t>
  </si>
  <si>
    <t>首页静置</t>
  </si>
  <si>
    <t>巡航模式</t>
  </si>
  <si>
    <t>导航模式</t>
  </si>
  <si>
    <t>……</t>
  </si>
  <si>
    <t>4.定位指标达成情况</t>
  </si>
  <si>
    <t>专项</t>
  </si>
  <si>
    <t>定位专项</t>
  </si>
  <si>
    <t>误偏航</t>
  </si>
  <si>
    <t>百公里误偏航不超过一次</t>
  </si>
  <si>
    <t>2000公里数</t>
  </si>
  <si>
    <t>百公里误偏航次数</t>
  </si>
  <si>
    <t>具体测试内容见定位专项sheet</t>
  </si>
  <si>
    <t>车标异常次数</t>
  </si>
  <si>
    <t>百公里不超过一次</t>
  </si>
  <si>
    <t>百公里车标异常次数</t>
  </si>
  <si>
    <t>4.效果类标达成情况</t>
  </si>
  <si>
    <t>AR导航评测</t>
  </si>
  <si>
    <t>前车检测</t>
  </si>
  <si>
    <t>出错小于1次/20辆车</t>
  </si>
  <si>
    <t>公里数</t>
  </si>
  <si>
    <t>车道识别</t>
  </si>
  <si>
    <t>出错小于1次/10公里</t>
  </si>
  <si>
    <t>前车启动</t>
  </si>
  <si>
    <t>准确率90%</t>
  </si>
  <si>
    <t>总启动次数</t>
  </si>
  <si>
    <t>公交车车道识别</t>
  </si>
  <si>
    <t>总成功次数</t>
  </si>
  <si>
    <t>5.接口协议测试情况</t>
  </si>
  <si>
    <t>模块名</t>
  </si>
  <si>
    <t>接口总数量</t>
  </si>
  <si>
    <t>完成测试接口数量</t>
  </si>
  <si>
    <t>未测/漏测原因</t>
  </si>
  <si>
    <t>地图</t>
  </si>
  <si>
    <t xml:space="preserve">6.安全性测试质量情况							</t>
  </si>
  <si>
    <t>遗留漏洞数量</t>
  </si>
  <si>
    <t>无高危漏洞，不新增中低危漏洞</t>
  </si>
  <si>
    <r>
      <rPr>
        <b/>
        <sz val="10.5"/>
        <color theme="1"/>
        <rFont val="微软雅黑"/>
        <family val="2"/>
        <charset val="134"/>
      </rPr>
      <t>7.流程质量符合情况：</t>
    </r>
    <r>
      <rPr>
        <sz val="10.5"/>
        <color rgb="FF000000"/>
        <rFont val="微软雅黑"/>
        <family val="2"/>
        <charset val="134"/>
      </rPr>
      <t>功能清单、产品指标、MRD、技术文档、单云测试、CodeReview各环节交付物是否缺失及评审是否通过情况概述</t>
    </r>
  </si>
  <si>
    <t>流程环节</t>
  </si>
  <si>
    <t>通过情况</t>
  </si>
  <si>
    <t>功能清单</t>
  </si>
  <si>
    <t>产品指标</t>
  </si>
  <si>
    <t>MRD</t>
  </si>
  <si>
    <t>技术文档</t>
  </si>
  <si>
    <t>单元测试报告</t>
  </si>
  <si>
    <t>Codereview结论</t>
  </si>
  <si>
    <t>二、Bug解决情况</t>
  </si>
  <si>
    <t>三、版本已知风险/遗留问题</t>
  </si>
  <si>
    <t>项目风险</t>
  </si>
  <si>
    <t>严重问题</t>
  </si>
  <si>
    <t>四、质量达标情况</t>
  </si>
  <si>
    <t>服务</t>
  </si>
  <si>
    <t>模块</t>
  </si>
  <si>
    <t>自测通过率</t>
  </si>
  <si>
    <t>发布标准</t>
  </si>
  <si>
    <t>实际遗留</t>
  </si>
  <si>
    <t>是否达标</t>
  </si>
  <si>
    <t>case通过率</t>
  </si>
  <si>
    <t>显示与图区操作（含互联互动等以及各车型unique的地图操作）</t>
  </si>
  <si>
    <t>（查询）检索</t>
  </si>
  <si>
    <t>路径规划</t>
  </si>
  <si>
    <t>路径引导</t>
  </si>
  <si>
    <t>（移动）定位</t>
  </si>
  <si>
    <t>稳定性（故障处理）</t>
  </si>
  <si>
    <t>性能（得分见性能测试-不少于KPI得分）</t>
  </si>
  <si>
    <t>语音交互</t>
  </si>
  <si>
    <t>五、测试用例执行情况</t>
  </si>
  <si>
    <t>模块名称</t>
  </si>
  <si>
    <t>用例总数</t>
  </si>
  <si>
    <t>测试执行数</t>
  </si>
  <si>
    <t>测试执行率</t>
  </si>
  <si>
    <t>未测原因和分析</t>
  </si>
  <si>
    <t>六、测试环境及版本说明</t>
  </si>
  <si>
    <t>系统版本</t>
  </si>
  <si>
    <t>屏幕尺寸</t>
  </si>
  <si>
    <t>ROM版本</t>
  </si>
  <si>
    <t>MCU版本</t>
  </si>
  <si>
    <t>地图版本</t>
  </si>
  <si>
    <t>权重</t>
  </si>
  <si>
    <t>项目</t>
  </si>
  <si>
    <t>测试说明</t>
  </si>
  <si>
    <t>要求</t>
  </si>
  <si>
    <t>单位</t>
  </si>
  <si>
    <t>A级别-手机（100分）</t>
  </si>
  <si>
    <t>B级别（80分）</t>
  </si>
  <si>
    <t>C级别（60分）</t>
  </si>
  <si>
    <t>福特KPI</t>
  </si>
  <si>
    <t>福特KPI分数</t>
  </si>
  <si>
    <t>   XXX
 5.0量产版本(RXX)</t>
  </si>
  <si>
    <t>XXX
 5.0量产版本(RXX)(上个版本）</t>
  </si>
  <si>
    <t>福特备注</t>
  </si>
  <si>
    <t>Neza 2</t>
  </si>
  <si>
    <t>小鹏P7</t>
  </si>
  <si>
    <t>小鹏P5</t>
  </si>
  <si>
    <t>百度备注</t>
  </si>
  <si>
    <t>地图启动</t>
  </si>
  <si>
    <t xml:space="preserve">
1. 先打开地图勾选一次“下次不再提醒”，重新关机，再次开机
2. 在开机出现launcher后，立即（1s内）点击地图入口（录视频记录）
3. 从视频逐帧获取点击地图入口到启动页消失出现第一帧底图</t>
  </si>
  <si>
    <t>Launcher显示1s内启动地图（底图出现）</t>
  </si>
  <si>
    <t>秒</t>
  </si>
  <si>
    <t>参考Neza 2（5.1s）等竞品车</t>
  </si>
  <si>
    <t xml:space="preserve">
1. 先打开地图勾选一次“下次不再提醒”，重新关机，再次开机
2. 在开机出现launcher后，不要进入地图，过5分钟后，再次点击地图入口（录视频记录）
3. 从视频逐帧获取点击地图入口到启动页消失出现第一帧底图</t>
  </si>
  <si>
    <t>稳定状态下首次进入地图界面时间</t>
  </si>
  <si>
    <t>参考Neza 2（1.88s）等竞品车，CX727现在是3s</t>
  </si>
  <si>
    <t>界面内纯本地操作的响应速度（以导航设置菜单操作响应菜单作为测试验收项）</t>
  </si>
  <si>
    <t>1. 在开机进入launcher至少1min后，进入地图，再打开导航设置
2. 记录操作视频，逐帧分析从点击到进入设置的时间</t>
  </si>
  <si>
    <t>打开导航设置</t>
  </si>
  <si>
    <t>毫秒</t>
  </si>
  <si>
    <t>参考Neza 2、小鹏P7等竞品车</t>
  </si>
  <si>
    <t>设置内操作页面-打开车标到终点连线开关</t>
  </si>
  <si>
    <t>内存</t>
  </si>
  <si>
    <t>首页开路况静置 20min</t>
  </si>
  <si>
    <t>MB</t>
  </si>
  <si>
    <t>后台首页静置 20min</t>
  </si>
  <si>
    <t>导航开路况 20min</t>
  </si>
  <si>
    <t>巡航开路况 20min</t>
  </si>
  <si>
    <t>帧率</t>
  </si>
  <si>
    <t>首页手动点击比例尺放大缩小地图（平均刷图帧数）</t>
  </si>
  <si>
    <t>fps</t>
  </si>
  <si>
    <t>帧速越大越流畅</t>
  </si>
  <si>
    <t>首页地图切换视图（平均刷图帧数）</t>
  </si>
  <si>
    <t>跑轨迹，导航中，自动比例尺缩放（平均刷图帧数）</t>
  </si>
  <si>
    <t>比例尺</t>
  </si>
  <si>
    <t>1.进入地图，在首页地图，点击比例尺放大按钮
2.记录操作视频，逐帧分析从点击到底图放大完成的时间</t>
  </si>
  <si>
    <t>比例尺放大200m-100m</t>
  </si>
  <si>
    <t>切换流畅,GB/T19392 要求＜3s
GB/T 39744-2021 要求＜1s</t>
  </si>
  <si>
    <t>50m-100m(放大）
200-100m（缩小）
2km-500m几个级别都验证
（3个场景）</t>
  </si>
  <si>
    <t>1.进入地图，在首页地图，点击比例尺放大按钮
2.记录操作视频，逐帧分析从点击到底图缩小完成的时间</t>
  </si>
  <si>
    <t>比例尺缩小50m-100m</t>
  </si>
  <si>
    <t>比例尺放大2公里-1km</t>
  </si>
  <si>
    <t>视图模式切换</t>
  </si>
  <si>
    <t>首页比例尺20m从2D模式切换到3D模式，点击视图切换按钮</t>
  </si>
  <si>
    <t>切换流畅,GB/T19392 要求＜3s</t>
  </si>
  <si>
    <t>正北/跟随模式（需要覆盖3D模式）</t>
  </si>
  <si>
    <t>1.进入地图，在导航中，点击路线全览按钮
2.记录操作视频，逐帧分析从点击到视图切换完成的时间</t>
  </si>
  <si>
    <t>导航中比例尺10m从2D模式切换到3D模式，点击路线全览按钮</t>
  </si>
  <si>
    <t>搜索</t>
  </si>
  <si>
    <t>1.进入地图，在周边搜，点击加油站
2.记录操作视频，逐帧分析从点击到底图加载完成的时间</t>
  </si>
  <si>
    <t>周边搜索加油站</t>
  </si>
  <si>
    <t>GB/T19392-2013 &amp; GB/T 39744-2021 要求＜5s ，且输入虚假POI 能超时退出</t>
  </si>
  <si>
    <t>确定一个类型（加油站）</t>
  </si>
  <si>
    <t>1.进入地图，进行精确搜市内POI
2.记录操作视频，逐帧分析从点击检索按钮到底图加载完成的时间</t>
  </si>
  <si>
    <t>市内POI</t>
  </si>
  <si>
    <t>1.进入地图，进行精确搜跨市POI
2.记录操作视频，逐帧分析从点击检索按钮到底图加载完成的时间</t>
  </si>
  <si>
    <t>跨市POI</t>
  </si>
  <si>
    <t>1.进入地图，进行精确搜跨省POI
2.记录操作视频，逐帧分析从点击检索按钮到底图加载完成的时间</t>
  </si>
  <si>
    <t>跨省POI</t>
  </si>
  <si>
    <t>1.确保网络状态良好，进入地图，选择POI，点击去这里按钮触发算路
2.记录操作视频，逐帧分析从点击去这里按钮到蚯蚓线显示出来的时间</t>
  </si>
  <si>
    <t>路径规划 算路距离30km（无途径点）</t>
  </si>
  <si>
    <t>GB/T 39744-2021 要求不大于100km的目的地，算路＜5s</t>
  </si>
  <si>
    <t>30km/90km/300km/500km/1500km</t>
  </si>
  <si>
    <t>路径规划 算路距离90km（无途径点）</t>
  </si>
  <si>
    <t>路径规划 算路距离300km（无途径点）</t>
  </si>
  <si>
    <t>测试距离的偏差在10%以内</t>
  </si>
  <si>
    <t>建议用具体路径值</t>
  </si>
  <si>
    <t>路径规划 算路距离500km（无途径点）</t>
  </si>
  <si>
    <t>路径规划 算路距离1500km（无途径点）</t>
  </si>
  <si>
    <t>1.下载定位城市的离线数据，进入地图，选择POI，点击去这里按钮触发算路
2.记录操作视频，逐帧分析从点击去这里按钮到蚯蚓线显示出来的时间</t>
  </si>
  <si>
    <t>路径规划 算路距离30km(离线）（无途径点）</t>
  </si>
  <si>
    <t>1.确保网络状态良好，进入地图，使用语音指令"导航到xx途经xx"，点击确定按钮
2.记录操作视频，逐帧分析从点击确定(语音进行确认)到蚯蚓线显示出来的时间</t>
  </si>
  <si>
    <t>加1个途经点，路径距离 30km</t>
  </si>
  <si>
    <t>加1个途经点，路径距离 90km</t>
  </si>
  <si>
    <t>加1个途经点 ，路径距离300km</t>
  </si>
  <si>
    <t>加1个途经点 ，路径距离500km</t>
  </si>
  <si>
    <t>加1个途经点，路径距离 1500km</t>
  </si>
  <si>
    <t>偏航(除正转弯或掉头时，时速&gt;30km，三次平均值）</t>
  </si>
  <si>
    <t>计时开始：实车偏离既定导航路线，车辆刚与左转道平行
计时结束：成功识别偏航，开始进行偏航，出现重算路弹框，即计时结束</t>
  </si>
  <si>
    <t>诱导直行，实际左转</t>
  </si>
  <si>
    <t>计时开始：实车偏离既定导航路线，车辆刚与右转道平行
计时结束：成功识别偏航，开始进行偏航，出现重算路弹框，即计时结束</t>
  </si>
  <si>
    <t>诱导直行，实际右转</t>
  </si>
  <si>
    <t>计时开始：实车偏离既定导航路线，车辆完成掉头与掉头道平行
计时结束：成功识别偏航，开始进行偏航，出现重算路弹框，即计时结束</t>
  </si>
  <si>
    <t>诱导直行，实际掉头</t>
  </si>
  <si>
    <t>诱导左转，实际右转</t>
  </si>
  <si>
    <t>计时开始：车辆直行驶过路口后，接触直行道斑马线
计时结束：成功识别偏航，开始进行偏航，出现重算路弹框，即计时结束</t>
  </si>
  <si>
    <t>诱导左转，实际直行</t>
  </si>
  <si>
    <t>诱导左转，实际掉头</t>
  </si>
  <si>
    <t>诱导掉头，实际左转</t>
  </si>
  <si>
    <t>诱导掉头，实际右转</t>
  </si>
  <si>
    <t>诱导掉头，实际直行</t>
  </si>
  <si>
    <t>诱导右转，实际左转</t>
  </si>
  <si>
    <t>诱导右转，实际直行</t>
  </si>
  <si>
    <t>诱导右转，实际掉头</t>
  </si>
  <si>
    <t>定位</t>
  </si>
  <si>
    <t>百公里误偏航次数/车标异常次数（GNSS 上报频率1HZ,GNSS信号时延＜2s,超过的数据范围小于1%)</t>
  </si>
  <si>
    <t>次</t>
  </si>
  <si>
    <t>100km</t>
  </si>
  <si>
    <t>总得分</t>
  </si>
  <si>
    <t>不计入性能评分</t>
  </si>
  <si>
    <t>车辆在地图上显示或语音提示的位置与车辆实际位置应一致,且错误概率应</t>
  </si>
  <si>
    <t>百分比</t>
  </si>
  <si>
    <t>＜＝1%</t>
  </si>
  <si>
    <t>＜＝3%</t>
  </si>
  <si>
    <t>＜＝5%</t>
  </si>
  <si>
    <t>GB/T 19392-2013</t>
  </si>
  <si>
    <t>不要求每个版本测试</t>
  </si>
  <si>
    <t>距离累计误差</t>
  </si>
  <si>
    <t>＜＝8%</t>
  </si>
  <si>
    <t>路线：</t>
  </si>
  <si>
    <t>日期</t>
  </si>
  <si>
    <t>南京</t>
  </si>
  <si>
    <t>无crash/anr</t>
    <phoneticPr fontId="16" type="noConversion"/>
  </si>
  <si>
    <t>无bug</t>
    <phoneticPr fontId="16" type="noConversion"/>
  </si>
  <si>
    <t>pass</t>
    <phoneticPr fontId="16" type="noConversion"/>
  </si>
  <si>
    <t>高危: 0 中危: 0 低危: 14</t>
    <phoneticPr fontId="16" type="noConversion"/>
  </si>
  <si>
    <t>485.95M</t>
  </si>
  <si>
    <t>455.8M</t>
  </si>
  <si>
    <t>578.97M</t>
  </si>
  <si>
    <t>575.32M</t>
  </si>
  <si>
    <t>南京总里程</t>
    <phoneticPr fontId="16" type="noConversion"/>
  </si>
  <si>
    <t>地点</t>
    <phoneticPr fontId="16" type="noConversion"/>
  </si>
  <si>
    <t>里程数</t>
    <phoneticPr fontId="16" type="noConversion"/>
  </si>
  <si>
    <t>总里程</t>
    <phoneticPr fontId="16" type="noConversion"/>
  </si>
  <si>
    <t>是</t>
    <phoneticPr fontId="16" type="noConversion"/>
  </si>
  <si>
    <t>/</t>
    <phoneticPr fontId="16" type="noConversion"/>
  </si>
  <si>
    <t>r07.1平均响应时间</t>
    <phoneticPr fontId="16" type="noConversion"/>
  </si>
  <si>
    <t>1.进入地图，在首页地图，点击视图切换按钮
2.记录操作视频，逐帧分析从点击到视图切换完成的时间</t>
    <phoneticPr fontId="16" type="noConversion"/>
  </si>
  <si>
    <t>1.打开开发者选项，GPU呈现模式分析选择在屏幕上显示为线型图或在adb shell dumpsys gxfinfo中
2.执行命令1，adb shell dumpsys gfxinfo com.baidu.naviauto reset
3.打开地图，进行对应场景操作
4.执行命令2，adb shell dumpsys gfxinfo com.baidu.naviauto xx/xx.txt
5. 分析对应数据，每行数据相加的值就是fps值，求对应场景的平均值</t>
    <phoneticPr fontId="16" type="noConversion"/>
  </si>
  <si>
    <t>1.打开开发者选项，GPU呈现模式分析选择在屏幕上显示为线型图
执行命令1，adb shell dumpsys gfxinfo com.baidu.naviauto reset
执行命令2，adb shell dumpsys gfxinfo com.baidu.naviauto
1. 进入Launcher后，打开地图进入地图首页2. 每隔2-5s统计一次FPS</t>
    <phoneticPr fontId="16" type="noConversion"/>
  </si>
  <si>
    <t>1. 在开机进入launcher至少1min后，进入地图，进入设置，打开车标到终点连线开关
2. 记录操作视频，逐帧分析从点击到开关打开完成的时间</t>
    <phoneticPr fontId="16" type="noConversion"/>
  </si>
  <si>
    <t>2月9日：福特工厂-通勤门隧道-卡子门大街高架-九华山隧道—玄武大道-栖霞大道-国道312-洪山路隧道-清凉门隧道-水西门隧道-龙湖天街地下车库-徐矿商业街地下车库-软件大道-九龙湖隧道
覆盖道路类型：高架、隧道、普通道路、二叉路、主辅路，内部路
隧道：通勤门隧道，玄武湖隧道、九华山隧道、洪山路隧道、清凉门隧道、水西门隧道
高架：卡子门高架
地下车库：龙湖天街地下车库、徐矿商业街地下车库</t>
    <phoneticPr fontId="16" type="noConversion"/>
  </si>
  <si>
    <t>2月8日 ：福特工厂-花神庙-双龙大道-数字大道-夹江隧道-江心洲大桥-横江大道快速路-天浦路隧道-南京长江隧道-应天大街高架-扬子江大道-浦滨路隧道-江北大道快速路-葛关路
覆盖道路类型：普通道路、隧道、高速、高架、环岛
隧道：夹江隧道、天浦路隧道、浦滨路隧道
高架：应天大街高架
桥梁：江心洲大桥</t>
    <phoneticPr fontId="16" type="noConversion"/>
  </si>
  <si>
    <t>2月10日：福特工厂-天元西路-宁洛高速-模范马路隧道-扬子江隧道-雄州南路-朝天街-江北大道快速路-江心洲大桥
覆盖道路类型：高架、隧道、普通道路、二叉路、三叉路、主辅路，内部路、
隧道：模范马路隧道，扬子江隧道
桥梁：江心洲大桥</t>
    <phoneticPr fontId="16" type="noConversion"/>
  </si>
  <si>
    <t>2月14日：福特工厂-沪蓉高速-宁洛高速-江山大街隧道-夹江隧道-江心洲大桥-长江隧道-将军大道
覆盖道路类型：隧道、普通道路、二叉路、三叉路、主辅路，快速路、内部路、桥梁
隧道：江山大街隧道，夹江隧道，长江隧道
桥梁：江心洲大桥</t>
    <phoneticPr fontId="16" type="noConversion"/>
  </si>
  <si>
    <t xml:space="preserve">
2月15日：福特工厂-宁宣高速-通济门隧道-西安门隧道-九华山隧道-模范西路-定淮门大街-扬子江隧道-江心洲大桥-北河口隧道-
覆盖道路类型：高架、隧道、普通道路、二叉路、三叉路、环岛、主辅路，内部路、桥梁，快速路、地下车库
隧道：通济门隧道、西安门隧道、九华山隧道、扬子江隧道、北河口隧道
桥梁：江心洲大桥</t>
    <phoneticPr fontId="16" type="noConversion"/>
  </si>
  <si>
    <t>2月16日：福特工厂-宁宣高速-将军大道-横江大道-行知路隧道-江心洲大桥-数字大道-正方中路
覆盖道路类型：隧道、普通道路、二叉路、三叉路、桥梁、主辅路
隧道：行知路隧道
桥梁：江心洲大桥</t>
    <phoneticPr fontId="16" type="noConversion"/>
  </si>
  <si>
    <t>2月11日：福特工厂-双龙立交高架-通济门隧道-西安门隧道-九华山隧道-新洲立交高架-玄武湖隧道-集庆门隧道-凤台南路高架-夹江隧道-江山大街隧道
覆盖道路类型：隧道、普通道路、二叉路、三叉路、主辅路，快速路、内部路、桥梁
隧道：通济门隧道，西安门隧道，九华山隧道、玄武湖隧道、集庆门隧道、夹江隧道、江山大街隧道
高架：新洲立交高架、凤台南路高架</t>
    <phoneticPr fontId="16" type="noConversion"/>
  </si>
  <si>
    <t>2月19日：福特工厂-吉印大道-天元中路-双龙大道-卡子门大街高架-沪蓉高速-通济门隧道-西安门隧道-九华山隧道-龙眠大道-省道246-军前路-宁宣高速-将军大道
覆盖道路类型：高架、隧道、普通道路、二叉路、三叉路、环岛、高速、主辅路，内部路、快速路、省道
隧道：通济门隧道、西安门隧道、九华山隧道
高架：卡子门大街高架</t>
    <phoneticPr fontId="16" type="noConversion"/>
  </si>
  <si>
    <t>2月21日 ：福特工厂-吉印大道-胜太路-双龙大道-卡子门高架-玄武湖隧道-扬子江隧道-浦滨路隧道-江北大道快速路-县道x304-龙湖天街地下车库-江心洲大桥
覆盖道路类型：高架、隧道、普通道路、二叉路、三叉路、桥梁、快速路、高速、主辅路、县道、地下车库
隧道：玄武湖隧道、扬子江隧道、浦滨路隧道、玄武湖隧道、扬子江隧道、浦滨路隧道、
高架：卡子门高架</t>
    <phoneticPr fontId="16" type="noConversion"/>
  </si>
  <si>
    <t>2044公里</t>
    <phoneticPr fontId="16" type="noConversion"/>
  </si>
  <si>
    <t>2月22日：福特工厂-沪蓉高速-江山大街隧道-夹江隧道-江心洲大桥-凤台路-清凉门隧道-草场门隧道-水西门隧道-凤台南路隧道-赛虹桥立交桥-双桥门立交桥-花神庙枢纽
覆盖道路类型：高架、隧道、普通道路、二叉路、环岛、主辅路，内部路、
隧道：江山大街隧道、夹江隧道、清凉门隧道、草场门隧道、水西门隧道、凤台南路隧道
高架：赛虹桥立交桥、双桥门立交桥</t>
    <phoneticPr fontId="16" type="noConversion"/>
  </si>
  <si>
    <t>R07.1</t>
    <phoneticPr fontId="16" type="noConversion"/>
  </si>
  <si>
    <t>有内存泄露</t>
    <phoneticPr fontId="16" type="noConversion"/>
  </si>
  <si>
    <t>遗留4个</t>
    <phoneticPr fontId="16" type="noConversion"/>
  </si>
  <si>
    <t>本次测试结论为带条件通过，测试标准为无P0, P1BUG &lt;5（R06以后＜3），整体修复率&gt;95%</t>
    <phoneticPr fontId="16" type="noConversion"/>
  </si>
  <si>
    <t>P0:0个，P1:3个</t>
    <phoneticPr fontId="16" type="noConversion"/>
  </si>
  <si>
    <t>1个闪退问题</t>
    <phoneticPr fontId="16" type="noConversion"/>
  </si>
  <si>
    <t>Pass with condition</t>
    <phoneticPr fontId="16" type="noConversion"/>
  </si>
  <si>
    <t>0个闪退问题</t>
    <phoneticPr fontId="16" type="noConversion"/>
  </si>
  <si>
    <t>无P0 P1</t>
    <phoneticPr fontId="16" type="noConversion"/>
  </si>
  <si>
    <t>P1 1 个</t>
    <phoneticPr fontId="16" type="noConversion"/>
  </si>
  <si>
    <t xml:space="preserve">无P0 </t>
    <phoneticPr fontId="16" type="noConversion"/>
  </si>
  <si>
    <t>1个P1</t>
    <phoneticPr fontId="16" type="noConversion"/>
  </si>
  <si>
    <t>r07平均响应时间</t>
    <phoneticPr fontId="16" type="noConversion"/>
  </si>
  <si>
    <t>R7.1得分</t>
    <phoneticPr fontId="16" type="noConversion"/>
  </si>
  <si>
    <t>南京</t>
    <phoneticPr fontId="16" type="noConversion"/>
  </si>
  <si>
    <r>
      <t>本次CDX707项目定位专项南京城市路测结论为：pass with condition
详细测试情况如下：
路测总公里数</t>
    </r>
    <r>
      <rPr>
        <sz val="8"/>
        <color rgb="FFFF0000"/>
        <rFont val="等线"/>
        <family val="4"/>
        <charset val="134"/>
      </rPr>
      <t>2044</t>
    </r>
    <r>
      <rPr>
        <sz val="8"/>
        <color rgb="FF000000"/>
        <rFont val="等线"/>
        <family val="4"/>
        <charset val="134"/>
        <scheme val="minor"/>
      </rPr>
      <t>KM，路测过程中出现3次定位问题（P1 2个，P2 1个）；无误偏航；
具体表现如下：其中高架桥上无误偏航、高架下无误偏航、隧道内未发生误偏航、隧道发生车标漂移2次、高速无误偏航，普通道路无误偏航，普通道路无车标漂移、停车场无定位错误、主动偏航无绑路错误、定位滞后1次，仪表TBT信息显示一致，底图/道路/底图元素/显示异常5次，实时路况更新无不及时，稳定性3次，路口放大图无延时
覆盖道路类型：高架桥、隧道、普通道路、快速路、山路、高速、环岛、停车场、立交、主辅路、桥梁、楼层密集处、二叉路、三岔路、江边路
路网覆盖率：100%</t>
    </r>
    <phoneticPr fontId="16" type="noConversion"/>
  </si>
  <si>
    <t>20230216_LA_R07.1</t>
    <phoneticPr fontId="16" type="noConversion"/>
  </si>
  <si>
    <t>R07.1-PL20.2-2-15</t>
    <phoneticPr fontId="16" type="noConversion"/>
  </si>
  <si>
    <t>11.1inch</t>
    <phoneticPr fontId="16" type="noConversion"/>
  </si>
  <si>
    <t>89.4%(110/123)</t>
    <phoneticPr fontId="16" type="noConversion"/>
  </si>
  <si>
    <t>NA</t>
    <phoneticPr fontId="16" type="noConversion"/>
  </si>
  <si>
    <t>R7.1共提交123个bug，已解决110，整体修复率89.4%
无PO问题遗留，P1问题遗留3个</t>
    <phoneticPr fontId="16" type="noConversion"/>
  </si>
  <si>
    <r>
      <rPr>
        <u/>
        <sz val="11"/>
        <color rgb="FF0000FF"/>
        <rFont val="SimSun"/>
        <family val="3"/>
        <charset val="134"/>
      </rPr>
      <t>【台架】【</t>
    </r>
    <r>
      <rPr>
        <u/>
        <sz val="11"/>
        <color rgb="FF0000FF"/>
        <rFont val="Calibri"/>
        <family val="2"/>
      </rPr>
      <t>CDX707</t>
    </r>
    <r>
      <rPr>
        <u/>
        <sz val="11"/>
        <color rgb="FF0000FF"/>
        <rFont val="SimSun"/>
        <family val="3"/>
        <charset val="134"/>
      </rPr>
      <t>】【必现】【算路】在线状态，远距离算路失败</t>
    </r>
    <r>
      <rPr>
        <u/>
        <sz val="11"/>
        <color indexed="12"/>
        <rFont val="Calibri"/>
        <family val="2"/>
      </rPr>
      <t>，长距离算路问题，需要主线长线优化</t>
    </r>
    <phoneticPr fontId="16" type="noConversion"/>
  </si>
  <si>
    <r>
      <rPr>
        <u/>
        <sz val="11"/>
        <color rgb="FF0000FF"/>
        <rFont val="SimSun"/>
        <family val="3"/>
        <charset val="134"/>
      </rPr>
      <t>【南京路测】【</t>
    </r>
    <r>
      <rPr>
        <u/>
        <sz val="11"/>
        <color rgb="FF0000FF"/>
        <rFont val="Calibri"/>
        <family val="2"/>
      </rPr>
      <t>UX</t>
    </r>
    <r>
      <rPr>
        <u/>
        <sz val="11"/>
        <color rgb="FF0000FF"/>
        <rFont val="SimSun"/>
        <family val="3"/>
        <charset val="134"/>
      </rPr>
      <t>走查】【</t>
    </r>
    <r>
      <rPr>
        <u/>
        <sz val="11"/>
        <color rgb="FF0000FF"/>
        <rFont val="Calibri"/>
        <family val="2"/>
      </rPr>
      <t>CDX707</t>
    </r>
    <r>
      <rPr>
        <u/>
        <sz val="11"/>
        <color rgb="FF0000FF"/>
        <rFont val="SimSun"/>
        <family val="3"/>
        <charset val="134"/>
      </rPr>
      <t>】【地图】【导航】在辅路按钮仍然存在，语音提示切换到辅路，语音导航问题</t>
    </r>
    <phoneticPr fontId="16" type="noConversion"/>
  </si>
  <si>
    <t>无P0，Jira 遗留 P1 bug&lt;5</t>
    <phoneticPr fontId="16" type="noConversion"/>
  </si>
  <si>
    <r>
      <rPr>
        <u/>
        <sz val="11"/>
        <color rgb="FF0000FF"/>
        <rFont val="SimSun"/>
        <family val="3"/>
        <charset val="134"/>
      </rPr>
      <t>【南京路测】【</t>
    </r>
    <r>
      <rPr>
        <u/>
        <sz val="11"/>
        <color rgb="FF0000FF"/>
        <rFont val="Calibri"/>
        <family val="2"/>
      </rPr>
      <t>CDX707</t>
    </r>
    <r>
      <rPr>
        <u/>
        <sz val="11"/>
        <color rgb="FF0000FF"/>
        <rFont val="SimSun"/>
        <family val="3"/>
        <charset val="134"/>
      </rPr>
      <t>】【偶现】【底图】</t>
    </r>
    <r>
      <rPr>
        <u/>
        <sz val="11"/>
        <color rgb="FF0000FF"/>
        <rFont val="Calibri"/>
        <family val="2"/>
      </rPr>
      <t xml:space="preserve">1531   </t>
    </r>
    <r>
      <rPr>
        <u/>
        <sz val="11"/>
        <color rgb="FF0000FF"/>
        <rFont val="SimSun"/>
        <family val="3"/>
        <charset val="134"/>
      </rPr>
      <t>浦滨路隧道内底图闪烁，</t>
    </r>
    <r>
      <rPr>
        <u/>
        <sz val="11"/>
        <color rgb="FF0000FF"/>
        <rFont val="Calibri"/>
        <family val="2"/>
      </rPr>
      <t>HMI</t>
    </r>
    <r>
      <rPr>
        <u/>
        <sz val="11"/>
        <color rgb="FF0000FF"/>
        <rFont val="SimSun"/>
        <family val="3"/>
        <charset val="134"/>
      </rPr>
      <t>显示偶现问题</t>
    </r>
    <phoneticPr fontId="1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</si>
</sst>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9">
    <font>
      <sz val="12"/>
      <color theme="1"/>
      <name val="等线"/>
      <charset val="134"/>
      <scheme val="minor"/>
    </font>
    <font>
      <sz val="12"/>
      <color rgb="FF000000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0"/>
      <color theme="1"/>
      <name val="Microsoft YaHei"/>
      <family val="2"/>
      <charset val="134"/>
    </font>
    <font>
      <sz val="10"/>
      <color rgb="FF000000"/>
      <name val="Microsoft YaHei"/>
      <family val="2"/>
      <charset val="134"/>
    </font>
    <font>
      <sz val="10"/>
      <color theme="1"/>
      <name val="等线"/>
      <family val="4"/>
      <charset val="134"/>
      <scheme val="minor"/>
    </font>
    <font>
      <b/>
      <sz val="10.5"/>
      <color theme="1"/>
      <name val="微软雅黑"/>
      <family val="2"/>
      <charset val="134"/>
    </font>
    <font>
      <b/>
      <sz val="10.5"/>
      <color rgb="FF000000"/>
      <name val="微软雅黑"/>
      <family val="2"/>
      <charset val="134"/>
    </font>
    <font>
      <sz val="10.5"/>
      <color theme="1"/>
      <name val="微软雅黑"/>
      <family val="2"/>
      <charset val="134"/>
    </font>
    <font>
      <sz val="10.5"/>
      <color rgb="FF000000"/>
      <name val="微软雅黑"/>
      <family val="2"/>
      <charset val="134"/>
    </font>
    <font>
      <b/>
      <sz val="12"/>
      <color theme="1"/>
      <name val="等线"/>
      <family val="4"/>
      <charset val="134"/>
      <scheme val="minor"/>
    </font>
    <font>
      <sz val="12"/>
      <color rgb="FF00B050"/>
      <name val="微软雅黑"/>
      <family val="2"/>
      <charset val="134"/>
    </font>
    <font>
      <sz val="12"/>
      <color rgb="FFFF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000000"/>
      <name val="等线"/>
      <family val="4"/>
      <charset val="134"/>
      <scheme val="minor"/>
    </font>
    <font>
      <sz val="11"/>
      <color theme="1"/>
      <name val="等线"/>
      <family val="4"/>
      <charset val="134"/>
      <scheme val="minor"/>
    </font>
    <font>
      <sz val="9"/>
      <name val="等线"/>
      <family val="4"/>
      <charset val="134"/>
      <scheme val="minor"/>
    </font>
    <font>
      <sz val="11"/>
      <color rgb="FF000000"/>
      <name val="等线"/>
      <family val="4"/>
      <charset val="134"/>
      <scheme val="minor"/>
    </font>
    <font>
      <sz val="8"/>
      <color rgb="FF000000"/>
      <name val="等线"/>
      <family val="4"/>
      <charset val="134"/>
      <scheme val="minor"/>
    </font>
    <font>
      <sz val="9"/>
      <color rgb="FF000000"/>
      <name val="-apple-system"/>
    </font>
    <font>
      <sz val="12"/>
      <color theme="1"/>
      <name val="等线"/>
      <family val="4"/>
      <charset val="134"/>
      <scheme val="minor"/>
    </font>
    <font>
      <sz val="11"/>
      <color rgb="FF00B050"/>
      <name val="微软雅黑"/>
      <family val="2"/>
      <charset val="134"/>
    </font>
    <font>
      <b/>
      <sz val="11"/>
      <color theme="1"/>
      <name val="等线"/>
      <family val="4"/>
      <charset val="134"/>
      <scheme val="minor"/>
    </font>
    <font>
      <sz val="12"/>
      <color rgb="FF000000"/>
      <name val="等线"/>
      <family val="4"/>
      <charset val="134"/>
    </font>
    <font>
      <sz val="9"/>
      <color rgb="FF000000"/>
      <name val="等线"/>
      <family val="4"/>
      <charset val="134"/>
      <scheme val="minor"/>
    </font>
    <font>
      <sz val="11"/>
      <color rgb="FF000000"/>
      <name val="等线"/>
      <family val="4"/>
      <charset val="134"/>
    </font>
    <font>
      <sz val="11"/>
      <color rgb="FF000000"/>
      <name val="等线 (正文)"/>
      <family val="3"/>
      <charset val="134"/>
    </font>
    <font>
      <sz val="11"/>
      <color rgb="FF000000"/>
      <name val="等线"/>
      <family val="3"/>
      <charset val="134"/>
    </font>
    <font>
      <sz val="11"/>
      <color rgb="FF000000"/>
      <name val="SimSun"/>
      <family val="3"/>
      <charset val="134"/>
    </font>
    <font>
      <sz val="9"/>
      <color theme="1"/>
      <name val="等线"/>
      <family val="4"/>
      <charset val="134"/>
      <scheme val="minor"/>
    </font>
    <font>
      <sz val="11"/>
      <color indexed="8"/>
      <name val="等线"/>
      <family val="3"/>
      <charset val="134"/>
      <scheme val="minor"/>
    </font>
    <font>
      <u/>
      <sz val="11"/>
      <color indexed="12"/>
      <name val="Calibri"/>
      <family val="2"/>
    </font>
    <font>
      <sz val="10"/>
      <color rgb="FF000000"/>
      <name val="微软雅黑"/>
      <family val="2"/>
      <charset val="134"/>
    </font>
    <font>
      <sz val="8"/>
      <color rgb="FFFF0000"/>
      <name val="等线"/>
      <family val="4"/>
      <charset val="134"/>
    </font>
    <font>
      <sz val="10.5"/>
      <color rgb="FF00B050"/>
      <name val="微软雅黑"/>
      <family val="2"/>
      <charset val="134"/>
    </font>
    <font>
      <u/>
      <sz val="11"/>
      <color rgb="FF0000FF"/>
      <name val="SimSun"/>
      <family val="3"/>
      <charset val="134"/>
    </font>
    <font>
      <u/>
      <sz val="11"/>
      <color rgb="FF0000FF"/>
      <name val="Calibri"/>
      <family val="2"/>
    </font>
    <font>
      <u/>
      <sz val="11"/>
      <color indexed="12"/>
      <name val="Calibri"/>
      <family val="3"/>
      <charset val="134"/>
    </font>
    <font>
      <u/>
      <sz val="11"/>
      <color rgb="FF0000FF"/>
      <name val="Calibri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CC2E5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rgb="FF2B2B2B"/>
      </right>
      <top style="thin">
        <color rgb="FF2B2B2B"/>
      </top>
      <bottom style="thin">
        <color rgb="FF2B2B2B"/>
      </bottom>
      <diagonal/>
    </border>
    <border>
      <left/>
      <right style="thin">
        <color rgb="FF2B2B2B"/>
      </right>
      <top/>
      <bottom style="thin">
        <color rgb="FF2B2B2B"/>
      </bottom>
      <diagonal/>
    </border>
    <border>
      <left style="thin">
        <color rgb="FF2B2B2B"/>
      </left>
      <right style="thin">
        <color rgb="FF2B2B2B"/>
      </right>
      <top style="thin">
        <color rgb="FF2B2B2B"/>
      </top>
      <bottom style="thin">
        <color rgb="FF2B2B2B"/>
      </bottom>
      <diagonal/>
    </border>
    <border>
      <left/>
      <right/>
      <top/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3">
    <xf numFmtId="0" fontId="0" fillId="0" borderId="0">
      <alignment vertical="center"/>
    </xf>
    <xf numFmtId="0" fontId="15" fillId="0" borderId="0"/>
    <xf numFmtId="0" fontId="30" fillId="0" borderId="0">
      <alignment vertical="center"/>
    </xf>
  </cellStyleXfs>
  <cellXfs count="139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2" borderId="1" xfId="0" applyFill="1" applyBorder="1" applyAlignment="1"/>
    <xf numFmtId="0" fontId="0" fillId="0" borderId="1" xfId="0" applyBorder="1" applyAlignment="1"/>
    <xf numFmtId="0" fontId="0" fillId="2" borderId="1" xfId="0" applyFill="1" applyBorder="1" applyAlignment="1">
      <alignment horizontal="left"/>
    </xf>
    <xf numFmtId="0" fontId="0" fillId="0" borderId="1" xfId="0" applyBorder="1" applyAlignment="1">
      <alignment horizontal="left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9" fontId="0" fillId="2" borderId="1" xfId="0" applyNumberFormat="1" applyFill="1" applyBorder="1" applyAlignment="1">
      <alignment horizontal="center"/>
    </xf>
    <xf numFmtId="0" fontId="3" fillId="2" borderId="1" xfId="0" applyFont="1" applyFill="1" applyBorder="1" applyAlignment="1">
      <alignment horizontal="justify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/>
    </xf>
    <xf numFmtId="1" fontId="3" fillId="2" borderId="1" xfId="0" applyNumberFormat="1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/>
    <xf numFmtId="0" fontId="5" fillId="2" borderId="1" xfId="0" applyFont="1" applyFill="1" applyBorder="1" applyAlignment="1">
      <alignment wrapText="1"/>
    </xf>
    <xf numFmtId="0" fontId="0" fillId="2" borderId="1" xfId="0" applyFill="1" applyBorder="1" applyAlignment="1">
      <alignment wrapText="1"/>
    </xf>
    <xf numFmtId="0" fontId="6" fillId="0" borderId="1" xfId="0" applyFont="1" applyBorder="1" applyAlignment="1">
      <alignment horizontal="justify" vertical="center" wrapText="1"/>
    </xf>
    <xf numFmtId="0" fontId="6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justify" vertical="center" wrapText="1"/>
    </xf>
    <xf numFmtId="9" fontId="8" fillId="0" borderId="1" xfId="0" applyNumberFormat="1" applyFont="1" applyBorder="1" applyAlignment="1">
      <alignment horizontal="justify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center" vertical="center"/>
    </xf>
    <xf numFmtId="0" fontId="10" fillId="0" borderId="0" xfId="0" applyFont="1">
      <alignment vertical="center"/>
    </xf>
    <xf numFmtId="0" fontId="8" fillId="0" borderId="1" xfId="0" applyFont="1" applyBorder="1" applyAlignment="1">
      <alignment vertical="center" wrapText="1"/>
    </xf>
    <xf numFmtId="0" fontId="7" fillId="0" borderId="1" xfId="0" applyFont="1" applyBorder="1">
      <alignment vertical="center"/>
    </xf>
    <xf numFmtId="0" fontId="9" fillId="0" borderId="1" xfId="0" applyFont="1" applyBorder="1">
      <alignment vertical="center"/>
    </xf>
    <xf numFmtId="0" fontId="7" fillId="0" borderId="1" xfId="0" applyFont="1" applyBorder="1" applyAlignment="1">
      <alignment horizontal="justify" vertical="center" wrapText="1"/>
    </xf>
    <xf numFmtId="0" fontId="9" fillId="0" borderId="1" xfId="0" applyFont="1" applyBorder="1" applyAlignment="1">
      <alignment horizontal="justify" vertical="center" wrapText="1"/>
    </xf>
    <xf numFmtId="0" fontId="2" fillId="0" borderId="1" xfId="0" applyFont="1" applyBorder="1" applyAlignment="1">
      <alignment horizontal="center" vertical="center"/>
    </xf>
    <xf numFmtId="9" fontId="9" fillId="0" borderId="1" xfId="0" applyNumberFormat="1" applyFont="1" applyBorder="1" applyAlignment="1">
      <alignment horizontal="justify" vertical="center" wrapText="1"/>
    </xf>
    <xf numFmtId="0" fontId="11" fillId="0" borderId="1" xfId="0" applyFont="1" applyBorder="1" applyAlignment="1">
      <alignment horizontal="center" vertical="center"/>
    </xf>
    <xf numFmtId="10" fontId="9" fillId="0" borderId="1" xfId="0" applyNumberFormat="1" applyFont="1" applyBorder="1" applyAlignment="1">
      <alignment horizontal="justify" vertical="center" wrapText="1"/>
    </xf>
    <xf numFmtId="0" fontId="6" fillId="0" borderId="9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 wrapText="1"/>
    </xf>
    <xf numFmtId="0" fontId="1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1" xfId="0" applyFont="1" applyBorder="1">
      <alignment vertical="center"/>
    </xf>
    <xf numFmtId="0" fontId="2" fillId="0" borderId="1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14" fillId="0" borderId="0" xfId="0" applyFont="1">
      <alignment vertical="center"/>
    </xf>
    <xf numFmtId="0" fontId="0" fillId="0" borderId="0" xfId="0" applyAlignment="1">
      <alignment vertical="center" wrapText="1"/>
    </xf>
    <xf numFmtId="49" fontId="0" fillId="0" borderId="0" xfId="0" applyNumberFormat="1" applyAlignment="1">
      <alignment vertical="center" wrapText="1"/>
    </xf>
    <xf numFmtId="0" fontId="6" fillId="0" borderId="2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2" fillId="0" borderId="1" xfId="0" applyFont="1" applyBorder="1">
      <alignment vertical="center"/>
    </xf>
    <xf numFmtId="9" fontId="9" fillId="0" borderId="1" xfId="0" applyNumberFormat="1" applyFont="1" applyBorder="1">
      <alignment vertical="center"/>
    </xf>
    <xf numFmtId="0" fontId="17" fillId="0" borderId="0" xfId="0" applyFont="1" applyAlignment="1"/>
    <xf numFmtId="0" fontId="3" fillId="7" borderId="1" xfId="0" applyFont="1" applyFill="1" applyBorder="1" applyAlignment="1">
      <alignment horizontal="center" vertical="center" wrapText="1"/>
    </xf>
    <xf numFmtId="0" fontId="19" fillId="0" borderId="0" xfId="0" applyFont="1">
      <alignment vertical="center"/>
    </xf>
    <xf numFmtId="0" fontId="9" fillId="0" borderId="1" xfId="0" applyFont="1" applyBorder="1" applyAlignment="1">
      <alignment horizontal="center" vertical="center" wrapText="1"/>
    </xf>
    <xf numFmtId="9" fontId="8" fillId="0" borderId="1" xfId="0" applyNumberFormat="1" applyFont="1" applyBorder="1" applyAlignment="1">
      <alignment horizontal="left" vertical="center" wrapText="1"/>
    </xf>
    <xf numFmtId="0" fontId="20" fillId="0" borderId="0" xfId="0" applyFont="1">
      <alignment vertical="center"/>
    </xf>
    <xf numFmtId="0" fontId="21" fillId="0" borderId="1" xfId="0" applyFont="1" applyBorder="1" applyAlignment="1">
      <alignment horizontal="left" vertical="center" wrapText="1"/>
    </xf>
    <xf numFmtId="0" fontId="20" fillId="4" borderId="1" xfId="0" applyFont="1" applyFill="1" applyBorder="1" applyAlignment="1">
      <alignment horizontal="center"/>
    </xf>
    <xf numFmtId="0" fontId="22" fillId="0" borderId="14" xfId="0" applyFont="1" applyBorder="1" applyAlignment="1">
      <alignment horizontal="center"/>
    </xf>
    <xf numFmtId="0" fontId="22" fillId="0" borderId="15" xfId="0" applyFont="1" applyBorder="1" applyAlignment="1">
      <alignment horizontal="center"/>
    </xf>
    <xf numFmtId="0" fontId="0" fillId="0" borderId="1" xfId="0" applyBorder="1" applyAlignment="1">
      <alignment horizontal="center"/>
    </xf>
    <xf numFmtId="58" fontId="23" fillId="0" borderId="0" xfId="0" applyNumberFormat="1" applyFont="1">
      <alignment vertical="center"/>
    </xf>
    <xf numFmtId="0" fontId="23" fillId="0" borderId="0" xfId="0" applyFont="1">
      <alignment vertical="center"/>
    </xf>
    <xf numFmtId="0" fontId="24" fillId="0" borderId="0" xfId="0" applyFont="1">
      <alignment vertical="center"/>
    </xf>
    <xf numFmtId="58" fontId="24" fillId="0" borderId="0" xfId="0" applyNumberFormat="1" applyFont="1">
      <alignment vertical="center"/>
    </xf>
    <xf numFmtId="0" fontId="17" fillId="0" borderId="1" xfId="0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58" fontId="26" fillId="0" borderId="1" xfId="0" applyNumberFormat="1" applyFont="1" applyBorder="1">
      <alignment vertical="center"/>
    </xf>
    <xf numFmtId="0" fontId="26" fillId="0" borderId="1" xfId="0" applyFont="1" applyBorder="1">
      <alignment vertical="center"/>
    </xf>
    <xf numFmtId="0" fontId="27" fillId="0" borderId="1" xfId="0" applyFont="1" applyBorder="1">
      <alignment vertical="center"/>
    </xf>
    <xf numFmtId="0" fontId="17" fillId="8" borderId="1" xfId="0" applyFont="1" applyFill="1" applyBorder="1" applyAlignment="1">
      <alignment horizontal="center" vertical="center"/>
    </xf>
    <xf numFmtId="58" fontId="25" fillId="8" borderId="1" xfId="0" applyNumberFormat="1" applyFont="1" applyFill="1" applyBorder="1" applyAlignment="1">
      <alignment horizontal="center" vertical="center"/>
    </xf>
    <xf numFmtId="0" fontId="17" fillId="9" borderId="1" xfId="0" applyFont="1" applyFill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28" fillId="0" borderId="16" xfId="0" applyFont="1" applyBorder="1" applyAlignment="1">
      <alignment wrapText="1"/>
    </xf>
    <xf numFmtId="0" fontId="28" fillId="0" borderId="16" xfId="0" applyFont="1" applyBorder="1" applyAlignment="1">
      <alignment horizontal="center" wrapText="1"/>
    </xf>
    <xf numFmtId="0" fontId="29" fillId="0" borderId="0" xfId="0" applyFont="1" applyAlignment="1">
      <alignment horizontal="center" vertical="center"/>
    </xf>
    <xf numFmtId="0" fontId="32" fillId="2" borderId="0" xfId="0" applyFont="1" applyFill="1">
      <alignment vertical="center"/>
    </xf>
    <xf numFmtId="0" fontId="0" fillId="2" borderId="1" xfId="0" applyFill="1" applyBorder="1" applyAlignment="1">
      <alignment horizontal="center" vertical="center"/>
    </xf>
    <xf numFmtId="58" fontId="27" fillId="0" borderId="1" xfId="0" applyNumberFormat="1" applyFont="1" applyBorder="1">
      <alignment vertical="center"/>
    </xf>
    <xf numFmtId="10" fontId="8" fillId="0" borderId="1" xfId="0" applyNumberFormat="1" applyFont="1" applyBorder="1" applyAlignment="1">
      <alignment horizontal="justify" vertical="center" wrapText="1"/>
    </xf>
    <xf numFmtId="0" fontId="34" fillId="0" borderId="1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/>
    </xf>
    <xf numFmtId="0" fontId="6" fillId="6" borderId="1" xfId="0" applyFont="1" applyFill="1" applyBorder="1" applyAlignment="1">
      <alignment horizontal="justify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left" vertical="center" wrapText="1"/>
    </xf>
    <xf numFmtId="0" fontId="6" fillId="0" borderId="8" xfId="0" applyFont="1" applyBorder="1" applyAlignment="1">
      <alignment horizontal="left" vertical="center" wrapText="1"/>
    </xf>
    <xf numFmtId="0" fontId="6" fillId="0" borderId="9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left"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>
      <alignment vertical="center"/>
    </xf>
    <xf numFmtId="0" fontId="8" fillId="0" borderId="1" xfId="0" applyFont="1" applyBorder="1" applyAlignment="1">
      <alignment horizontal="center" vertical="center" wrapText="1"/>
    </xf>
    <xf numFmtId="0" fontId="6" fillId="5" borderId="1" xfId="0" applyFont="1" applyFill="1" applyBorder="1" applyAlignment="1">
      <alignment horizontal="justify" vertical="center" wrapText="1"/>
    </xf>
    <xf numFmtId="0" fontId="12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7" fillId="6" borderId="1" xfId="0" applyFont="1" applyFill="1" applyBorder="1" applyAlignment="1">
      <alignment horizontal="justify" vertical="center" wrapText="1"/>
    </xf>
    <xf numFmtId="0" fontId="13" fillId="0" borderId="2" xfId="0" applyFont="1" applyBorder="1" applyAlignment="1">
      <alignment horizontal="center" vertical="center"/>
    </xf>
    <xf numFmtId="0" fontId="13" fillId="0" borderId="13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9" fillId="0" borderId="2" xfId="0" applyFont="1" applyBorder="1" applyAlignment="1">
      <alignment horizontal="left" vertical="center"/>
    </xf>
    <xf numFmtId="0" fontId="9" fillId="0" borderId="13" xfId="0" applyFont="1" applyBorder="1" applyAlignment="1">
      <alignment horizontal="left" vertical="center"/>
    </xf>
    <xf numFmtId="0" fontId="9" fillId="0" borderId="3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justify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9" fontId="37" fillId="0" borderId="18" xfId="2" applyNumberFormat="1" applyFont="1" applyBorder="1" applyAlignment="1">
      <alignment horizontal="left"/>
    </xf>
    <xf numFmtId="49" fontId="31" fillId="0" borderId="19" xfId="2" applyNumberFormat="1" applyFont="1" applyBorder="1" applyAlignment="1">
      <alignment horizontal="left"/>
    </xf>
    <xf numFmtId="49" fontId="31" fillId="0" borderId="20" xfId="2" applyNumberFormat="1" applyFont="1" applyBorder="1" applyAlignment="1">
      <alignment horizontal="left"/>
    </xf>
    <xf numFmtId="49" fontId="38" fillId="0" borderId="18" xfId="2" applyNumberFormat="1" applyFont="1" applyBorder="1" applyAlignment="1">
      <alignment horizontal="left"/>
    </xf>
    <xf numFmtId="0" fontId="6" fillId="0" borderId="1" xfId="0" applyFont="1" applyBorder="1" applyAlignment="1">
      <alignment horizontal="center" vertical="center" wrapText="1"/>
    </xf>
    <xf numFmtId="0" fontId="6" fillId="6" borderId="1" xfId="0" applyFont="1" applyFill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9" fontId="0" fillId="2" borderId="1" xfId="0" applyNumberFormat="1" applyFill="1" applyBorder="1" applyAlignment="1">
      <alignment horizontal="center" vertical="center"/>
    </xf>
    <xf numFmtId="9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wrapText="1"/>
    </xf>
    <xf numFmtId="0" fontId="18" fillId="0" borderId="0" xfId="0" applyFont="1" applyAlignment="1">
      <alignment horizontal="left" vertical="center" wrapText="1"/>
    </xf>
    <xf numFmtId="0" fontId="18" fillId="0" borderId="0" xfId="0" applyFont="1" applyAlignment="1">
      <alignment horizontal="left" vertical="center"/>
    </xf>
    <xf numFmtId="0" fontId="18" fillId="0" borderId="17" xfId="0" applyFont="1" applyBorder="1" applyAlignment="1">
      <alignment horizontal="left" vertical="center" wrapText="1"/>
    </xf>
  </cellXfs>
  <cellStyles count="3">
    <cellStyle name="常规" xfId="0" builtinId="0"/>
    <cellStyle name="常规 2" xfId="2" xr:uid="{183CF2FA-19D4-F942-A5B4-69ABE6505AD2}"/>
    <cellStyle name="常规 4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58</xdr:row>
      <xdr:rowOff>0</xdr:rowOff>
    </xdr:from>
    <xdr:to>
      <xdr:col>3</xdr:col>
      <xdr:colOff>735073</xdr:colOff>
      <xdr:row>61</xdr:row>
      <xdr:rowOff>38190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4200" y="25222200"/>
          <a:ext cx="6589395" cy="638175"/>
        </a:xfrm>
        <a:prstGeom prst="rect">
          <a:avLst/>
        </a:prstGeom>
      </xdr:spPr>
    </xdr:pic>
    <xdr:clientData/>
  </xdr:twoCellAnchor>
  <xdr:twoCellAnchor editAs="oneCell">
    <xdr:from>
      <xdr:col>15</xdr:col>
      <xdr:colOff>1200150</xdr:colOff>
      <xdr:row>61</xdr:row>
      <xdr:rowOff>180975</xdr:rowOff>
    </xdr:from>
    <xdr:to>
      <xdr:col>23</xdr:col>
      <xdr:colOff>669826</xdr:colOff>
      <xdr:row>87</xdr:row>
      <xdr:rowOff>137256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448800" y="26003250"/>
          <a:ext cx="6962140" cy="51568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console.cloud.baidu-int.com/devops/icafe/issue/FordPhase4Scrum-39849/show" TargetMode="External"/><Relationship Id="rId2" Type="http://schemas.openxmlformats.org/officeDocument/2006/relationships/hyperlink" Target="https://console.cloud.baidu-int.com/devops/icafe/issue/FordPhase4Scrum-40514/show" TargetMode="External"/><Relationship Id="rId1" Type="http://schemas.openxmlformats.org/officeDocument/2006/relationships/hyperlink" Target="https://console.cloud.baidu-int.com/devops/icafe/issue/FordPhase4Scrum-43395/show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12"/>
  <sheetViews>
    <sheetView tabSelected="1" topLeftCell="A65" zoomScale="110" zoomScaleNormal="110" workbookViewId="0">
      <selection activeCell="D76" sqref="D76:D83"/>
    </sheetView>
  </sheetViews>
  <sheetFormatPr baseColWidth="10" defaultColWidth="11" defaultRowHeight="16"/>
  <cols>
    <col min="1" max="1" width="15" customWidth="1"/>
    <col min="2" max="3" width="24.83203125" customWidth="1"/>
    <col min="4" max="4" width="26.6640625" customWidth="1"/>
    <col min="5" max="5" width="22.33203125" customWidth="1"/>
    <col min="6" max="6" width="22.5" customWidth="1"/>
    <col min="7" max="7" width="16" customWidth="1"/>
    <col min="8" max="8" width="13" customWidth="1"/>
  </cols>
  <sheetData>
    <row r="1" spans="1:8" ht="17">
      <c r="A1" s="98" t="s">
        <v>0</v>
      </c>
      <c r="B1" s="98"/>
      <c r="C1" s="98"/>
      <c r="D1" s="98"/>
      <c r="E1" s="98"/>
      <c r="F1" s="98"/>
      <c r="G1" s="98"/>
      <c r="H1" s="98"/>
    </row>
    <row r="2" spans="1:8" ht="16" customHeight="1">
      <c r="A2" s="86" t="s">
        <v>1</v>
      </c>
      <c r="B2" s="86"/>
      <c r="C2" s="86"/>
      <c r="D2" s="86"/>
      <c r="E2" s="86"/>
      <c r="F2" s="86"/>
      <c r="G2" s="86"/>
      <c r="H2" s="86"/>
    </row>
    <row r="3" spans="1:8" ht="16" customHeight="1">
      <c r="A3" s="18" t="s">
        <v>2</v>
      </c>
      <c r="B3" s="127" t="s">
        <v>267</v>
      </c>
      <c r="C3" s="128"/>
      <c r="D3" s="128"/>
      <c r="E3" s="128"/>
      <c r="F3" s="128"/>
      <c r="G3" s="128"/>
      <c r="H3" s="128"/>
    </row>
    <row r="4" spans="1:8" ht="18">
      <c r="A4" s="18" t="s">
        <v>3</v>
      </c>
      <c r="B4" s="127" t="s">
        <v>4</v>
      </c>
      <c r="C4" s="128"/>
      <c r="D4" s="128"/>
      <c r="E4" s="128"/>
      <c r="F4" s="128"/>
      <c r="G4" s="128"/>
      <c r="H4" s="128"/>
    </row>
    <row r="5" spans="1:8" ht="16" customHeight="1">
      <c r="A5" s="18" t="s">
        <v>5</v>
      </c>
      <c r="B5" s="127" t="s">
        <v>270</v>
      </c>
      <c r="C5" s="128"/>
      <c r="D5" s="128"/>
      <c r="E5" s="128"/>
      <c r="F5" s="128"/>
      <c r="G5" s="128"/>
      <c r="H5" s="128"/>
    </row>
    <row r="6" spans="1:8" ht="16" customHeight="1">
      <c r="A6" s="125"/>
      <c r="B6" s="125"/>
      <c r="C6" s="125"/>
      <c r="D6" s="125"/>
      <c r="E6" s="125"/>
      <c r="F6" s="125"/>
      <c r="G6" s="125"/>
      <c r="H6" s="125"/>
    </row>
    <row r="7" spans="1:8" ht="17">
      <c r="A7" s="126" t="s">
        <v>6</v>
      </c>
      <c r="B7" s="126"/>
      <c r="C7" s="126"/>
      <c r="D7" s="126"/>
      <c r="E7" s="126"/>
      <c r="F7" s="126"/>
      <c r="G7" s="126"/>
      <c r="H7" s="126"/>
    </row>
    <row r="8" spans="1:8" ht="18">
      <c r="A8" s="18" t="s">
        <v>7</v>
      </c>
      <c r="B8" s="87" t="s">
        <v>8</v>
      </c>
      <c r="C8" s="88"/>
      <c r="D8" s="18" t="s">
        <v>9</v>
      </c>
      <c r="E8" s="18" t="s">
        <v>10</v>
      </c>
      <c r="F8" s="19" t="s">
        <v>5</v>
      </c>
      <c r="G8" s="87" t="s">
        <v>11</v>
      </c>
      <c r="H8" s="88"/>
    </row>
    <row r="9" spans="1:8" ht="18">
      <c r="A9" s="20" t="s">
        <v>12</v>
      </c>
      <c r="B9" s="111" t="s">
        <v>13</v>
      </c>
      <c r="C9" s="113"/>
      <c r="D9" s="21">
        <v>1</v>
      </c>
      <c r="E9" s="33" t="s">
        <v>14</v>
      </c>
      <c r="F9" s="34" t="s">
        <v>14</v>
      </c>
      <c r="G9" s="89"/>
      <c r="H9" s="90"/>
    </row>
    <row r="10" spans="1:8" ht="18" customHeight="1">
      <c r="A10" s="114" t="s">
        <v>15</v>
      </c>
      <c r="B10" s="111" t="s">
        <v>16</v>
      </c>
      <c r="C10" s="113"/>
      <c r="D10" s="21">
        <v>1</v>
      </c>
      <c r="E10" s="35" t="s">
        <v>271</v>
      </c>
      <c r="F10" s="34" t="s">
        <v>14</v>
      </c>
      <c r="G10" s="91"/>
      <c r="H10" s="92"/>
    </row>
    <row r="11" spans="1:8" ht="18">
      <c r="A11" s="114"/>
      <c r="B11" s="111" t="s">
        <v>17</v>
      </c>
      <c r="C11" s="113"/>
      <c r="D11" s="20" t="s">
        <v>18</v>
      </c>
      <c r="E11" s="83" t="s">
        <v>286</v>
      </c>
      <c r="F11" s="84" t="s">
        <v>273</v>
      </c>
      <c r="G11" s="93"/>
      <c r="H11" s="94"/>
    </row>
    <row r="12" spans="1:8" ht="17">
      <c r="A12" s="114"/>
      <c r="B12" s="114"/>
      <c r="C12" s="114"/>
      <c r="D12" s="114"/>
      <c r="E12" s="114"/>
      <c r="F12" s="114"/>
      <c r="G12" s="114"/>
      <c r="H12" s="114"/>
    </row>
    <row r="13" spans="1:8" ht="14.25" customHeight="1">
      <c r="A13" s="86" t="s">
        <v>19</v>
      </c>
      <c r="B13" s="86"/>
      <c r="C13" s="86"/>
      <c r="D13" s="86"/>
      <c r="E13" s="86"/>
      <c r="F13" s="86"/>
      <c r="G13" s="86"/>
      <c r="H13" s="86"/>
    </row>
    <row r="14" spans="1:8" ht="18">
      <c r="A14" s="18" t="s">
        <v>20</v>
      </c>
      <c r="B14" s="18" t="s">
        <v>8</v>
      </c>
      <c r="C14" s="20" t="s">
        <v>9</v>
      </c>
      <c r="D14" s="22" t="s">
        <v>3</v>
      </c>
      <c r="E14" s="20" t="s">
        <v>10</v>
      </c>
      <c r="F14" s="19" t="s">
        <v>5</v>
      </c>
      <c r="G14" s="87" t="s">
        <v>11</v>
      </c>
      <c r="H14" s="88"/>
    </row>
    <row r="15" spans="1:8" ht="36">
      <c r="A15" s="97" t="s">
        <v>21</v>
      </c>
      <c r="B15" s="23" t="s">
        <v>22</v>
      </c>
      <c r="C15" s="20" t="s">
        <v>23</v>
      </c>
      <c r="D15" s="23" t="s">
        <v>24</v>
      </c>
      <c r="E15" s="55" t="s">
        <v>237</v>
      </c>
      <c r="F15" s="34" t="s">
        <v>239</v>
      </c>
      <c r="G15" s="89"/>
      <c r="H15" s="90"/>
    </row>
    <row r="16" spans="1:8" ht="18">
      <c r="A16" s="97"/>
      <c r="B16" s="115" t="s">
        <v>25</v>
      </c>
      <c r="C16" s="24" t="s">
        <v>26</v>
      </c>
      <c r="D16" s="23" t="s">
        <v>27</v>
      </c>
      <c r="E16" s="55" t="s">
        <v>272</v>
      </c>
      <c r="F16" s="84" t="s">
        <v>273</v>
      </c>
      <c r="G16" s="91"/>
      <c r="H16" s="92"/>
    </row>
    <row r="17" spans="1:8" ht="18">
      <c r="A17" s="97"/>
      <c r="B17" s="116"/>
      <c r="C17" s="24" t="s">
        <v>29</v>
      </c>
      <c r="D17" s="23" t="s">
        <v>30</v>
      </c>
      <c r="E17" s="55" t="s">
        <v>238</v>
      </c>
      <c r="F17" s="34" t="s">
        <v>239</v>
      </c>
      <c r="G17" s="91"/>
      <c r="H17" s="92"/>
    </row>
    <row r="18" spans="1:8" ht="18">
      <c r="A18" s="97"/>
      <c r="B18" s="23" t="s">
        <v>31</v>
      </c>
      <c r="C18" s="24" t="s">
        <v>26</v>
      </c>
      <c r="D18" s="23" t="s">
        <v>32</v>
      </c>
      <c r="E18" s="55" t="s">
        <v>274</v>
      </c>
      <c r="F18" s="34" t="s">
        <v>239</v>
      </c>
      <c r="G18" s="91"/>
      <c r="H18" s="92"/>
    </row>
    <row r="19" spans="1:8" ht="18">
      <c r="A19" s="97"/>
      <c r="B19" s="23" t="s">
        <v>33</v>
      </c>
      <c r="C19" s="24" t="s">
        <v>34</v>
      </c>
      <c r="D19" s="23" t="s">
        <v>28</v>
      </c>
      <c r="E19" s="55" t="s">
        <v>269</v>
      </c>
      <c r="F19" s="84" t="s">
        <v>273</v>
      </c>
      <c r="G19" s="91"/>
      <c r="H19" s="92"/>
    </row>
    <row r="20" spans="1:8" ht="18">
      <c r="A20" s="97"/>
      <c r="B20" s="23" t="s">
        <v>35</v>
      </c>
      <c r="C20" s="20" t="s">
        <v>36</v>
      </c>
      <c r="D20" s="23" t="s">
        <v>37</v>
      </c>
      <c r="E20" s="23" t="s">
        <v>268</v>
      </c>
      <c r="F20" s="34" t="s">
        <v>239</v>
      </c>
      <c r="G20" s="91"/>
      <c r="H20" s="92"/>
    </row>
    <row r="21" spans="1:8" ht="16" customHeight="1">
      <c r="A21" s="110" t="s">
        <v>38</v>
      </c>
      <c r="B21" s="117" t="s">
        <v>39</v>
      </c>
      <c r="C21" s="25"/>
      <c r="D21" s="95"/>
      <c r="E21" s="38"/>
      <c r="F21" s="99"/>
      <c r="G21" s="91"/>
      <c r="H21" s="92"/>
    </row>
    <row r="22" spans="1:8" ht="18">
      <c r="A22" s="110"/>
      <c r="B22" s="117"/>
      <c r="C22" s="25"/>
      <c r="D22" s="96"/>
      <c r="E22" s="39"/>
      <c r="F22" s="100"/>
      <c r="G22" s="91"/>
      <c r="H22" s="92"/>
    </row>
    <row r="23" spans="1:8" ht="16" customHeight="1">
      <c r="A23" s="110"/>
      <c r="B23" s="117" t="s">
        <v>40</v>
      </c>
      <c r="C23" s="25"/>
      <c r="D23" s="95"/>
      <c r="E23" s="39"/>
      <c r="F23" s="101"/>
      <c r="G23" s="91"/>
      <c r="H23" s="92"/>
    </row>
    <row r="24" spans="1:8" ht="18">
      <c r="A24" s="110"/>
      <c r="B24" s="117"/>
      <c r="C24" s="25"/>
      <c r="D24" s="96"/>
      <c r="E24" s="39"/>
      <c r="F24" s="101"/>
      <c r="G24" s="91"/>
      <c r="H24" s="92"/>
    </row>
    <row r="25" spans="1:8" ht="16" customHeight="1">
      <c r="A25" s="110"/>
      <c r="B25" s="97" t="s">
        <v>41</v>
      </c>
      <c r="C25" s="23"/>
      <c r="D25" s="95"/>
      <c r="E25" s="39"/>
      <c r="F25" s="101"/>
      <c r="G25" s="91"/>
      <c r="H25" s="92"/>
    </row>
    <row r="26" spans="1:8" ht="18">
      <c r="A26" s="110"/>
      <c r="B26" s="97"/>
      <c r="C26" s="23"/>
      <c r="D26" s="96"/>
      <c r="E26" s="39"/>
      <c r="F26" s="101"/>
      <c r="G26" s="91"/>
      <c r="H26" s="92"/>
    </row>
    <row r="27" spans="1:8" ht="16" customHeight="1">
      <c r="A27" s="110"/>
      <c r="B27" s="97" t="s">
        <v>42</v>
      </c>
      <c r="C27" s="23"/>
      <c r="D27" s="95"/>
      <c r="E27" s="39"/>
      <c r="F27" s="101"/>
      <c r="G27" s="91"/>
      <c r="H27" s="92"/>
    </row>
    <row r="28" spans="1:8" ht="18">
      <c r="A28" s="110"/>
      <c r="B28" s="97"/>
      <c r="C28" s="23"/>
      <c r="D28" s="96"/>
      <c r="E28" s="39"/>
      <c r="F28" s="101"/>
      <c r="G28" s="91"/>
      <c r="H28" s="92"/>
    </row>
    <row r="29" spans="1:8" ht="16" customHeight="1">
      <c r="A29" s="110"/>
      <c r="B29" s="97"/>
      <c r="C29" s="23"/>
      <c r="D29" s="95"/>
      <c r="E29" s="39"/>
      <c r="F29" s="101"/>
      <c r="G29" s="91"/>
      <c r="H29" s="92"/>
    </row>
    <row r="30" spans="1:8" ht="18">
      <c r="A30" s="110"/>
      <c r="B30" s="97"/>
      <c r="C30" s="23"/>
      <c r="D30" s="96"/>
      <c r="E30" s="39"/>
      <c r="F30" s="101"/>
      <c r="G30" s="93"/>
      <c r="H30" s="94"/>
    </row>
    <row r="31" spans="1:8" ht="17">
      <c r="A31" s="97"/>
      <c r="B31" s="97"/>
      <c r="C31" s="97"/>
      <c r="D31" s="97"/>
      <c r="E31" s="97"/>
      <c r="F31" s="97"/>
      <c r="G31" s="97"/>
      <c r="H31" s="97"/>
    </row>
    <row r="32" spans="1:8" ht="14.25" customHeight="1">
      <c r="A32" s="86" t="s">
        <v>43</v>
      </c>
      <c r="B32" s="86"/>
      <c r="C32" s="86"/>
      <c r="D32" s="86"/>
      <c r="E32" s="86"/>
      <c r="F32" s="86"/>
      <c r="G32" s="86"/>
      <c r="H32" s="86"/>
    </row>
    <row r="33" spans="1:8" ht="18">
      <c r="A33" s="19" t="s">
        <v>44</v>
      </c>
      <c r="B33" s="18" t="s">
        <v>8</v>
      </c>
      <c r="C33" s="18" t="s">
        <v>9</v>
      </c>
      <c r="D33" s="26" t="s">
        <v>3</v>
      </c>
      <c r="E33" s="18" t="s">
        <v>10</v>
      </c>
      <c r="F33" s="19" t="s">
        <v>5</v>
      </c>
      <c r="G33" s="87" t="s">
        <v>11</v>
      </c>
      <c r="H33" s="88"/>
    </row>
    <row r="34" spans="1:8" s="1" customFormat="1" ht="18">
      <c r="A34" s="97" t="s">
        <v>45</v>
      </c>
      <c r="B34" s="24" t="s">
        <v>46</v>
      </c>
      <c r="C34" s="24" t="s">
        <v>47</v>
      </c>
      <c r="D34" s="24" t="s">
        <v>48</v>
      </c>
      <c r="E34" s="24" t="s">
        <v>49</v>
      </c>
      <c r="F34" s="34" t="s">
        <v>239</v>
      </c>
      <c r="G34" s="89" t="s">
        <v>50</v>
      </c>
      <c r="H34" s="90"/>
    </row>
    <row r="35" spans="1:8" s="1" customFormat="1" ht="18">
      <c r="A35" s="97"/>
      <c r="B35" s="24" t="s">
        <v>51</v>
      </c>
      <c r="C35" s="24" t="s">
        <v>52</v>
      </c>
      <c r="D35" s="24" t="s">
        <v>48</v>
      </c>
      <c r="E35" s="24" t="s">
        <v>53</v>
      </c>
      <c r="F35" s="34" t="s">
        <v>239</v>
      </c>
      <c r="G35" s="91"/>
      <c r="H35" s="92"/>
    </row>
    <row r="36" spans="1:8" ht="17">
      <c r="A36" s="97"/>
      <c r="B36" s="23"/>
      <c r="C36" s="24"/>
      <c r="D36" s="20"/>
      <c r="E36" s="24"/>
      <c r="F36" s="25"/>
      <c r="G36" s="91"/>
      <c r="H36" s="92"/>
    </row>
    <row r="37" spans="1:8" ht="17">
      <c r="A37" s="97"/>
      <c r="B37" s="23"/>
      <c r="C37" s="23"/>
      <c r="D37" s="20"/>
      <c r="E37" s="23"/>
      <c r="F37" s="25"/>
      <c r="G37" s="91"/>
      <c r="H37" s="92"/>
    </row>
    <row r="38" spans="1:8" ht="17">
      <c r="A38" s="97"/>
      <c r="B38" s="23"/>
      <c r="C38" s="23"/>
      <c r="D38" s="20"/>
      <c r="E38" s="23"/>
      <c r="F38" s="25"/>
      <c r="G38" s="91"/>
      <c r="H38" s="92"/>
    </row>
    <row r="39" spans="1:8" ht="17">
      <c r="A39" s="23"/>
      <c r="B39" s="23"/>
      <c r="C39" s="23"/>
      <c r="D39" s="20"/>
      <c r="E39" s="23"/>
      <c r="F39" s="25"/>
      <c r="G39" s="36"/>
      <c r="H39" s="37"/>
    </row>
    <row r="40" spans="1:8" ht="14.25" customHeight="1">
      <c r="A40" s="86" t="s">
        <v>54</v>
      </c>
      <c r="B40" s="86"/>
      <c r="C40" s="86"/>
      <c r="D40" s="86"/>
      <c r="E40" s="86"/>
      <c r="F40" s="86"/>
      <c r="G40" s="86"/>
      <c r="H40" s="86"/>
    </row>
    <row r="41" spans="1:8" ht="18">
      <c r="A41" s="19" t="s">
        <v>44</v>
      </c>
      <c r="B41" s="18" t="s">
        <v>8</v>
      </c>
      <c r="C41" s="18" t="s">
        <v>9</v>
      </c>
      <c r="D41" s="26" t="s">
        <v>3</v>
      </c>
      <c r="E41" s="18" t="s">
        <v>10</v>
      </c>
      <c r="F41" s="19" t="s">
        <v>5</v>
      </c>
      <c r="G41" s="87" t="s">
        <v>11</v>
      </c>
      <c r="H41" s="88"/>
    </row>
    <row r="42" spans="1:8" s="1" customFormat="1" ht="18">
      <c r="A42" s="97" t="s">
        <v>55</v>
      </c>
      <c r="B42" s="24" t="s">
        <v>56</v>
      </c>
      <c r="C42" s="24" t="s">
        <v>57</v>
      </c>
      <c r="D42" s="24" t="s">
        <v>58</v>
      </c>
      <c r="E42" s="24">
        <v>20</v>
      </c>
      <c r="F42" s="41" t="s">
        <v>239</v>
      </c>
      <c r="G42" s="89"/>
      <c r="H42" s="90"/>
    </row>
    <row r="43" spans="1:8" s="1" customFormat="1" ht="18">
      <c r="A43" s="97"/>
      <c r="B43" s="24" t="s">
        <v>59</v>
      </c>
      <c r="C43" s="24" t="s">
        <v>60</v>
      </c>
      <c r="D43" s="24" t="s">
        <v>58</v>
      </c>
      <c r="E43" s="24">
        <v>10</v>
      </c>
      <c r="F43" s="41" t="s">
        <v>239</v>
      </c>
      <c r="G43" s="91"/>
      <c r="H43" s="92"/>
    </row>
    <row r="44" spans="1:8" s="1" customFormat="1" ht="18">
      <c r="A44" s="97"/>
      <c r="B44" s="24" t="s">
        <v>61</v>
      </c>
      <c r="C44" s="24" t="s">
        <v>62</v>
      </c>
      <c r="D44" s="24" t="s">
        <v>63</v>
      </c>
      <c r="E44" s="56">
        <v>1</v>
      </c>
      <c r="F44" s="41" t="s">
        <v>239</v>
      </c>
      <c r="G44" s="91"/>
      <c r="H44" s="92"/>
    </row>
    <row r="45" spans="1:8" ht="18">
      <c r="A45" s="97"/>
      <c r="B45" s="27" t="s">
        <v>64</v>
      </c>
      <c r="C45" s="27" t="s">
        <v>62</v>
      </c>
      <c r="D45" s="27" t="s">
        <v>65</v>
      </c>
      <c r="E45" s="56">
        <v>1</v>
      </c>
      <c r="F45" s="42" t="s">
        <v>239</v>
      </c>
      <c r="G45" s="91"/>
      <c r="H45" s="92"/>
    </row>
    <row r="46" spans="1:8" ht="17">
      <c r="A46" s="97"/>
      <c r="B46" s="23"/>
      <c r="C46" s="23"/>
      <c r="D46" s="20"/>
      <c r="E46" s="23"/>
      <c r="F46" s="25"/>
      <c r="G46" s="91"/>
      <c r="H46" s="92"/>
    </row>
    <row r="47" spans="1:8" ht="17">
      <c r="A47" s="97"/>
      <c r="B47" s="97"/>
      <c r="C47" s="97"/>
      <c r="D47" s="97"/>
      <c r="E47" s="97"/>
      <c r="F47" s="97"/>
      <c r="G47" s="97"/>
      <c r="H47" s="97"/>
    </row>
    <row r="48" spans="1:8" ht="15" customHeight="1">
      <c r="A48" s="86" t="s">
        <v>66</v>
      </c>
      <c r="B48" s="86"/>
      <c r="C48" s="86"/>
      <c r="D48" s="86"/>
      <c r="E48" s="86"/>
      <c r="F48" s="86"/>
      <c r="G48" s="86"/>
      <c r="H48" s="86"/>
    </row>
    <row r="49" spans="1:8" ht="17">
      <c r="A49" s="28" t="s">
        <v>67</v>
      </c>
      <c r="B49" s="28" t="s">
        <v>68</v>
      </c>
      <c r="C49" s="28"/>
      <c r="D49" s="28" t="s">
        <v>69</v>
      </c>
      <c r="E49" s="28" t="s">
        <v>9</v>
      </c>
      <c r="F49" s="28" t="s">
        <v>10</v>
      </c>
      <c r="G49" s="28" t="s">
        <v>5</v>
      </c>
      <c r="H49" s="28" t="s">
        <v>70</v>
      </c>
    </row>
    <row r="50" spans="1:8" ht="16" customHeight="1">
      <c r="A50" s="29" t="s">
        <v>71</v>
      </c>
      <c r="B50" s="29"/>
      <c r="C50" s="29"/>
      <c r="D50" s="29"/>
      <c r="E50" s="29"/>
      <c r="F50" s="29"/>
      <c r="G50" s="29"/>
      <c r="H50" s="29"/>
    </row>
    <row r="51" spans="1:8" ht="17">
      <c r="A51" s="97"/>
      <c r="B51" s="97"/>
      <c r="C51" s="97"/>
      <c r="D51" s="97"/>
      <c r="E51" s="97"/>
      <c r="F51" s="97"/>
      <c r="G51" s="97"/>
      <c r="H51" s="97"/>
    </row>
    <row r="52" spans="1:8" ht="17">
      <c r="A52" s="103" t="s">
        <v>72</v>
      </c>
      <c r="B52" s="103"/>
      <c r="C52" s="103"/>
      <c r="D52" s="103"/>
      <c r="E52" s="103"/>
      <c r="F52" s="103"/>
      <c r="G52" s="103"/>
      <c r="H52" s="103"/>
    </row>
    <row r="53" spans="1:8" ht="18">
      <c r="A53" s="30" t="s">
        <v>67</v>
      </c>
      <c r="B53" s="30" t="s">
        <v>73</v>
      </c>
      <c r="C53" s="30"/>
      <c r="D53" s="30" t="s">
        <v>9</v>
      </c>
      <c r="E53" s="30" t="s">
        <v>5</v>
      </c>
      <c r="F53" s="104" t="s">
        <v>11</v>
      </c>
      <c r="G53" s="105"/>
      <c r="H53" s="106"/>
    </row>
    <row r="54" spans="1:8" ht="16" customHeight="1">
      <c r="A54" s="31" t="s">
        <v>71</v>
      </c>
      <c r="B54" s="31" t="s">
        <v>240</v>
      </c>
      <c r="C54" s="31"/>
      <c r="D54" s="31" t="s">
        <v>74</v>
      </c>
      <c r="E54" s="58" t="s">
        <v>239</v>
      </c>
      <c r="F54" s="107"/>
      <c r="G54" s="108"/>
      <c r="H54" s="109"/>
    </row>
    <row r="55" spans="1:8" ht="17">
      <c r="A55" s="110"/>
      <c r="B55" s="110"/>
      <c r="C55" s="110"/>
      <c r="D55" s="110"/>
      <c r="E55" s="110"/>
      <c r="F55" s="110"/>
      <c r="G55" s="110"/>
      <c r="H55" s="110"/>
    </row>
    <row r="56" spans="1:8" ht="17">
      <c r="A56" s="86" t="s">
        <v>75</v>
      </c>
      <c r="B56" s="86"/>
      <c r="C56" s="86"/>
      <c r="D56" s="86"/>
      <c r="E56" s="86"/>
      <c r="F56" s="86"/>
      <c r="G56" s="86"/>
      <c r="H56" s="86"/>
    </row>
    <row r="57" spans="1:8" ht="17">
      <c r="A57" s="28" t="s">
        <v>76</v>
      </c>
      <c r="B57" s="28" t="s">
        <v>77</v>
      </c>
      <c r="C57" s="28"/>
      <c r="D57" s="102"/>
      <c r="E57" s="102"/>
      <c r="F57" s="102"/>
      <c r="G57" s="102"/>
      <c r="H57" s="102"/>
    </row>
    <row r="58" spans="1:8" ht="17">
      <c r="A58" s="29" t="s">
        <v>78</v>
      </c>
      <c r="B58" s="29" t="s">
        <v>28</v>
      </c>
      <c r="C58" s="29"/>
      <c r="D58" s="102"/>
      <c r="E58" s="102"/>
      <c r="F58" s="102"/>
      <c r="G58" s="102"/>
      <c r="H58" s="102"/>
    </row>
    <row r="59" spans="1:8" ht="17">
      <c r="A59" s="29" t="s">
        <v>79</v>
      </c>
      <c r="B59" s="29" t="s">
        <v>28</v>
      </c>
      <c r="C59" s="29"/>
      <c r="D59" s="102"/>
      <c r="E59" s="102"/>
      <c r="F59" s="102"/>
      <c r="G59" s="102"/>
      <c r="H59" s="102"/>
    </row>
    <row r="60" spans="1:8" ht="17">
      <c r="A60" s="29" t="s">
        <v>80</v>
      </c>
      <c r="B60" s="29" t="s">
        <v>28</v>
      </c>
      <c r="C60" s="29"/>
      <c r="D60" s="102"/>
      <c r="E60" s="102"/>
      <c r="F60" s="102"/>
      <c r="G60" s="102"/>
      <c r="H60" s="102"/>
    </row>
    <row r="61" spans="1:8" ht="17">
      <c r="A61" s="29" t="s">
        <v>81</v>
      </c>
      <c r="B61" s="29" t="s">
        <v>28</v>
      </c>
      <c r="C61" s="29"/>
      <c r="D61" s="102"/>
      <c r="E61" s="102"/>
      <c r="F61" s="102"/>
      <c r="G61" s="102"/>
      <c r="H61" s="102"/>
    </row>
    <row r="62" spans="1:8" ht="17">
      <c r="A62" s="29" t="s">
        <v>82</v>
      </c>
      <c r="B62" s="29" t="s">
        <v>28</v>
      </c>
      <c r="C62" s="29"/>
      <c r="D62" s="102"/>
      <c r="E62" s="102"/>
      <c r="F62" s="102"/>
      <c r="G62" s="102"/>
      <c r="H62" s="102"/>
    </row>
    <row r="63" spans="1:8" ht="17">
      <c r="A63" s="29" t="s">
        <v>83</v>
      </c>
      <c r="B63" s="29" t="s">
        <v>28</v>
      </c>
      <c r="C63" s="29"/>
      <c r="D63" s="102"/>
      <c r="E63" s="102"/>
      <c r="F63" s="102"/>
      <c r="G63" s="102"/>
      <c r="H63" s="102"/>
    </row>
    <row r="64" spans="1:8" ht="17">
      <c r="A64" s="114"/>
      <c r="B64" s="114"/>
      <c r="C64" s="114"/>
      <c r="D64" s="114"/>
      <c r="E64" s="114"/>
      <c r="F64" s="114"/>
      <c r="G64" s="114"/>
      <c r="H64" s="114"/>
    </row>
    <row r="65" spans="1:17" ht="17">
      <c r="A65" s="98" t="s">
        <v>84</v>
      </c>
      <c r="B65" s="98"/>
      <c r="C65" s="98"/>
      <c r="D65" s="98"/>
      <c r="E65" s="98"/>
      <c r="F65" s="98"/>
      <c r="G65" s="98"/>
      <c r="H65" s="98"/>
    </row>
    <row r="66" spans="1:17" ht="36" customHeight="1">
      <c r="A66" s="114" t="s">
        <v>288</v>
      </c>
      <c r="B66" s="114"/>
      <c r="C66" s="114"/>
      <c r="D66" s="114"/>
      <c r="E66" s="114"/>
      <c r="F66" s="114"/>
      <c r="G66" s="114"/>
      <c r="H66" s="114"/>
    </row>
    <row r="67" spans="1:17" ht="17" customHeight="1">
      <c r="A67" s="98" t="s">
        <v>85</v>
      </c>
      <c r="B67" s="98"/>
      <c r="C67" s="98"/>
      <c r="D67" s="98"/>
      <c r="E67" s="98"/>
      <c r="F67" s="98"/>
      <c r="G67" s="98"/>
      <c r="H67" s="98"/>
    </row>
    <row r="68" spans="1:17" ht="17">
      <c r="A68" s="86" t="s">
        <v>86</v>
      </c>
      <c r="B68" s="86"/>
      <c r="C68" s="86"/>
      <c r="D68" s="86"/>
      <c r="E68" s="86"/>
      <c r="F68" s="86"/>
      <c r="G68" s="86"/>
      <c r="H68" s="86"/>
    </row>
    <row r="69" spans="1:17" ht="60" customHeight="1">
      <c r="A69" s="114" t="s">
        <v>287</v>
      </c>
      <c r="B69" s="114"/>
      <c r="C69" s="114"/>
      <c r="D69" s="114"/>
      <c r="E69" s="114"/>
      <c r="F69" s="114"/>
      <c r="G69" s="114"/>
      <c r="H69" s="114"/>
    </row>
    <row r="70" spans="1:17" ht="17">
      <c r="A70" s="86" t="s">
        <v>87</v>
      </c>
      <c r="B70" s="86"/>
      <c r="C70" s="86"/>
      <c r="D70" s="86"/>
      <c r="E70" s="86"/>
      <c r="F70" s="86"/>
      <c r="G70" s="86"/>
      <c r="H70" s="86"/>
    </row>
    <row r="71" spans="1:17">
      <c r="A71" s="124" t="s">
        <v>292</v>
      </c>
      <c r="B71" s="122"/>
      <c r="C71" s="122"/>
      <c r="D71" s="122"/>
      <c r="E71" s="123"/>
      <c r="F71" s="80"/>
      <c r="G71" s="80"/>
      <c r="H71" s="80"/>
      <c r="I71" s="80"/>
      <c r="J71" s="80"/>
      <c r="K71" s="80"/>
      <c r="L71" s="80"/>
      <c r="M71" s="80"/>
      <c r="N71" s="80"/>
      <c r="O71" s="80"/>
      <c r="P71" s="80"/>
      <c r="Q71" s="80"/>
    </row>
    <row r="72" spans="1:17">
      <c r="A72" s="121" t="s">
        <v>289</v>
      </c>
      <c r="B72" s="122"/>
      <c r="C72" s="122"/>
      <c r="D72" s="122"/>
      <c r="E72" s="123"/>
      <c r="F72" s="80"/>
      <c r="G72" s="80"/>
      <c r="H72" s="80"/>
      <c r="I72" s="80"/>
      <c r="J72" s="80"/>
      <c r="K72" s="80"/>
      <c r="L72" s="80"/>
      <c r="M72" s="80"/>
      <c r="N72" s="80"/>
      <c r="O72" s="80"/>
      <c r="P72" s="80"/>
      <c r="Q72" s="80"/>
    </row>
    <row r="73" spans="1:17">
      <c r="A73" s="124" t="s">
        <v>290</v>
      </c>
      <c r="B73" s="122"/>
      <c r="C73" s="122"/>
      <c r="D73" s="122"/>
      <c r="E73" s="123"/>
      <c r="F73" s="80"/>
      <c r="G73" s="80"/>
      <c r="H73" s="80"/>
      <c r="I73" s="80"/>
      <c r="J73" s="80"/>
      <c r="K73" s="80"/>
      <c r="L73" s="80"/>
      <c r="M73" s="80"/>
      <c r="N73" s="80"/>
      <c r="O73" s="80"/>
      <c r="P73" s="80"/>
      <c r="Q73" s="80"/>
    </row>
    <row r="74" spans="1:17" ht="17">
      <c r="A74" s="98" t="s">
        <v>88</v>
      </c>
      <c r="B74" s="98"/>
      <c r="C74" s="98"/>
      <c r="D74" s="98"/>
      <c r="E74" s="98"/>
      <c r="F74" s="98"/>
      <c r="G74" s="98"/>
      <c r="H74" s="98"/>
    </row>
    <row r="75" spans="1:17" ht="17" customHeight="1">
      <c r="A75" s="19" t="s">
        <v>89</v>
      </c>
      <c r="B75" s="18" t="s">
        <v>90</v>
      </c>
      <c r="C75" s="30" t="s">
        <v>91</v>
      </c>
      <c r="D75" s="18" t="s">
        <v>92</v>
      </c>
      <c r="E75" s="18" t="s">
        <v>93</v>
      </c>
      <c r="F75" s="18" t="s">
        <v>94</v>
      </c>
      <c r="G75" s="48" t="s">
        <v>95</v>
      </c>
      <c r="H75" s="49" t="s">
        <v>11</v>
      </c>
    </row>
    <row r="76" spans="1:17" ht="57">
      <c r="A76" s="97" t="s">
        <v>71</v>
      </c>
      <c r="B76" s="43" t="s">
        <v>96</v>
      </c>
      <c r="C76" s="43">
        <v>98</v>
      </c>
      <c r="D76" s="120" t="s">
        <v>291</v>
      </c>
      <c r="E76" s="50" t="s">
        <v>278</v>
      </c>
      <c r="F76" s="34" t="s">
        <v>249</v>
      </c>
      <c r="G76" s="50">
        <v>98</v>
      </c>
      <c r="H76" s="118"/>
    </row>
    <row r="77" spans="1:17" ht="17" customHeight="1">
      <c r="A77" s="97"/>
      <c r="B77" s="32" t="s">
        <v>97</v>
      </c>
      <c r="C77" s="32">
        <v>100</v>
      </c>
      <c r="D77" s="102"/>
      <c r="E77" s="50" t="s">
        <v>275</v>
      </c>
      <c r="F77" s="34" t="s">
        <v>249</v>
      </c>
      <c r="G77" s="50">
        <v>100</v>
      </c>
      <c r="H77" s="119"/>
    </row>
    <row r="78" spans="1:17" ht="17" customHeight="1">
      <c r="A78" s="97"/>
      <c r="B78" s="32" t="s">
        <v>98</v>
      </c>
      <c r="C78" s="32">
        <v>100</v>
      </c>
      <c r="D78" s="102"/>
      <c r="E78" s="50" t="s">
        <v>278</v>
      </c>
      <c r="F78" s="34" t="s">
        <v>249</v>
      </c>
      <c r="G78" s="50">
        <v>99</v>
      </c>
      <c r="H78" s="119"/>
    </row>
    <row r="79" spans="1:17" ht="17" customHeight="1">
      <c r="A79" s="97"/>
      <c r="B79" s="43" t="s">
        <v>99</v>
      </c>
      <c r="C79" s="32">
        <v>100</v>
      </c>
      <c r="D79" s="102"/>
      <c r="E79" s="50" t="s">
        <v>275</v>
      </c>
      <c r="F79" s="34" t="s">
        <v>249</v>
      </c>
      <c r="G79" s="50">
        <v>100</v>
      </c>
      <c r="H79" s="119"/>
    </row>
    <row r="80" spans="1:17" ht="17" customHeight="1">
      <c r="A80" s="97"/>
      <c r="B80" s="43" t="s">
        <v>100</v>
      </c>
      <c r="C80" s="32">
        <v>100</v>
      </c>
      <c r="D80" s="102"/>
      <c r="E80" s="50" t="s">
        <v>277</v>
      </c>
      <c r="F80" s="34" t="s">
        <v>249</v>
      </c>
      <c r="G80" s="50">
        <v>100</v>
      </c>
      <c r="H80" s="119"/>
    </row>
    <row r="81" spans="1:8" ht="17" customHeight="1">
      <c r="A81" s="97"/>
      <c r="B81" s="44" t="s">
        <v>101</v>
      </c>
      <c r="C81" s="43" t="s">
        <v>250</v>
      </c>
      <c r="D81" s="102"/>
      <c r="E81" s="50" t="s">
        <v>276</v>
      </c>
      <c r="F81" s="34" t="s">
        <v>249</v>
      </c>
      <c r="G81" s="50" t="s">
        <v>250</v>
      </c>
      <c r="H81" s="119"/>
    </row>
    <row r="82" spans="1:8" ht="17" customHeight="1">
      <c r="A82" s="97"/>
      <c r="B82" s="43" t="s">
        <v>102</v>
      </c>
      <c r="C82" s="43" t="s">
        <v>250</v>
      </c>
      <c r="D82" s="102"/>
      <c r="E82" s="50" t="s">
        <v>250</v>
      </c>
      <c r="F82" s="40" t="s">
        <v>250</v>
      </c>
      <c r="G82" s="50" t="s">
        <v>250</v>
      </c>
      <c r="H82" s="119"/>
    </row>
    <row r="83" spans="1:8" ht="17" customHeight="1">
      <c r="A83" s="97"/>
      <c r="B83" s="43" t="s">
        <v>103</v>
      </c>
      <c r="C83" s="43">
        <v>99</v>
      </c>
      <c r="D83" s="102"/>
      <c r="E83" s="50" t="s">
        <v>278</v>
      </c>
      <c r="F83" s="34" t="s">
        <v>249</v>
      </c>
      <c r="G83" s="50">
        <v>99</v>
      </c>
      <c r="H83" s="119"/>
    </row>
    <row r="84" spans="1:8" ht="16" customHeight="1">
      <c r="A84" s="98" t="s">
        <v>104</v>
      </c>
      <c r="B84" s="98"/>
      <c r="C84" s="98"/>
      <c r="D84" s="98"/>
      <c r="E84" s="98"/>
      <c r="F84" s="98"/>
      <c r="G84" s="98"/>
      <c r="H84" s="98"/>
    </row>
    <row r="85" spans="1:8" ht="17" customHeight="1">
      <c r="A85" s="29" t="s">
        <v>105</v>
      </c>
      <c r="B85" s="29" t="s">
        <v>106</v>
      </c>
      <c r="C85" s="29"/>
      <c r="D85" s="29" t="s">
        <v>107</v>
      </c>
      <c r="E85" s="29" t="s">
        <v>108</v>
      </c>
      <c r="F85" s="107" t="s">
        <v>109</v>
      </c>
      <c r="G85" s="108"/>
      <c r="H85" s="109"/>
    </row>
    <row r="86" spans="1:8" ht="17" customHeight="1">
      <c r="A86" s="29" t="s">
        <v>71</v>
      </c>
      <c r="B86" s="29">
        <v>5721</v>
      </c>
      <c r="C86" s="29"/>
      <c r="D86" s="75">
        <v>5721</v>
      </c>
      <c r="E86" s="51">
        <v>1</v>
      </c>
      <c r="F86" s="107"/>
      <c r="G86" s="108"/>
      <c r="H86" s="109"/>
    </row>
    <row r="87" spans="1:8" ht="17">
      <c r="A87" s="97"/>
      <c r="B87" s="97"/>
      <c r="C87" s="97"/>
      <c r="D87" s="97"/>
      <c r="E87" s="97"/>
      <c r="F87" s="97"/>
      <c r="G87" s="97"/>
      <c r="H87" s="97"/>
    </row>
    <row r="88" spans="1:8" ht="17" customHeight="1">
      <c r="A88" s="98" t="s">
        <v>110</v>
      </c>
      <c r="B88" s="98"/>
      <c r="C88" s="98"/>
      <c r="D88" s="98"/>
      <c r="E88" s="98"/>
      <c r="F88" s="98"/>
      <c r="G88" s="98"/>
      <c r="H88" s="98"/>
    </row>
    <row r="89" spans="1:8" ht="18">
      <c r="A89" s="27" t="s">
        <v>111</v>
      </c>
      <c r="B89" s="57"/>
    </row>
    <row r="90" spans="1:8" ht="18">
      <c r="A90" s="27" t="s">
        <v>112</v>
      </c>
      <c r="B90" s="97" t="s">
        <v>285</v>
      </c>
      <c r="C90" s="97"/>
      <c r="D90" s="97"/>
      <c r="E90" s="97"/>
      <c r="F90" s="97"/>
      <c r="G90" s="97"/>
      <c r="H90" s="97"/>
    </row>
    <row r="91" spans="1:8" ht="18">
      <c r="A91" s="27" t="s">
        <v>113</v>
      </c>
      <c r="B91" s="111" t="s">
        <v>283</v>
      </c>
      <c r="C91" s="112"/>
      <c r="D91" s="112"/>
      <c r="E91" s="112"/>
      <c r="F91" s="112"/>
      <c r="G91" s="112"/>
      <c r="H91" s="113"/>
    </row>
    <row r="92" spans="1:8" ht="18">
      <c r="A92" s="27" t="s">
        <v>114</v>
      </c>
      <c r="B92" s="111" t="s">
        <v>283</v>
      </c>
      <c r="C92" s="112"/>
      <c r="D92" s="112"/>
      <c r="E92" s="112"/>
      <c r="F92" s="112"/>
      <c r="G92" s="112"/>
      <c r="H92" s="113"/>
    </row>
    <row r="93" spans="1:8" ht="18">
      <c r="A93" s="27" t="s">
        <v>115</v>
      </c>
      <c r="B93" s="111" t="s">
        <v>284</v>
      </c>
      <c r="C93" s="112"/>
      <c r="D93" s="112"/>
      <c r="E93" s="112"/>
      <c r="F93" s="112"/>
      <c r="G93" s="112"/>
      <c r="H93" s="113"/>
    </row>
    <row r="94" spans="1:8">
      <c r="A94" s="45"/>
      <c r="B94" s="45"/>
      <c r="C94" s="45"/>
      <c r="D94" s="45"/>
      <c r="E94" s="45"/>
    </row>
    <row r="95" spans="1:8">
      <c r="A95" s="46"/>
      <c r="B95" s="46"/>
      <c r="C95" s="46"/>
      <c r="E95" s="46"/>
    </row>
    <row r="96" spans="1:8">
      <c r="A96" s="45"/>
      <c r="B96" s="45"/>
      <c r="C96" s="45"/>
      <c r="D96" s="45"/>
      <c r="E96" s="45"/>
    </row>
    <row r="97" spans="1:5">
      <c r="A97" s="47"/>
      <c r="B97" s="47"/>
      <c r="C97" s="47"/>
      <c r="D97" s="47"/>
      <c r="E97" s="47"/>
    </row>
    <row r="112" spans="1:5" ht="28" customHeight="1"/>
  </sheetData>
  <sheetProtection formatCells="0" insertHyperlinks="0" autoFilter="0"/>
  <mergeCells count="77">
    <mergeCell ref="A1:H1"/>
    <mergeCell ref="A2:H2"/>
    <mergeCell ref="B3:H3"/>
    <mergeCell ref="B4:H4"/>
    <mergeCell ref="B5:H5"/>
    <mergeCell ref="A6:H6"/>
    <mergeCell ref="A7:H7"/>
    <mergeCell ref="B8:C8"/>
    <mergeCell ref="G8:H8"/>
    <mergeCell ref="B9:C9"/>
    <mergeCell ref="B10:C10"/>
    <mergeCell ref="B11:C11"/>
    <mergeCell ref="A12:H12"/>
    <mergeCell ref="A13:H13"/>
    <mergeCell ref="G14:H14"/>
    <mergeCell ref="G9:H11"/>
    <mergeCell ref="A84:H84"/>
    <mergeCell ref="F85:H85"/>
    <mergeCell ref="F86:H86"/>
    <mergeCell ref="H76:H83"/>
    <mergeCell ref="A66:H66"/>
    <mergeCell ref="A67:H67"/>
    <mergeCell ref="A68:H68"/>
    <mergeCell ref="A69:H69"/>
    <mergeCell ref="A70:H70"/>
    <mergeCell ref="D76:D83"/>
    <mergeCell ref="A74:H74"/>
    <mergeCell ref="A71:E71"/>
    <mergeCell ref="A72:E72"/>
    <mergeCell ref="A73:E73"/>
    <mergeCell ref="A87:H87"/>
    <mergeCell ref="A88:H88"/>
    <mergeCell ref="B90:H90"/>
    <mergeCell ref="B91:H91"/>
    <mergeCell ref="B92:H92"/>
    <mergeCell ref="B93:H93"/>
    <mergeCell ref="A10:A11"/>
    <mergeCell ref="A15:A20"/>
    <mergeCell ref="A21:A30"/>
    <mergeCell ref="A34:A38"/>
    <mergeCell ref="A42:A46"/>
    <mergeCell ref="A76:A83"/>
    <mergeCell ref="B16:B17"/>
    <mergeCell ref="B21:B22"/>
    <mergeCell ref="B23:B24"/>
    <mergeCell ref="B25:B26"/>
    <mergeCell ref="B27:B28"/>
    <mergeCell ref="B29:B30"/>
    <mergeCell ref="D21:D22"/>
    <mergeCell ref="D23:D24"/>
    <mergeCell ref="A64:H64"/>
    <mergeCell ref="A65:H65"/>
    <mergeCell ref="F21:F22"/>
    <mergeCell ref="F23:F24"/>
    <mergeCell ref="F25:F26"/>
    <mergeCell ref="F27:F28"/>
    <mergeCell ref="F29:F30"/>
    <mergeCell ref="A47:H47"/>
    <mergeCell ref="A48:H48"/>
    <mergeCell ref="A51:H51"/>
    <mergeCell ref="G42:H46"/>
    <mergeCell ref="D57:H63"/>
    <mergeCell ref="A52:H52"/>
    <mergeCell ref="F53:H53"/>
    <mergeCell ref="F54:H54"/>
    <mergeCell ref="A55:H55"/>
    <mergeCell ref="A56:H56"/>
    <mergeCell ref="A40:H40"/>
    <mergeCell ref="G41:H41"/>
    <mergeCell ref="G34:H38"/>
    <mergeCell ref="G15:H30"/>
    <mergeCell ref="D25:D26"/>
    <mergeCell ref="D27:D28"/>
    <mergeCell ref="D29:D30"/>
    <mergeCell ref="A31:H31"/>
    <mergeCell ref="A32:H32"/>
    <mergeCell ref="G33:H33"/>
  </mergeCells>
  <phoneticPr fontId="16" type="noConversion"/>
  <hyperlinks>
    <hyperlink ref="A71" r:id="rId1" display="【12月15日南京路测】【CDX707】【偶现】【底图】1531   浦滨路隧道内底图闪烁" xr:uid="{1315225A-D190-C24B-ABEB-D94DADC0E9A7}"/>
    <hyperlink ref="A72" r:id="rId2" display="【台架】【CDX707】【必现】【算路】在线状态，远距离算路失败" xr:uid="{BB62E58A-317D-ED46-A0FE-07D23075CAE0}"/>
    <hyperlink ref="A73" r:id="rId3" display="【南京路测】【UX走查】【CDX707】【地图】【导航】在辅路按钮仍然存在，语音提示切换到辅路" xr:uid="{8AD5527B-34E3-B248-8826-329FEDAC8298}"/>
  </hyperlink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56"/>
  <sheetViews>
    <sheetView topLeftCell="C1" workbookViewId="0">
      <pane xSplit="8" ySplit="1" topLeftCell="T2" activePane="bottomRight" state="frozen"/>
      <selection activeCell="C1" sqref="C1"/>
      <selection pane="topRight" activeCell="K1" sqref="K1"/>
      <selection pane="bottomLeft" activeCell="C2" sqref="C2"/>
      <selection pane="bottomRight" activeCell="U47" sqref="U47"/>
    </sheetView>
  </sheetViews>
  <sheetFormatPr baseColWidth="10" defaultColWidth="8.83203125" defaultRowHeight="16"/>
  <cols>
    <col min="1" max="1" width="7.6640625" style="3" customWidth="1"/>
    <col min="2" max="2" width="22" style="3" customWidth="1"/>
    <col min="3" max="3" width="54.83203125" style="3" customWidth="1"/>
    <col min="4" max="4" width="32.33203125" style="3" customWidth="1"/>
    <col min="5" max="5" width="7" style="3" bestFit="1" customWidth="1"/>
    <col min="6" max="6" width="8.83203125" style="3" bestFit="1" customWidth="1"/>
    <col min="7" max="7" width="7.83203125" style="3" bestFit="1" customWidth="1"/>
    <col min="8" max="8" width="9" style="3" bestFit="1" customWidth="1"/>
    <col min="9" max="9" width="7.83203125" style="4" bestFit="1" customWidth="1"/>
    <col min="10" max="10" width="12.33203125" style="4" bestFit="1" customWidth="1"/>
    <col min="11" max="11" width="9.83203125" style="5" bestFit="1" customWidth="1"/>
    <col min="12" max="12" width="11.5" style="5" bestFit="1" customWidth="1"/>
    <col min="13" max="13" width="63.33203125" style="3" bestFit="1" customWidth="1"/>
    <col min="14" max="14" width="7.83203125" style="3" bestFit="1" customWidth="1"/>
    <col min="15" max="16" width="8.1640625" style="3" bestFit="1" customWidth="1"/>
    <col min="17" max="17" width="24.6640625" style="3" customWidth="1"/>
    <col min="18" max="18" width="8.83203125" style="3" customWidth="1"/>
    <col min="19" max="19" width="17.33203125" style="5" hidden="1" customWidth="1"/>
    <col min="20" max="20" width="19" style="62" bestFit="1" customWidth="1"/>
    <col min="21" max="21" width="12.33203125" style="4" bestFit="1" customWidth="1"/>
    <col min="22" max="16384" width="8.83203125" style="3"/>
  </cols>
  <sheetData>
    <row r="1" spans="1:21" ht="68">
      <c r="A1" s="2" t="s">
        <v>116</v>
      </c>
      <c r="B1" s="6" t="s">
        <v>117</v>
      </c>
      <c r="C1" s="7" t="s">
        <v>118</v>
      </c>
      <c r="D1" s="7" t="s">
        <v>119</v>
      </c>
      <c r="E1" s="7" t="s">
        <v>120</v>
      </c>
      <c r="F1" s="7" t="s">
        <v>121</v>
      </c>
      <c r="G1" s="9" t="s">
        <v>122</v>
      </c>
      <c r="H1" s="9" t="s">
        <v>123</v>
      </c>
      <c r="I1" s="13" t="s">
        <v>124</v>
      </c>
      <c r="J1" s="10" t="s">
        <v>125</v>
      </c>
      <c r="K1" s="14" t="s">
        <v>126</v>
      </c>
      <c r="L1" s="14" t="s">
        <v>127</v>
      </c>
      <c r="M1" s="15" t="s">
        <v>128</v>
      </c>
      <c r="N1" s="2" t="s">
        <v>129</v>
      </c>
      <c r="O1" s="2" t="s">
        <v>130</v>
      </c>
      <c r="P1" s="2" t="s">
        <v>131</v>
      </c>
      <c r="Q1" s="2" t="s">
        <v>132</v>
      </c>
      <c r="S1" s="85" t="s">
        <v>279</v>
      </c>
      <c r="T1" s="59" t="s">
        <v>251</v>
      </c>
      <c r="U1" s="6" t="s">
        <v>280</v>
      </c>
    </row>
    <row r="2" spans="1:21" ht="68">
      <c r="A2" s="132">
        <v>0.2</v>
      </c>
      <c r="B2" s="6" t="s">
        <v>133</v>
      </c>
      <c r="C2" s="7" t="s">
        <v>134</v>
      </c>
      <c r="D2" s="7" t="s">
        <v>135</v>
      </c>
      <c r="E2" s="7" t="s">
        <v>136</v>
      </c>
      <c r="F2" s="10">
        <v>5</v>
      </c>
      <c r="G2" s="10">
        <v>8</v>
      </c>
      <c r="H2" s="10">
        <v>12</v>
      </c>
      <c r="I2" s="13">
        <v>8</v>
      </c>
      <c r="J2" s="10">
        <f>IF(I2&lt;=$F2,100,IF(I2&lt;=$G2,(80+20/($G2-$F2)*($G2-I2)),IF(I2&lt;=$H2,(60+20/($H2-$G2)*($H2-I2)),40)))*20%/2</f>
        <v>8</v>
      </c>
      <c r="K2" s="10"/>
      <c r="L2" s="10"/>
      <c r="M2" s="15" t="s">
        <v>137</v>
      </c>
      <c r="N2" s="2">
        <v>5.0999999999999996</v>
      </c>
      <c r="O2" s="2">
        <v>0</v>
      </c>
      <c r="P2" s="2"/>
      <c r="Q2" s="2"/>
      <c r="S2" s="6">
        <v>4.37</v>
      </c>
      <c r="T2" s="6">
        <v>2.5099999999999998</v>
      </c>
      <c r="U2" s="10">
        <f>IF(T2&lt;=$F2,100,IF(T2&lt;=$G2,(80+20/($G2-$F2)*($G2-T2)),IF(T2&lt;=$H2,(60+20/($H2-$G2)*($H2-T2)),40)))*20%/2</f>
        <v>10</v>
      </c>
    </row>
    <row r="3" spans="1:21" ht="85">
      <c r="A3" s="132"/>
      <c r="B3" s="6" t="s">
        <v>133</v>
      </c>
      <c r="C3" s="7" t="s">
        <v>138</v>
      </c>
      <c r="D3" s="7" t="s">
        <v>139</v>
      </c>
      <c r="E3" s="7" t="s">
        <v>136</v>
      </c>
      <c r="F3" s="10">
        <v>2</v>
      </c>
      <c r="G3" s="10">
        <v>3</v>
      </c>
      <c r="H3" s="10">
        <v>5</v>
      </c>
      <c r="I3" s="13">
        <v>3</v>
      </c>
      <c r="J3" s="10">
        <f>IF(I3&lt;=$F3,100,IF(I3&lt;=$G3,(80+20/($G3-$F3)*($G3-I3)),IF(I3&lt;=$H3,(60+20/($H3-$G3)*($H3-I3)),40)))*20%/2</f>
        <v>8</v>
      </c>
      <c r="K3" s="10"/>
      <c r="L3" s="10"/>
      <c r="M3" s="15" t="s">
        <v>140</v>
      </c>
      <c r="N3" s="2">
        <v>1.88</v>
      </c>
      <c r="O3" s="2"/>
      <c r="P3" s="2"/>
      <c r="Q3" s="2"/>
      <c r="S3" s="6">
        <v>1.69</v>
      </c>
      <c r="T3" s="6">
        <v>1.2450000000000001</v>
      </c>
      <c r="U3" s="10">
        <f>IF(T3&lt;=$F3,100,IF(T3&lt;=$G3,(80+20/($G3-$F3)*($G3-T3)),IF(T3&lt;=$H3,(60+20/($H3-$G3)*($H3-T3)),40)))*20%/2</f>
        <v>10</v>
      </c>
    </row>
    <row r="4" spans="1:21" s="2" customFormat="1" ht="34">
      <c r="A4" s="133">
        <v>0.08</v>
      </c>
      <c r="B4" s="130" t="s">
        <v>141</v>
      </c>
      <c r="C4" s="7" t="s">
        <v>142</v>
      </c>
      <c r="D4" s="7" t="s">
        <v>143</v>
      </c>
      <c r="E4" s="7" t="s">
        <v>144</v>
      </c>
      <c r="F4" s="10">
        <v>200</v>
      </c>
      <c r="G4" s="10">
        <v>350</v>
      </c>
      <c r="H4" s="10">
        <v>500</v>
      </c>
      <c r="I4" s="13">
        <v>200</v>
      </c>
      <c r="J4" s="10">
        <f>IF(I4&lt;=$F4,100,IF(I4&lt;=$G4,(80+20/($G4-$F4)*($G4-I4)),IF(I4&lt;=$H4,(60+20/($H4-$G4)*($H4-I4)),40)))*8%/2</f>
        <v>4</v>
      </c>
      <c r="K4" s="10"/>
      <c r="L4" s="10"/>
      <c r="M4" s="15" t="s">
        <v>145</v>
      </c>
      <c r="S4" s="53">
        <v>320</v>
      </c>
      <c r="T4" s="81">
        <v>450</v>
      </c>
      <c r="U4" s="10">
        <f>IF(T4&lt;=$F4,100,IF(T4&lt;=$G4,(80+20/($G4-$F4)*($G4-T4)),IF(T4&lt;=$H4,(60+20/($H4-$G4)*($H4-T4)),40)))*8%/2</f>
        <v>2.666666666666667</v>
      </c>
    </row>
    <row r="5" spans="1:21" s="2" customFormat="1" ht="51">
      <c r="A5" s="133"/>
      <c r="B5" s="130"/>
      <c r="C5" s="7" t="s">
        <v>255</v>
      </c>
      <c r="D5" s="7" t="s">
        <v>146</v>
      </c>
      <c r="E5" s="7" t="s">
        <v>144</v>
      </c>
      <c r="F5" s="10">
        <v>200</v>
      </c>
      <c r="G5" s="10">
        <v>350</v>
      </c>
      <c r="H5" s="10">
        <v>500</v>
      </c>
      <c r="I5" s="13">
        <v>200</v>
      </c>
      <c r="J5" s="10">
        <f>IF(I5&lt;=$F5,100,IF(I5&lt;=$G5,(80+20/($G5-$F5)*($G5-I5)),IF(I5&lt;=$H5,(60+20/($H5-$G5)*($H5-I5)),40)))*8%/2</f>
        <v>4</v>
      </c>
      <c r="K5" s="10"/>
      <c r="L5" s="10"/>
      <c r="M5" s="15" t="s">
        <v>145</v>
      </c>
      <c r="S5" s="53">
        <v>470</v>
      </c>
      <c r="T5" s="76">
        <v>465</v>
      </c>
      <c r="U5" s="10">
        <f>IF(T5&lt;=$F5,100,IF(T5&lt;=$G5,(80+20/($G5-$F5)*($G5-T5)),IF(T5&lt;=$H5,(60+20/($H5-$G5)*($H5-T5)),40)))*8%/2</f>
        <v>2.5866666666666669</v>
      </c>
    </row>
    <row r="6" spans="1:21" ht="17">
      <c r="A6" s="132">
        <v>0.04</v>
      </c>
      <c r="B6" s="130" t="s">
        <v>147</v>
      </c>
      <c r="C6" s="131" t="s">
        <v>253</v>
      </c>
      <c r="D6" s="7" t="s">
        <v>148</v>
      </c>
      <c r="E6" s="7" t="s">
        <v>149</v>
      </c>
      <c r="F6" s="10">
        <v>300</v>
      </c>
      <c r="G6" s="10">
        <v>350</v>
      </c>
      <c r="H6" s="10">
        <v>500</v>
      </c>
      <c r="I6" s="13">
        <v>500</v>
      </c>
      <c r="J6" s="10">
        <f>IF(I6&lt;=$F6,100,IF(I6&lt;=$G6,(80+20/($G6-$F6)*($G6-I6)),IF(I6&lt;=$H6,(60+20/($H6-$G6)*($H6-I6)),40)))*4%/4</f>
        <v>0.6</v>
      </c>
      <c r="K6" s="10"/>
      <c r="L6" s="10"/>
      <c r="M6" s="15"/>
      <c r="N6" s="2"/>
      <c r="O6" s="2"/>
      <c r="P6" s="2"/>
      <c r="Q6" s="2"/>
      <c r="S6" s="60" t="s">
        <v>241</v>
      </c>
      <c r="T6" s="6">
        <v>455.72</v>
      </c>
      <c r="U6" s="10">
        <f>IF(T6&lt;=$F6,100,IF(T6&lt;=$G6,(80+20/($G6-$F6)*($G6-T6)),IF(T6&lt;=$H6,(60+20/($H6-$G6)*($H6-T6)),40)))*4%/4</f>
        <v>0.65903999999999996</v>
      </c>
    </row>
    <row r="7" spans="1:21" ht="17">
      <c r="A7" s="132"/>
      <c r="B7" s="130"/>
      <c r="C7" s="131"/>
      <c r="D7" s="7" t="s">
        <v>150</v>
      </c>
      <c r="E7" s="7" t="s">
        <v>149</v>
      </c>
      <c r="F7" s="10">
        <v>300</v>
      </c>
      <c r="G7" s="10">
        <v>350</v>
      </c>
      <c r="H7" s="10">
        <v>500</v>
      </c>
      <c r="I7" s="13">
        <v>500</v>
      </c>
      <c r="J7" s="10">
        <f>IF(I7&lt;=$F7,100,IF(I7&lt;=$G7,(80+20/($G7-$F7)*($G7-I7)),IF(I7&lt;=$H7,(60+20/($H7-$G7)*($H7-I7)),40)))*4%/4</f>
        <v>0.6</v>
      </c>
      <c r="K7" s="10"/>
      <c r="L7" s="10"/>
      <c r="M7" s="15"/>
      <c r="N7" s="2"/>
      <c r="O7" s="2"/>
      <c r="P7" s="2"/>
      <c r="Q7" s="2"/>
      <c r="S7" s="61" t="s">
        <v>242</v>
      </c>
      <c r="T7" s="6">
        <v>444.89</v>
      </c>
      <c r="U7" s="10">
        <f>IF(T7&lt;=$F7,100,IF(T7&lt;=$G7,(80+20/($G7-$F7)*($G7-T7)),IF(T7&lt;=$H7,(60+20/($H7-$G7)*($H7-T7)),40)))*4%/4</f>
        <v>0.67347999999999997</v>
      </c>
    </row>
    <row r="8" spans="1:21" ht="17">
      <c r="A8" s="132"/>
      <c r="B8" s="130"/>
      <c r="C8" s="131"/>
      <c r="D8" s="7" t="s">
        <v>151</v>
      </c>
      <c r="E8" s="7" t="s">
        <v>149</v>
      </c>
      <c r="F8" s="10">
        <v>300</v>
      </c>
      <c r="G8" s="11">
        <v>350</v>
      </c>
      <c r="H8" s="10">
        <v>500</v>
      </c>
      <c r="I8" s="13">
        <v>700</v>
      </c>
      <c r="J8" s="10">
        <f>IF(I8&lt;=$F8,100,IF(I8&lt;=$G8,(80+20/($G8-$F8)*($G8-I8)),IF(I8&lt;=$H8,(60+20/($H8-$G8)*($H8-I8)),40)))*4%/4</f>
        <v>0.4</v>
      </c>
      <c r="K8" s="10"/>
      <c r="L8" s="10"/>
      <c r="M8" s="15"/>
      <c r="N8" s="2"/>
      <c r="O8" s="2"/>
      <c r="P8" s="2"/>
      <c r="Q8" s="2"/>
      <c r="S8" s="61" t="s">
        <v>243</v>
      </c>
      <c r="T8" s="6">
        <v>566.07000000000005</v>
      </c>
      <c r="U8" s="10">
        <f>IF(T8&lt;=$F8,100,IF(T8&lt;=$G8,(80+20/($G8-$F8)*($G8-T8)),IF(T8&lt;=$H8,(60+20/($H8-$G8)*($H8-T8)),40)))*4%/4</f>
        <v>0.4</v>
      </c>
    </row>
    <row r="9" spans="1:21" ht="17">
      <c r="A9" s="132"/>
      <c r="B9" s="130"/>
      <c r="C9" s="131"/>
      <c r="D9" s="7" t="s">
        <v>152</v>
      </c>
      <c r="E9" s="7" t="s">
        <v>149</v>
      </c>
      <c r="F9" s="10">
        <v>300</v>
      </c>
      <c r="G9" s="10">
        <v>350</v>
      </c>
      <c r="H9" s="10">
        <v>500</v>
      </c>
      <c r="I9" s="13">
        <v>600</v>
      </c>
      <c r="J9" s="10">
        <f>IF(I9&lt;=$F9,100,IF(I9&lt;=$G9,(80+20/($G9-$F9)*($G9-I9)),IF(I9&lt;=$H9,(60+20/($H9-$G9)*($H9-I9)),40)))*4%/4</f>
        <v>0.4</v>
      </c>
      <c r="K9" s="10"/>
      <c r="L9" s="10"/>
      <c r="M9" s="15"/>
      <c r="N9" s="2"/>
      <c r="O9" s="2"/>
      <c r="P9" s="2"/>
      <c r="Q9" s="2"/>
      <c r="S9" s="61" t="s">
        <v>244</v>
      </c>
      <c r="T9" s="6">
        <v>477.28</v>
      </c>
      <c r="U9" s="10">
        <f>IF(T9&lt;=$F9,100,IF(T9&lt;=$G9,(80+20/($G9-$F9)*($G9-T9)),IF(T9&lt;=$H9,(60+20/($H9-$G9)*($H9-T9)),40)))*4%/4</f>
        <v>0.63029333333333337</v>
      </c>
    </row>
    <row r="10" spans="1:21" s="2" customFormat="1" ht="34">
      <c r="A10" s="132">
        <v>0.03</v>
      </c>
      <c r="B10" s="130" t="s">
        <v>153</v>
      </c>
      <c r="C10" s="131" t="s">
        <v>254</v>
      </c>
      <c r="D10" s="7" t="s">
        <v>154</v>
      </c>
      <c r="E10" s="7" t="s">
        <v>155</v>
      </c>
      <c r="F10" s="12">
        <v>15</v>
      </c>
      <c r="G10" s="12">
        <v>12</v>
      </c>
      <c r="H10" s="12">
        <v>10</v>
      </c>
      <c r="I10" s="13">
        <v>15</v>
      </c>
      <c r="J10" s="10">
        <f>IF(I10&gt;=$F10,100,IF(I10&gt;=$G10,(80+20/($F10-$G10)*(I10-$G10)),IF(I10&gt;=$H10,(60+20/($H10-$G10)*(I10-$H10)),40)))*3%/3</f>
        <v>1</v>
      </c>
      <c r="K10" s="10"/>
      <c r="L10" s="10"/>
      <c r="M10" s="15" t="s">
        <v>156</v>
      </c>
      <c r="Q10" s="17"/>
      <c r="S10" s="6">
        <v>3.44</v>
      </c>
      <c r="T10" s="76">
        <v>1.89</v>
      </c>
      <c r="U10" s="10">
        <f>IF(T10&gt;=$F10,100,IF(T10&gt;=$G10,(80+20/($F10-$G10)*(T10-$G10)),IF(T10&gt;=$H10,(60+20/($H10-$G10)*(T10-$H10)),40)))*3%/3</f>
        <v>0.39999999999999997</v>
      </c>
    </row>
    <row r="11" spans="1:21" s="2" customFormat="1" ht="17">
      <c r="A11" s="132"/>
      <c r="B11" s="130"/>
      <c r="C11" s="131"/>
      <c r="D11" s="7" t="s">
        <v>157</v>
      </c>
      <c r="E11" s="7" t="s">
        <v>155</v>
      </c>
      <c r="F11" s="12">
        <v>15</v>
      </c>
      <c r="G11" s="12">
        <v>12</v>
      </c>
      <c r="H11" s="12">
        <v>10</v>
      </c>
      <c r="I11" s="13">
        <v>15</v>
      </c>
      <c r="J11" s="10">
        <f>IF(I11&gt;=$F11,100,IF(I11&gt;=$G11,(80+20/($F11-$G11)*(I11-$G11)),IF(I11&gt;=$H11,(60+20/($H11-$G11)*(I11-$H11)),40)))*3%/3</f>
        <v>1</v>
      </c>
      <c r="K11" s="10"/>
      <c r="L11" s="10"/>
      <c r="M11" s="15" t="s">
        <v>156</v>
      </c>
      <c r="Q11" s="17"/>
      <c r="S11" s="6">
        <v>1.96</v>
      </c>
      <c r="T11" s="76">
        <v>2.38</v>
      </c>
      <c r="U11" s="10">
        <f>IF(T11&gt;=$F11,100,IF(T11&gt;=$G11,(80+20/($F11-$G11)*(T11-$G11)),IF(T11&gt;=$H11,(60+20/($H11-$G11)*(T11-$H11)),40)))*3%/3</f>
        <v>0.39999999999999997</v>
      </c>
    </row>
    <row r="12" spans="1:21" s="2" customFormat="1" ht="34">
      <c r="A12" s="132"/>
      <c r="B12" s="130"/>
      <c r="C12" s="131"/>
      <c r="D12" s="7" t="s">
        <v>158</v>
      </c>
      <c r="E12" s="7" t="s">
        <v>155</v>
      </c>
      <c r="F12" s="12">
        <v>15</v>
      </c>
      <c r="G12" s="12">
        <v>12</v>
      </c>
      <c r="H12" s="12">
        <v>10</v>
      </c>
      <c r="I12" s="13">
        <v>15</v>
      </c>
      <c r="J12" s="10">
        <f>IF(I12&gt;=$F12,100,IF(I12&gt;=$G12,(80+20/($F12-$G12)*(I12-$G12)),IF(I12&gt;=$H12,(60+20/($H12-$G12)*(I12-$H12)),40)))*8%/8</f>
        <v>1</v>
      </c>
      <c r="K12" s="10"/>
      <c r="L12" s="10"/>
      <c r="M12" s="15" t="s">
        <v>156</v>
      </c>
      <c r="Q12" s="17"/>
      <c r="S12" s="6">
        <v>2.83</v>
      </c>
      <c r="T12" s="76">
        <v>1.4</v>
      </c>
      <c r="U12" s="10">
        <f>IF(T12&gt;=$F12,100,IF(T12&gt;=$G12,(80+20/($F12-$G12)*(T12-$G12)),IF(T12&gt;=$H12,(60+20/($H12-$G12)*(T12-$H12)),40)))*8%/8</f>
        <v>0.4</v>
      </c>
    </row>
    <row r="13" spans="1:21" ht="68">
      <c r="A13" s="132">
        <v>0.03</v>
      </c>
      <c r="B13" s="130" t="s">
        <v>159</v>
      </c>
      <c r="C13" s="7" t="s">
        <v>160</v>
      </c>
      <c r="D13" s="7" t="s">
        <v>161</v>
      </c>
      <c r="E13" s="7" t="s">
        <v>144</v>
      </c>
      <c r="F13" s="10">
        <v>200</v>
      </c>
      <c r="G13" s="10">
        <v>800</v>
      </c>
      <c r="H13" s="10">
        <v>1000</v>
      </c>
      <c r="I13" s="13">
        <v>300</v>
      </c>
      <c r="J13" s="10">
        <f>IF(I13&lt;=$F13,100,IF(I13&lt;=$G13,(80+20/($G13-$F13)*($G13-I13)),IF(I13&lt;=$H13,(60+20/($H13-$G13)*($H13-I13)),40)))*3%/3</f>
        <v>0.96666666666666667</v>
      </c>
      <c r="K13" s="4"/>
      <c r="L13" s="4"/>
      <c r="M13" s="16" t="s">
        <v>162</v>
      </c>
      <c r="N13" s="2"/>
      <c r="O13" s="2"/>
      <c r="P13" s="2"/>
      <c r="Q13" s="17" t="s">
        <v>163</v>
      </c>
      <c r="S13" s="6">
        <v>450</v>
      </c>
      <c r="T13" s="62">
        <v>950</v>
      </c>
      <c r="U13" s="10">
        <f>IF(T13&lt;=$F13,100,IF(T13&lt;=$G13,(80+20/($G13-$F13)*($G13-T13)),IF(T13&lt;=$H13,(60+20/($H13-$G13)*($H13-T13)),40)))*3%/3</f>
        <v>0.65</v>
      </c>
    </row>
    <row r="14" spans="1:21" ht="34">
      <c r="A14" s="132"/>
      <c r="B14" s="130"/>
      <c r="C14" s="7" t="s">
        <v>164</v>
      </c>
      <c r="D14" s="7" t="s">
        <v>165</v>
      </c>
      <c r="E14" s="7" t="s">
        <v>144</v>
      </c>
      <c r="F14" s="10">
        <v>200</v>
      </c>
      <c r="G14" s="10">
        <v>800</v>
      </c>
      <c r="H14" s="10">
        <v>1000</v>
      </c>
      <c r="I14" s="13">
        <v>300</v>
      </c>
      <c r="J14" s="10">
        <f>IF(I14&lt;=$F14,100,IF(I14&lt;=$G14,(80+20/($G14-$F14)*($G14-I14)),IF(I14&lt;=$H14,(60+20/($H14-$G14)*($H14-I14)),40)))*3%/3</f>
        <v>0.96666666666666667</v>
      </c>
      <c r="K14" s="10"/>
      <c r="L14" s="10"/>
      <c r="M14" s="16"/>
      <c r="N14" s="2"/>
      <c r="O14" s="2"/>
      <c r="P14" s="2"/>
      <c r="Q14" s="17"/>
      <c r="S14" s="6">
        <v>1320</v>
      </c>
      <c r="T14" s="62">
        <v>560</v>
      </c>
      <c r="U14" s="10">
        <f>IF(T14&lt;=$F14,100,IF(T14&lt;=$G14,(80+20/($G14-$F14)*($G14-T14)),IF(T14&lt;=$H14,(60+20/($H14-$G14)*($H14-T14)),40)))*3%/3</f>
        <v>0.87999999999999989</v>
      </c>
    </row>
    <row r="15" spans="1:21" ht="34">
      <c r="A15" s="132"/>
      <c r="B15" s="130"/>
      <c r="C15" s="7" t="s">
        <v>160</v>
      </c>
      <c r="D15" s="7" t="s">
        <v>166</v>
      </c>
      <c r="E15" s="7" t="s">
        <v>144</v>
      </c>
      <c r="F15" s="10">
        <v>200</v>
      </c>
      <c r="G15" s="10">
        <v>800</v>
      </c>
      <c r="H15" s="10">
        <v>1000</v>
      </c>
      <c r="I15" s="13">
        <v>300</v>
      </c>
      <c r="J15" s="10">
        <f>IF(I15&lt;=$F15,100,IF(I15&lt;=$G15,(80+20/($G15-$F15)*($G15-I15)),IF(I15&lt;=$H15,(60+20/($H15-$G15)*($H15-I15)),40)))*3%/3</f>
        <v>0.96666666666666667</v>
      </c>
      <c r="K15" s="10"/>
      <c r="L15" s="10"/>
      <c r="M15" s="16"/>
      <c r="N15" s="2"/>
      <c r="O15" s="2"/>
      <c r="P15" s="2"/>
      <c r="Q15" s="17"/>
      <c r="S15" s="6">
        <v>1410</v>
      </c>
      <c r="T15" s="62">
        <v>490</v>
      </c>
      <c r="U15" s="10">
        <f>IF(T15&lt;=$F15,100,IF(T15&lt;=$G15,(80+20/($G15-$F15)*($G15-T15)),IF(T15&lt;=$H15,(60+20/($H15-$G15)*($H15-T15)),40)))*3%/3</f>
        <v>0.90333333333333332</v>
      </c>
    </row>
    <row r="16" spans="1:21" ht="34">
      <c r="A16" s="132">
        <v>0.02</v>
      </c>
      <c r="B16" s="130" t="s">
        <v>167</v>
      </c>
      <c r="C16" s="7" t="s">
        <v>252</v>
      </c>
      <c r="D16" s="7" t="s">
        <v>168</v>
      </c>
      <c r="E16" s="7" t="s">
        <v>144</v>
      </c>
      <c r="F16" s="10">
        <v>200</v>
      </c>
      <c r="G16" s="10">
        <v>800</v>
      </c>
      <c r="H16" s="10">
        <v>1000</v>
      </c>
      <c r="I16" s="13">
        <v>800</v>
      </c>
      <c r="J16" s="10">
        <f>IF(I16&lt;=$F16,100,IF(I16&lt;=$G16,(80+20/($G16-$F16)*($G16-I16)),IF(I16&lt;=$H16,(60+20/($H16-$G16)*($H16-I16)),40)))*2%/2</f>
        <v>0.8</v>
      </c>
      <c r="K16" s="10"/>
      <c r="L16" s="10"/>
      <c r="M16" s="15" t="s">
        <v>169</v>
      </c>
      <c r="N16" s="2"/>
      <c r="O16" s="2"/>
      <c r="P16" s="2"/>
      <c r="Q16" s="2" t="s">
        <v>170</v>
      </c>
      <c r="S16" s="6">
        <v>555</v>
      </c>
      <c r="T16" s="62">
        <v>890</v>
      </c>
      <c r="U16" s="10">
        <f>IF(T16&lt;=$F16,100,IF(T16&lt;=$G16,(80+20/($G16-$F16)*($G16-T16)),IF(T16&lt;=$H16,(60+20/($H16-$G16)*($H16-T16)),40)))*2%/2</f>
        <v>0.71</v>
      </c>
    </row>
    <row r="17" spans="1:21" ht="34">
      <c r="A17" s="132"/>
      <c r="B17" s="130"/>
      <c r="C17" s="7" t="s">
        <v>171</v>
      </c>
      <c r="D17" s="7" t="s">
        <v>172</v>
      </c>
      <c r="E17" s="7" t="s">
        <v>144</v>
      </c>
      <c r="F17" s="10">
        <v>200</v>
      </c>
      <c r="G17" s="10">
        <v>800</v>
      </c>
      <c r="H17" s="10">
        <v>1000</v>
      </c>
      <c r="I17" s="13">
        <v>800</v>
      </c>
      <c r="J17" s="10">
        <f>IF(I17&lt;=$F17,100,IF(I17&lt;=$G17,(80+20/($G17-$F17)*($G17-I17)),IF(I17&lt;=$H17,(60+20/($H17-$G17)*($H17-I17)),40)))*2%/2</f>
        <v>0.8</v>
      </c>
      <c r="K17" s="10"/>
      <c r="L17" s="10"/>
      <c r="M17" s="15"/>
      <c r="N17" s="2"/>
      <c r="O17" s="2"/>
      <c r="P17" s="2"/>
      <c r="Q17" s="2"/>
      <c r="S17" s="6">
        <v>670</v>
      </c>
      <c r="T17" s="62">
        <v>730</v>
      </c>
      <c r="U17" s="10">
        <f>IF(T17&lt;=$F17,100,IF(T17&lt;=$G17,(80+20/($G17-$F17)*($G17-T17)),IF(T17&lt;=$H17,(60+20/($H17-$G17)*($H17-T17)),40)))*2%/2</f>
        <v>0.82333333333333325</v>
      </c>
    </row>
    <row r="18" spans="1:21" ht="34">
      <c r="A18" s="133">
        <v>0.1</v>
      </c>
      <c r="B18" s="130" t="s">
        <v>173</v>
      </c>
      <c r="C18" s="7" t="s">
        <v>174</v>
      </c>
      <c r="D18" s="7" t="s">
        <v>175</v>
      </c>
      <c r="E18" s="7" t="s">
        <v>144</v>
      </c>
      <c r="F18" s="10">
        <v>1000</v>
      </c>
      <c r="G18" s="10">
        <v>2000</v>
      </c>
      <c r="H18" s="10">
        <v>3000</v>
      </c>
      <c r="I18" s="13">
        <v>1300</v>
      </c>
      <c r="J18" s="10">
        <f>IF(I18&lt;=$F18,100,IF(I18&lt;=$G18,(80+20/($G18-$F18)*($G18-I18)),IF(I18&lt;=$H18,(60+20/($H18-$G18)*($H18-I18)),40)))*10%/4</f>
        <v>2.35</v>
      </c>
      <c r="K18" s="10"/>
      <c r="L18" s="10"/>
      <c r="M18" s="15" t="s">
        <v>176</v>
      </c>
      <c r="N18" s="2"/>
      <c r="O18" s="2"/>
      <c r="P18" s="2"/>
      <c r="Q18" s="2" t="s">
        <v>177</v>
      </c>
      <c r="S18" s="6">
        <v>1530</v>
      </c>
      <c r="T18" s="78">
        <v>1566</v>
      </c>
      <c r="U18" s="10">
        <f>IF(T18&lt;=$F18,100,IF(T18&lt;=$G18,(80+20/($G18-$F18)*($G18-T18)),IF(T18&lt;=$H18,(60+20/($H18-$G18)*($H18-T18)),40)))*10%/4</f>
        <v>2.2170000000000001</v>
      </c>
    </row>
    <row r="19" spans="1:21" ht="34">
      <c r="A19" s="133"/>
      <c r="B19" s="130"/>
      <c r="C19" s="7" t="s">
        <v>178</v>
      </c>
      <c r="D19" s="7" t="s">
        <v>179</v>
      </c>
      <c r="E19" s="7" t="s">
        <v>144</v>
      </c>
      <c r="F19" s="10">
        <v>1000</v>
      </c>
      <c r="G19" s="10">
        <v>2000</v>
      </c>
      <c r="H19" s="10">
        <v>3000</v>
      </c>
      <c r="I19" s="13">
        <v>1300</v>
      </c>
      <c r="J19" s="10">
        <f>IF(I19&lt;=$F19,100,IF(I19&lt;=$G19,(80+20/($G19-$F19)*($G19-I19)),IF(I19&lt;=$H19,(60+20/($H19-$G19)*($H19-I19)),40)))*10%/4</f>
        <v>2.35</v>
      </c>
      <c r="K19" s="10"/>
      <c r="L19" s="10"/>
      <c r="M19" s="15"/>
      <c r="N19" s="2"/>
      <c r="O19" s="2"/>
      <c r="P19" s="2"/>
      <c r="Q19" s="2"/>
      <c r="S19" s="6">
        <v>2980</v>
      </c>
      <c r="T19" s="78">
        <v>1530</v>
      </c>
      <c r="U19" s="10">
        <f>IF(T19&lt;=$F19,100,IF(T19&lt;=$G19,(80+20/($G19-$F19)*($G19-T19)),IF(T19&lt;=$H19,(60+20/($H19-$G19)*($H19-T19)),40)))*10%/4</f>
        <v>2.2350000000000003</v>
      </c>
    </row>
    <row r="20" spans="1:21" ht="34">
      <c r="A20" s="133"/>
      <c r="B20" s="130"/>
      <c r="C20" s="7" t="s">
        <v>180</v>
      </c>
      <c r="D20" s="7" t="s">
        <v>181</v>
      </c>
      <c r="E20" s="7" t="s">
        <v>144</v>
      </c>
      <c r="F20" s="10">
        <v>1000</v>
      </c>
      <c r="G20" s="10">
        <v>2000</v>
      </c>
      <c r="H20" s="10">
        <v>3000</v>
      </c>
      <c r="I20" s="13">
        <v>2000</v>
      </c>
      <c r="J20" s="10">
        <f>IF(I20&lt;=$F20,100,IF(I20&lt;=$G20,(80+20/($G20-$F20)*($G20-I20)),IF(I20&lt;=$H20,(60+20/($H20-$G20)*($H20-I20)),40)))*10%/4</f>
        <v>2</v>
      </c>
      <c r="K20" s="10"/>
      <c r="L20" s="10"/>
      <c r="M20" s="15"/>
      <c r="N20" s="2"/>
      <c r="O20" s="2"/>
      <c r="P20" s="2"/>
      <c r="Q20" s="2"/>
      <c r="S20" s="6">
        <v>1910</v>
      </c>
      <c r="T20" s="78">
        <v>1640</v>
      </c>
      <c r="U20" s="10">
        <f>IF(T20&lt;=$F20,100,IF(T20&lt;=$G20,(80+20/($G20-$F20)*($G20-T20)),IF(T20&lt;=$H20,(60+20/($H20-$G20)*($H20-T20)),40)))*10%/4</f>
        <v>2.1800000000000002</v>
      </c>
    </row>
    <row r="21" spans="1:21" ht="34">
      <c r="A21" s="133"/>
      <c r="B21" s="130"/>
      <c r="C21" s="7" t="s">
        <v>182</v>
      </c>
      <c r="D21" s="7" t="s">
        <v>183</v>
      </c>
      <c r="E21" s="7" t="s">
        <v>144</v>
      </c>
      <c r="F21" s="10">
        <v>2000</v>
      </c>
      <c r="G21" s="10">
        <v>3000</v>
      </c>
      <c r="H21" s="10">
        <v>3000</v>
      </c>
      <c r="I21" s="13">
        <v>2500</v>
      </c>
      <c r="J21" s="10">
        <f>IF(I21&lt;=$F21,100,IF(I21&lt;=$G21,(80+20/($G21-$F21)*($G21-I21)),IF(I21&lt;=$H21,(60+20/($H21-$G21)*($H21-I21)),40)))*10%/4</f>
        <v>2.25</v>
      </c>
      <c r="K21" s="10"/>
      <c r="L21" s="10"/>
      <c r="M21" s="15"/>
      <c r="N21" s="2"/>
      <c r="O21" s="2"/>
      <c r="P21" s="2"/>
      <c r="Q21" s="2"/>
      <c r="S21" s="6">
        <v>1680</v>
      </c>
      <c r="T21" s="78">
        <v>1956</v>
      </c>
      <c r="U21" s="10">
        <f>IF(T21&lt;=$F21,100,IF(T21&lt;=$G21,(80+20/($G21-$F21)*($G21-T21)),IF(T21&lt;=$H21,(60+20/($H21-$G21)*($H21-T21)),40)))*10%/4</f>
        <v>2.5</v>
      </c>
    </row>
    <row r="22" spans="1:21" ht="34">
      <c r="A22" s="133">
        <v>0.2</v>
      </c>
      <c r="B22" s="130" t="s">
        <v>98</v>
      </c>
      <c r="C22" s="7" t="s">
        <v>184</v>
      </c>
      <c r="D22" s="7" t="s">
        <v>185</v>
      </c>
      <c r="E22" s="7" t="s">
        <v>136</v>
      </c>
      <c r="F22" s="10">
        <v>1</v>
      </c>
      <c r="G22" s="10">
        <v>3</v>
      </c>
      <c r="H22" s="10">
        <v>5</v>
      </c>
      <c r="I22" s="13">
        <v>1.5</v>
      </c>
      <c r="J22" s="10">
        <f t="shared" ref="J22:J32" si="0">IF(I22&lt;=$F22,100,IF(I22&lt;=$G22,(80+20/($G22-$F22)*($G22-I22)),IF(I22&lt;=$H22,(60+20/($H22-$G22)*($H22-I22)),40)))*20%/11</f>
        <v>1.7272727272727273</v>
      </c>
      <c r="K22" s="10"/>
      <c r="L22" s="10"/>
      <c r="M22" s="15" t="s">
        <v>186</v>
      </c>
      <c r="N22" s="2"/>
      <c r="O22" s="2"/>
      <c r="P22" s="2"/>
      <c r="Q22" s="2" t="s">
        <v>187</v>
      </c>
      <c r="S22" s="6">
        <v>2.0699999999999998</v>
      </c>
      <c r="T22" s="78">
        <v>1.1599999999999999</v>
      </c>
      <c r="U22" s="10">
        <f t="shared" ref="U22:U32" si="1">IF(T22&lt;=$F22,100,IF(T22&lt;=$G22,(80+20/($G22-$F22)*($G22-T22)),IF(T22&lt;=$H22,(60+20/($H22-$G22)*($H22-T22)),40)))*20%/11</f>
        <v>1.7890909090909093</v>
      </c>
    </row>
    <row r="23" spans="1:21" ht="34">
      <c r="A23" s="133"/>
      <c r="B23" s="130"/>
      <c r="C23" s="7" t="s">
        <v>184</v>
      </c>
      <c r="D23" s="7" t="s">
        <v>188</v>
      </c>
      <c r="E23" s="7" t="s">
        <v>136</v>
      </c>
      <c r="F23" s="10">
        <v>1</v>
      </c>
      <c r="G23" s="10">
        <v>3</v>
      </c>
      <c r="H23" s="10">
        <v>5</v>
      </c>
      <c r="I23" s="13">
        <v>2</v>
      </c>
      <c r="J23" s="10">
        <f t="shared" si="0"/>
        <v>1.6363636363636365</v>
      </c>
      <c r="K23" s="10"/>
      <c r="L23" s="10"/>
      <c r="M23" s="15"/>
      <c r="N23" s="2"/>
      <c r="O23" s="2"/>
      <c r="P23" s="2"/>
      <c r="Q23" s="2"/>
      <c r="S23" s="6">
        <v>1.94</v>
      </c>
      <c r="T23" s="78">
        <v>1.07</v>
      </c>
      <c r="U23" s="10">
        <f t="shared" si="1"/>
        <v>1.8054545454545454</v>
      </c>
    </row>
    <row r="24" spans="1:21" s="2" customFormat="1" ht="34">
      <c r="A24" s="133"/>
      <c r="B24" s="130"/>
      <c r="C24" s="7" t="s">
        <v>184</v>
      </c>
      <c r="D24" s="7" t="s">
        <v>189</v>
      </c>
      <c r="E24" s="7" t="s">
        <v>136</v>
      </c>
      <c r="F24" s="10">
        <v>3</v>
      </c>
      <c r="G24" s="10">
        <v>5</v>
      </c>
      <c r="H24" s="10">
        <v>8</v>
      </c>
      <c r="I24" s="13">
        <v>2.2999999999999998</v>
      </c>
      <c r="J24" s="10">
        <f t="shared" si="0"/>
        <v>1.8181818181818181</v>
      </c>
      <c r="K24" s="10"/>
      <c r="L24" s="10"/>
      <c r="M24" s="15" t="s">
        <v>190</v>
      </c>
      <c r="Q24" s="2" t="s">
        <v>191</v>
      </c>
      <c r="S24" s="6">
        <v>2.33</v>
      </c>
      <c r="T24" s="78">
        <v>1.6359999999999999</v>
      </c>
      <c r="U24" s="10">
        <f t="shared" si="1"/>
        <v>1.8181818181818181</v>
      </c>
    </row>
    <row r="25" spans="1:21" s="2" customFormat="1" ht="34">
      <c r="A25" s="133"/>
      <c r="B25" s="130"/>
      <c r="C25" s="7" t="s">
        <v>184</v>
      </c>
      <c r="D25" s="7" t="s">
        <v>192</v>
      </c>
      <c r="E25" s="7" t="s">
        <v>136</v>
      </c>
      <c r="F25" s="10">
        <v>3</v>
      </c>
      <c r="G25" s="10">
        <v>5</v>
      </c>
      <c r="H25" s="10">
        <v>8</v>
      </c>
      <c r="I25" s="13">
        <v>3</v>
      </c>
      <c r="J25" s="10">
        <f t="shared" si="0"/>
        <v>1.8181818181818181</v>
      </c>
      <c r="K25" s="10"/>
      <c r="L25" s="10"/>
      <c r="M25" s="15" t="s">
        <v>190</v>
      </c>
      <c r="Q25" s="2" t="s">
        <v>191</v>
      </c>
      <c r="S25" s="6">
        <v>3.33</v>
      </c>
      <c r="T25" s="78">
        <v>1.74</v>
      </c>
      <c r="U25" s="10">
        <f t="shared" si="1"/>
        <v>1.8181818181818181</v>
      </c>
    </row>
    <row r="26" spans="1:21" ht="34">
      <c r="A26" s="133"/>
      <c r="B26" s="130"/>
      <c r="C26" s="7" t="s">
        <v>184</v>
      </c>
      <c r="D26" s="7" t="s">
        <v>193</v>
      </c>
      <c r="E26" s="7" t="s">
        <v>136</v>
      </c>
      <c r="F26" s="10">
        <v>5</v>
      </c>
      <c r="G26" s="10">
        <v>8</v>
      </c>
      <c r="H26" s="10">
        <v>10</v>
      </c>
      <c r="I26" s="13">
        <v>4</v>
      </c>
      <c r="J26" s="10">
        <f t="shared" si="0"/>
        <v>1.8181818181818181</v>
      </c>
      <c r="K26" s="10"/>
      <c r="L26" s="10"/>
      <c r="M26" s="15" t="s">
        <v>190</v>
      </c>
      <c r="N26" s="2"/>
      <c r="O26" s="2"/>
      <c r="P26" s="2"/>
      <c r="Q26" s="2" t="s">
        <v>191</v>
      </c>
      <c r="S26" s="6">
        <v>3.03</v>
      </c>
      <c r="T26" s="78">
        <v>2.4700000000000002</v>
      </c>
      <c r="U26" s="10">
        <f t="shared" si="1"/>
        <v>1.8181818181818181</v>
      </c>
    </row>
    <row r="27" spans="1:21" ht="51">
      <c r="A27" s="133"/>
      <c r="B27" s="130"/>
      <c r="C27" s="7" t="s">
        <v>194</v>
      </c>
      <c r="D27" s="7" t="s">
        <v>195</v>
      </c>
      <c r="E27" s="7" t="s">
        <v>136</v>
      </c>
      <c r="F27" s="10">
        <v>3</v>
      </c>
      <c r="G27" s="10">
        <v>5</v>
      </c>
      <c r="H27" s="10">
        <v>8</v>
      </c>
      <c r="I27" s="13">
        <v>3</v>
      </c>
      <c r="J27" s="10">
        <f t="shared" si="0"/>
        <v>1.8181818181818181</v>
      </c>
      <c r="K27" s="10"/>
      <c r="L27" s="10"/>
      <c r="M27" s="15" t="s">
        <v>190</v>
      </c>
      <c r="N27" s="2"/>
      <c r="O27" s="2"/>
      <c r="P27" s="2"/>
      <c r="Q27" s="2" t="s">
        <v>191</v>
      </c>
      <c r="S27" s="6">
        <v>1.36</v>
      </c>
      <c r="T27" s="78">
        <v>1.133</v>
      </c>
      <c r="U27" s="10">
        <f t="shared" si="1"/>
        <v>1.8181818181818181</v>
      </c>
    </row>
    <row r="28" spans="1:21" ht="68">
      <c r="A28" s="133"/>
      <c r="B28" s="130"/>
      <c r="C28" s="7" t="s">
        <v>196</v>
      </c>
      <c r="D28" s="7" t="s">
        <v>197</v>
      </c>
      <c r="E28" s="7" t="s">
        <v>136</v>
      </c>
      <c r="F28" s="10">
        <v>2</v>
      </c>
      <c r="G28" s="10">
        <v>3</v>
      </c>
      <c r="H28" s="10">
        <v>5</v>
      </c>
      <c r="I28" s="13">
        <v>1.8</v>
      </c>
      <c r="J28" s="10">
        <f t="shared" si="0"/>
        <v>1.8181818181818181</v>
      </c>
      <c r="K28" s="10"/>
      <c r="L28" s="10"/>
      <c r="M28" s="15" t="s">
        <v>190</v>
      </c>
      <c r="N28" s="2"/>
      <c r="O28" s="2"/>
      <c r="P28" s="2"/>
      <c r="Q28" s="2"/>
      <c r="S28" s="6">
        <v>1.6</v>
      </c>
      <c r="T28" s="78">
        <v>1.79</v>
      </c>
      <c r="U28" s="10">
        <f t="shared" si="1"/>
        <v>1.8181818181818181</v>
      </c>
    </row>
    <row r="29" spans="1:21" ht="68">
      <c r="A29" s="133"/>
      <c r="B29" s="130"/>
      <c r="C29" s="7" t="s">
        <v>196</v>
      </c>
      <c r="D29" s="7" t="s">
        <v>198</v>
      </c>
      <c r="E29" s="7" t="s">
        <v>136</v>
      </c>
      <c r="F29" s="10">
        <v>3</v>
      </c>
      <c r="G29" s="10">
        <v>5</v>
      </c>
      <c r="H29" s="10">
        <v>8</v>
      </c>
      <c r="I29" s="13">
        <v>2.2999999999999998</v>
      </c>
      <c r="J29" s="10">
        <f t="shared" si="0"/>
        <v>1.8181818181818181</v>
      </c>
      <c r="K29" s="10"/>
      <c r="L29" s="10"/>
      <c r="M29" s="15" t="s">
        <v>190</v>
      </c>
      <c r="N29" s="2"/>
      <c r="O29" s="2"/>
      <c r="P29" s="2"/>
      <c r="Q29" s="2" t="s">
        <v>191</v>
      </c>
      <c r="S29" s="6">
        <v>1.1100000000000001</v>
      </c>
      <c r="T29" s="79">
        <v>1.8</v>
      </c>
      <c r="U29" s="10">
        <f t="shared" si="1"/>
        <v>1.8181818181818181</v>
      </c>
    </row>
    <row r="30" spans="1:21" ht="68">
      <c r="A30" s="133"/>
      <c r="B30" s="130"/>
      <c r="C30" s="7" t="s">
        <v>196</v>
      </c>
      <c r="D30" s="7" t="s">
        <v>199</v>
      </c>
      <c r="E30" s="7" t="s">
        <v>136</v>
      </c>
      <c r="F30" s="10">
        <v>3</v>
      </c>
      <c r="G30" s="10">
        <v>5</v>
      </c>
      <c r="H30" s="10">
        <v>8</v>
      </c>
      <c r="I30" s="13">
        <v>2.5</v>
      </c>
      <c r="J30" s="10">
        <f t="shared" si="0"/>
        <v>1.8181818181818181</v>
      </c>
      <c r="K30" s="10"/>
      <c r="L30" s="10"/>
      <c r="M30" s="15" t="s">
        <v>190</v>
      </c>
      <c r="N30" s="2"/>
      <c r="O30" s="2"/>
      <c r="P30" s="2"/>
      <c r="Q30" s="2" t="s">
        <v>191</v>
      </c>
      <c r="S30" s="6">
        <v>1.44</v>
      </c>
      <c r="T30" s="78">
        <v>1.36</v>
      </c>
      <c r="U30" s="10">
        <f t="shared" si="1"/>
        <v>1.8181818181818181</v>
      </c>
    </row>
    <row r="31" spans="1:21" ht="68">
      <c r="A31" s="133"/>
      <c r="B31" s="130"/>
      <c r="C31" s="7" t="s">
        <v>196</v>
      </c>
      <c r="D31" s="7" t="s">
        <v>200</v>
      </c>
      <c r="E31" s="7" t="s">
        <v>136</v>
      </c>
      <c r="F31" s="10">
        <v>5</v>
      </c>
      <c r="G31" s="10">
        <v>8</v>
      </c>
      <c r="H31" s="10">
        <v>10</v>
      </c>
      <c r="I31" s="13">
        <v>3.3</v>
      </c>
      <c r="J31" s="10">
        <f t="shared" si="0"/>
        <v>1.8181818181818181</v>
      </c>
      <c r="K31" s="10"/>
      <c r="L31" s="10"/>
      <c r="M31" s="15" t="s">
        <v>190</v>
      </c>
      <c r="N31" s="2"/>
      <c r="O31" s="2"/>
      <c r="P31" s="2"/>
      <c r="Q31" s="2" t="s">
        <v>191</v>
      </c>
      <c r="S31" s="6">
        <v>2.2400000000000002</v>
      </c>
      <c r="T31" s="78">
        <v>2.1800000000000002</v>
      </c>
      <c r="U31" s="10">
        <f t="shared" si="1"/>
        <v>1.8181818181818181</v>
      </c>
    </row>
    <row r="32" spans="1:21" ht="68">
      <c r="A32" s="133"/>
      <c r="B32" s="130"/>
      <c r="C32" s="7" t="s">
        <v>196</v>
      </c>
      <c r="D32" s="7" t="s">
        <v>201</v>
      </c>
      <c r="E32" s="7" t="s">
        <v>136</v>
      </c>
      <c r="F32" s="10">
        <v>6</v>
      </c>
      <c r="G32" s="10">
        <v>10</v>
      </c>
      <c r="H32" s="10">
        <v>12</v>
      </c>
      <c r="I32" s="13">
        <v>4.3</v>
      </c>
      <c r="J32" s="10">
        <f t="shared" si="0"/>
        <v>1.8181818181818181</v>
      </c>
      <c r="K32" s="10"/>
      <c r="L32" s="10"/>
      <c r="M32" s="15"/>
      <c r="N32" s="2"/>
      <c r="O32" s="2"/>
      <c r="P32" s="2"/>
      <c r="Q32" s="2"/>
      <c r="S32" s="6">
        <v>2.17</v>
      </c>
      <c r="T32" s="78">
        <v>2.75</v>
      </c>
      <c r="U32" s="10">
        <f t="shared" si="1"/>
        <v>1.8181818181818181</v>
      </c>
    </row>
    <row r="33" spans="1:22" ht="34">
      <c r="A33" s="133">
        <v>0.2</v>
      </c>
      <c r="B33" s="130" t="s">
        <v>202</v>
      </c>
      <c r="C33" s="7" t="s">
        <v>203</v>
      </c>
      <c r="D33" s="7" t="s">
        <v>204</v>
      </c>
      <c r="E33" s="7" t="s">
        <v>136</v>
      </c>
      <c r="F33" s="10">
        <v>2</v>
      </c>
      <c r="G33" s="10">
        <v>3</v>
      </c>
      <c r="H33" s="10">
        <v>3</v>
      </c>
      <c r="I33" s="13">
        <v>3</v>
      </c>
      <c r="J33" s="10">
        <f>IF(I33&lt;=$F33,100,IF(I33&lt;=$G33,(80+20/($G33-$F33)*($G33-I33)),IF(I33&lt;=$H33,(60+20/($H33-$G33)*($H33-I33)),40)))*20%/5</f>
        <v>3.2</v>
      </c>
      <c r="K33" s="10"/>
      <c r="L33" s="10"/>
      <c r="M33" s="15" t="s">
        <v>190</v>
      </c>
      <c r="N33" s="2"/>
      <c r="O33" s="2"/>
      <c r="P33" s="2"/>
      <c r="Q33" s="2" t="s">
        <v>191</v>
      </c>
      <c r="S33" s="6">
        <v>0.76</v>
      </c>
      <c r="T33" s="62">
        <v>1.57</v>
      </c>
      <c r="U33" s="10">
        <f>IF(T33&lt;=$F33,100,IF(T33&lt;=$G33,(80+20/($G33-$F33)*($G33-T33)),IF(T33&lt;=$H33,(60+20/($H33-$G33)*($H33-T33)),40)))*20%/5</f>
        <v>4</v>
      </c>
      <c r="V33" s="77"/>
    </row>
    <row r="34" spans="1:22" ht="34">
      <c r="A34" s="134"/>
      <c r="B34" s="130"/>
      <c r="C34" s="7" t="s">
        <v>205</v>
      </c>
      <c r="D34" s="7" t="s">
        <v>206</v>
      </c>
      <c r="E34" s="7" t="s">
        <v>136</v>
      </c>
      <c r="F34" s="10">
        <v>2</v>
      </c>
      <c r="G34" s="10">
        <v>3</v>
      </c>
      <c r="H34" s="10">
        <v>5</v>
      </c>
      <c r="I34" s="13">
        <v>3</v>
      </c>
      <c r="J34" s="10">
        <f>IF(I34&lt;=$F34,100,IF(I34&lt;=$G34,(80+20/($G34-$F34)*($G34-I34)),IF(I34&lt;=$H34,(60+20/($H34-$G34)*($H34-I34)),40)))*20%/5</f>
        <v>3.2</v>
      </c>
      <c r="K34" s="10"/>
      <c r="L34" s="10"/>
      <c r="M34" s="15" t="s">
        <v>190</v>
      </c>
      <c r="N34" s="2"/>
      <c r="O34" s="2"/>
      <c r="P34" s="2"/>
      <c r="Q34" s="2" t="s">
        <v>191</v>
      </c>
      <c r="S34" s="6">
        <v>0.51</v>
      </c>
      <c r="T34" s="62">
        <v>1.74</v>
      </c>
      <c r="U34" s="10">
        <f>IF(T34&lt;=$F34,100,IF(T34&lt;=$G34,(80+20/($G34-$F34)*($G34-T34)),IF(T34&lt;=$H34,(60+20/($H34-$G34)*($H34-T34)),40)))*20%/5</f>
        <v>4</v>
      </c>
    </row>
    <row r="35" spans="1:22" ht="34">
      <c r="A35" s="134"/>
      <c r="B35" s="130"/>
      <c r="C35" s="7" t="s">
        <v>207</v>
      </c>
      <c r="D35" s="7" t="s">
        <v>208</v>
      </c>
      <c r="E35" s="7" t="s">
        <v>136</v>
      </c>
      <c r="F35" s="10">
        <v>2</v>
      </c>
      <c r="G35" s="10">
        <v>3</v>
      </c>
      <c r="H35" s="10">
        <v>5</v>
      </c>
      <c r="I35" s="13">
        <v>3</v>
      </c>
      <c r="J35" s="10">
        <f>IF(I35&lt;=$F35,100,IF(I35&lt;=$G35,(80+20/($G35-$F35)*($G35-I35)),IF(I35&lt;=$H35,(60+20/($H35-$G35)*($H35-I35)),40)))*20%/5</f>
        <v>3.2</v>
      </c>
      <c r="K35" s="10"/>
      <c r="L35" s="10"/>
      <c r="M35" s="15"/>
      <c r="N35" s="2"/>
      <c r="O35" s="2"/>
      <c r="P35" s="2"/>
      <c r="Q35" s="2"/>
      <c r="S35" s="6">
        <v>0.75</v>
      </c>
      <c r="T35" s="62">
        <v>0.96</v>
      </c>
      <c r="U35" s="10">
        <f>IF(T35&lt;=$F35,100,IF(T35&lt;=$G35,(80+20/($G35-$F35)*($G35-T35)),IF(T35&lt;=$H35,(60+20/($H35-$G35)*($H35-T35)),40)))*20%/5</f>
        <v>4</v>
      </c>
    </row>
    <row r="36" spans="1:22" ht="34">
      <c r="A36" s="134"/>
      <c r="B36" s="130"/>
      <c r="C36" s="7" t="s">
        <v>205</v>
      </c>
      <c r="D36" s="7" t="s">
        <v>209</v>
      </c>
      <c r="E36" s="7" t="s">
        <v>136</v>
      </c>
      <c r="F36" s="10">
        <v>2</v>
      </c>
      <c r="G36" s="10">
        <v>3</v>
      </c>
      <c r="H36" s="10">
        <v>6</v>
      </c>
      <c r="I36" s="13">
        <v>3</v>
      </c>
      <c r="J36" s="10">
        <f>IF(I36&lt;=$F36,100,IF(I36&lt;=$G36,(80+20/($G36-$F36)*($G36-I36)),IF(I36&lt;=$H36,(60+20/($H36-$G36)*($H36-I36)),40)))*20%/5</f>
        <v>3.2</v>
      </c>
      <c r="K36" s="10"/>
      <c r="L36" s="10"/>
      <c r="M36" s="15" t="s">
        <v>190</v>
      </c>
      <c r="N36" s="2"/>
      <c r="O36" s="2"/>
      <c r="P36" s="2"/>
      <c r="Q36" s="2" t="s">
        <v>191</v>
      </c>
      <c r="S36" s="6">
        <v>0.41</v>
      </c>
      <c r="T36" s="62">
        <v>1.3</v>
      </c>
      <c r="U36" s="10">
        <f>IF(T36&lt;=$F36,100,IF(T36&lt;=$G36,(80+20/($G36-$F36)*($G36-T36)),IF(T36&lt;=$H36,(60+20/($H36-$G36)*($H36-T36)),40)))*20%/5</f>
        <v>4</v>
      </c>
    </row>
    <row r="37" spans="1:22" ht="34">
      <c r="A37" s="134"/>
      <c r="B37" s="130"/>
      <c r="C37" s="7" t="s">
        <v>210</v>
      </c>
      <c r="D37" s="7" t="s">
        <v>211</v>
      </c>
      <c r="E37" s="7" t="s">
        <v>136</v>
      </c>
      <c r="F37" s="10"/>
      <c r="G37" s="10"/>
      <c r="H37" s="10"/>
      <c r="I37" s="13">
        <v>3</v>
      </c>
      <c r="J37" s="10"/>
      <c r="K37" s="10"/>
      <c r="L37" s="10"/>
      <c r="M37" s="15"/>
      <c r="N37" s="2"/>
      <c r="O37" s="2"/>
      <c r="P37" s="2"/>
      <c r="Q37" s="2"/>
      <c r="S37" s="6">
        <v>2.17</v>
      </c>
      <c r="T37" s="62">
        <v>2.94</v>
      </c>
      <c r="U37" s="10"/>
    </row>
    <row r="38" spans="1:22" ht="34">
      <c r="A38" s="134"/>
      <c r="B38" s="130"/>
      <c r="C38" s="7" t="s">
        <v>207</v>
      </c>
      <c r="D38" s="7" t="s">
        <v>212</v>
      </c>
      <c r="E38" s="7" t="s">
        <v>136</v>
      </c>
      <c r="F38" s="10"/>
      <c r="G38" s="10"/>
      <c r="H38" s="10"/>
      <c r="I38" s="13">
        <v>3</v>
      </c>
      <c r="J38" s="10"/>
      <c r="K38" s="10"/>
      <c r="L38" s="10"/>
      <c r="M38" s="15"/>
      <c r="N38" s="2"/>
      <c r="O38" s="2"/>
      <c r="P38" s="2"/>
      <c r="Q38" s="2"/>
      <c r="S38" s="6">
        <v>0.97</v>
      </c>
      <c r="T38" s="62">
        <v>2.73</v>
      </c>
      <c r="U38" s="10"/>
    </row>
    <row r="39" spans="1:22" ht="34">
      <c r="A39" s="134"/>
      <c r="B39" s="130"/>
      <c r="C39" s="7" t="s">
        <v>203</v>
      </c>
      <c r="D39" s="7" t="s">
        <v>213</v>
      </c>
      <c r="E39" s="7" t="s">
        <v>136</v>
      </c>
      <c r="F39" s="10"/>
      <c r="G39" s="10"/>
      <c r="H39" s="10"/>
      <c r="I39" s="13">
        <v>3</v>
      </c>
      <c r="J39" s="10"/>
      <c r="K39" s="10"/>
      <c r="L39" s="10"/>
      <c r="M39" s="15"/>
      <c r="N39" s="2"/>
      <c r="O39" s="2"/>
      <c r="P39" s="2"/>
      <c r="Q39" s="2"/>
      <c r="S39" s="6">
        <v>2.37</v>
      </c>
      <c r="T39" s="62">
        <v>2.77</v>
      </c>
      <c r="U39" s="10"/>
    </row>
    <row r="40" spans="1:22" ht="34">
      <c r="A40" s="134"/>
      <c r="B40" s="130"/>
      <c r="C40" s="7" t="s">
        <v>205</v>
      </c>
      <c r="D40" s="7" t="s">
        <v>214</v>
      </c>
      <c r="E40" s="7" t="s">
        <v>136</v>
      </c>
      <c r="F40" s="10"/>
      <c r="G40" s="10"/>
      <c r="H40" s="10"/>
      <c r="I40" s="13">
        <v>3</v>
      </c>
      <c r="J40" s="10"/>
      <c r="K40" s="10"/>
      <c r="L40" s="10"/>
      <c r="M40" s="15"/>
      <c r="N40" s="2"/>
      <c r="O40" s="2"/>
      <c r="P40" s="2"/>
      <c r="Q40" s="2"/>
      <c r="S40" s="6">
        <v>0.46</v>
      </c>
      <c r="T40" s="62">
        <v>1.34</v>
      </c>
      <c r="U40" s="10"/>
    </row>
    <row r="41" spans="1:22" ht="34">
      <c r="A41" s="134"/>
      <c r="B41" s="130"/>
      <c r="C41" s="7" t="s">
        <v>210</v>
      </c>
      <c r="D41" s="7" t="s">
        <v>215</v>
      </c>
      <c r="E41" s="7" t="s">
        <v>136</v>
      </c>
      <c r="F41" s="10"/>
      <c r="G41" s="10"/>
      <c r="H41" s="10"/>
      <c r="I41" s="13">
        <v>3</v>
      </c>
      <c r="J41" s="10"/>
      <c r="K41" s="10"/>
      <c r="L41" s="10"/>
      <c r="M41" s="15"/>
      <c r="N41" s="2"/>
      <c r="O41" s="2"/>
      <c r="P41" s="2"/>
      <c r="Q41" s="2"/>
      <c r="S41" s="6">
        <v>1.9</v>
      </c>
      <c r="T41" s="62">
        <v>1.88</v>
      </c>
      <c r="U41" s="10"/>
    </row>
    <row r="42" spans="1:22" ht="34">
      <c r="A42" s="134"/>
      <c r="B42" s="130"/>
      <c r="C42" s="7" t="s">
        <v>203</v>
      </c>
      <c r="D42" s="7" t="s">
        <v>216</v>
      </c>
      <c r="E42" s="7" t="s">
        <v>136</v>
      </c>
      <c r="F42" s="10"/>
      <c r="G42" s="10"/>
      <c r="H42" s="10"/>
      <c r="I42" s="13">
        <v>3</v>
      </c>
      <c r="J42" s="10"/>
      <c r="K42" s="10"/>
      <c r="L42" s="10"/>
      <c r="M42" s="15"/>
      <c r="N42" s="2"/>
      <c r="O42" s="2"/>
      <c r="P42" s="2"/>
      <c r="Q42" s="2"/>
      <c r="S42" s="6">
        <v>1.08</v>
      </c>
      <c r="T42" s="62">
        <v>0.9</v>
      </c>
      <c r="U42" s="10"/>
    </row>
    <row r="43" spans="1:22" ht="34">
      <c r="A43" s="134"/>
      <c r="B43" s="130"/>
      <c r="C43" s="7" t="s">
        <v>210</v>
      </c>
      <c r="D43" s="7" t="s">
        <v>217</v>
      </c>
      <c r="E43" s="7" t="s">
        <v>136</v>
      </c>
      <c r="F43" s="10"/>
      <c r="G43" s="10"/>
      <c r="H43" s="10"/>
      <c r="I43" s="13">
        <v>3</v>
      </c>
      <c r="J43" s="10"/>
      <c r="K43" s="10"/>
      <c r="L43" s="10"/>
      <c r="M43" s="15"/>
      <c r="N43" s="2"/>
      <c r="O43" s="2"/>
      <c r="P43" s="2"/>
      <c r="Q43" s="2"/>
      <c r="S43" s="6">
        <v>2.17</v>
      </c>
      <c r="T43" s="62">
        <v>2.15</v>
      </c>
      <c r="U43" s="10"/>
    </row>
    <row r="44" spans="1:22" ht="34">
      <c r="A44" s="134"/>
      <c r="B44" s="130"/>
      <c r="C44" s="7" t="s">
        <v>207</v>
      </c>
      <c r="D44" s="7" t="s">
        <v>218</v>
      </c>
      <c r="E44" s="7" t="s">
        <v>136</v>
      </c>
      <c r="F44" s="10">
        <v>3</v>
      </c>
      <c r="G44" s="10">
        <v>5</v>
      </c>
      <c r="H44" s="10">
        <v>8</v>
      </c>
      <c r="I44" s="13">
        <v>3</v>
      </c>
      <c r="J44" s="10">
        <f>IF(I44&lt;=$F44,100,IF(I44&lt;=$G44,(80+20/($G44-$F44)*($G44-I44)),IF(I44&lt;=$H44,(60+20/($H44-$G44)*($H44-I44)),40)))*20%/5</f>
        <v>4</v>
      </c>
      <c r="K44" s="10">
        <v>8.14</v>
      </c>
      <c r="L44" s="10"/>
      <c r="M44" s="15" t="s">
        <v>190</v>
      </c>
      <c r="N44" s="2"/>
      <c r="O44" s="2"/>
      <c r="P44" s="2"/>
      <c r="Q44" s="2" t="s">
        <v>191</v>
      </c>
      <c r="S44" s="6">
        <v>0.56999999999999995</v>
      </c>
      <c r="T44" s="62">
        <v>2.36</v>
      </c>
      <c r="U44" s="10">
        <f>IF(T44&lt;=$F44,100,IF(T44&lt;=$G44,(80+20/($G44-$F44)*($G44-T44)),IF(T44&lt;=$H44,(60+20/($H44-$G44)*($H44-T44)),40)))*20%/5</f>
        <v>4</v>
      </c>
    </row>
    <row r="45" spans="1:22" ht="51">
      <c r="A45" s="8">
        <v>0.1</v>
      </c>
      <c r="B45" s="6" t="s">
        <v>219</v>
      </c>
      <c r="C45" s="7"/>
      <c r="D45" s="7" t="s">
        <v>220</v>
      </c>
      <c r="E45" s="7" t="s">
        <v>221</v>
      </c>
      <c r="F45" s="10">
        <v>0</v>
      </c>
      <c r="G45" s="10">
        <v>1</v>
      </c>
      <c r="H45" s="10">
        <v>3</v>
      </c>
      <c r="I45" s="13">
        <v>1</v>
      </c>
      <c r="J45" s="10">
        <f>IF(I45&lt;=$F45,100,IF(I45&lt;=$G45,(80+20/($G45-$F45)*($G45-I45)),IF(I45&lt;=$H45,(60+20/($H45-$G45)*($H45-I45)),40)))*10%/1</f>
        <v>8</v>
      </c>
      <c r="K45" s="10"/>
      <c r="L45" s="10"/>
      <c r="M45" s="15"/>
      <c r="N45" s="2"/>
      <c r="O45" s="2"/>
      <c r="P45" s="2"/>
      <c r="Q45" s="2" t="s">
        <v>222</v>
      </c>
      <c r="S45" s="62">
        <v>0</v>
      </c>
      <c r="U45" s="10">
        <f>IF(T45&lt;=$F45,100,IF(T45&lt;=$G45,(80+20/($G45-$F45)*($G45-T45)),IF(T45&lt;=$H45,(60+20/($H45-$G45)*($H45-T45)),40)))*10%/1</f>
        <v>10</v>
      </c>
    </row>
    <row r="46" spans="1:22">
      <c r="A46" s="8" t="s">
        <v>223</v>
      </c>
      <c r="B46" s="6"/>
      <c r="C46" s="7"/>
      <c r="D46" s="7"/>
      <c r="E46" s="7"/>
      <c r="F46" s="10"/>
      <c r="G46" s="10"/>
      <c r="H46" s="10"/>
      <c r="I46" s="13"/>
      <c r="J46" s="10">
        <f>SUM(J2:J45)</f>
        <v>86.977272727272748</v>
      </c>
      <c r="K46" s="10"/>
      <c r="L46" s="10"/>
      <c r="M46" s="15"/>
      <c r="N46" s="2"/>
      <c r="O46" s="2"/>
      <c r="P46" s="2"/>
      <c r="Q46" s="2"/>
      <c r="S46" s="62"/>
      <c r="U46" s="10">
        <f>SUM(U2:U45)</f>
        <v>91.87299515151517</v>
      </c>
    </row>
    <row r="47" spans="1:22" ht="34">
      <c r="A47" s="135" t="s">
        <v>224</v>
      </c>
      <c r="B47" s="6"/>
      <c r="C47" s="7"/>
      <c r="D47" s="7" t="s">
        <v>225</v>
      </c>
      <c r="E47" s="7" t="s">
        <v>226</v>
      </c>
      <c r="F47" s="7" t="s">
        <v>227</v>
      </c>
      <c r="G47" s="7" t="s">
        <v>228</v>
      </c>
      <c r="H47" s="7" t="s">
        <v>229</v>
      </c>
      <c r="I47" s="13"/>
      <c r="M47" s="15" t="s">
        <v>230</v>
      </c>
      <c r="N47" s="2"/>
      <c r="O47" s="2"/>
      <c r="P47" s="2"/>
      <c r="Q47" s="129" t="s">
        <v>231</v>
      </c>
      <c r="S47" s="62"/>
    </row>
    <row r="48" spans="1:22" ht="17">
      <c r="A48" s="135"/>
      <c r="B48" s="6"/>
      <c r="C48" s="7"/>
      <c r="D48" s="7" t="s">
        <v>232</v>
      </c>
      <c r="E48" s="7" t="s">
        <v>226</v>
      </c>
      <c r="F48" s="7" t="s">
        <v>228</v>
      </c>
      <c r="G48" s="7" t="s">
        <v>229</v>
      </c>
      <c r="H48" s="7" t="s">
        <v>233</v>
      </c>
      <c r="I48" s="10"/>
      <c r="J48" s="10"/>
      <c r="K48" s="10"/>
      <c r="L48" s="10"/>
      <c r="M48" s="15"/>
      <c r="N48" s="2"/>
      <c r="O48" s="2"/>
      <c r="P48" s="2"/>
      <c r="Q48" s="129"/>
      <c r="S48" s="62"/>
      <c r="U48" s="10"/>
    </row>
    <row r="49" spans="19:19">
      <c r="S49" s="62"/>
    </row>
    <row r="50" spans="19:19">
      <c r="S50" s="62"/>
    </row>
    <row r="51" spans="19:19">
      <c r="S51" s="62"/>
    </row>
    <row r="52" spans="19:19">
      <c r="S52" s="62"/>
    </row>
    <row r="53" spans="19:19">
      <c r="S53" s="62"/>
    </row>
    <row r="54" spans="19:19">
      <c r="S54" s="62"/>
    </row>
    <row r="55" spans="19:19">
      <c r="S55" s="62"/>
    </row>
    <row r="56" spans="19:19">
      <c r="S56" s="62"/>
    </row>
  </sheetData>
  <sheetProtection formatCells="0" insertHyperlinks="0" autoFilter="0"/>
  <autoFilter ref="A1:Q48" xr:uid="{00000000-0001-0000-0200-000000000000}"/>
  <mergeCells count="21">
    <mergeCell ref="A2:A3"/>
    <mergeCell ref="A4:A5"/>
    <mergeCell ref="A6:A9"/>
    <mergeCell ref="A10:A12"/>
    <mergeCell ref="A13:A15"/>
    <mergeCell ref="A16:A17"/>
    <mergeCell ref="A18:A21"/>
    <mergeCell ref="A22:A32"/>
    <mergeCell ref="A33:A44"/>
    <mergeCell ref="A47:A48"/>
    <mergeCell ref="B4:B5"/>
    <mergeCell ref="B6:B9"/>
    <mergeCell ref="B10:B12"/>
    <mergeCell ref="B13:B15"/>
    <mergeCell ref="B16:B17"/>
    <mergeCell ref="Q47:Q48"/>
    <mergeCell ref="B18:B21"/>
    <mergeCell ref="B22:B32"/>
    <mergeCell ref="B33:B44"/>
    <mergeCell ref="C6:C9"/>
    <mergeCell ref="C10:C12"/>
  </mergeCells>
  <phoneticPr fontId="16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X72"/>
  <sheetViews>
    <sheetView zoomScale="168" zoomScaleNormal="110" workbookViewId="0">
      <selection activeCell="C24" sqref="C24"/>
    </sheetView>
  </sheetViews>
  <sheetFormatPr baseColWidth="10" defaultColWidth="10.83203125" defaultRowHeight="16"/>
  <cols>
    <col min="1" max="16384" width="10.83203125" style="1"/>
  </cols>
  <sheetData>
    <row r="2" spans="1:24">
      <c r="A2" s="52" t="s">
        <v>281</v>
      </c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</row>
    <row r="3" spans="1:24" ht="91" customHeight="1">
      <c r="A3" s="136" t="s">
        <v>282</v>
      </c>
      <c r="B3" s="136"/>
      <c r="C3" s="136"/>
      <c r="D3" s="136"/>
      <c r="E3" s="136"/>
      <c r="F3" s="136"/>
      <c r="G3" s="136"/>
      <c r="H3" s="136"/>
      <c r="I3" s="136"/>
      <c r="J3" s="136"/>
      <c r="K3" s="136"/>
      <c r="L3" s="136"/>
    </row>
    <row r="4" spans="1:24">
      <c r="A4" s="137" t="s">
        <v>234</v>
      </c>
      <c r="B4" s="137"/>
      <c r="C4" s="137"/>
      <c r="D4" s="137"/>
      <c r="E4" s="137"/>
      <c r="F4" s="137"/>
      <c r="G4" s="137"/>
      <c r="H4" s="137"/>
      <c r="I4" s="137"/>
      <c r="J4" s="137"/>
      <c r="K4" s="137"/>
      <c r="L4" s="137"/>
    </row>
    <row r="5" spans="1:24" ht="55" customHeight="1">
      <c r="A5" s="136" t="s">
        <v>257</v>
      </c>
      <c r="B5" s="136"/>
      <c r="C5" s="136"/>
      <c r="D5" s="136"/>
      <c r="E5" s="136"/>
      <c r="F5" s="136"/>
      <c r="G5" s="136"/>
      <c r="H5" s="136"/>
      <c r="I5" s="136"/>
      <c r="J5" s="136"/>
      <c r="K5" s="136"/>
      <c r="L5" s="136"/>
    </row>
    <row r="6" spans="1:24" ht="55" customHeight="1">
      <c r="A6" s="136" t="s">
        <v>256</v>
      </c>
      <c r="B6" s="136"/>
      <c r="C6" s="136"/>
      <c r="D6" s="136"/>
      <c r="E6" s="136"/>
      <c r="F6" s="136"/>
      <c r="G6" s="136"/>
      <c r="H6" s="136"/>
      <c r="I6" s="136"/>
      <c r="J6" s="136"/>
      <c r="K6" s="136"/>
      <c r="L6" s="136"/>
    </row>
    <row r="7" spans="1:24" ht="65" customHeight="1">
      <c r="A7" s="136" t="s">
        <v>258</v>
      </c>
      <c r="B7" s="136"/>
      <c r="C7" s="136"/>
      <c r="D7" s="136"/>
      <c r="E7" s="136"/>
      <c r="F7" s="136"/>
      <c r="G7" s="136"/>
      <c r="H7" s="136"/>
      <c r="I7" s="136"/>
      <c r="J7" s="136"/>
      <c r="K7" s="136"/>
      <c r="L7" s="136"/>
    </row>
    <row r="8" spans="1:24" ht="65" customHeight="1">
      <c r="A8" s="136" t="s">
        <v>262</v>
      </c>
      <c r="B8" s="136"/>
      <c r="C8" s="136"/>
      <c r="D8" s="136"/>
      <c r="E8" s="136"/>
      <c r="F8" s="136"/>
      <c r="G8" s="136"/>
      <c r="H8" s="136"/>
      <c r="I8" s="136"/>
      <c r="J8" s="136"/>
      <c r="K8" s="136"/>
      <c r="L8" s="136"/>
    </row>
    <row r="9" spans="1:24" ht="55" customHeight="1">
      <c r="A9" s="136" t="s">
        <v>259</v>
      </c>
      <c r="B9" s="136"/>
      <c r="C9" s="136"/>
      <c r="D9" s="136"/>
      <c r="E9" s="136"/>
      <c r="F9" s="136"/>
      <c r="G9" s="136"/>
      <c r="H9" s="136"/>
      <c r="I9" s="136"/>
      <c r="J9" s="136"/>
      <c r="K9" s="136"/>
      <c r="L9" s="136"/>
    </row>
    <row r="10" spans="1:24" ht="66" customHeight="1">
      <c r="A10" s="136" t="s">
        <v>260</v>
      </c>
      <c r="B10" s="136"/>
      <c r="C10" s="136"/>
      <c r="D10" s="136"/>
      <c r="E10" s="136"/>
      <c r="F10" s="136"/>
      <c r="G10" s="136"/>
      <c r="H10" s="136"/>
      <c r="I10" s="136"/>
      <c r="J10" s="136"/>
      <c r="K10" s="136"/>
      <c r="L10" s="136"/>
    </row>
    <row r="11" spans="1:24" ht="55" customHeight="1">
      <c r="A11" s="136" t="s">
        <v>261</v>
      </c>
      <c r="B11" s="136"/>
      <c r="C11" s="136"/>
      <c r="D11" s="136"/>
      <c r="E11" s="136"/>
      <c r="F11" s="136"/>
      <c r="G11" s="136"/>
      <c r="H11" s="136"/>
      <c r="I11" s="136"/>
      <c r="J11" s="136"/>
      <c r="K11" s="136"/>
      <c r="L11" s="136"/>
    </row>
    <row r="12" spans="1:24" ht="55" customHeight="1">
      <c r="A12" s="136" t="s">
        <v>263</v>
      </c>
      <c r="B12" s="136"/>
      <c r="C12" s="136"/>
      <c r="D12" s="136"/>
      <c r="E12" s="136"/>
      <c r="F12" s="136"/>
      <c r="G12" s="136"/>
      <c r="H12" s="136"/>
      <c r="I12" s="136"/>
      <c r="J12" s="136"/>
      <c r="K12" s="136"/>
      <c r="L12" s="136"/>
    </row>
    <row r="13" spans="1:24" ht="55" customHeight="1">
      <c r="A13" s="138" t="s">
        <v>264</v>
      </c>
      <c r="B13" s="138"/>
      <c r="C13" s="138"/>
      <c r="D13" s="138"/>
      <c r="E13" s="138"/>
      <c r="F13" s="138"/>
      <c r="G13" s="138"/>
      <c r="H13" s="138"/>
      <c r="I13" s="138"/>
      <c r="J13" s="138"/>
      <c r="K13" s="138"/>
      <c r="L13" s="138"/>
    </row>
    <row r="14" spans="1:24" ht="75" customHeight="1">
      <c r="A14" s="136" t="s">
        <v>266</v>
      </c>
      <c r="B14" s="136"/>
      <c r="C14" s="136"/>
      <c r="D14" s="136"/>
      <c r="E14" s="136"/>
      <c r="F14" s="136"/>
      <c r="G14" s="136"/>
      <c r="H14" s="136"/>
      <c r="I14" s="136"/>
      <c r="J14" s="136"/>
      <c r="K14" s="136"/>
      <c r="L14" s="136"/>
    </row>
    <row r="15" spans="1:24">
      <c r="A15" s="72" t="s">
        <v>235</v>
      </c>
      <c r="B15" s="73">
        <v>44965</v>
      </c>
      <c r="C15" s="73">
        <v>44966</v>
      </c>
      <c r="D15" s="73">
        <v>44967</v>
      </c>
      <c r="E15" s="73">
        <v>44968</v>
      </c>
      <c r="F15" s="73">
        <v>44971</v>
      </c>
      <c r="G15" s="73">
        <v>44972</v>
      </c>
      <c r="H15" s="73">
        <v>44973</v>
      </c>
      <c r="I15" s="73">
        <v>44974</v>
      </c>
      <c r="J15" s="73">
        <v>44976</v>
      </c>
      <c r="K15" s="73">
        <v>44978</v>
      </c>
      <c r="L15" s="73">
        <v>44979</v>
      </c>
      <c r="O15" s="63"/>
      <c r="P15" s="63"/>
      <c r="Q15" s="63"/>
      <c r="R15" s="63"/>
      <c r="S15" s="63"/>
      <c r="T15" s="63"/>
      <c r="U15" s="63"/>
      <c r="V15" s="63"/>
      <c r="W15" s="63"/>
      <c r="X15" s="63"/>
    </row>
    <row r="16" spans="1:24">
      <c r="A16" s="74" t="s">
        <v>236</v>
      </c>
      <c r="B16" s="68">
        <v>163</v>
      </c>
      <c r="C16" s="68">
        <v>173</v>
      </c>
      <c r="D16" s="68">
        <v>210</v>
      </c>
      <c r="E16" s="68">
        <v>155</v>
      </c>
      <c r="F16" s="68">
        <v>255</v>
      </c>
      <c r="G16" s="68">
        <v>150</v>
      </c>
      <c r="H16" s="68">
        <v>152</v>
      </c>
      <c r="I16" s="68">
        <v>271</v>
      </c>
      <c r="J16" s="67">
        <v>227</v>
      </c>
      <c r="K16" s="67">
        <v>213</v>
      </c>
      <c r="L16" s="67">
        <v>75</v>
      </c>
      <c r="O16" s="65"/>
      <c r="P16" s="65"/>
      <c r="Q16" s="65"/>
      <c r="R16" s="65"/>
      <c r="S16" s="65"/>
      <c r="T16" s="65"/>
      <c r="U16" s="65"/>
      <c r="V16" s="65"/>
      <c r="W16" s="65"/>
      <c r="X16" s="65"/>
    </row>
    <row r="17" spans="1:20">
      <c r="A17" s="63"/>
      <c r="B17" s="65"/>
      <c r="C17" s="65"/>
      <c r="D17" s="46"/>
      <c r="E17" s="46"/>
      <c r="F17" s="46"/>
      <c r="G17" s="46"/>
      <c r="I17" s="63"/>
      <c r="J17" s="64"/>
    </row>
    <row r="18" spans="1:20">
      <c r="A18" s="69" t="s">
        <v>246</v>
      </c>
      <c r="B18" s="70" t="s">
        <v>247</v>
      </c>
      <c r="C18" s="65"/>
      <c r="D18" s="46"/>
      <c r="E18" s="46"/>
      <c r="F18" s="46"/>
      <c r="G18" s="46"/>
      <c r="P18" s="63"/>
      <c r="Q18" s="64"/>
    </row>
    <row r="19" spans="1:20">
      <c r="A19" s="69" t="s">
        <v>245</v>
      </c>
      <c r="B19" s="71" t="s">
        <v>265</v>
      </c>
      <c r="C19" s="65"/>
      <c r="D19" s="46"/>
      <c r="E19" s="46"/>
      <c r="F19" s="46"/>
      <c r="G19" s="46"/>
      <c r="P19" s="63"/>
      <c r="Q19" s="64"/>
    </row>
    <row r="20" spans="1:20">
      <c r="A20" s="69" t="s">
        <v>248</v>
      </c>
      <c r="B20" s="82" t="s">
        <v>265</v>
      </c>
      <c r="C20" s="65"/>
      <c r="D20" s="46"/>
      <c r="E20" s="46"/>
      <c r="F20" s="46"/>
      <c r="G20" s="46"/>
      <c r="P20" s="63"/>
      <c r="Q20" s="64"/>
    </row>
    <row r="21" spans="1:20">
      <c r="A21" s="63"/>
      <c r="B21" s="65"/>
      <c r="C21" s="65"/>
      <c r="D21" s="46"/>
      <c r="E21" s="46"/>
      <c r="F21" s="46"/>
      <c r="G21" s="46"/>
    </row>
    <row r="22" spans="1:20">
      <c r="A22" s="63"/>
      <c r="B22" s="65"/>
      <c r="C22" s="65"/>
      <c r="D22" s="46"/>
      <c r="E22" s="46"/>
      <c r="F22" s="46"/>
      <c r="G22" s="46"/>
    </row>
    <row r="23" spans="1:20">
      <c r="A23" s="63"/>
      <c r="B23" s="65"/>
      <c r="C23" s="65"/>
      <c r="D23" s="46"/>
      <c r="E23" s="46"/>
      <c r="F23" s="46"/>
      <c r="G23" s="46"/>
      <c r="P23" s="63"/>
      <c r="Q23" s="63"/>
      <c r="R23" s="63"/>
      <c r="S23" s="63"/>
      <c r="T23" s="63"/>
    </row>
    <row r="24" spans="1:20">
      <c r="A24" s="63"/>
      <c r="B24" s="65"/>
      <c r="C24" s="65"/>
      <c r="D24" s="46"/>
      <c r="E24" s="46"/>
      <c r="F24" s="46"/>
      <c r="G24" s="46"/>
      <c r="P24" s="64"/>
      <c r="Q24" s="64"/>
      <c r="R24" s="64"/>
      <c r="S24" s="64"/>
      <c r="T24" s="64"/>
    </row>
    <row r="25" spans="1:20">
      <c r="A25" s="63"/>
      <c r="B25" s="65"/>
      <c r="C25" s="65"/>
      <c r="D25" s="46"/>
      <c r="E25" s="46"/>
      <c r="F25" s="46"/>
      <c r="G25" s="46"/>
    </row>
    <row r="26" spans="1:20">
      <c r="A26" s="63"/>
      <c r="B26" s="65"/>
      <c r="C26" s="65"/>
      <c r="D26" s="46"/>
      <c r="E26" s="46"/>
      <c r="F26" s="46"/>
      <c r="G26" s="46"/>
    </row>
    <row r="27" spans="1:20">
      <c r="A27" s="63"/>
      <c r="B27" s="65"/>
      <c r="C27" s="65"/>
      <c r="D27" s="46"/>
      <c r="E27" s="46"/>
      <c r="F27" s="46"/>
      <c r="G27" s="46"/>
    </row>
    <row r="28" spans="1:20">
      <c r="A28" s="63"/>
      <c r="B28" s="65"/>
      <c r="C28" s="65"/>
    </row>
    <row r="29" spans="1:20">
      <c r="A29" s="64"/>
      <c r="B29" s="64"/>
      <c r="C29" s="64"/>
    </row>
    <row r="30" spans="1:20">
      <c r="A30" s="65"/>
      <c r="B30" s="45"/>
      <c r="C30" s="45"/>
    </row>
    <row r="31" spans="1:20">
      <c r="A31" s="64"/>
      <c r="B31" s="64"/>
      <c r="C31" s="45"/>
    </row>
    <row r="32" spans="1:20">
      <c r="A32" s="66"/>
      <c r="B32" s="65"/>
      <c r="C32" s="45"/>
      <c r="D32" s="64"/>
      <c r="E32" s="66"/>
      <c r="F32" s="66"/>
      <c r="G32" s="66"/>
      <c r="H32" s="66"/>
      <c r="I32" s="66"/>
      <c r="J32" s="66"/>
    </row>
    <row r="33" spans="1:10">
      <c r="A33" s="66"/>
      <c r="B33" s="54"/>
      <c r="C33" s="45"/>
      <c r="D33" s="64"/>
      <c r="E33" s="65"/>
      <c r="F33" s="54"/>
      <c r="G33" s="65"/>
      <c r="H33" s="65"/>
      <c r="I33" s="65"/>
      <c r="J33" s="65"/>
    </row>
    <row r="34" spans="1:10">
      <c r="A34" s="66"/>
      <c r="B34" s="65"/>
      <c r="C34" s="45"/>
    </row>
    <row r="35" spans="1:10">
      <c r="A35" s="66"/>
      <c r="B35" s="65"/>
      <c r="C35" s="45"/>
    </row>
    <row r="36" spans="1:10">
      <c r="A36" s="66"/>
      <c r="B36" s="65"/>
      <c r="C36" s="45"/>
    </row>
    <row r="37" spans="1:10">
      <c r="A37" s="66"/>
      <c r="B37" s="65"/>
      <c r="C37" s="45"/>
    </row>
    <row r="38" spans="1:10">
      <c r="A38" s="65"/>
      <c r="B38" s="45"/>
      <c r="C38" s="45"/>
    </row>
    <row r="39" spans="1:10">
      <c r="A39" s="65"/>
      <c r="B39" s="45"/>
      <c r="C39" s="45"/>
    </row>
    <row r="40" spans="1:10">
      <c r="A40" s="65"/>
      <c r="B40" s="45"/>
      <c r="C40" s="45"/>
    </row>
    <row r="41" spans="1:10">
      <c r="A41" s="65"/>
      <c r="B41" s="45"/>
      <c r="C41" s="45"/>
    </row>
    <row r="42" spans="1:10">
      <c r="A42" s="65"/>
      <c r="B42" s="45"/>
      <c r="C42" s="45"/>
    </row>
    <row r="43" spans="1:10">
      <c r="A43" s="65"/>
      <c r="B43" s="45"/>
      <c r="C43" s="45"/>
    </row>
    <row r="44" spans="1:10">
      <c r="A44" s="45"/>
      <c r="B44" s="45"/>
      <c r="C44" s="45"/>
    </row>
    <row r="45" spans="1:10">
      <c r="A45" s="45"/>
      <c r="B45" s="45"/>
      <c r="C45" s="45"/>
    </row>
    <row r="46" spans="1:10">
      <c r="A46" s="45"/>
      <c r="B46" s="45"/>
      <c r="C46" s="45"/>
    </row>
    <row r="47" spans="1:10">
      <c r="A47" s="45"/>
      <c r="B47" s="45"/>
      <c r="C47" s="45"/>
    </row>
    <row r="48" spans="1:10">
      <c r="A48" s="45"/>
      <c r="B48" s="45"/>
      <c r="C48" s="45"/>
    </row>
    <row r="49" spans="1:3">
      <c r="A49" s="45"/>
      <c r="B49" s="45"/>
      <c r="C49" s="45"/>
    </row>
    <row r="50" spans="1:3">
      <c r="A50" s="45"/>
      <c r="B50" s="45"/>
      <c r="C50" s="45"/>
    </row>
    <row r="51" spans="1:3">
      <c r="A51" s="45"/>
      <c r="B51" s="45"/>
      <c r="C51" s="45"/>
    </row>
    <row r="52" spans="1:3">
      <c r="A52" s="45"/>
      <c r="B52" s="45"/>
      <c r="C52" s="45"/>
    </row>
    <row r="53" spans="1:3">
      <c r="A53" s="45"/>
      <c r="B53" s="45"/>
      <c r="C53" s="45"/>
    </row>
    <row r="54" spans="1:3">
      <c r="A54" s="45"/>
      <c r="B54" s="45"/>
      <c r="C54" s="45"/>
    </row>
    <row r="55" spans="1:3">
      <c r="A55" s="45"/>
      <c r="B55" s="45"/>
      <c r="C55" s="45"/>
    </row>
    <row r="56" spans="1:3">
      <c r="A56" s="45"/>
      <c r="B56" s="45"/>
      <c r="C56" s="45"/>
    </row>
    <row r="57" spans="1:3">
      <c r="A57" s="45"/>
      <c r="B57" s="45"/>
      <c r="C57" s="45"/>
    </row>
    <row r="58" spans="1:3">
      <c r="A58" s="45"/>
      <c r="B58" s="45"/>
      <c r="C58" s="45"/>
    </row>
    <row r="59" spans="1:3">
      <c r="A59" s="45"/>
      <c r="B59" s="45"/>
      <c r="C59" s="45"/>
    </row>
    <row r="60" spans="1:3">
      <c r="A60" s="45"/>
      <c r="B60" s="45"/>
      <c r="C60" s="45"/>
    </row>
    <row r="61" spans="1:3">
      <c r="A61" s="45"/>
      <c r="B61" s="45"/>
      <c r="C61" s="45"/>
    </row>
    <row r="62" spans="1:3">
      <c r="A62" s="45"/>
      <c r="B62" s="45"/>
      <c r="C62" s="45"/>
    </row>
    <row r="63" spans="1:3">
      <c r="A63" s="45"/>
      <c r="B63" s="45"/>
      <c r="C63" s="45"/>
    </row>
    <row r="64" spans="1:3">
      <c r="A64" s="45"/>
      <c r="B64" s="45"/>
      <c r="C64" s="45"/>
    </row>
    <row r="65" spans="1:3">
      <c r="A65" s="45"/>
      <c r="B65" s="45"/>
      <c r="C65" s="45"/>
    </row>
    <row r="66" spans="1:3">
      <c r="A66" s="45"/>
      <c r="B66" s="45"/>
      <c r="C66" s="45"/>
    </row>
    <row r="67" spans="1:3">
      <c r="A67" s="45"/>
      <c r="B67" s="45"/>
      <c r="C67" s="45"/>
    </row>
    <row r="68" spans="1:3">
      <c r="A68" s="45"/>
      <c r="B68" s="45"/>
      <c r="C68" s="45"/>
    </row>
    <row r="69" spans="1:3">
      <c r="A69" s="45"/>
      <c r="B69" s="45"/>
      <c r="C69" s="45"/>
    </row>
    <row r="70" spans="1:3">
      <c r="A70" s="45"/>
      <c r="B70" s="45"/>
      <c r="C70" s="45"/>
    </row>
    <row r="71" spans="1:3">
      <c r="A71" s="45"/>
      <c r="B71" s="45"/>
      <c r="C71" s="45"/>
    </row>
    <row r="72" spans="1:3">
      <c r="A72" s="45"/>
      <c r="B72" s="45"/>
      <c r="C72" s="45"/>
    </row>
  </sheetData>
  <sheetProtection formatCells="0" insertHyperlinks="0" autoFilter="0"/>
  <mergeCells count="12">
    <mergeCell ref="A3:L3"/>
    <mergeCell ref="A4:L4"/>
    <mergeCell ref="A5:L5"/>
    <mergeCell ref="A8:L8"/>
    <mergeCell ref="A14:L14"/>
    <mergeCell ref="A13:L13"/>
    <mergeCell ref="A6:L6"/>
    <mergeCell ref="A7:L7"/>
    <mergeCell ref="A9:L9"/>
    <mergeCell ref="A10:L10"/>
    <mergeCell ref="A11:L11"/>
    <mergeCell ref="A12:L12"/>
  </mergeCells>
  <phoneticPr fontId="16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woProps xmlns="https://web.wps.cn/et/2018/main" xmlns:s="http://schemas.openxmlformats.org/spreadsheetml/2006/main">
  <woSheetsProps>
    <woSheetProps sheetStid="1" interlineOnOff="0" interlineColor="0" isDbSheet="0" isDashBoardSheet="0"/>
    <woSheetProps sheetStid="3" interlineOnOff="0" interlineColor="0" isDbSheet="0" isDashBoardSheet="0"/>
    <woSheetProps sheetStid="4" interlineOnOff="0" interlineColor="0" isDbSheet="0" isDashBoardSheet="0"/>
    <woSheetProps sheetStid="5" interlineOnOff="0" interlineColor="0" isDbSheet="0" isDashBoardSheet="0"/>
  </woSheetsProps>
  <woBookProps>
    <bookSettings isFilterShared="1" coreConquerUserId="" isAutoUpdatePaused="0" filterType="conn" isMergeTasksAutoUpdate="0" isInserPicAsAttachment="0"/>
  </woBookProps>
</woProps>
</file>

<file path=customXml/item2.xml><?xml version="1.0" encoding="utf-8"?>
<pixelators xmlns="https://web.wps.cn/et/2018/main" xmlns:s="http://schemas.openxmlformats.org/spreadsheetml/2006/main">
  <pixelatorList sheetStid="1"/>
  <pixelatorList sheetStid="3"/>
  <pixelatorList sheetStid="4"/>
  <pixelatorList sheetStid="5"/>
  <pixelatorList sheetStid="6"/>
</pixelators>
</file>

<file path=customXml/itemProps1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CDX707车型 R07.1版本测试报告</vt:lpstr>
      <vt:lpstr>性能测试</vt:lpstr>
      <vt:lpstr>定位路试专项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2020-06-03T14:49:00Z</dcterms:created>
  <dcterms:modified xsi:type="dcterms:W3CDTF">2023-03-06T08:31:40Z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</Properties>
</file>