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lidandan08/Downloads/"/>
    </mc:Choice>
  </mc:AlternateContent>
  <xr:revisionPtr revIDLastSave="0" documentId="13_ncr:1_{3DCF682B-EF97-324E-A55E-03F0E661316A}" xr6:coauthVersionLast="47" xr6:coauthVersionMax="47" xr10:uidLastSave="{00000000-0000-0000-0000-000000000000}"/>
  <bookViews>
    <workbookView xWindow="0" yWindow="500" windowWidth="28800" windowHeight="15640" xr2:uid="{00000000-000D-0000-FFFF-FFFF00000000}"/>
  </bookViews>
  <sheets>
    <sheet name="CDX707车型 R07版本测试报告" sheetId="1" r:id="rId1"/>
    <sheet name="性能测试" sheetId="4" r:id="rId2"/>
    <sheet name="定位路试专项" sheetId="5" r:id="rId3"/>
  </sheets>
  <definedNames>
    <definedName name="OLE_LINK1" localSheetId="2">定位路试专项!#REF!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5" l="1"/>
  <c r="T45" i="4"/>
  <c r="T44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J46" i="4"/>
  <c r="J45" i="4"/>
  <c r="J44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T46" i="4" l="1"/>
</calcChain>
</file>

<file path=xl/sharedStrings.xml><?xml version="1.0" encoding="utf-8"?>
<sst xmlns="http://schemas.openxmlformats.org/spreadsheetml/2006/main" count="445" uniqueCount="298">
  <si>
    <t>一、测试报告总论</t>
  </si>
  <si>
    <t>1.测试概要</t>
  </si>
  <si>
    <t>提测内容</t>
  </si>
  <si>
    <t>R07</t>
  </si>
  <si>
    <t>测试范围</t>
  </si>
  <si>
    <t>全功能</t>
  </si>
  <si>
    <t>测试结论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</si>
  <si>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</si>
  <si>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</si>
  <si>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</si>
  <si>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</si>
  <si>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</si>
  <si>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</si>
  <si>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</si>
  <si>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</si>
  <si>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</si>
  <si>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</si>
  <si>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</si>
  <si>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</si>
  <si>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</si>
  <si>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</si>
  <si>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</si>
  <si>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</si>
  <si>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</si>
  <si>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</si>
  <si>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</si>
  <si>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台架测试</t>
  </si>
  <si>
    <t xml:space="preserve">当前迭代无新增anr&amp;crash </t>
  </si>
  <si>
    <t>/</t>
  </si>
  <si>
    <t>UI 自动化</t>
  </si>
  <si>
    <t>600条*10次</t>
  </si>
  <si>
    <t>路测</t>
  </si>
  <si>
    <t>遗留crash&amp;anr</t>
  </si>
  <si>
    <t>无遗留anr&amp;crash</t>
  </si>
  <si>
    <t>内存泄露</t>
  </si>
  <si>
    <t>无内存泄漏</t>
  </si>
  <si>
    <t>内存泄漏case执行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</si>
  <si>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</si>
  <si>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</si>
  <si>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</si>
  <si>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</si>
  <si>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</si>
  <si>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</si>
  <si>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</si>
  <si>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</si>
  <si>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</si>
  <si>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</si>
  <si>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具体测试内容见定位专项sheet</t>
  </si>
  <si>
    <t>车标异常次数</t>
  </si>
  <si>
    <t>百公里不超过一次</t>
  </si>
  <si>
    <t>4.效果类标达成情况</t>
  </si>
  <si>
    <t>AR导航评测</t>
  </si>
  <si>
    <t>前车检测</t>
  </si>
  <si>
    <t>出错小于1次/20辆车</t>
  </si>
  <si>
    <t>公里数</t>
  </si>
  <si>
    <t>车道识别</t>
  </si>
  <si>
    <t>出错小于1次/10公里</t>
  </si>
  <si>
    <t>前车启动</t>
  </si>
  <si>
    <t>准确率90%</t>
  </si>
  <si>
    <t>总启动次数</t>
  </si>
  <si>
    <t>公交车车道识别</t>
  </si>
  <si>
    <t>总成功次数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</si>
  <si>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</si>
  <si>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</si>
  <si>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</si>
  <si>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</si>
  <si>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</si>
  <si>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</si>
  <si>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</si>
  <si>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</si>
  <si>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无高危漏洞，不新增中低危漏洞</t>
  </si>
  <si>
    <r>
      <rPr>
        <b/>
        <sz val="10.5"/>
        <color theme="1"/>
        <rFont val="微软雅黑"/>
        <family val="2"/>
        <charset val="134"/>
      </rPr>
      <t>7.流程质量符合情况：</t>
    </r>
    <r>
      <rPr>
        <sz val="10.5"/>
        <color rgb="FF000000"/>
        <rFont val="微软雅黑"/>
        <family val="2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</si>
  <si>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</si>
  <si>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</si>
  <si>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</si>
  <si>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</si>
  <si>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</si>
  <si>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</si>
  <si>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</si>
  <si>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</si>
  <si>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</si>
  <si>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XXX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</si>
  <si>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</si>
  <si>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</si>
  <si>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</si>
  <si>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</si>
  <si>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</si>
  <si>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</si>
  <si>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</si>
  <si>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</si>
  <si>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</si>
  <si>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</si>
  <si>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</si>
  <si>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无P0，Jira 遗留 P1 bug&lt;5</t>
  </si>
  <si>
    <t>路径规划</t>
  </si>
  <si>
    <t>路径引导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</si>
  <si>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</si>
  <si>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</si>
  <si>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</si>
  <si>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</si>
  <si>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</si>
  <si>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</si>
  <si>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</si>
  <si>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</si>
  <si>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</si>
  <si>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屏幕尺寸</t>
  </si>
  <si>
    <t>ROM版本</t>
  </si>
  <si>
    <t>MCU版本</t>
  </si>
  <si>
    <t>地图版本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</si>
  <si>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</si>
  <si>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</si>
  <si>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</si>
  <si>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</si>
  <si>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</si>
  <si>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</si>
  <si>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</si>
  <si>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</si>
  <si>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</si>
  <si>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</si>
  <si>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XXX
 5.0量产版本(RXX)</t>
  </si>
  <si>
    <t>XXX
 5.0量产版本(RXX)(上个版本）</t>
  </si>
  <si>
    <t>福特备注</t>
  </si>
  <si>
    <t>Neza 2</t>
  </si>
  <si>
    <t>小鹏P7</t>
  </si>
  <si>
    <t>小鹏P5</t>
  </si>
  <si>
    <t>百度备注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</si>
  <si>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</si>
  <si>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</si>
  <si>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</si>
  <si>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</si>
  <si>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</si>
  <si>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</si>
  <si>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</si>
  <si>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</si>
  <si>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</si>
  <si>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</si>
  <si>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</si>
  <si>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</si>
  <si>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</si>
  <si>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</si>
  <si>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</si>
  <si>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</si>
  <si>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</si>
  <si>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</si>
  <si>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</si>
  <si>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</si>
  <si>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</si>
  <si>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</si>
  <si>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</si>
  <si>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</si>
  <si>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</si>
  <si>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</si>
  <si>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</si>
  <si>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</si>
  <si>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</si>
  <si>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</si>
  <si>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</si>
  <si>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</si>
  <si>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</si>
  <si>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</si>
  <si>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</si>
  <si>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</si>
  <si>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</si>
  <si>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</si>
  <si>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</si>
  <si>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</si>
  <si>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</si>
  <si>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</si>
  <si>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</si>
  <si>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</si>
  <si>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</si>
  <si>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</si>
  <si>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</si>
  <si>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</si>
  <si>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</si>
  <si>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</si>
  <si>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</si>
  <si>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</si>
  <si>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</si>
  <si>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</si>
  <si>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</si>
  <si>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</si>
  <si>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</si>
  <si>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</si>
  <si>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</si>
  <si>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</si>
  <si>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</si>
  <si>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</si>
  <si>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</si>
  <si>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</si>
  <si>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</si>
  <si>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</si>
  <si>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</si>
  <si>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</si>
  <si>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</si>
  <si>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</si>
  <si>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</si>
  <si>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</si>
  <si>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</si>
  <si>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</si>
  <si>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</si>
  <si>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</si>
  <si>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</si>
  <si>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</si>
  <si>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</si>
  <si>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</si>
  <si>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</si>
  <si>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</si>
  <si>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</si>
  <si>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</si>
  <si>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</si>
  <si>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</si>
  <si>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</si>
  <si>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</si>
  <si>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</si>
  <si>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</si>
  <si>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</si>
  <si>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</si>
  <si>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</si>
  <si>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</si>
  <si>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</si>
  <si>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</si>
  <si>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</si>
  <si>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</si>
  <si>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</si>
  <si>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</si>
  <si>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</si>
  <si>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</si>
  <si>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</si>
  <si>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</si>
  <si>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</si>
  <si>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t>路线：</t>
  </si>
  <si>
    <t>南京&amp;杭州&amp;重庆</t>
    <phoneticPr fontId="16" type="noConversion"/>
  </si>
  <si>
    <t>11月12日 ：长安福特-通城高架路-之江大桥-蜀山隧道-彩虹隧道-蜀山隧道-之江大桥-通城高架路-长安福特
覆盖道路类型：高架、隧道、普通道路、二叉路、快速路、主辅路
隧道：蜀山隧道、彩虹隧道
高架：通城高架
桥梁：之江大桥大桥</t>
    <phoneticPr fontId="16" type="noConversion"/>
  </si>
  <si>
    <t>11月21日：福特汽车研究中心-卡子门高架-九华山隧道-玄武湖隧道-延峰停车场-光一科技-禄口机场-江苏软件园-福特汽车研究中心
覆盖道路类型：高架、隧道、普通道路、二叉路、主辅路，内部路
隧道：九华山隧道，玄武湖隧道
高架：卡子门高架</t>
    <phoneticPr fontId="16" type="noConversion"/>
  </si>
  <si>
    <t>11月22日：福特汽车研究中心-银杏湖乐园-夹江隧道-江山街隧道-江心洲大桥-机场二路高架-横江大道高架-老山森林公园-牛首山
覆盖道路类型：高架、隧道、普通道路、二叉路、三叉路、主辅路，内部路、山路
隧道：夹江隧道，江山街隧道
高架：机场二路高架、机场二路高架、横江大道高架
桥梁：江心洲大桥</t>
    <phoneticPr fontId="16" type="noConversion"/>
  </si>
  <si>
    <t xml:space="preserve">
11月25日：福特汽车研究中心-卡子门高架-长江隧道-天浦路隧道-团结路隧道-行知路隧道-紫创路隧道-水西门隧道-集庆门隧道-延峰地下车库-光一科技
覆盖道路类型：高架、隧道、普通道路、二叉路、三叉路、环岛、主辅路，内部路、桥梁，快速路、地下车库
隧道：长江隧道、天浦路隧道、团结路隧道、行知路隧道、、紫创路隧道、水西门隧道、集庆门隧道
高架：卡子门高架
地下车库：延峰地下车库</t>
    <phoneticPr fontId="16" type="noConversion"/>
  </si>
  <si>
    <t>11月23日：福特汽车研究中心-扬子江隧道-长江隧道-通济门隧道-西安门隧道-九华山隧道-玄武湖隧道-新模范马路隧道-团结路隧道-蒲滨路隧道-延峰地下车库-光一科技
覆盖道路类型：隧道、普通道路、二叉路、三叉路、主辅路，快速路、内部路、桥梁、地下车库
隧道：扬子江隧道，长江隧道，通济门隧道，西安门隧道、九华山隧道、玄武湖隧道、新模范马路隧道、团结路隧道、蒲滨路隧道
地下车库：延峰地下车库</t>
    <phoneticPr fontId="16" type="noConversion"/>
  </si>
  <si>
    <t>11月29日：光一科技-九华山隧道-玄武湖隧道-扬子江隧道-浦滨路隧道- 天浦路隧道-康华路隧道-行知路隧道-紫创路隧道- 江山大街隧道-车长江隧道-江心洲大桥
覆盖道路类型：隧道、普通道路、二叉路、三叉路、桥梁、主辅路
隧道：九华山隧道，玄武湖隧道，扬子江隧道，浦滨路隧道，天浦路隧道，康华路隧道、行知路隧道、紫创路隧道、江山大街隧道、车长江隧道
桥梁：江心洲大桥</t>
    <phoneticPr fontId="16" type="noConversion"/>
  </si>
  <si>
    <t>12月1日：光一科技-卡子门立交-宝船厂隧道-北河口隧道-万景园隧道-绿博园隧道-玄武湖隧道-长江隧道-天铺路隧道-行知路隧道-团结路隧道-紫创路隧道-康华路隧道-奥体新城隧道-宝船厂隧道-北河口隧道-绿博园隧道-延峰地下停车库
覆盖道路类型：高架、隧道、普通道路、二叉路、环岛、主辅路，内部路、地下车库
隧道：宝船厂隧道、北河口隧道、万景园隧道、绿博园隧道、玄武湖隧道、长江隧道、天铺路隧道、行知路隧道、团结路隧道、紫创路隧道、康华路隧道、奥体新城隧道、宝船厂隧道、北河口隧道、绿博园隧道
高架：卡子门立交
地下车库：延峰地下停车库</t>
    <phoneticPr fontId="16" type="noConversion"/>
  </si>
  <si>
    <t>12月15日：光一科技-通济门隧道-西安门隧道-九华山隧道-玄武湖隧道-扬子江隧道-浦滨路隧道-宝船厂隧道-北河口隧道-万景园隧道-绿博园隧道-长江隧道-天铺路隧道-行知路隧道-团结路隧道-紫创路隧道-江心洲大桥-福特汽车研究中心
覆盖道路类型：高架、隧道、普通道路、二叉路、三叉路、环岛、高速、主辅路，内部路、桥梁、快速路
隧道：通济门隧道、西安门隧道、九华山隧道、玄武湖隧道、扬子江隧道、浦滨路隧道、宝船厂隧道、北河口隧道、万景园隧道、绿博园隧道、长江隧道、天铺路隧道、行知路隧道、团结路隧道、紫创路隧道
桥梁：江心洲大桥</t>
    <phoneticPr fontId="16" type="noConversion"/>
  </si>
  <si>
    <t>11月12日 ：光一科技-双龙立交高架-通济门隧道-西安门隧道-九华山隧道-玄武湖隧道-扬子江隧道-浦滨路隧道-宝船厂隧道-北河口隧道-万景园隧道-绿博园隧道-长江隧道-天铺路隧道-行知路隧道-团结路隧道-紫创路隧道-赛虹桥立交高架-福特汽车研究中心
覆盖道路类型：高架、隧道、普通道路、二叉路、三叉路桥梁、快速路、高速、主辅路
隧道：通济门隧道、西安门隧道、九华山隧道、玄武湖隧道、扬子江隧道、浦滨路隧道、宝船厂隧道、北河口隧道、万景园隧道、绿博园隧道、长江隧道、天铺路隧道、行知路隧道、团结路隧道、紫创路隧道
高架：双龙立交高架、赛虹桥立交高架</t>
    <phoneticPr fontId="16" type="noConversion"/>
  </si>
  <si>
    <t>日期</t>
  </si>
  <si>
    <t>南京</t>
  </si>
  <si>
    <t>杭州</t>
  </si>
  <si>
    <t>重庆</t>
  </si>
  <si>
    <t>无crash/anr</t>
    <phoneticPr fontId="16" type="noConversion"/>
  </si>
  <si>
    <t>无bug</t>
    <phoneticPr fontId="16" type="noConversion"/>
  </si>
  <si>
    <t>pass</t>
    <phoneticPr fontId="16" type="noConversion"/>
  </si>
  <si>
    <t>无内存泄露</t>
    <phoneticPr fontId="16" type="noConversion"/>
  </si>
  <si>
    <t>高危: 0 中危: 0 低危: 14</t>
    <phoneticPr fontId="16" type="noConversion"/>
  </si>
  <si>
    <t>r07平均响应时间</t>
    <phoneticPr fontId="16" type="noConversion"/>
  </si>
  <si>
    <t>R07版本得分</t>
    <phoneticPr fontId="16" type="noConversion"/>
  </si>
  <si>
    <t>485.95M</t>
  </si>
  <si>
    <t>455.8M</t>
  </si>
  <si>
    <t>578.97M</t>
  </si>
  <si>
    <t>575.32M</t>
  </si>
  <si>
    <t>南京总里程</t>
    <phoneticPr fontId="16" type="noConversion"/>
  </si>
  <si>
    <t>杭州总里程</t>
    <phoneticPr fontId="16" type="noConversion"/>
  </si>
  <si>
    <t>重庆总里程</t>
    <phoneticPr fontId="16" type="noConversion"/>
  </si>
  <si>
    <t>地点</t>
    <phoneticPr fontId="16" type="noConversion"/>
  </si>
  <si>
    <t>里程数</t>
    <phoneticPr fontId="16" type="noConversion"/>
  </si>
  <si>
    <t>4190公里</t>
    <phoneticPr fontId="16" type="noConversion"/>
  </si>
  <si>
    <t>3578公里</t>
    <phoneticPr fontId="16" type="noConversion"/>
  </si>
  <si>
    <t>937公里</t>
    <phoneticPr fontId="16" type="noConversion"/>
  </si>
  <si>
    <t>总里程</t>
    <phoneticPr fontId="16" type="noConversion"/>
  </si>
  <si>
    <t>8705公里</t>
    <phoneticPr fontId="16" type="noConversion"/>
  </si>
  <si>
    <t>定位：刚出隧道时，低概率存在GPS定位错误；（R07版本路测共出现3次，概率较低）</t>
    <phoneticPr fontId="16" type="noConversion"/>
  </si>
  <si>
    <t>90%(678/753)</t>
    <phoneticPr fontId="16" type="noConversion"/>
  </si>
  <si>
    <r>
      <t>本次测试结论为</t>
    </r>
    <r>
      <rPr>
        <b/>
        <sz val="10.5"/>
        <color theme="5"/>
        <rFont val="微软雅黑"/>
        <family val="2"/>
        <charset val="134"/>
      </rPr>
      <t>带条件通过</t>
    </r>
    <r>
      <rPr>
        <b/>
        <sz val="10.5"/>
        <color rgb="FF000000"/>
        <rFont val="微软雅黑"/>
        <family val="2"/>
        <charset val="134"/>
      </rPr>
      <t>，测试标准为无P0, P1BUG &lt;5，整体修复率&gt;95%</t>
    </r>
    <phoneticPr fontId="16" type="noConversion"/>
  </si>
  <si>
    <t>参考性能专项测试页</t>
    <phoneticPr fontId="16" type="noConversion"/>
  </si>
  <si>
    <t>有条件通过</t>
  </si>
  <si>
    <t>显示与图区操作</t>
  </si>
  <si>
    <t>检索</t>
  </si>
  <si>
    <t>NA</t>
  </si>
  <si>
    <t>10个闪退问题</t>
    <phoneticPr fontId="16" type="noConversion"/>
  </si>
  <si>
    <t>Phase 5：【必现】【VOCF】8:29 行车过程中，地图播报时随心听才能从功放播出</t>
  </si>
  <si>
    <t>Phase 5：【偶现】隧道内离线导航持续闪退</t>
  </si>
  <si>
    <t>Phase 5：【偶现】离线地图下车标漂移</t>
  </si>
  <si>
    <t>Phase 5：【偶发】实车路试时，导航发生com.baidu.naviauto Native Crash</t>
  </si>
  <si>
    <t>Phase 5_【CDX707】【VOCF】【偶现】【Map】百度地图自动退出</t>
  </si>
  <si>
    <t>Phase 5：【必现】小区内巡航/导航，绑路错误</t>
  </si>
  <si>
    <t>Phase 5：【必现】语音删除途经点，TTS回复”已删除第一个途经点“，其实并未删除</t>
  </si>
  <si>
    <t>Phase5:[100%][CDX707]Baidu account is wrong in Baidu Map</t>
  </si>
  <si>
    <t>Phase 5：【偶现】玄武湖隧道中导航路线错误</t>
  </si>
  <si>
    <t>Phase 5：【偶现】车标漂移脱路</t>
  </si>
  <si>
    <t>Phase 5：【偶现】地图投屏自动从card1跳转到PanoR半屏</t>
  </si>
  <si>
    <t>【Phase V】【CDX707】【A】【自动化】百度导航不能进行目的地搜索</t>
  </si>
  <si>
    <t>P0:0个，P1:12个</t>
    <phoneticPr fontId="16" type="noConversion"/>
  </si>
  <si>
    <t>31*8小时</t>
    <phoneticPr fontId="16" type="noConversion"/>
  </si>
  <si>
    <t>24次闪退问题</t>
    <phoneticPr fontId="16" type="noConversion"/>
  </si>
  <si>
    <t>遗留4个</t>
    <phoneticPr fontId="16" type="noConversion"/>
  </si>
  <si>
    <t>10*8小时</t>
    <phoneticPr fontId="16" type="noConversion"/>
  </si>
  <si>
    <t>8750公里数</t>
    <phoneticPr fontId="16" type="noConversion"/>
  </si>
  <si>
    <t>/</t>
    <phoneticPr fontId="16" type="noConversion"/>
  </si>
  <si>
    <r>
      <rPr>
        <b/>
        <sz val="8"/>
        <color rgb="FF000000"/>
        <rFont val="等线"/>
        <family val="4"/>
        <charset val="134"/>
        <scheme val="minor"/>
      </rPr>
      <t>本次CDX707项目定位专项南京&amp;杭州&amp;重庆城市路测结论为：pass with condition</t>
    </r>
    <r>
      <rPr>
        <sz val="8"/>
        <color rgb="FF000000"/>
        <rFont val="等线"/>
        <family val="4"/>
        <charset val="134"/>
        <scheme val="minor"/>
      </rPr>
      <t xml:space="preserve">
详细测试情况如下：
路测总公里数8705KM，路测过程中出现25次定位问题（P1 16个，P2 9个）；误偏航2次；其中R07最终版本为12/27之后的版本，共行驶1552km，发生4次定位问题（P1 3个，P2 1个）
具体表现如下：其中高架桥上无误偏航、高架下无误偏航、隧道内发生误偏航2次、隧道发生车标漂移4次、高速无误偏航，普通道路无误偏航，普通道路无车标漂移、停车场无定位错误、主动偏航无绑路错误、定位滞后5次，仪表TBT信息显示一致，底图/道路/底图元素/显示异常25次，实时路况更新不及时2次，稳定性15次，路口放大图无延时
覆盖道路类型：高架桥、隧道、普通道路、快速路、山路、高速、环岛、停车场、立交、主辅路、桥梁、楼层密集处、二叉路、三岔路、江边路
路网覆盖率：100%</t>
    </r>
    <phoneticPr fontId="16" type="noConversion"/>
  </si>
  <si>
    <t>20230113_LA_R07_ENG04</t>
    <phoneticPr fontId="16" type="noConversion"/>
  </si>
  <si>
    <t>11.1inch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</si>
</sst>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等线"/>
      <charset val="134"/>
      <scheme val="minor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0"/>
      <color theme="1"/>
      <name val="等线"/>
      <family val="4"/>
      <charset val="134"/>
      <scheme val="minor"/>
    </font>
    <font>
      <b/>
      <sz val="10.5"/>
      <color theme="1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b/>
      <sz val="12"/>
      <color theme="1"/>
      <name val="等线"/>
      <family val="4"/>
      <charset val="134"/>
      <scheme val="minor"/>
    </font>
    <font>
      <sz val="12"/>
      <color rgb="FF00B05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8"/>
      <color rgb="FF000000"/>
      <name val="等线"/>
      <family val="4"/>
      <charset val="134"/>
      <scheme val="minor"/>
    </font>
    <font>
      <sz val="9"/>
      <color rgb="FF000000"/>
      <name val="-apple-system"/>
    </font>
    <font>
      <sz val="12"/>
      <color theme="1"/>
      <name val="等线"/>
      <family val="4"/>
      <charset val="134"/>
      <scheme val="minor"/>
    </font>
    <font>
      <sz val="11"/>
      <color rgb="FF00B050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</font>
    <font>
      <sz val="9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000000"/>
      <name val="-apple-system"/>
    </font>
    <font>
      <sz val="11"/>
      <color rgb="FF000000"/>
      <name val="等线 (正文)"/>
      <family val="3"/>
      <charset val="134"/>
    </font>
    <font>
      <sz val="11"/>
      <color rgb="FF000000"/>
      <name val="等线"/>
      <family val="3"/>
      <charset val="134"/>
    </font>
    <font>
      <b/>
      <sz val="10.5"/>
      <color theme="5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Arial"/>
      <family val="2"/>
    </font>
    <font>
      <b/>
      <sz val="8"/>
      <color rgb="FF000000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5" fillId="0" borderId="0"/>
  </cellStyleXfs>
  <cellXfs count="1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9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9" fontId="8" fillId="0" borderId="1" xfId="0" applyNumberFormat="1" applyFont="1" applyBorder="1" applyAlignment="1">
      <alignment horizontal="justify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justify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17" fillId="0" borderId="0" xfId="0" applyFont="1" applyAlignment="1"/>
    <xf numFmtId="0" fontId="3" fillId="7" borderId="1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1" fillId="0" borderId="1" xfId="0" applyFont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Alignment="1"/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58" fontId="23" fillId="0" borderId="0" xfId="0" applyNumberFormat="1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58" fontId="24" fillId="0" borderId="0" xfId="0" applyNumberFormat="1" applyFont="1">
      <alignment vertical="center"/>
    </xf>
    <xf numFmtId="0" fontId="1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58" fontId="27" fillId="0" borderId="1" xfId="0" applyNumberFormat="1" applyFont="1" applyBorder="1">
      <alignment vertical="center"/>
    </xf>
    <xf numFmtId="0" fontId="27" fillId="0" borderId="1" xfId="0" applyFont="1" applyBorder="1">
      <alignment vertical="center"/>
    </xf>
    <xf numFmtId="0" fontId="28" fillId="0" borderId="1" xfId="0" applyFont="1" applyBorder="1">
      <alignment vertical="center"/>
    </xf>
    <xf numFmtId="0" fontId="17" fillId="8" borderId="1" xfId="0" applyFont="1" applyFill="1" applyBorder="1" applyAlignment="1">
      <alignment horizontal="center" vertical="center"/>
    </xf>
    <xf numFmtId="58" fontId="25" fillId="8" borderId="1" xfId="0" applyNumberFormat="1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58" fontId="17" fillId="8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0" fillId="2" borderId="0" xfId="0" applyFont="1" applyFill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9" fontId="9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4" xfId="0" applyFont="1" applyBorder="1">
      <alignment vertical="center"/>
    </xf>
    <xf numFmtId="0" fontId="31" fillId="0" borderId="11" xfId="0" applyFont="1" applyBorder="1">
      <alignment vertical="center"/>
    </xf>
    <xf numFmtId="0" fontId="31" fillId="0" borderId="16" xfId="0" applyFont="1" applyBorder="1">
      <alignment vertical="center"/>
    </xf>
    <xf numFmtId="0" fontId="31" fillId="0" borderId="12" xfId="0" applyFont="1" applyBorder="1">
      <alignment vertical="center"/>
    </xf>
    <xf numFmtId="0" fontId="6" fillId="5" borderId="1" xfId="0" applyFont="1" applyFill="1" applyBorder="1" applyAlignment="1">
      <alignment horizontal="justify" vertical="center" wrapText="1"/>
    </xf>
    <xf numFmtId="0" fontId="6" fillId="6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justify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2" fillId="0" borderId="17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</cellXfs>
  <cellStyles count="2">
    <cellStyle name="常规" xfId="0" builtinId="0"/>
    <cellStyle name="常规 4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52</xdr:row>
      <xdr:rowOff>25400</xdr:rowOff>
    </xdr:from>
    <xdr:to>
      <xdr:col>3</xdr:col>
      <xdr:colOff>1077973</xdr:colOff>
      <xdr:row>55</xdr:row>
      <xdr:rowOff>63590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24790400"/>
          <a:ext cx="6589773" cy="647790"/>
        </a:xfrm>
        <a:prstGeom prst="rect">
          <a:avLst/>
        </a:prstGeom>
      </xdr:spPr>
    </xdr:pic>
    <xdr:clientData/>
  </xdr:twoCellAnchor>
  <xdr:twoCellAnchor editAs="oneCell">
    <xdr:from>
      <xdr:col>22</xdr:col>
      <xdr:colOff>317500</xdr:colOff>
      <xdr:row>0</xdr:row>
      <xdr:rowOff>828675</xdr:rowOff>
    </xdr:from>
    <xdr:to>
      <xdr:col>32</xdr:col>
      <xdr:colOff>549176</xdr:colOff>
      <xdr:row>12</xdr:row>
      <xdr:rowOff>238856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85800" y="828675"/>
          <a:ext cx="6962676" cy="5239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0"/>
  <sheetViews>
    <sheetView tabSelected="1" zoomScale="106" zoomScaleNormal="110" workbookViewId="0">
      <selection activeCell="A71" sqref="A71:H71"/>
    </sheetView>
  </sheetViews>
  <sheetFormatPr baseColWidth="10" defaultColWidth="11" defaultRowHeight="16"/>
  <cols>
    <col min="1" max="1" width="15" customWidth="1"/>
    <col min="2" max="3" width="24.83203125" customWidth="1"/>
    <col min="4" max="4" width="26.6640625" customWidth="1"/>
    <col min="5" max="5" width="22.33203125" customWidth="1"/>
    <col min="6" max="7" width="16" customWidth="1"/>
    <col min="8" max="8" width="13" customWidth="1"/>
  </cols>
  <sheetData>
    <row r="1" spans="1:12" ht="17">
      <c r="A1" s="92" t="s">
        <v>0</v>
      </c>
      <c r="B1" s="92"/>
      <c r="C1" s="92"/>
      <c r="D1" s="92"/>
      <c r="E1" s="92"/>
      <c r="F1" s="92"/>
      <c r="G1" s="92"/>
      <c r="H1" s="92"/>
    </row>
    <row r="2" spans="1:12" ht="16" customHeight="1">
      <c r="A2" s="93" t="s">
        <v>1</v>
      </c>
      <c r="B2" s="93"/>
      <c r="C2" s="93"/>
      <c r="D2" s="93"/>
      <c r="E2" s="93"/>
      <c r="F2" s="93"/>
      <c r="G2" s="93"/>
      <c r="H2" s="93"/>
    </row>
    <row r="3" spans="1:12" ht="16" customHeight="1">
      <c r="A3" s="18" t="s">
        <v>2</v>
      </c>
      <c r="B3" s="94" t="s">
        <v>3</v>
      </c>
      <c r="C3" s="95"/>
      <c r="D3" s="95"/>
      <c r="E3" s="95"/>
      <c r="F3" s="95"/>
      <c r="G3" s="95"/>
      <c r="H3" s="95"/>
    </row>
    <row r="4" spans="1:12" ht="18">
      <c r="A4" s="18" t="s">
        <v>4</v>
      </c>
      <c r="B4" s="94" t="s">
        <v>5</v>
      </c>
      <c r="C4" s="95"/>
      <c r="D4" s="95"/>
      <c r="E4" s="95"/>
      <c r="F4" s="95"/>
      <c r="G4" s="95"/>
      <c r="H4" s="95"/>
    </row>
    <row r="5" spans="1:12" ht="16" customHeight="1">
      <c r="A5" s="18" t="s">
        <v>6</v>
      </c>
      <c r="B5" s="94" t="s">
        <v>269</v>
      </c>
      <c r="C5" s="95"/>
      <c r="D5" s="95"/>
      <c r="E5" s="95"/>
      <c r="F5" s="95"/>
      <c r="G5" s="95"/>
      <c r="H5" s="95"/>
    </row>
    <row r="6" spans="1:12" ht="16" customHeight="1">
      <c r="A6" s="96"/>
      <c r="B6" s="96"/>
      <c r="C6" s="96"/>
      <c r="D6" s="96"/>
      <c r="E6" s="96"/>
      <c r="F6" s="96"/>
      <c r="G6" s="96"/>
      <c r="H6" s="96"/>
    </row>
    <row r="7" spans="1:12" ht="17">
      <c r="A7" s="97" t="s">
        <v>7</v>
      </c>
      <c r="B7" s="97"/>
      <c r="C7" s="97"/>
      <c r="D7" s="97"/>
      <c r="E7" s="97"/>
      <c r="F7" s="97"/>
      <c r="G7" s="97"/>
      <c r="H7" s="97"/>
    </row>
    <row r="8" spans="1:12" ht="18">
      <c r="A8" s="18" t="s">
        <v>8</v>
      </c>
      <c r="B8" s="98" t="s">
        <v>9</v>
      </c>
      <c r="C8" s="99"/>
      <c r="D8" s="18" t="s">
        <v>10</v>
      </c>
      <c r="E8" s="18" t="s">
        <v>11</v>
      </c>
      <c r="F8" s="19" t="s">
        <v>6</v>
      </c>
      <c r="G8" s="98" t="s">
        <v>12</v>
      </c>
      <c r="H8" s="99"/>
    </row>
    <row r="9" spans="1:12" ht="18">
      <c r="A9" s="20" t="s">
        <v>13</v>
      </c>
      <c r="B9" s="100" t="s">
        <v>14</v>
      </c>
      <c r="C9" s="101"/>
      <c r="D9" s="21">
        <v>1</v>
      </c>
      <c r="E9" s="33" t="s">
        <v>15</v>
      </c>
      <c r="F9" s="32" t="s">
        <v>15</v>
      </c>
      <c r="G9" s="103"/>
      <c r="H9" s="104"/>
    </row>
    <row r="10" spans="1:12" ht="18" customHeight="1">
      <c r="A10" s="102" t="s">
        <v>16</v>
      </c>
      <c r="B10" s="100" t="s">
        <v>17</v>
      </c>
      <c r="C10" s="101"/>
      <c r="D10" s="21">
        <v>1</v>
      </c>
      <c r="E10" s="35" t="s">
        <v>288</v>
      </c>
      <c r="F10" s="23" t="s">
        <v>271</v>
      </c>
      <c r="G10" s="105"/>
      <c r="H10" s="106"/>
    </row>
    <row r="11" spans="1:12" ht="18">
      <c r="A11" s="102"/>
      <c r="B11" s="100" t="s">
        <v>18</v>
      </c>
      <c r="C11" s="101"/>
      <c r="D11" s="20" t="s">
        <v>19</v>
      </c>
      <c r="E11" s="35" t="s">
        <v>268</v>
      </c>
      <c r="F11" s="23" t="s">
        <v>271</v>
      </c>
      <c r="G11" s="107"/>
      <c r="H11" s="108"/>
      <c r="L11" s="56"/>
    </row>
    <row r="12" spans="1:12" ht="17">
      <c r="A12" s="102"/>
      <c r="B12" s="102"/>
      <c r="C12" s="102"/>
      <c r="D12" s="102"/>
      <c r="E12" s="102"/>
      <c r="F12" s="102"/>
      <c r="G12" s="102"/>
      <c r="H12" s="102"/>
    </row>
    <row r="13" spans="1:12" ht="14.25" customHeight="1">
      <c r="A13" s="93" t="s">
        <v>20</v>
      </c>
      <c r="B13" s="93"/>
      <c r="C13" s="93"/>
      <c r="D13" s="93"/>
      <c r="E13" s="93"/>
      <c r="F13" s="93"/>
      <c r="G13" s="93"/>
      <c r="H13" s="93"/>
    </row>
    <row r="14" spans="1:12" ht="18">
      <c r="A14" s="18" t="s">
        <v>21</v>
      </c>
      <c r="B14" s="18" t="s">
        <v>9</v>
      </c>
      <c r="C14" s="20" t="s">
        <v>10</v>
      </c>
      <c r="D14" s="22" t="s">
        <v>4</v>
      </c>
      <c r="E14" s="20" t="s">
        <v>11</v>
      </c>
      <c r="F14" s="19" t="s">
        <v>6</v>
      </c>
      <c r="G14" s="98" t="s">
        <v>12</v>
      </c>
      <c r="H14" s="99"/>
    </row>
    <row r="15" spans="1:12" ht="36">
      <c r="A15" s="109" t="s">
        <v>22</v>
      </c>
      <c r="B15" s="23" t="s">
        <v>23</v>
      </c>
      <c r="C15" s="20" t="s">
        <v>24</v>
      </c>
      <c r="D15" s="23" t="s">
        <v>25</v>
      </c>
      <c r="E15" s="54" t="s">
        <v>246</v>
      </c>
      <c r="F15" s="38" t="s">
        <v>15</v>
      </c>
      <c r="G15" s="103"/>
      <c r="H15" s="104"/>
    </row>
    <row r="16" spans="1:12" ht="18">
      <c r="A16" s="109"/>
      <c r="B16" s="123" t="s">
        <v>26</v>
      </c>
      <c r="C16" s="24" t="s">
        <v>27</v>
      </c>
      <c r="D16" s="23" t="s">
        <v>292</v>
      </c>
      <c r="E16" s="54" t="s">
        <v>275</v>
      </c>
      <c r="F16" s="23" t="s">
        <v>271</v>
      </c>
      <c r="G16" s="105"/>
      <c r="H16" s="106"/>
    </row>
    <row r="17" spans="1:8" ht="18">
      <c r="A17" s="109"/>
      <c r="B17" s="124"/>
      <c r="C17" s="24" t="s">
        <v>29</v>
      </c>
      <c r="D17" s="23" t="s">
        <v>30</v>
      </c>
      <c r="E17" s="54" t="s">
        <v>247</v>
      </c>
      <c r="F17" s="32" t="s">
        <v>248</v>
      </c>
      <c r="G17" s="105"/>
      <c r="H17" s="106"/>
    </row>
    <row r="18" spans="1:8" ht="18">
      <c r="A18" s="109"/>
      <c r="B18" s="23" t="s">
        <v>31</v>
      </c>
      <c r="C18" s="24" t="s">
        <v>27</v>
      </c>
      <c r="D18" s="23" t="s">
        <v>289</v>
      </c>
      <c r="E18" s="54" t="s">
        <v>290</v>
      </c>
      <c r="F18" s="23" t="s">
        <v>271</v>
      </c>
      <c r="G18" s="105"/>
      <c r="H18" s="106"/>
    </row>
    <row r="19" spans="1:8" ht="18">
      <c r="A19" s="109"/>
      <c r="B19" s="23" t="s">
        <v>32</v>
      </c>
      <c r="C19" s="24" t="s">
        <v>33</v>
      </c>
      <c r="D19" s="23" t="s">
        <v>28</v>
      </c>
      <c r="E19" s="23" t="s">
        <v>291</v>
      </c>
      <c r="F19" s="23" t="s">
        <v>271</v>
      </c>
      <c r="G19" s="105"/>
      <c r="H19" s="106"/>
    </row>
    <row r="20" spans="1:8" ht="18">
      <c r="A20" s="109"/>
      <c r="B20" s="23" t="s">
        <v>34</v>
      </c>
      <c r="C20" s="20" t="s">
        <v>35</v>
      </c>
      <c r="D20" s="23" t="s">
        <v>36</v>
      </c>
      <c r="E20" s="23" t="s">
        <v>249</v>
      </c>
      <c r="F20" s="32" t="s">
        <v>248</v>
      </c>
      <c r="G20" s="105"/>
      <c r="H20" s="106"/>
    </row>
    <row r="21" spans="1:8" ht="16" customHeight="1">
      <c r="A21" s="122" t="s">
        <v>37</v>
      </c>
      <c r="B21" s="125" t="s">
        <v>38</v>
      </c>
      <c r="C21" s="25"/>
      <c r="D21" s="126"/>
      <c r="E21" s="39"/>
      <c r="F21" s="128" t="s">
        <v>270</v>
      </c>
      <c r="G21" s="105"/>
      <c r="H21" s="106"/>
    </row>
    <row r="22" spans="1:8" ht="18">
      <c r="A22" s="122"/>
      <c r="B22" s="125"/>
      <c r="C22" s="25"/>
      <c r="D22" s="127"/>
      <c r="E22" s="40"/>
      <c r="F22" s="129"/>
      <c r="G22" s="105"/>
      <c r="H22" s="106"/>
    </row>
    <row r="23" spans="1:8" ht="16" customHeight="1">
      <c r="A23" s="122"/>
      <c r="B23" s="125" t="s">
        <v>39</v>
      </c>
      <c r="C23" s="25"/>
      <c r="D23" s="126"/>
      <c r="E23" s="40"/>
      <c r="F23" s="129"/>
      <c r="G23" s="105"/>
      <c r="H23" s="106"/>
    </row>
    <row r="24" spans="1:8" ht="18">
      <c r="A24" s="122"/>
      <c r="B24" s="125"/>
      <c r="C24" s="25"/>
      <c r="D24" s="127"/>
      <c r="E24" s="40"/>
      <c r="F24" s="129"/>
      <c r="G24" s="105"/>
      <c r="H24" s="106"/>
    </row>
    <row r="25" spans="1:8" ht="16" customHeight="1">
      <c r="A25" s="122"/>
      <c r="B25" s="109" t="s">
        <v>40</v>
      </c>
      <c r="C25" s="23"/>
      <c r="D25" s="126"/>
      <c r="E25" s="40"/>
      <c r="F25" s="129"/>
      <c r="G25" s="105"/>
      <c r="H25" s="106"/>
    </row>
    <row r="26" spans="1:8" ht="18">
      <c r="A26" s="122"/>
      <c r="B26" s="109"/>
      <c r="C26" s="23"/>
      <c r="D26" s="127"/>
      <c r="E26" s="40"/>
      <c r="F26" s="129"/>
      <c r="G26" s="105"/>
      <c r="H26" s="106"/>
    </row>
    <row r="27" spans="1:8" ht="16" customHeight="1">
      <c r="A27" s="122"/>
      <c r="B27" s="109" t="s">
        <v>41</v>
      </c>
      <c r="C27" s="23"/>
      <c r="D27" s="126"/>
      <c r="E27" s="40"/>
      <c r="F27" s="129"/>
      <c r="G27" s="105"/>
      <c r="H27" s="106"/>
    </row>
    <row r="28" spans="1:8" ht="18">
      <c r="A28" s="122"/>
      <c r="B28" s="109"/>
      <c r="C28" s="23"/>
      <c r="D28" s="127"/>
      <c r="E28" s="40"/>
      <c r="F28" s="129"/>
      <c r="G28" s="105"/>
      <c r="H28" s="106"/>
    </row>
    <row r="29" spans="1:8" ht="16" customHeight="1">
      <c r="A29" s="122"/>
      <c r="B29" s="109"/>
      <c r="C29" s="23"/>
      <c r="D29" s="126"/>
      <c r="E29" s="40"/>
      <c r="F29" s="129"/>
      <c r="G29" s="105"/>
      <c r="H29" s="106"/>
    </row>
    <row r="30" spans="1:8" ht="18">
      <c r="A30" s="122"/>
      <c r="B30" s="109"/>
      <c r="C30" s="23"/>
      <c r="D30" s="127"/>
      <c r="E30" s="40"/>
      <c r="F30" s="130"/>
      <c r="G30" s="107"/>
      <c r="H30" s="108"/>
    </row>
    <row r="31" spans="1:8" ht="17">
      <c r="A31" s="109"/>
      <c r="B31" s="109"/>
      <c r="C31" s="109"/>
      <c r="D31" s="109"/>
      <c r="E31" s="109"/>
      <c r="F31" s="109"/>
      <c r="G31" s="109"/>
      <c r="H31" s="109"/>
    </row>
    <row r="32" spans="1:8" ht="14.25" customHeight="1">
      <c r="A32" s="93" t="s">
        <v>42</v>
      </c>
      <c r="B32" s="93"/>
      <c r="C32" s="93"/>
      <c r="D32" s="93"/>
      <c r="E32" s="93"/>
      <c r="F32" s="93"/>
      <c r="G32" s="93"/>
      <c r="H32" s="93"/>
    </row>
    <row r="33" spans="1:8" ht="18">
      <c r="A33" s="19" t="s">
        <v>43</v>
      </c>
      <c r="B33" s="18" t="s">
        <v>9</v>
      </c>
      <c r="C33" s="18" t="s">
        <v>10</v>
      </c>
      <c r="D33" s="26" t="s">
        <v>4</v>
      </c>
      <c r="E33" s="18" t="s">
        <v>11</v>
      </c>
      <c r="F33" s="19" t="s">
        <v>6</v>
      </c>
      <c r="G33" s="98" t="s">
        <v>12</v>
      </c>
      <c r="H33" s="99"/>
    </row>
    <row r="34" spans="1:8" s="1" customFormat="1" ht="18">
      <c r="A34" s="109" t="s">
        <v>44</v>
      </c>
      <c r="B34" s="24" t="s">
        <v>45</v>
      </c>
      <c r="C34" s="24" t="s">
        <v>46</v>
      </c>
      <c r="D34" s="24" t="s">
        <v>293</v>
      </c>
      <c r="E34" s="24" t="s">
        <v>294</v>
      </c>
      <c r="F34" s="42" t="s">
        <v>294</v>
      </c>
      <c r="G34" s="103" t="s">
        <v>47</v>
      </c>
      <c r="H34" s="104"/>
    </row>
    <row r="35" spans="1:8" s="1" customFormat="1" ht="18">
      <c r="A35" s="109"/>
      <c r="B35" s="24" t="s">
        <v>48</v>
      </c>
      <c r="C35" s="24" t="s">
        <v>49</v>
      </c>
      <c r="D35" s="24" t="s">
        <v>293</v>
      </c>
      <c r="E35" s="24" t="s">
        <v>294</v>
      </c>
      <c r="F35" s="42" t="s">
        <v>294</v>
      </c>
      <c r="G35" s="105"/>
      <c r="H35" s="106"/>
    </row>
    <row r="36" spans="1:8" ht="17">
      <c r="A36" s="109"/>
      <c r="B36" s="23"/>
      <c r="C36" s="24"/>
      <c r="D36" s="20"/>
      <c r="E36" s="24"/>
      <c r="F36" s="25"/>
      <c r="G36" s="105"/>
      <c r="H36" s="106"/>
    </row>
    <row r="37" spans="1:8" ht="17">
      <c r="A37" s="109"/>
      <c r="B37" s="23"/>
      <c r="C37" s="23"/>
      <c r="D37" s="20"/>
      <c r="E37" s="23"/>
      <c r="F37" s="25"/>
      <c r="G37" s="105"/>
      <c r="H37" s="106"/>
    </row>
    <row r="38" spans="1:8" ht="17">
      <c r="A38" s="109"/>
      <c r="B38" s="23"/>
      <c r="C38" s="23"/>
      <c r="D38" s="20"/>
      <c r="E38" s="23"/>
      <c r="F38" s="25"/>
      <c r="G38" s="105"/>
      <c r="H38" s="106"/>
    </row>
    <row r="39" spans="1:8" ht="17">
      <c r="A39" s="23"/>
      <c r="B39" s="23"/>
      <c r="C39" s="23"/>
      <c r="D39" s="20"/>
      <c r="E39" s="23"/>
      <c r="F39" s="25"/>
      <c r="G39" s="36"/>
      <c r="H39" s="37"/>
    </row>
    <row r="40" spans="1:8" ht="14.25" customHeight="1">
      <c r="A40" s="93" t="s">
        <v>50</v>
      </c>
      <c r="B40" s="93"/>
      <c r="C40" s="93"/>
      <c r="D40" s="93"/>
      <c r="E40" s="93"/>
      <c r="F40" s="93"/>
      <c r="G40" s="93"/>
      <c r="H40" s="93"/>
    </row>
    <row r="41" spans="1:8" ht="18">
      <c r="A41" s="19" t="s">
        <v>43</v>
      </c>
      <c r="B41" s="18" t="s">
        <v>9</v>
      </c>
      <c r="C41" s="18" t="s">
        <v>10</v>
      </c>
      <c r="D41" s="26" t="s">
        <v>4</v>
      </c>
      <c r="E41" s="18" t="s">
        <v>11</v>
      </c>
      <c r="F41" s="19" t="s">
        <v>6</v>
      </c>
      <c r="G41" s="98" t="s">
        <v>12</v>
      </c>
      <c r="H41" s="99"/>
    </row>
    <row r="42" spans="1:8" s="1" customFormat="1" ht="18">
      <c r="A42" s="109" t="s">
        <v>51</v>
      </c>
      <c r="B42" s="24" t="s">
        <v>52</v>
      </c>
      <c r="C42" s="24" t="s">
        <v>53</v>
      </c>
      <c r="D42" s="24" t="s">
        <v>54</v>
      </c>
      <c r="E42" s="24">
        <v>20</v>
      </c>
      <c r="F42" s="42" t="s">
        <v>248</v>
      </c>
      <c r="G42" s="103"/>
      <c r="H42" s="104"/>
    </row>
    <row r="43" spans="1:8" s="1" customFormat="1" ht="18">
      <c r="A43" s="109"/>
      <c r="B43" s="24" t="s">
        <v>55</v>
      </c>
      <c r="C43" s="24" t="s">
        <v>56</v>
      </c>
      <c r="D43" s="24" t="s">
        <v>54</v>
      </c>
      <c r="E43" s="24">
        <v>10</v>
      </c>
      <c r="F43" s="42" t="s">
        <v>248</v>
      </c>
      <c r="G43" s="105"/>
      <c r="H43" s="106"/>
    </row>
    <row r="44" spans="1:8" s="1" customFormat="1" ht="18">
      <c r="A44" s="109"/>
      <c r="B44" s="24" t="s">
        <v>57</v>
      </c>
      <c r="C44" s="24" t="s">
        <v>58</v>
      </c>
      <c r="D44" s="24" t="s">
        <v>59</v>
      </c>
      <c r="E44" s="55">
        <v>1</v>
      </c>
      <c r="F44" s="42" t="s">
        <v>248</v>
      </c>
      <c r="G44" s="105"/>
      <c r="H44" s="106"/>
    </row>
    <row r="45" spans="1:8" ht="18">
      <c r="A45" s="109"/>
      <c r="B45" s="27" t="s">
        <v>60</v>
      </c>
      <c r="C45" s="27" t="s">
        <v>58</v>
      </c>
      <c r="D45" s="27" t="s">
        <v>61</v>
      </c>
      <c r="E45" s="55">
        <v>1</v>
      </c>
      <c r="F45" s="43" t="s">
        <v>248</v>
      </c>
      <c r="G45" s="105"/>
      <c r="H45" s="106"/>
    </row>
    <row r="46" spans="1:8" ht="17">
      <c r="A46" s="109"/>
      <c r="B46" s="23"/>
      <c r="C46" s="23"/>
      <c r="D46" s="20"/>
      <c r="E46" s="23"/>
      <c r="F46" s="25"/>
      <c r="G46" s="105"/>
      <c r="H46" s="106"/>
    </row>
    <row r="47" spans="1:8" ht="17">
      <c r="A47" s="109"/>
      <c r="B47" s="109"/>
      <c r="C47" s="109"/>
      <c r="D47" s="109"/>
      <c r="E47" s="109"/>
      <c r="F47" s="109"/>
      <c r="G47" s="109"/>
      <c r="H47" s="109"/>
    </row>
    <row r="48" spans="1:8" ht="15" customHeight="1">
      <c r="A48" s="93" t="s">
        <v>62</v>
      </c>
      <c r="B48" s="93"/>
      <c r="C48" s="93"/>
      <c r="D48" s="93"/>
      <c r="E48" s="93"/>
      <c r="F48" s="93"/>
      <c r="G48" s="93"/>
      <c r="H48" s="93"/>
    </row>
    <row r="49" spans="1:8" ht="17">
      <c r="A49" s="28" t="s">
        <v>63</v>
      </c>
      <c r="B49" s="28" t="s">
        <v>64</v>
      </c>
      <c r="C49" s="28"/>
      <c r="D49" s="28" t="s">
        <v>65</v>
      </c>
      <c r="E49" s="28" t="s">
        <v>10</v>
      </c>
      <c r="F49" s="28" t="s">
        <v>11</v>
      </c>
      <c r="G49" s="28" t="s">
        <v>6</v>
      </c>
      <c r="H49" s="28" t="s">
        <v>66</v>
      </c>
    </row>
    <row r="50" spans="1:8" ht="16" customHeight="1">
      <c r="A50" s="29" t="s">
        <v>67</v>
      </c>
      <c r="B50" s="29"/>
      <c r="C50" s="29"/>
      <c r="D50" s="29"/>
      <c r="E50" s="29"/>
      <c r="F50" s="29"/>
      <c r="G50" s="29"/>
      <c r="H50" s="29"/>
    </row>
    <row r="51" spans="1:8" ht="17">
      <c r="A51" s="109"/>
      <c r="B51" s="109"/>
      <c r="C51" s="109"/>
      <c r="D51" s="109"/>
      <c r="E51" s="109"/>
      <c r="F51" s="109"/>
      <c r="G51" s="109"/>
      <c r="H51" s="109"/>
    </row>
    <row r="52" spans="1:8" ht="17">
      <c r="A52" s="131" t="s">
        <v>68</v>
      </c>
      <c r="B52" s="131"/>
      <c r="C52" s="131"/>
      <c r="D52" s="131"/>
      <c r="E52" s="131"/>
      <c r="F52" s="131"/>
      <c r="G52" s="131"/>
      <c r="H52" s="131"/>
    </row>
    <row r="53" spans="1:8" ht="18">
      <c r="A53" s="30" t="s">
        <v>63</v>
      </c>
      <c r="B53" s="30" t="s">
        <v>69</v>
      </c>
      <c r="C53" s="30"/>
      <c r="D53" s="30" t="s">
        <v>10</v>
      </c>
      <c r="E53" s="30" t="s">
        <v>6</v>
      </c>
      <c r="F53" s="132" t="s">
        <v>12</v>
      </c>
      <c r="G53" s="133"/>
      <c r="H53" s="134"/>
    </row>
    <row r="54" spans="1:8" ht="16" customHeight="1">
      <c r="A54" s="31" t="s">
        <v>67</v>
      </c>
      <c r="B54" s="31" t="s">
        <v>250</v>
      </c>
      <c r="C54" s="31"/>
      <c r="D54" s="31" t="s">
        <v>70</v>
      </c>
      <c r="E54" s="57" t="s">
        <v>248</v>
      </c>
      <c r="F54" s="114"/>
      <c r="G54" s="115"/>
      <c r="H54" s="116"/>
    </row>
    <row r="55" spans="1:8" ht="17">
      <c r="A55" s="122"/>
      <c r="B55" s="122"/>
      <c r="C55" s="122"/>
      <c r="D55" s="122"/>
      <c r="E55" s="122"/>
      <c r="F55" s="122"/>
      <c r="G55" s="122"/>
      <c r="H55" s="122"/>
    </row>
    <row r="56" spans="1:8" ht="17">
      <c r="A56" s="93" t="s">
        <v>71</v>
      </c>
      <c r="B56" s="93"/>
      <c r="C56" s="93"/>
      <c r="D56" s="93"/>
      <c r="E56" s="93"/>
      <c r="F56" s="93"/>
      <c r="G56" s="93"/>
      <c r="H56" s="93"/>
    </row>
    <row r="57" spans="1:8" ht="17">
      <c r="A57" s="28" t="s">
        <v>72</v>
      </c>
      <c r="B57" s="28" t="s">
        <v>73</v>
      </c>
      <c r="C57" s="28"/>
      <c r="D57" s="118"/>
      <c r="E57" s="118"/>
      <c r="F57" s="118"/>
      <c r="G57" s="118"/>
      <c r="H57" s="118"/>
    </row>
    <row r="58" spans="1:8" ht="17">
      <c r="A58" s="29" t="s">
        <v>74</v>
      </c>
      <c r="B58" s="29" t="s">
        <v>248</v>
      </c>
      <c r="C58" s="29"/>
      <c r="D58" s="118"/>
      <c r="E58" s="118"/>
      <c r="F58" s="118"/>
      <c r="G58" s="118"/>
      <c r="H58" s="118"/>
    </row>
    <row r="59" spans="1:8" ht="17">
      <c r="A59" s="29" t="s">
        <v>75</v>
      </c>
      <c r="B59" s="29" t="s">
        <v>248</v>
      </c>
      <c r="C59" s="29"/>
      <c r="D59" s="118"/>
      <c r="E59" s="118"/>
      <c r="F59" s="118"/>
      <c r="G59" s="118"/>
      <c r="H59" s="118"/>
    </row>
    <row r="60" spans="1:8" ht="17">
      <c r="A60" s="29" t="s">
        <v>76</v>
      </c>
      <c r="B60" s="29" t="s">
        <v>248</v>
      </c>
      <c r="C60" s="29"/>
      <c r="D60" s="118"/>
      <c r="E60" s="118"/>
      <c r="F60" s="118"/>
      <c r="G60" s="118"/>
      <c r="H60" s="118"/>
    </row>
    <row r="61" spans="1:8" ht="17">
      <c r="A61" s="29" t="s">
        <v>77</v>
      </c>
      <c r="B61" s="29" t="s">
        <v>248</v>
      </c>
      <c r="C61" s="29"/>
      <c r="D61" s="118"/>
      <c r="E61" s="118"/>
      <c r="F61" s="118"/>
      <c r="G61" s="118"/>
      <c r="H61" s="118"/>
    </row>
    <row r="62" spans="1:8" ht="17">
      <c r="A62" s="29" t="s">
        <v>78</v>
      </c>
      <c r="B62" s="29" t="s">
        <v>248</v>
      </c>
      <c r="C62" s="29"/>
      <c r="D62" s="118"/>
      <c r="E62" s="118"/>
      <c r="F62" s="118"/>
      <c r="G62" s="118"/>
      <c r="H62" s="118"/>
    </row>
    <row r="63" spans="1:8" ht="17">
      <c r="A63" s="29" t="s">
        <v>79</v>
      </c>
      <c r="B63" s="29" t="s">
        <v>248</v>
      </c>
      <c r="C63" s="29"/>
      <c r="D63" s="118"/>
      <c r="E63" s="118"/>
      <c r="F63" s="118"/>
      <c r="G63" s="118"/>
      <c r="H63" s="118"/>
    </row>
    <row r="64" spans="1:8" ht="17">
      <c r="A64" s="102"/>
      <c r="B64" s="102"/>
      <c r="C64" s="102"/>
      <c r="D64" s="102"/>
      <c r="E64" s="102"/>
      <c r="F64" s="102"/>
      <c r="G64" s="102"/>
      <c r="H64" s="102"/>
    </row>
    <row r="65" spans="1:17" ht="17">
      <c r="A65" s="92" t="s">
        <v>80</v>
      </c>
      <c r="B65" s="92"/>
      <c r="C65" s="92"/>
      <c r="D65" s="92"/>
      <c r="E65" s="92"/>
      <c r="F65" s="92"/>
      <c r="G65" s="92"/>
      <c r="H65" s="92"/>
    </row>
    <row r="66" spans="1:17" ht="36" customHeight="1">
      <c r="A66" s="102" t="s">
        <v>81</v>
      </c>
      <c r="B66" s="102"/>
      <c r="C66" s="102"/>
      <c r="D66" s="102"/>
      <c r="E66" s="102"/>
      <c r="F66" s="102"/>
      <c r="G66" s="102"/>
      <c r="H66" s="102"/>
    </row>
    <row r="67" spans="1:17" ht="17" customHeight="1">
      <c r="A67" s="92" t="s">
        <v>82</v>
      </c>
      <c r="B67" s="92"/>
      <c r="C67" s="92"/>
      <c r="D67" s="92"/>
      <c r="E67" s="92"/>
      <c r="F67" s="92"/>
      <c r="G67" s="92"/>
      <c r="H67" s="92"/>
    </row>
    <row r="68" spans="1:17" ht="17">
      <c r="A68" s="93" t="s">
        <v>83</v>
      </c>
      <c r="B68" s="93"/>
      <c r="C68" s="93"/>
      <c r="D68" s="93"/>
      <c r="E68" s="93"/>
      <c r="F68" s="93"/>
      <c r="G68" s="93"/>
      <c r="H68" s="93"/>
    </row>
    <row r="69" spans="1:17" ht="60" customHeight="1">
      <c r="A69" s="102" t="s">
        <v>267</v>
      </c>
      <c r="B69" s="102"/>
      <c r="C69" s="102"/>
      <c r="D69" s="102"/>
      <c r="E69" s="102"/>
      <c r="F69" s="102"/>
      <c r="G69" s="102"/>
      <c r="H69" s="102"/>
    </row>
    <row r="70" spans="1:17" ht="17">
      <c r="A70" s="93" t="s">
        <v>84</v>
      </c>
      <c r="B70" s="93"/>
      <c r="C70" s="93"/>
      <c r="D70" s="93"/>
      <c r="E70" s="93"/>
      <c r="F70" s="93"/>
      <c r="G70" s="93"/>
      <c r="H70" s="93"/>
    </row>
    <row r="71" spans="1:17" ht="16" customHeight="1">
      <c r="A71" s="135" t="s">
        <v>276</v>
      </c>
      <c r="B71" s="135"/>
      <c r="C71" s="135"/>
      <c r="D71" s="135"/>
      <c r="E71" s="135"/>
      <c r="F71" s="135"/>
      <c r="G71" s="135"/>
      <c r="H71" s="136"/>
      <c r="I71" s="82"/>
      <c r="J71" s="82"/>
      <c r="K71" s="82"/>
      <c r="L71" s="82"/>
      <c r="M71" s="82"/>
      <c r="N71" s="82"/>
      <c r="O71" s="82"/>
      <c r="P71" s="82"/>
      <c r="Q71" s="82"/>
    </row>
    <row r="72" spans="1:17" ht="16" customHeight="1">
      <c r="A72" s="135" t="s">
        <v>277</v>
      </c>
      <c r="B72" s="135"/>
      <c r="C72" s="135"/>
      <c r="D72" s="135"/>
      <c r="E72" s="135"/>
      <c r="F72" s="135"/>
      <c r="G72" s="135"/>
      <c r="H72" s="136"/>
      <c r="I72" s="82"/>
      <c r="J72" s="82"/>
      <c r="K72" s="82"/>
      <c r="L72" s="82"/>
      <c r="M72" s="82"/>
      <c r="N72" s="82"/>
      <c r="O72" s="82"/>
      <c r="P72" s="82"/>
      <c r="Q72" s="82"/>
    </row>
    <row r="73" spans="1:17" ht="16" customHeight="1">
      <c r="A73" s="135" t="s">
        <v>278</v>
      </c>
      <c r="B73" s="135"/>
      <c r="C73" s="135"/>
      <c r="D73" s="135"/>
      <c r="E73" s="135"/>
      <c r="F73" s="135"/>
      <c r="G73" s="135"/>
      <c r="H73" s="136"/>
      <c r="I73" s="82"/>
      <c r="J73" s="82"/>
      <c r="K73" s="82"/>
      <c r="L73" s="82"/>
      <c r="M73" s="82"/>
      <c r="N73" s="82"/>
      <c r="O73" s="82"/>
      <c r="P73" s="82"/>
      <c r="Q73" s="82"/>
    </row>
    <row r="74" spans="1:17" ht="16" customHeight="1">
      <c r="A74" s="135" t="s">
        <v>279</v>
      </c>
      <c r="B74" s="135"/>
      <c r="C74" s="135"/>
      <c r="D74" s="135"/>
      <c r="E74" s="135"/>
      <c r="F74" s="135"/>
      <c r="G74" s="135"/>
      <c r="H74" s="136"/>
      <c r="I74" s="82"/>
      <c r="J74" s="82"/>
      <c r="K74" s="82"/>
      <c r="L74" s="82"/>
      <c r="M74" s="82"/>
      <c r="N74" s="82"/>
      <c r="O74" s="82"/>
      <c r="P74" s="82"/>
      <c r="Q74" s="82"/>
    </row>
    <row r="75" spans="1:17" ht="16" customHeight="1">
      <c r="A75" s="135" t="s">
        <v>280</v>
      </c>
      <c r="B75" s="135"/>
      <c r="C75" s="135"/>
      <c r="D75" s="135"/>
      <c r="E75" s="135"/>
      <c r="F75" s="135"/>
      <c r="G75" s="135"/>
      <c r="H75" s="136"/>
      <c r="I75" s="82"/>
      <c r="J75" s="82"/>
      <c r="K75" s="82"/>
      <c r="L75" s="82"/>
      <c r="M75" s="82"/>
      <c r="N75" s="82"/>
      <c r="O75" s="82"/>
      <c r="P75" s="82"/>
      <c r="Q75" s="82"/>
    </row>
    <row r="76" spans="1:17" ht="16" customHeight="1">
      <c r="A76" s="135" t="s">
        <v>281</v>
      </c>
      <c r="B76" s="135"/>
      <c r="C76" s="135"/>
      <c r="D76" s="135"/>
      <c r="E76" s="135"/>
      <c r="F76" s="135"/>
      <c r="G76" s="135"/>
      <c r="H76" s="136"/>
      <c r="I76" s="82"/>
      <c r="J76" s="82"/>
      <c r="K76" s="82"/>
      <c r="L76" s="82"/>
      <c r="M76" s="82"/>
      <c r="N76" s="82"/>
      <c r="O76" s="82"/>
      <c r="P76" s="82"/>
      <c r="Q76" s="82"/>
    </row>
    <row r="77" spans="1:17" ht="20" customHeight="1">
      <c r="A77" s="135" t="s">
        <v>282</v>
      </c>
      <c r="B77" s="135"/>
      <c r="C77" s="135"/>
      <c r="D77" s="135"/>
      <c r="E77" s="135"/>
      <c r="F77" s="135"/>
      <c r="G77" s="135"/>
      <c r="H77" s="136"/>
      <c r="I77" s="82"/>
      <c r="J77" s="82"/>
      <c r="K77" s="82"/>
      <c r="L77" s="82"/>
      <c r="M77" s="82"/>
      <c r="N77" s="82"/>
      <c r="O77" s="82"/>
      <c r="P77" s="82"/>
      <c r="Q77" s="82"/>
    </row>
    <row r="78" spans="1:17" ht="20" customHeight="1">
      <c r="A78" s="135" t="s">
        <v>283</v>
      </c>
      <c r="B78" s="135"/>
      <c r="C78" s="135"/>
      <c r="D78" s="135"/>
      <c r="E78" s="135"/>
      <c r="F78" s="135"/>
      <c r="G78" s="135"/>
      <c r="H78" s="136"/>
      <c r="I78" s="82"/>
      <c r="J78" s="82"/>
      <c r="K78" s="82"/>
      <c r="L78" s="82"/>
      <c r="M78" s="82"/>
      <c r="N78" s="82"/>
      <c r="O78" s="82"/>
      <c r="P78" s="82"/>
      <c r="Q78" s="82"/>
    </row>
    <row r="79" spans="1:17" ht="20" customHeight="1">
      <c r="A79" s="135" t="s">
        <v>284</v>
      </c>
      <c r="B79" s="135"/>
      <c r="C79" s="135"/>
      <c r="D79" s="135"/>
      <c r="E79" s="135"/>
      <c r="F79" s="135"/>
      <c r="G79" s="135"/>
      <c r="H79" s="136"/>
      <c r="I79" s="82"/>
      <c r="J79" s="82"/>
      <c r="K79" s="82"/>
      <c r="L79" s="82"/>
      <c r="M79" s="82"/>
      <c r="N79" s="82"/>
      <c r="O79" s="82"/>
      <c r="P79" s="82"/>
      <c r="Q79" s="82"/>
    </row>
    <row r="80" spans="1:17" ht="20" customHeight="1">
      <c r="A80" s="135" t="s">
        <v>285</v>
      </c>
      <c r="B80" s="135"/>
      <c r="C80" s="135"/>
      <c r="D80" s="135"/>
      <c r="E80" s="135"/>
      <c r="F80" s="135"/>
      <c r="G80" s="135"/>
      <c r="H80" s="136"/>
      <c r="I80" s="82"/>
      <c r="J80" s="82"/>
      <c r="K80" s="82"/>
      <c r="L80" s="82"/>
      <c r="M80" s="82"/>
      <c r="N80" s="82"/>
      <c r="O80" s="82"/>
      <c r="P80" s="82"/>
      <c r="Q80" s="82"/>
    </row>
    <row r="81" spans="1:17" ht="20" customHeight="1">
      <c r="A81" s="135" t="s">
        <v>286</v>
      </c>
      <c r="B81" s="135"/>
      <c r="C81" s="135"/>
      <c r="D81" s="135"/>
      <c r="E81" s="135"/>
      <c r="F81" s="135"/>
      <c r="G81" s="135"/>
      <c r="H81" s="136"/>
      <c r="I81" s="82"/>
      <c r="J81" s="82"/>
      <c r="K81" s="82"/>
      <c r="L81" s="82"/>
      <c r="M81" s="82"/>
      <c r="N81" s="82"/>
      <c r="O81" s="82"/>
      <c r="P81" s="82"/>
      <c r="Q81" s="82"/>
    </row>
    <row r="82" spans="1:17" ht="20" customHeight="1">
      <c r="A82" s="135" t="s">
        <v>287</v>
      </c>
      <c r="B82" s="135"/>
      <c r="C82" s="135"/>
      <c r="D82" s="135"/>
      <c r="E82" s="135"/>
      <c r="F82" s="135"/>
      <c r="G82" s="135"/>
      <c r="H82" s="136"/>
      <c r="I82" s="82"/>
      <c r="J82" s="82"/>
      <c r="K82" s="82"/>
      <c r="L82" s="82"/>
      <c r="M82" s="82"/>
      <c r="N82" s="82"/>
      <c r="O82" s="82"/>
      <c r="P82" s="82"/>
      <c r="Q82" s="82"/>
    </row>
    <row r="83" spans="1:17" ht="16" customHeight="1">
      <c r="A83" s="89"/>
      <c r="B83" s="90"/>
      <c r="C83" s="90"/>
      <c r="D83" s="90"/>
      <c r="E83" s="91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1:17" ht="17">
      <c r="A84" s="92" t="s">
        <v>85</v>
      </c>
      <c r="B84" s="92"/>
      <c r="C84" s="92"/>
      <c r="D84" s="92"/>
      <c r="E84" s="92"/>
      <c r="F84" s="92"/>
      <c r="G84" s="92"/>
      <c r="H84" s="92"/>
    </row>
    <row r="85" spans="1:17" ht="17" customHeight="1">
      <c r="A85" s="19" t="s">
        <v>86</v>
      </c>
      <c r="B85" s="18" t="s">
        <v>87</v>
      </c>
      <c r="C85" s="30" t="s">
        <v>88</v>
      </c>
      <c r="D85" s="18" t="s">
        <v>89</v>
      </c>
      <c r="E85" s="18" t="s">
        <v>90</v>
      </c>
      <c r="F85" s="18" t="s">
        <v>91</v>
      </c>
      <c r="G85" s="48" t="s">
        <v>92</v>
      </c>
      <c r="H85" s="49" t="s">
        <v>12</v>
      </c>
    </row>
    <row r="86" spans="1:17" ht="19">
      <c r="A86" s="109" t="s">
        <v>67</v>
      </c>
      <c r="B86" s="44" t="s">
        <v>272</v>
      </c>
      <c r="C86" s="83">
        <v>0.99239999999999995</v>
      </c>
      <c r="D86" s="117" t="s">
        <v>93</v>
      </c>
      <c r="E86" s="87">
        <v>2</v>
      </c>
      <c r="F86" s="34"/>
      <c r="G86" s="83">
        <v>0.99590000000000001</v>
      </c>
      <c r="H86" s="119"/>
    </row>
    <row r="87" spans="1:17" ht="17" customHeight="1">
      <c r="A87" s="109"/>
      <c r="B87" s="32" t="s">
        <v>273</v>
      </c>
      <c r="C87" s="84">
        <v>0.99339999999999995</v>
      </c>
      <c r="D87" s="118"/>
      <c r="E87" s="50">
        <v>1</v>
      </c>
      <c r="F87" s="34"/>
      <c r="G87" s="84">
        <v>0.99270000000000003</v>
      </c>
      <c r="H87" s="120"/>
    </row>
    <row r="88" spans="1:17" ht="17" customHeight="1">
      <c r="A88" s="109"/>
      <c r="B88" s="32" t="s">
        <v>94</v>
      </c>
      <c r="C88" s="84">
        <v>0.97529999999999994</v>
      </c>
      <c r="D88" s="118"/>
      <c r="E88" s="50">
        <v>1</v>
      </c>
      <c r="F88" s="34"/>
      <c r="G88" s="84">
        <v>0.99680000000000002</v>
      </c>
      <c r="H88" s="120"/>
    </row>
    <row r="89" spans="1:17" ht="17" customHeight="1">
      <c r="A89" s="109"/>
      <c r="B89" s="44" t="s">
        <v>95</v>
      </c>
      <c r="C89" s="83">
        <v>0.98640000000000005</v>
      </c>
      <c r="D89" s="118"/>
      <c r="E89" s="50">
        <v>2</v>
      </c>
      <c r="F89" s="41"/>
      <c r="G89" s="83">
        <v>0.9909</v>
      </c>
      <c r="H89" s="120"/>
    </row>
    <row r="90" spans="1:17" ht="17" customHeight="1">
      <c r="A90" s="109"/>
      <c r="B90" s="44" t="s">
        <v>216</v>
      </c>
      <c r="C90" s="83">
        <v>0.96719999999999995</v>
      </c>
      <c r="D90" s="118"/>
      <c r="E90" s="50">
        <v>4</v>
      </c>
      <c r="F90" s="41"/>
      <c r="G90" s="83">
        <v>0.96</v>
      </c>
      <c r="H90" s="120"/>
    </row>
    <row r="91" spans="1:17" ht="17" customHeight="1">
      <c r="A91" s="109"/>
      <c r="B91" s="44" t="s">
        <v>96</v>
      </c>
      <c r="C91" s="83">
        <v>0.97319999999999995</v>
      </c>
      <c r="D91" s="118"/>
      <c r="E91" s="88">
        <v>2</v>
      </c>
      <c r="F91" s="34"/>
      <c r="G91" s="83">
        <v>0.97809999999999997</v>
      </c>
      <c r="H91" s="120"/>
    </row>
    <row r="92" spans="1:17" ht="16" customHeight="1">
      <c r="A92" s="92" t="s">
        <v>97</v>
      </c>
      <c r="B92" s="92"/>
      <c r="C92" s="92"/>
      <c r="D92" s="92"/>
      <c r="E92" s="92"/>
      <c r="F92" s="92"/>
      <c r="G92" s="92"/>
      <c r="H92" s="92"/>
    </row>
    <row r="93" spans="1:17" ht="17" customHeight="1">
      <c r="A93" s="29" t="s">
        <v>98</v>
      </c>
      <c r="B93" s="29" t="s">
        <v>99</v>
      </c>
      <c r="C93" s="29"/>
      <c r="D93" s="29" t="s">
        <v>100</v>
      </c>
      <c r="E93" s="29" t="s">
        <v>101</v>
      </c>
      <c r="F93" s="114" t="s">
        <v>102</v>
      </c>
      <c r="G93" s="115"/>
      <c r="H93" s="116"/>
    </row>
    <row r="94" spans="1:17" ht="17" customHeight="1">
      <c r="A94" s="29" t="s">
        <v>67</v>
      </c>
      <c r="B94" s="85">
        <v>5723</v>
      </c>
      <c r="C94" s="29"/>
      <c r="D94" s="85">
        <v>5723</v>
      </c>
      <c r="E94" s="86">
        <v>1</v>
      </c>
      <c r="F94" s="114" t="s">
        <v>274</v>
      </c>
      <c r="G94" s="115"/>
      <c r="H94" s="116"/>
    </row>
    <row r="95" spans="1:17" ht="17">
      <c r="A95" s="109"/>
      <c r="B95" s="109"/>
      <c r="C95" s="109"/>
      <c r="D95" s="109"/>
      <c r="E95" s="109"/>
      <c r="F95" s="109"/>
      <c r="G95" s="109"/>
      <c r="H95" s="109"/>
    </row>
    <row r="96" spans="1:17" ht="17" customHeight="1">
      <c r="A96" s="92" t="s">
        <v>103</v>
      </c>
      <c r="B96" s="92"/>
      <c r="C96" s="92"/>
      <c r="D96" s="92"/>
      <c r="E96" s="92"/>
      <c r="F96" s="92"/>
      <c r="G96" s="92"/>
      <c r="H96" s="92"/>
    </row>
    <row r="97" spans="1:8" ht="18">
      <c r="A97" s="27" t="s">
        <v>104</v>
      </c>
      <c r="B97" s="109"/>
      <c r="C97" s="109"/>
      <c r="D97" s="109"/>
      <c r="E97" s="109"/>
      <c r="F97" s="109"/>
      <c r="G97" s="109"/>
      <c r="H97" s="109"/>
    </row>
    <row r="98" spans="1:8" ht="18">
      <c r="A98" s="27" t="s">
        <v>105</v>
      </c>
      <c r="B98" s="110" t="s">
        <v>297</v>
      </c>
      <c r="C98" s="110"/>
      <c r="D98" s="110"/>
      <c r="E98" s="110"/>
      <c r="F98" s="110"/>
      <c r="G98" s="110"/>
      <c r="H98" s="110"/>
    </row>
    <row r="99" spans="1:8" ht="18">
      <c r="A99" s="27" t="s">
        <v>106</v>
      </c>
      <c r="B99" s="111" t="s">
        <v>296</v>
      </c>
      <c r="C99" s="112"/>
      <c r="D99" s="112"/>
      <c r="E99" s="112"/>
      <c r="F99" s="112"/>
      <c r="G99" s="112"/>
      <c r="H99" s="113"/>
    </row>
    <row r="100" spans="1:8" ht="18">
      <c r="A100" s="27" t="s">
        <v>107</v>
      </c>
      <c r="B100" s="111" t="s">
        <v>296</v>
      </c>
      <c r="C100" s="112"/>
      <c r="D100" s="112"/>
      <c r="E100" s="112"/>
      <c r="F100" s="112"/>
      <c r="G100" s="112"/>
      <c r="H100" s="113"/>
    </row>
    <row r="101" spans="1:8" ht="18">
      <c r="A101" s="27" t="s">
        <v>108</v>
      </c>
      <c r="B101" s="100"/>
      <c r="C101" s="121"/>
      <c r="D101" s="121"/>
      <c r="E101" s="121"/>
      <c r="F101" s="121"/>
      <c r="G101" s="121"/>
      <c r="H101" s="101"/>
    </row>
    <row r="102" spans="1:8">
      <c r="A102" s="45"/>
      <c r="B102" s="45"/>
      <c r="C102" s="45"/>
      <c r="D102" s="45"/>
      <c r="E102" s="45"/>
    </row>
    <row r="103" spans="1:8">
      <c r="A103" s="46"/>
      <c r="B103" s="46"/>
      <c r="C103" s="46"/>
      <c r="D103" s="46"/>
      <c r="E103" s="46"/>
    </row>
    <row r="104" spans="1:8">
      <c r="A104" s="45"/>
      <c r="B104" s="45"/>
      <c r="C104" s="45"/>
      <c r="D104" s="45"/>
      <c r="E104" s="45"/>
    </row>
    <row r="105" spans="1:8">
      <c r="A105" s="47"/>
      <c r="B105" s="47"/>
      <c r="C105" s="47"/>
      <c r="D105" s="47"/>
      <c r="E105" s="47"/>
    </row>
    <row r="120" ht="28" customHeight="1"/>
  </sheetData>
  <sheetProtection formatCells="0" insertHyperlinks="0" autoFilter="0"/>
  <mergeCells count="83">
    <mergeCell ref="A81:H81"/>
    <mergeCell ref="A82:H82"/>
    <mergeCell ref="A76:H76"/>
    <mergeCell ref="A77:H77"/>
    <mergeCell ref="A78:H78"/>
    <mergeCell ref="A79:H79"/>
    <mergeCell ref="A80:H80"/>
    <mergeCell ref="A71:H71"/>
    <mergeCell ref="A72:H72"/>
    <mergeCell ref="A73:H73"/>
    <mergeCell ref="A74:H74"/>
    <mergeCell ref="A75:H75"/>
    <mergeCell ref="G42:H46"/>
    <mergeCell ref="A64:H64"/>
    <mergeCell ref="A65:H65"/>
    <mergeCell ref="A47:H47"/>
    <mergeCell ref="A48:H48"/>
    <mergeCell ref="A51:H51"/>
    <mergeCell ref="D57:H63"/>
    <mergeCell ref="A52:H52"/>
    <mergeCell ref="F53:H53"/>
    <mergeCell ref="F54:H54"/>
    <mergeCell ref="A55:H55"/>
    <mergeCell ref="A56:H56"/>
    <mergeCell ref="A40:H40"/>
    <mergeCell ref="G41:H41"/>
    <mergeCell ref="G34:H38"/>
    <mergeCell ref="G15:H30"/>
    <mergeCell ref="D25:D26"/>
    <mergeCell ref="D27:D28"/>
    <mergeCell ref="D29:D30"/>
    <mergeCell ref="A31:H31"/>
    <mergeCell ref="A32:H32"/>
    <mergeCell ref="G33:H33"/>
    <mergeCell ref="F21:F30"/>
    <mergeCell ref="B100:H100"/>
    <mergeCell ref="B101:H101"/>
    <mergeCell ref="A10:A11"/>
    <mergeCell ref="A15:A20"/>
    <mergeCell ref="A21:A30"/>
    <mergeCell ref="A34:A38"/>
    <mergeCell ref="A42:A46"/>
    <mergeCell ref="B16:B17"/>
    <mergeCell ref="B21:B22"/>
    <mergeCell ref="B23:B24"/>
    <mergeCell ref="B25:B26"/>
    <mergeCell ref="B27:B28"/>
    <mergeCell ref="B29:B30"/>
    <mergeCell ref="D21:D22"/>
    <mergeCell ref="D23:D24"/>
    <mergeCell ref="A95:H95"/>
    <mergeCell ref="A96:H96"/>
    <mergeCell ref="B97:H97"/>
    <mergeCell ref="B98:H98"/>
    <mergeCell ref="B99:H99"/>
    <mergeCell ref="A66:H66"/>
    <mergeCell ref="A67:H67"/>
    <mergeCell ref="A68:H68"/>
    <mergeCell ref="A69:H69"/>
    <mergeCell ref="A70:H70"/>
    <mergeCell ref="F93:H93"/>
    <mergeCell ref="F94:H94"/>
    <mergeCell ref="A84:H84"/>
    <mergeCell ref="A86:A91"/>
    <mergeCell ref="D86:D91"/>
    <mergeCell ref="H86:H91"/>
    <mergeCell ref="A92:H92"/>
    <mergeCell ref="B10:C10"/>
    <mergeCell ref="B11:C11"/>
    <mergeCell ref="A12:H12"/>
    <mergeCell ref="A13:H13"/>
    <mergeCell ref="G14:H14"/>
    <mergeCell ref="G9:H11"/>
    <mergeCell ref="A6:H6"/>
    <mergeCell ref="A7:H7"/>
    <mergeCell ref="B8:C8"/>
    <mergeCell ref="G8:H8"/>
    <mergeCell ref="B9:C9"/>
    <mergeCell ref="A1:H1"/>
    <mergeCell ref="A2:H2"/>
    <mergeCell ref="B3:H3"/>
    <mergeCell ref="B4:H4"/>
    <mergeCell ref="B5:H5"/>
  </mergeCells>
  <phoneticPr fontId="1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6"/>
  <sheetViews>
    <sheetView topLeftCell="A3" workbookViewId="0">
      <selection activeCell="S2" sqref="S2"/>
    </sheetView>
  </sheetViews>
  <sheetFormatPr baseColWidth="10" defaultColWidth="8.83203125" defaultRowHeight="16"/>
  <cols>
    <col min="1" max="1" width="7.6640625" style="3" customWidth="1"/>
    <col min="2" max="2" width="22" style="3" customWidth="1"/>
    <col min="3" max="3" width="54.83203125" style="3" customWidth="1"/>
    <col min="4" max="4" width="32.33203125" style="3" customWidth="1"/>
    <col min="5" max="5" width="7.1640625" style="3" customWidth="1"/>
    <col min="6" max="6" width="9.6640625" style="3" hidden="1" customWidth="1"/>
    <col min="7" max="7" width="8.1640625" style="3" hidden="1" customWidth="1"/>
    <col min="8" max="8" width="9.33203125" style="3" hidden="1" customWidth="1"/>
    <col min="9" max="9" width="8" style="4" hidden="1" customWidth="1"/>
    <col min="10" max="10" width="7.1640625" style="4" hidden="1" customWidth="1"/>
    <col min="11" max="11" width="10" style="5" hidden="1" customWidth="1"/>
    <col min="12" max="12" width="11.5" style="5" hidden="1" customWidth="1"/>
    <col min="13" max="13" width="50.5" style="3" hidden="1" customWidth="1"/>
    <col min="14" max="15" width="8.83203125" style="3" hidden="1" customWidth="1"/>
    <col min="16" max="16" width="0.1640625" style="3" hidden="1" customWidth="1"/>
    <col min="17" max="17" width="60.6640625" style="3" hidden="1" customWidth="1"/>
    <col min="18" max="18" width="8.83203125" style="3" hidden="1" customWidth="1"/>
    <col min="19" max="19" width="17.33203125" style="5" customWidth="1"/>
    <col min="20" max="20" width="12.5" style="3" customWidth="1"/>
    <col min="21" max="16384" width="8.83203125" style="3"/>
  </cols>
  <sheetData>
    <row r="1" spans="1:20" ht="68">
      <c r="A1" s="2" t="s">
        <v>109</v>
      </c>
      <c r="B1" s="6" t="s">
        <v>110</v>
      </c>
      <c r="C1" s="7" t="s">
        <v>111</v>
      </c>
      <c r="D1" s="7" t="s">
        <v>112</v>
      </c>
      <c r="E1" s="7" t="s">
        <v>113</v>
      </c>
      <c r="F1" s="7" t="s">
        <v>114</v>
      </c>
      <c r="G1" s="9" t="s">
        <v>115</v>
      </c>
      <c r="H1" s="9" t="s">
        <v>116</v>
      </c>
      <c r="I1" s="13" t="s">
        <v>117</v>
      </c>
      <c r="J1" s="10" t="s">
        <v>118</v>
      </c>
      <c r="K1" s="14" t="s">
        <v>119</v>
      </c>
      <c r="L1" s="14" t="s">
        <v>120</v>
      </c>
      <c r="M1" s="15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S1" s="58" t="s">
        <v>251</v>
      </c>
      <c r="T1" s="59" t="s">
        <v>252</v>
      </c>
    </row>
    <row r="2" spans="1:20" ht="68">
      <c r="A2" s="137">
        <v>0.2</v>
      </c>
      <c r="B2" s="6" t="s">
        <v>126</v>
      </c>
      <c r="C2" s="7" t="s">
        <v>127</v>
      </c>
      <c r="D2" s="7" t="s">
        <v>128</v>
      </c>
      <c r="E2" s="7" t="s">
        <v>129</v>
      </c>
      <c r="F2" s="10">
        <v>5</v>
      </c>
      <c r="G2" s="10">
        <v>8</v>
      </c>
      <c r="H2" s="10">
        <v>12</v>
      </c>
      <c r="I2" s="13">
        <v>8</v>
      </c>
      <c r="J2" s="10">
        <f>IF(I2&lt;=$F2,100,IF(I2&lt;=$G2,(80+20/($G2-$F2)*($G2-I2)),IF(I2&lt;=$H2,(60+20/($H2-$G2)*($H2-I2)),40)))*20%/2</f>
        <v>8</v>
      </c>
      <c r="K2" s="10"/>
      <c r="L2" s="10"/>
      <c r="M2" s="15" t="s">
        <v>130</v>
      </c>
      <c r="N2" s="2">
        <v>5.0999999999999996</v>
      </c>
      <c r="O2" s="2">
        <v>0</v>
      </c>
      <c r="P2" s="2"/>
      <c r="Q2" s="2"/>
      <c r="S2" s="6">
        <v>4.37</v>
      </c>
      <c r="T2" s="10">
        <f>IF(S2&lt;=$F2,100,IF(S2&lt;=$G2,(80+20/($G2-$F2)*($G2-S2)),IF(S2&lt;=$H2,(60+20/($H2-$G2)*($H2-S2)),40)))*20%/2</f>
        <v>10</v>
      </c>
    </row>
    <row r="3" spans="1:20" ht="85">
      <c r="A3" s="137"/>
      <c r="B3" s="6" t="s">
        <v>126</v>
      </c>
      <c r="C3" s="7" t="s">
        <v>131</v>
      </c>
      <c r="D3" s="7" t="s">
        <v>132</v>
      </c>
      <c r="E3" s="7" t="s">
        <v>129</v>
      </c>
      <c r="F3" s="10">
        <v>2</v>
      </c>
      <c r="G3" s="10">
        <v>3</v>
      </c>
      <c r="H3" s="10">
        <v>5</v>
      </c>
      <c r="I3" s="13">
        <v>3</v>
      </c>
      <c r="J3" s="10">
        <f>IF(I3&lt;=$F3,100,IF(I3&lt;=$G3,(80+20/($G3-$F3)*($G3-I3)),IF(I3&lt;=$H3,(60+20/($H3-$G3)*($H3-I3)),40)))*20%/2</f>
        <v>8</v>
      </c>
      <c r="K3" s="10"/>
      <c r="L3" s="10"/>
      <c r="M3" s="15" t="s">
        <v>133</v>
      </c>
      <c r="N3" s="2">
        <v>1.88</v>
      </c>
      <c r="O3" s="2"/>
      <c r="P3" s="2"/>
      <c r="Q3" s="2"/>
      <c r="S3" s="6">
        <v>1.69</v>
      </c>
      <c r="T3" s="10">
        <f>IF(S3&lt;=$F3,100,IF(S3&lt;=$G3,(80+20/($G3-$F3)*($G3-S3)),IF(S3&lt;=$H3,(60+20/($H3-$G3)*($H3-S3)),40)))*20%/2</f>
        <v>10</v>
      </c>
    </row>
    <row r="4" spans="1:20" s="2" customFormat="1" ht="34">
      <c r="A4" s="138">
        <v>0.08</v>
      </c>
      <c r="B4" s="141" t="s">
        <v>134</v>
      </c>
      <c r="C4" s="7" t="s">
        <v>135</v>
      </c>
      <c r="D4" s="7" t="s">
        <v>136</v>
      </c>
      <c r="E4" s="7" t="s">
        <v>137</v>
      </c>
      <c r="F4" s="10">
        <v>200</v>
      </c>
      <c r="G4" s="10">
        <v>350</v>
      </c>
      <c r="H4" s="10">
        <v>500</v>
      </c>
      <c r="I4" s="13">
        <v>200</v>
      </c>
      <c r="J4" s="10">
        <f>IF(I4&lt;=$F4,100,IF(I4&lt;=$G4,(80+20/($G4-$F4)*($G4-I4)),IF(I4&lt;=$H4,(60+20/($H4-$G4)*($H4-I4)),40)))*8%/2</f>
        <v>4</v>
      </c>
      <c r="K4" s="10"/>
      <c r="L4" s="10"/>
      <c r="M4" s="15" t="s">
        <v>138</v>
      </c>
      <c r="S4" s="52">
        <v>320</v>
      </c>
      <c r="T4" s="10">
        <f>IF(S4&lt;=$F4,100,IF(S4&lt;=$G4,(80+20/($G4-$F4)*($G4-S4)),IF(S4&lt;=$H4,(60+20/($H4-$G4)*($H4-S4)),40)))*8%/2</f>
        <v>3.36</v>
      </c>
    </row>
    <row r="5" spans="1:20" s="2" customFormat="1" ht="51">
      <c r="A5" s="138"/>
      <c r="B5" s="141"/>
      <c r="C5" s="7" t="s">
        <v>139</v>
      </c>
      <c r="D5" s="7" t="s">
        <v>140</v>
      </c>
      <c r="E5" s="7" t="s">
        <v>137</v>
      </c>
      <c r="F5" s="10">
        <v>200</v>
      </c>
      <c r="G5" s="10">
        <v>350</v>
      </c>
      <c r="H5" s="10">
        <v>500</v>
      </c>
      <c r="I5" s="13">
        <v>200</v>
      </c>
      <c r="J5" s="10">
        <f>IF(I5&lt;=$F5,100,IF(I5&lt;=$G5,(80+20/($G5-$F5)*($G5-I5)),IF(I5&lt;=$H5,(60+20/($H5-$G5)*($H5-I5)),40)))*8%/2</f>
        <v>4</v>
      </c>
      <c r="K5" s="10"/>
      <c r="L5" s="10"/>
      <c r="M5" s="15" t="s">
        <v>138</v>
      </c>
      <c r="S5" s="52">
        <v>470</v>
      </c>
      <c r="T5" s="10">
        <f>IF(S5&lt;=$F5,100,IF(S5&lt;=$G5,(80+20/($G5-$F5)*($G5-S5)),IF(S5&lt;=$H5,(60+20/($H5-$G5)*($H5-S5)),40)))*8%/2</f>
        <v>2.56</v>
      </c>
    </row>
    <row r="6" spans="1:20" ht="17">
      <c r="A6" s="137">
        <v>0.04</v>
      </c>
      <c r="B6" s="141" t="s">
        <v>141</v>
      </c>
      <c r="C6" s="143" t="s">
        <v>142</v>
      </c>
      <c r="D6" s="7" t="s">
        <v>143</v>
      </c>
      <c r="E6" s="7" t="s">
        <v>144</v>
      </c>
      <c r="F6" s="10">
        <v>300</v>
      </c>
      <c r="G6" s="10">
        <v>350</v>
      </c>
      <c r="H6" s="10">
        <v>500</v>
      </c>
      <c r="I6" s="13">
        <v>500</v>
      </c>
      <c r="J6" s="10">
        <f>IF(I6&lt;=$F6,100,IF(I6&lt;=$G6,(80+20/($G6-$F6)*($G6-I6)),IF(I6&lt;=$H6,(60+20/($H6-$G6)*($H6-I6)),40)))*4%/4</f>
        <v>0.6</v>
      </c>
      <c r="K6" s="10"/>
      <c r="L6" s="10"/>
      <c r="M6" s="15"/>
      <c r="N6" s="2"/>
      <c r="O6" s="2"/>
      <c r="P6" s="2"/>
      <c r="Q6" s="2"/>
      <c r="S6" s="60" t="s">
        <v>253</v>
      </c>
      <c r="T6" s="10">
        <f>IF(S6&lt;=$F6,100,IF(S6&lt;=$G6,(80+20/($G6-$F6)*($G6-S6)),IF(S6&lt;=$H6,(60+20/($H6-$G6)*($H6-S6)),40)))*4%/4</f>
        <v>0.4</v>
      </c>
    </row>
    <row r="7" spans="1:20" ht="17">
      <c r="A7" s="137"/>
      <c r="B7" s="141"/>
      <c r="C7" s="143"/>
      <c r="D7" s="7" t="s">
        <v>145</v>
      </c>
      <c r="E7" s="7" t="s">
        <v>144</v>
      </c>
      <c r="F7" s="10">
        <v>300</v>
      </c>
      <c r="G7" s="10">
        <v>350</v>
      </c>
      <c r="H7" s="10">
        <v>500</v>
      </c>
      <c r="I7" s="13">
        <v>500</v>
      </c>
      <c r="J7" s="10">
        <f>IF(I7&lt;=$F7,100,IF(I7&lt;=$G7,(80+20/($G7-$F7)*($G7-I7)),IF(I7&lt;=$H7,(60+20/($H7-$G7)*($H7-I7)),40)))*4%/4</f>
        <v>0.6</v>
      </c>
      <c r="K7" s="10"/>
      <c r="L7" s="10"/>
      <c r="M7" s="15"/>
      <c r="N7" s="2"/>
      <c r="O7" s="2"/>
      <c r="P7" s="2"/>
      <c r="Q7" s="2"/>
      <c r="S7" s="61" t="s">
        <v>254</v>
      </c>
      <c r="T7" s="10">
        <f>IF(S7&lt;=$F7,100,IF(S7&lt;=$G7,(80+20/($G7-$F7)*($G7-S7)),IF(S7&lt;=$H7,(60+20/($H7-$G7)*($H7-S7)),40)))*4%/4</f>
        <v>0.4</v>
      </c>
    </row>
    <row r="8" spans="1:20" ht="17">
      <c r="A8" s="137"/>
      <c r="B8" s="141"/>
      <c r="C8" s="143"/>
      <c r="D8" s="7" t="s">
        <v>146</v>
      </c>
      <c r="E8" s="7" t="s">
        <v>144</v>
      </c>
      <c r="F8" s="10">
        <v>300</v>
      </c>
      <c r="G8" s="11">
        <v>350</v>
      </c>
      <c r="H8" s="10">
        <v>500</v>
      </c>
      <c r="I8" s="13">
        <v>700</v>
      </c>
      <c r="J8" s="10">
        <f>IF(I8&lt;=$F8,100,IF(I8&lt;=$G8,(80+20/($G8-$F8)*($G8-I8)),IF(I8&lt;=$H8,(60+20/($H8-$G8)*($H8-I8)),40)))*4%/4</f>
        <v>0.4</v>
      </c>
      <c r="K8" s="10"/>
      <c r="L8" s="10"/>
      <c r="M8" s="15"/>
      <c r="N8" s="2"/>
      <c r="O8" s="2"/>
      <c r="P8" s="2"/>
      <c r="Q8" s="2"/>
      <c r="S8" s="61" t="s">
        <v>255</v>
      </c>
      <c r="T8" s="10">
        <f>IF(S8&lt;=$F8,100,IF(S8&lt;=$G8,(80+20/($G8-$F8)*($G8-S8)),IF(S8&lt;=$H8,(60+20/($H8-$G8)*($H8-S8)),40)))*4%/4</f>
        <v>0.4</v>
      </c>
    </row>
    <row r="9" spans="1:20" ht="17">
      <c r="A9" s="137"/>
      <c r="B9" s="141"/>
      <c r="C9" s="143"/>
      <c r="D9" s="7" t="s">
        <v>147</v>
      </c>
      <c r="E9" s="7" t="s">
        <v>144</v>
      </c>
      <c r="F9" s="10">
        <v>300</v>
      </c>
      <c r="G9" s="10">
        <v>350</v>
      </c>
      <c r="H9" s="10">
        <v>500</v>
      </c>
      <c r="I9" s="13">
        <v>600</v>
      </c>
      <c r="J9" s="10">
        <f>IF(I9&lt;=$F9,100,IF(I9&lt;=$G9,(80+20/($G9-$F9)*($G9-I9)),IF(I9&lt;=$H9,(60+20/($H9-$G9)*($H9-I9)),40)))*4%/4</f>
        <v>0.4</v>
      </c>
      <c r="K9" s="10"/>
      <c r="L9" s="10"/>
      <c r="M9" s="15"/>
      <c r="N9" s="2"/>
      <c r="O9" s="2"/>
      <c r="P9" s="2"/>
      <c r="Q9" s="2"/>
      <c r="S9" s="61" t="s">
        <v>256</v>
      </c>
      <c r="T9" s="10">
        <f>IF(S9&lt;=$F9,100,IF(S9&lt;=$G9,(80+20/($G9-$F9)*($G9-S9)),IF(S9&lt;=$H9,(60+20/($H9-$G9)*($H9-S9)),40)))*4%/4</f>
        <v>0.4</v>
      </c>
    </row>
    <row r="10" spans="1:20" s="2" customFormat="1" ht="34">
      <c r="A10" s="137">
        <v>0.03</v>
      </c>
      <c r="B10" s="141" t="s">
        <v>148</v>
      </c>
      <c r="C10" s="143" t="s">
        <v>149</v>
      </c>
      <c r="D10" s="7" t="s">
        <v>150</v>
      </c>
      <c r="E10" s="7" t="s">
        <v>151</v>
      </c>
      <c r="F10" s="12">
        <v>15</v>
      </c>
      <c r="G10" s="12">
        <v>12</v>
      </c>
      <c r="H10" s="12">
        <v>10</v>
      </c>
      <c r="I10" s="13">
        <v>15</v>
      </c>
      <c r="J10" s="10">
        <f>IF(I10&gt;=$F10,100,IF(I10&gt;=$G10,(80+20/($F10-$G10)*(I10-$G10)),IF(I10&gt;=$H10,(60+20/($H10-$G10)*(I10-$H10)),40)))*3%/3</f>
        <v>1</v>
      </c>
      <c r="K10" s="10"/>
      <c r="L10" s="10"/>
      <c r="M10" s="15" t="s">
        <v>152</v>
      </c>
      <c r="Q10" s="17"/>
      <c r="S10" s="6">
        <v>3.44</v>
      </c>
      <c r="T10" s="10">
        <f>IF(S10&gt;=$F10,100,IF(S10&gt;=$G10,(80+20/($F10-$G10)*(S10-$G10)),IF(S10&gt;=$H10,(60+20/($H10-$G10)*(S10-$H10)),40)))*3%/3</f>
        <v>0.39999999999999997</v>
      </c>
    </row>
    <row r="11" spans="1:20" s="2" customFormat="1" ht="17">
      <c r="A11" s="137"/>
      <c r="B11" s="141"/>
      <c r="C11" s="143"/>
      <c r="D11" s="7" t="s">
        <v>153</v>
      </c>
      <c r="E11" s="7" t="s">
        <v>151</v>
      </c>
      <c r="F11" s="12">
        <v>15</v>
      </c>
      <c r="G11" s="12">
        <v>12</v>
      </c>
      <c r="H11" s="12">
        <v>10</v>
      </c>
      <c r="I11" s="13">
        <v>15</v>
      </c>
      <c r="J11" s="10">
        <f>IF(I11&gt;=$F11,100,IF(I11&gt;=$G11,(80+20/($F11-$G11)*(I11-$G11)),IF(I11&gt;=$H11,(60+20/($H11-$G11)*(I11-$H11)),40)))*3%/3</f>
        <v>1</v>
      </c>
      <c r="K11" s="10"/>
      <c r="L11" s="10"/>
      <c r="M11" s="15" t="s">
        <v>152</v>
      </c>
      <c r="Q11" s="17"/>
      <c r="S11" s="6">
        <v>1.96</v>
      </c>
      <c r="T11" s="10">
        <f>IF(S11&gt;=$F11,100,IF(S11&gt;=$G11,(80+20/($F11-$G11)*(S11-$G11)),IF(S11&gt;=$H11,(60+20/($H11-$G11)*(S11-$H11)),40)))*3%/3</f>
        <v>0.39999999999999997</v>
      </c>
    </row>
    <row r="12" spans="1:20" s="2" customFormat="1" ht="34">
      <c r="A12" s="137"/>
      <c r="B12" s="141"/>
      <c r="C12" s="143"/>
      <c r="D12" s="7" t="s">
        <v>154</v>
      </c>
      <c r="E12" s="7" t="s">
        <v>151</v>
      </c>
      <c r="F12" s="12">
        <v>15</v>
      </c>
      <c r="G12" s="12">
        <v>12</v>
      </c>
      <c r="H12" s="12">
        <v>10</v>
      </c>
      <c r="I12" s="13">
        <v>15</v>
      </c>
      <c r="J12" s="10">
        <f>IF(I12&gt;=$F12,100,IF(I12&gt;=$G12,(80+20/($F12-$G12)*(I12-$G12)),IF(I12&gt;=$H12,(60+20/($H12-$G12)*(I12-$H12)),40)))*8%/8</f>
        <v>1</v>
      </c>
      <c r="K12" s="10"/>
      <c r="L12" s="10"/>
      <c r="M12" s="15" t="s">
        <v>152</v>
      </c>
      <c r="Q12" s="17"/>
      <c r="S12" s="6">
        <v>2.83</v>
      </c>
      <c r="T12" s="10">
        <f>IF(S12&gt;=$F12,100,IF(S12&gt;=$G12,(80+20/($F12-$G12)*(S12-$G12)),IF(S12&gt;=$H12,(60+20/($H12-$G12)*(S12-$H12)),40)))*8%/8</f>
        <v>0.4</v>
      </c>
    </row>
    <row r="13" spans="1:20" ht="68">
      <c r="A13" s="137">
        <v>0.03</v>
      </c>
      <c r="B13" s="141" t="s">
        <v>155</v>
      </c>
      <c r="C13" s="7" t="s">
        <v>156</v>
      </c>
      <c r="D13" s="7" t="s">
        <v>157</v>
      </c>
      <c r="E13" s="7" t="s">
        <v>137</v>
      </c>
      <c r="F13" s="10">
        <v>200</v>
      </c>
      <c r="G13" s="10">
        <v>800</v>
      </c>
      <c r="H13" s="10">
        <v>1000</v>
      </c>
      <c r="I13" s="13">
        <v>300</v>
      </c>
      <c r="J13" s="10">
        <f>IF(I13&lt;=$F13,100,IF(I13&lt;=$G13,(80+20/($G13-$F13)*($G13-I13)),IF(I13&lt;=$H13,(60+20/($H13-$G13)*($H13-I13)),40)))*3%/3</f>
        <v>0.96666666666666667</v>
      </c>
      <c r="K13" s="4"/>
      <c r="L13" s="4"/>
      <c r="M13" s="16" t="s">
        <v>158</v>
      </c>
      <c r="N13" s="2"/>
      <c r="O13" s="2"/>
      <c r="P13" s="2"/>
      <c r="Q13" s="17" t="s">
        <v>159</v>
      </c>
      <c r="S13" s="6">
        <v>450</v>
      </c>
      <c r="T13" s="10">
        <f>IF(S13&lt;=$F13,100,IF(S13&lt;=$G13,(80+20/($G13-$F13)*($G13-S13)),IF(S13&lt;=$H13,(60+20/($H13-$G13)*($H13-S13)),40)))*3%/3</f>
        <v>0.91666666666666663</v>
      </c>
    </row>
    <row r="14" spans="1:20" ht="34">
      <c r="A14" s="137"/>
      <c r="B14" s="141"/>
      <c r="C14" s="7" t="s">
        <v>160</v>
      </c>
      <c r="D14" s="7" t="s">
        <v>161</v>
      </c>
      <c r="E14" s="7" t="s">
        <v>137</v>
      </c>
      <c r="F14" s="10">
        <v>200</v>
      </c>
      <c r="G14" s="10">
        <v>800</v>
      </c>
      <c r="H14" s="10">
        <v>1000</v>
      </c>
      <c r="I14" s="13">
        <v>300</v>
      </c>
      <c r="J14" s="10">
        <f>IF(I14&lt;=$F14,100,IF(I14&lt;=$G14,(80+20/($G14-$F14)*($G14-I14)),IF(I14&lt;=$H14,(60+20/($H14-$G14)*($H14-I14)),40)))*3%/3</f>
        <v>0.96666666666666667</v>
      </c>
      <c r="K14" s="10"/>
      <c r="L14" s="10"/>
      <c r="M14" s="16"/>
      <c r="N14" s="2"/>
      <c r="O14" s="2"/>
      <c r="P14" s="2"/>
      <c r="Q14" s="17"/>
      <c r="S14" s="6">
        <v>1320</v>
      </c>
      <c r="T14" s="10">
        <f>IF(S14&lt;=$F14,100,IF(S14&lt;=$G14,(80+20/($G14-$F14)*($G14-S14)),IF(S14&lt;=$H14,(60+20/($H14-$G14)*($H14-S14)),40)))*3%/3</f>
        <v>0.39999999999999997</v>
      </c>
    </row>
    <row r="15" spans="1:20" ht="34">
      <c r="A15" s="137"/>
      <c r="B15" s="141"/>
      <c r="C15" s="7" t="s">
        <v>156</v>
      </c>
      <c r="D15" s="7" t="s">
        <v>162</v>
      </c>
      <c r="E15" s="7" t="s">
        <v>137</v>
      </c>
      <c r="F15" s="10">
        <v>200</v>
      </c>
      <c r="G15" s="10">
        <v>800</v>
      </c>
      <c r="H15" s="10">
        <v>1000</v>
      </c>
      <c r="I15" s="13">
        <v>300</v>
      </c>
      <c r="J15" s="10">
        <f>IF(I15&lt;=$F15,100,IF(I15&lt;=$G15,(80+20/($G15-$F15)*($G15-I15)),IF(I15&lt;=$H15,(60+20/($H15-$G15)*($H15-I15)),40)))*3%/3</f>
        <v>0.96666666666666667</v>
      </c>
      <c r="K15" s="10"/>
      <c r="L15" s="10"/>
      <c r="M15" s="16"/>
      <c r="N15" s="2"/>
      <c r="O15" s="2"/>
      <c r="P15" s="2"/>
      <c r="Q15" s="17"/>
      <c r="S15" s="6">
        <v>1410</v>
      </c>
      <c r="T15" s="10">
        <f>IF(S15&lt;=$F15,100,IF(S15&lt;=$G15,(80+20/($G15-$F15)*($G15-S15)),IF(S15&lt;=$H15,(60+20/($H15-$G15)*($H15-S15)),40)))*3%/3</f>
        <v>0.39999999999999997</v>
      </c>
    </row>
    <row r="16" spans="1:20" ht="34">
      <c r="A16" s="137">
        <v>0.02</v>
      </c>
      <c r="B16" s="141" t="s">
        <v>163</v>
      </c>
      <c r="C16" s="7" t="s">
        <v>164</v>
      </c>
      <c r="D16" s="7" t="s">
        <v>165</v>
      </c>
      <c r="E16" s="7" t="s">
        <v>137</v>
      </c>
      <c r="F16" s="10">
        <v>200</v>
      </c>
      <c r="G16" s="10">
        <v>800</v>
      </c>
      <c r="H16" s="10">
        <v>1000</v>
      </c>
      <c r="I16" s="13">
        <v>800</v>
      </c>
      <c r="J16" s="10">
        <f>IF(I16&lt;=$F16,100,IF(I16&lt;=$G16,(80+20/($G16-$F16)*($G16-I16)),IF(I16&lt;=$H16,(60+20/($H16-$G16)*($H16-I16)),40)))*2%/2</f>
        <v>0.8</v>
      </c>
      <c r="K16" s="10"/>
      <c r="L16" s="10"/>
      <c r="M16" s="15" t="s">
        <v>166</v>
      </c>
      <c r="N16" s="2"/>
      <c r="O16" s="2"/>
      <c r="P16" s="2"/>
      <c r="Q16" s="2" t="s">
        <v>167</v>
      </c>
      <c r="S16" s="6">
        <v>555</v>
      </c>
      <c r="T16" s="10">
        <f>IF(S16&lt;=$F16,100,IF(S16&lt;=$G16,(80+20/($G16-$F16)*($G16-S16)),IF(S16&lt;=$H16,(60+20/($H16-$G16)*($H16-S16)),40)))*2%/2</f>
        <v>0.88166666666666671</v>
      </c>
    </row>
    <row r="17" spans="1:20" ht="34">
      <c r="A17" s="137"/>
      <c r="B17" s="141"/>
      <c r="C17" s="7" t="s">
        <v>168</v>
      </c>
      <c r="D17" s="7" t="s">
        <v>169</v>
      </c>
      <c r="E17" s="7" t="s">
        <v>137</v>
      </c>
      <c r="F17" s="10">
        <v>200</v>
      </c>
      <c r="G17" s="10">
        <v>800</v>
      </c>
      <c r="H17" s="10">
        <v>1000</v>
      </c>
      <c r="I17" s="13">
        <v>800</v>
      </c>
      <c r="J17" s="10">
        <f>IF(I17&lt;=$F17,100,IF(I17&lt;=$G17,(80+20/($G17-$F17)*($G17-I17)),IF(I17&lt;=$H17,(60+20/($H17-$G17)*($H17-I17)),40)))*2%/2</f>
        <v>0.8</v>
      </c>
      <c r="K17" s="10"/>
      <c r="L17" s="10"/>
      <c r="M17" s="15"/>
      <c r="N17" s="2"/>
      <c r="O17" s="2"/>
      <c r="P17" s="2"/>
      <c r="Q17" s="2"/>
      <c r="S17" s="6">
        <v>670</v>
      </c>
      <c r="T17" s="10">
        <f>IF(S17&lt;=$F17,100,IF(S17&lt;=$G17,(80+20/($G17-$F17)*($G17-S17)),IF(S17&lt;=$H17,(60+20/($H17-$G17)*($H17-S17)),40)))*2%/2</f>
        <v>0.84333333333333327</v>
      </c>
    </row>
    <row r="18" spans="1:20" ht="34">
      <c r="A18" s="138">
        <v>0.1</v>
      </c>
      <c r="B18" s="141" t="s">
        <v>170</v>
      </c>
      <c r="C18" s="7" t="s">
        <v>171</v>
      </c>
      <c r="D18" s="7" t="s">
        <v>172</v>
      </c>
      <c r="E18" s="7" t="s">
        <v>137</v>
      </c>
      <c r="F18" s="10">
        <v>1000</v>
      </c>
      <c r="G18" s="10">
        <v>2000</v>
      </c>
      <c r="H18" s="10">
        <v>3000</v>
      </c>
      <c r="I18" s="13">
        <v>1300</v>
      </c>
      <c r="J18" s="10">
        <f>IF(I18&lt;=$F18,100,IF(I18&lt;=$G18,(80+20/($G18-$F18)*($G18-I18)),IF(I18&lt;=$H18,(60+20/($H18-$G18)*($H18-I18)),40)))*10%/4</f>
        <v>2.35</v>
      </c>
      <c r="K18" s="10"/>
      <c r="L18" s="10"/>
      <c r="M18" s="15" t="s">
        <v>173</v>
      </c>
      <c r="N18" s="2"/>
      <c r="O18" s="2"/>
      <c r="P18" s="2"/>
      <c r="Q18" s="2" t="s">
        <v>174</v>
      </c>
      <c r="S18" s="6">
        <v>1530</v>
      </c>
      <c r="T18" s="10">
        <f>IF(S18&lt;=$F18,100,IF(S18&lt;=$G18,(80+20/($G18-$F18)*($G18-S18)),IF(S18&lt;=$H18,(60+20/($H18-$G18)*($H18-S18)),40)))*10%/4</f>
        <v>2.2350000000000003</v>
      </c>
    </row>
    <row r="19" spans="1:20" ht="34">
      <c r="A19" s="138"/>
      <c r="B19" s="141"/>
      <c r="C19" s="7" t="s">
        <v>175</v>
      </c>
      <c r="D19" s="7" t="s">
        <v>176</v>
      </c>
      <c r="E19" s="7" t="s">
        <v>137</v>
      </c>
      <c r="F19" s="10">
        <v>1000</v>
      </c>
      <c r="G19" s="10">
        <v>2000</v>
      </c>
      <c r="H19" s="10">
        <v>3000</v>
      </c>
      <c r="I19" s="13">
        <v>1300</v>
      </c>
      <c r="J19" s="10">
        <f>IF(I19&lt;=$F19,100,IF(I19&lt;=$G19,(80+20/($G19-$F19)*($G19-I19)),IF(I19&lt;=$H19,(60+20/($H19-$G19)*($H19-I19)),40)))*10%/4</f>
        <v>2.35</v>
      </c>
      <c r="K19" s="10"/>
      <c r="L19" s="10"/>
      <c r="M19" s="15"/>
      <c r="N19" s="2"/>
      <c r="O19" s="2"/>
      <c r="P19" s="2"/>
      <c r="Q19" s="2"/>
      <c r="S19" s="6">
        <v>2980</v>
      </c>
      <c r="T19" s="10">
        <f>IF(S19&lt;=$F19,100,IF(S19&lt;=$G19,(80+20/($G19-$F19)*($G19-S19)),IF(S19&lt;=$H19,(60+20/($H19-$G19)*($H19-S19)),40)))*10%/4</f>
        <v>1.51</v>
      </c>
    </row>
    <row r="20" spans="1:20" ht="34">
      <c r="A20" s="138"/>
      <c r="B20" s="141"/>
      <c r="C20" s="7" t="s">
        <v>177</v>
      </c>
      <c r="D20" s="7" t="s">
        <v>178</v>
      </c>
      <c r="E20" s="7" t="s">
        <v>137</v>
      </c>
      <c r="F20" s="10">
        <v>1000</v>
      </c>
      <c r="G20" s="10">
        <v>2000</v>
      </c>
      <c r="H20" s="10">
        <v>3000</v>
      </c>
      <c r="I20" s="13">
        <v>2000</v>
      </c>
      <c r="J20" s="10">
        <f>IF(I20&lt;=$F20,100,IF(I20&lt;=$G20,(80+20/($G20-$F20)*($G20-I20)),IF(I20&lt;=$H20,(60+20/($H20-$G20)*($H20-I20)),40)))*10%/4</f>
        <v>2</v>
      </c>
      <c r="K20" s="10"/>
      <c r="L20" s="10"/>
      <c r="M20" s="15"/>
      <c r="N20" s="2"/>
      <c r="O20" s="2"/>
      <c r="P20" s="2"/>
      <c r="Q20" s="2"/>
      <c r="S20" s="6">
        <v>1910</v>
      </c>
      <c r="T20" s="10">
        <f>IF(S20&lt;=$F20,100,IF(S20&lt;=$G20,(80+20/($G20-$F20)*($G20-S20)),IF(S20&lt;=$H20,(60+20/($H20-$G20)*($H20-S20)),40)))*10%/4</f>
        <v>2.0449999999999999</v>
      </c>
    </row>
    <row r="21" spans="1:20" ht="34">
      <c r="A21" s="138"/>
      <c r="B21" s="141"/>
      <c r="C21" s="7" t="s">
        <v>179</v>
      </c>
      <c r="D21" s="7" t="s">
        <v>180</v>
      </c>
      <c r="E21" s="7" t="s">
        <v>137</v>
      </c>
      <c r="F21" s="10">
        <v>2000</v>
      </c>
      <c r="G21" s="10">
        <v>3000</v>
      </c>
      <c r="H21" s="10">
        <v>3000</v>
      </c>
      <c r="I21" s="13">
        <v>2500</v>
      </c>
      <c r="J21" s="10">
        <f>IF(I21&lt;=$F21,100,IF(I21&lt;=$G21,(80+20/($G21-$F21)*($G21-I21)),IF(I21&lt;=$H21,(60+20/($H21-$G21)*($H21-I21)),40)))*10%/4</f>
        <v>2.25</v>
      </c>
      <c r="K21" s="10"/>
      <c r="L21" s="10"/>
      <c r="M21" s="15"/>
      <c r="N21" s="2"/>
      <c r="O21" s="2"/>
      <c r="P21" s="2"/>
      <c r="Q21" s="2"/>
      <c r="S21" s="6">
        <v>1680</v>
      </c>
      <c r="T21" s="10">
        <f>IF(S21&lt;=$F21,100,IF(S21&lt;=$G21,(80+20/($G21-$F21)*($G21-S21)),IF(S21&lt;=$H21,(60+20/($H21-$G21)*($H21-S21)),40)))*10%/4</f>
        <v>2.5</v>
      </c>
    </row>
    <row r="22" spans="1:20" ht="34">
      <c r="A22" s="138">
        <v>0.2</v>
      </c>
      <c r="B22" s="141" t="s">
        <v>94</v>
      </c>
      <c r="C22" s="7" t="s">
        <v>181</v>
      </c>
      <c r="D22" s="7" t="s">
        <v>182</v>
      </c>
      <c r="E22" s="7" t="s">
        <v>129</v>
      </c>
      <c r="F22" s="10">
        <v>1</v>
      </c>
      <c r="G22" s="10">
        <v>3</v>
      </c>
      <c r="H22" s="10">
        <v>5</v>
      </c>
      <c r="I22" s="13">
        <v>1.5</v>
      </c>
      <c r="J22" s="10">
        <f t="shared" ref="J22:J32" si="0">IF(I22&lt;=$F22,100,IF(I22&lt;=$G22,(80+20/($G22-$F22)*($G22-I22)),IF(I22&lt;=$H22,(60+20/($H22-$G22)*($H22-I22)),40)))*20%/11</f>
        <v>1.7272727272727273</v>
      </c>
      <c r="K22" s="10"/>
      <c r="L22" s="10"/>
      <c r="M22" s="15" t="s">
        <v>183</v>
      </c>
      <c r="N22" s="2"/>
      <c r="O22" s="2"/>
      <c r="P22" s="2"/>
      <c r="Q22" s="2" t="s">
        <v>184</v>
      </c>
      <c r="S22" s="6">
        <v>2.0699999999999998</v>
      </c>
      <c r="T22" s="10">
        <f t="shared" ref="T22:T32" si="1">IF(S22&lt;=$F22,100,IF(S22&lt;=$G22,(80+20/($G22-$F22)*($G22-S22)),IF(S22&lt;=$H22,(60+20/($H22-$G22)*($H22-S22)),40)))*20%/11</f>
        <v>1.6236363636363635</v>
      </c>
    </row>
    <row r="23" spans="1:20" ht="34">
      <c r="A23" s="138"/>
      <c r="B23" s="141"/>
      <c r="C23" s="7" t="s">
        <v>181</v>
      </c>
      <c r="D23" s="7" t="s">
        <v>185</v>
      </c>
      <c r="E23" s="7" t="s">
        <v>129</v>
      </c>
      <c r="F23" s="10">
        <v>1</v>
      </c>
      <c r="G23" s="10">
        <v>3</v>
      </c>
      <c r="H23" s="10">
        <v>5</v>
      </c>
      <c r="I23" s="13">
        <v>2</v>
      </c>
      <c r="J23" s="10">
        <f t="shared" si="0"/>
        <v>1.6363636363636365</v>
      </c>
      <c r="K23" s="10"/>
      <c r="L23" s="10"/>
      <c r="M23" s="15"/>
      <c r="N23" s="2"/>
      <c r="O23" s="2"/>
      <c r="P23" s="2"/>
      <c r="Q23" s="2"/>
      <c r="S23" s="6">
        <v>1.94</v>
      </c>
      <c r="T23" s="10">
        <f t="shared" si="1"/>
        <v>1.6472727272727274</v>
      </c>
    </row>
    <row r="24" spans="1:20" s="2" customFormat="1" ht="34">
      <c r="A24" s="138"/>
      <c r="B24" s="141"/>
      <c r="C24" s="7" t="s">
        <v>181</v>
      </c>
      <c r="D24" s="7" t="s">
        <v>186</v>
      </c>
      <c r="E24" s="7" t="s">
        <v>129</v>
      </c>
      <c r="F24" s="10">
        <v>3</v>
      </c>
      <c r="G24" s="10">
        <v>5</v>
      </c>
      <c r="H24" s="10">
        <v>8</v>
      </c>
      <c r="I24" s="13">
        <v>2.2999999999999998</v>
      </c>
      <c r="J24" s="10">
        <f t="shared" si="0"/>
        <v>1.8181818181818181</v>
      </c>
      <c r="K24" s="10"/>
      <c r="L24" s="10"/>
      <c r="M24" s="15" t="s">
        <v>187</v>
      </c>
      <c r="Q24" s="2" t="s">
        <v>188</v>
      </c>
      <c r="S24" s="6">
        <v>2.33</v>
      </c>
      <c r="T24" s="10">
        <f t="shared" si="1"/>
        <v>1.8181818181818181</v>
      </c>
    </row>
    <row r="25" spans="1:20" s="2" customFormat="1" ht="34">
      <c r="A25" s="138"/>
      <c r="B25" s="141"/>
      <c r="C25" s="7" t="s">
        <v>181</v>
      </c>
      <c r="D25" s="7" t="s">
        <v>189</v>
      </c>
      <c r="E25" s="7" t="s">
        <v>129</v>
      </c>
      <c r="F25" s="10">
        <v>3</v>
      </c>
      <c r="G25" s="10">
        <v>5</v>
      </c>
      <c r="H25" s="10">
        <v>8</v>
      </c>
      <c r="I25" s="13">
        <v>3</v>
      </c>
      <c r="J25" s="10">
        <f t="shared" si="0"/>
        <v>1.8181818181818181</v>
      </c>
      <c r="K25" s="10"/>
      <c r="L25" s="10"/>
      <c r="M25" s="15" t="s">
        <v>187</v>
      </c>
      <c r="Q25" s="2" t="s">
        <v>188</v>
      </c>
      <c r="S25" s="6">
        <v>3.33</v>
      </c>
      <c r="T25" s="10">
        <f t="shared" si="1"/>
        <v>1.7581818181818185</v>
      </c>
    </row>
    <row r="26" spans="1:20" ht="34">
      <c r="A26" s="138"/>
      <c r="B26" s="141"/>
      <c r="C26" s="7" t="s">
        <v>181</v>
      </c>
      <c r="D26" s="7" t="s">
        <v>190</v>
      </c>
      <c r="E26" s="7" t="s">
        <v>129</v>
      </c>
      <c r="F26" s="10">
        <v>5</v>
      </c>
      <c r="G26" s="10">
        <v>8</v>
      </c>
      <c r="H26" s="10">
        <v>10</v>
      </c>
      <c r="I26" s="13">
        <v>4</v>
      </c>
      <c r="J26" s="10">
        <f t="shared" si="0"/>
        <v>1.8181818181818181</v>
      </c>
      <c r="K26" s="10"/>
      <c r="L26" s="10"/>
      <c r="M26" s="15" t="s">
        <v>187</v>
      </c>
      <c r="N26" s="2"/>
      <c r="O26" s="2"/>
      <c r="P26" s="2"/>
      <c r="Q26" s="2" t="s">
        <v>188</v>
      </c>
      <c r="S26" s="6">
        <v>3.03</v>
      </c>
      <c r="T26" s="10">
        <f t="shared" si="1"/>
        <v>1.8181818181818181</v>
      </c>
    </row>
    <row r="27" spans="1:20" ht="51">
      <c r="A27" s="138"/>
      <c r="B27" s="141"/>
      <c r="C27" s="7" t="s">
        <v>191</v>
      </c>
      <c r="D27" s="7" t="s">
        <v>192</v>
      </c>
      <c r="E27" s="7" t="s">
        <v>129</v>
      </c>
      <c r="F27" s="10">
        <v>3</v>
      </c>
      <c r="G27" s="10">
        <v>5</v>
      </c>
      <c r="H27" s="10">
        <v>8</v>
      </c>
      <c r="I27" s="13">
        <v>3</v>
      </c>
      <c r="J27" s="10">
        <f t="shared" si="0"/>
        <v>1.8181818181818181</v>
      </c>
      <c r="K27" s="10"/>
      <c r="L27" s="10"/>
      <c r="M27" s="15" t="s">
        <v>187</v>
      </c>
      <c r="N27" s="2"/>
      <c r="O27" s="2"/>
      <c r="P27" s="2"/>
      <c r="Q27" s="2" t="s">
        <v>188</v>
      </c>
      <c r="S27" s="6">
        <v>1.36</v>
      </c>
      <c r="T27" s="10">
        <f t="shared" si="1"/>
        <v>1.8181818181818181</v>
      </c>
    </row>
    <row r="28" spans="1:20" ht="68">
      <c r="A28" s="138"/>
      <c r="B28" s="141"/>
      <c r="C28" s="7" t="s">
        <v>193</v>
      </c>
      <c r="D28" s="7" t="s">
        <v>194</v>
      </c>
      <c r="E28" s="7" t="s">
        <v>129</v>
      </c>
      <c r="F28" s="10">
        <v>2</v>
      </c>
      <c r="G28" s="10">
        <v>3</v>
      </c>
      <c r="H28" s="10">
        <v>5</v>
      </c>
      <c r="I28" s="13">
        <v>1.8</v>
      </c>
      <c r="J28" s="10">
        <f t="shared" si="0"/>
        <v>1.8181818181818181</v>
      </c>
      <c r="K28" s="10"/>
      <c r="L28" s="10"/>
      <c r="M28" s="15" t="s">
        <v>187</v>
      </c>
      <c r="N28" s="2"/>
      <c r="O28" s="2"/>
      <c r="P28" s="2"/>
      <c r="Q28" s="2"/>
      <c r="S28" s="6">
        <v>1.6</v>
      </c>
      <c r="T28" s="10">
        <f t="shared" si="1"/>
        <v>1.8181818181818181</v>
      </c>
    </row>
    <row r="29" spans="1:20" ht="68">
      <c r="A29" s="138"/>
      <c r="B29" s="141"/>
      <c r="C29" s="7" t="s">
        <v>193</v>
      </c>
      <c r="D29" s="7" t="s">
        <v>195</v>
      </c>
      <c r="E29" s="7" t="s">
        <v>129</v>
      </c>
      <c r="F29" s="10">
        <v>3</v>
      </c>
      <c r="G29" s="10">
        <v>5</v>
      </c>
      <c r="H29" s="10">
        <v>8</v>
      </c>
      <c r="I29" s="13">
        <v>2.2999999999999998</v>
      </c>
      <c r="J29" s="10">
        <f t="shared" si="0"/>
        <v>1.8181818181818181</v>
      </c>
      <c r="K29" s="10"/>
      <c r="L29" s="10"/>
      <c r="M29" s="15" t="s">
        <v>187</v>
      </c>
      <c r="N29" s="2"/>
      <c r="O29" s="2"/>
      <c r="P29" s="2"/>
      <c r="Q29" s="2" t="s">
        <v>188</v>
      </c>
      <c r="S29" s="6">
        <v>1.1100000000000001</v>
      </c>
      <c r="T29" s="10">
        <f t="shared" si="1"/>
        <v>1.8181818181818181</v>
      </c>
    </row>
    <row r="30" spans="1:20" ht="68">
      <c r="A30" s="138"/>
      <c r="B30" s="141"/>
      <c r="C30" s="7" t="s">
        <v>193</v>
      </c>
      <c r="D30" s="7" t="s">
        <v>196</v>
      </c>
      <c r="E30" s="7" t="s">
        <v>129</v>
      </c>
      <c r="F30" s="10">
        <v>3</v>
      </c>
      <c r="G30" s="10">
        <v>5</v>
      </c>
      <c r="H30" s="10">
        <v>8</v>
      </c>
      <c r="I30" s="13">
        <v>2.5</v>
      </c>
      <c r="J30" s="10">
        <f t="shared" si="0"/>
        <v>1.8181818181818181</v>
      </c>
      <c r="K30" s="10"/>
      <c r="L30" s="10"/>
      <c r="M30" s="15" t="s">
        <v>187</v>
      </c>
      <c r="N30" s="2"/>
      <c r="O30" s="2"/>
      <c r="P30" s="2"/>
      <c r="Q30" s="2" t="s">
        <v>188</v>
      </c>
      <c r="S30" s="6">
        <v>1.44</v>
      </c>
      <c r="T30" s="10">
        <f t="shared" si="1"/>
        <v>1.8181818181818181</v>
      </c>
    </row>
    <row r="31" spans="1:20" ht="68">
      <c r="A31" s="138"/>
      <c r="B31" s="141"/>
      <c r="C31" s="7" t="s">
        <v>193</v>
      </c>
      <c r="D31" s="7" t="s">
        <v>197</v>
      </c>
      <c r="E31" s="7" t="s">
        <v>129</v>
      </c>
      <c r="F31" s="10">
        <v>5</v>
      </c>
      <c r="G31" s="10">
        <v>8</v>
      </c>
      <c r="H31" s="10">
        <v>10</v>
      </c>
      <c r="I31" s="13">
        <v>3.3</v>
      </c>
      <c r="J31" s="10">
        <f t="shared" si="0"/>
        <v>1.8181818181818181</v>
      </c>
      <c r="K31" s="10"/>
      <c r="L31" s="10"/>
      <c r="M31" s="15" t="s">
        <v>187</v>
      </c>
      <c r="N31" s="2"/>
      <c r="O31" s="2"/>
      <c r="P31" s="2"/>
      <c r="Q31" s="2" t="s">
        <v>188</v>
      </c>
      <c r="S31" s="6">
        <v>2.2400000000000002</v>
      </c>
      <c r="T31" s="10">
        <f t="shared" si="1"/>
        <v>1.8181818181818181</v>
      </c>
    </row>
    <row r="32" spans="1:20" ht="68">
      <c r="A32" s="138"/>
      <c r="B32" s="141"/>
      <c r="C32" s="7" t="s">
        <v>193</v>
      </c>
      <c r="D32" s="7" t="s">
        <v>198</v>
      </c>
      <c r="E32" s="7" t="s">
        <v>129</v>
      </c>
      <c r="F32" s="10">
        <v>6</v>
      </c>
      <c r="G32" s="10">
        <v>10</v>
      </c>
      <c r="H32" s="10">
        <v>12</v>
      </c>
      <c r="I32" s="13">
        <v>4.3</v>
      </c>
      <c r="J32" s="10">
        <f t="shared" si="0"/>
        <v>1.8181818181818181</v>
      </c>
      <c r="K32" s="10"/>
      <c r="L32" s="10"/>
      <c r="M32" s="15"/>
      <c r="N32" s="2"/>
      <c r="O32" s="2"/>
      <c r="P32" s="2"/>
      <c r="Q32" s="2"/>
      <c r="S32" s="6">
        <v>2.17</v>
      </c>
      <c r="T32" s="10">
        <f t="shared" si="1"/>
        <v>1.8181818181818181</v>
      </c>
    </row>
    <row r="33" spans="1:20" ht="34">
      <c r="A33" s="138">
        <v>0.2</v>
      </c>
      <c r="B33" s="141" t="s">
        <v>199</v>
      </c>
      <c r="C33" s="7" t="s">
        <v>200</v>
      </c>
      <c r="D33" s="7" t="s">
        <v>201</v>
      </c>
      <c r="E33" s="7" t="s">
        <v>129</v>
      </c>
      <c r="F33" s="10">
        <v>2</v>
      </c>
      <c r="G33" s="10">
        <v>3</v>
      </c>
      <c r="H33" s="10">
        <v>3</v>
      </c>
      <c r="I33" s="13">
        <v>3</v>
      </c>
      <c r="J33" s="10">
        <f>IF(I33&lt;=$F33,100,IF(I33&lt;=$G33,(80+20/($G33-$F33)*($G33-I33)),IF(I33&lt;=$H33,(60+20/($H33-$G33)*($H33-I33)),40)))*20%/5</f>
        <v>3.2</v>
      </c>
      <c r="K33" s="10"/>
      <c r="L33" s="10"/>
      <c r="M33" s="15" t="s">
        <v>187</v>
      </c>
      <c r="N33" s="2"/>
      <c r="O33" s="2"/>
      <c r="P33" s="2"/>
      <c r="Q33" s="2" t="s">
        <v>188</v>
      </c>
      <c r="S33" s="6">
        <v>0.76</v>
      </c>
      <c r="T33" s="10">
        <f>IF(S33&lt;=$F33,100,IF(S33&lt;=$G33,(80+20/($G33-$F33)*($G33-S33)),IF(S33&lt;=$H33,(60+20/($H33-$G33)*($H33-S33)),40)))*20%/5</f>
        <v>4</v>
      </c>
    </row>
    <row r="34" spans="1:20" ht="34">
      <c r="A34" s="139"/>
      <c r="B34" s="141"/>
      <c r="C34" s="7" t="s">
        <v>202</v>
      </c>
      <c r="D34" s="7" t="s">
        <v>203</v>
      </c>
      <c r="E34" s="7" t="s">
        <v>129</v>
      </c>
      <c r="F34" s="10">
        <v>2</v>
      </c>
      <c r="G34" s="10">
        <v>3</v>
      </c>
      <c r="H34" s="10">
        <v>5</v>
      </c>
      <c r="I34" s="13">
        <v>3</v>
      </c>
      <c r="J34" s="10">
        <f>IF(I34&lt;=$F34,100,IF(I34&lt;=$G34,(80+20/($G34-$F34)*($G34-I34)),IF(I34&lt;=$H34,(60+20/($H34-$G34)*($H34-I34)),40)))*20%/5</f>
        <v>3.2</v>
      </c>
      <c r="K34" s="10"/>
      <c r="L34" s="10"/>
      <c r="M34" s="15" t="s">
        <v>187</v>
      </c>
      <c r="N34" s="2"/>
      <c r="O34" s="2"/>
      <c r="P34" s="2"/>
      <c r="Q34" s="2" t="s">
        <v>188</v>
      </c>
      <c r="S34" s="6">
        <v>0.51</v>
      </c>
      <c r="T34" s="10">
        <f>IF(S34&lt;=$F34,100,IF(S34&lt;=$G34,(80+20/($G34-$F34)*($G34-S34)),IF(S34&lt;=$H34,(60+20/($H34-$G34)*($H34-S34)),40)))*20%/5</f>
        <v>4</v>
      </c>
    </row>
    <row r="35" spans="1:20" ht="34">
      <c r="A35" s="139"/>
      <c r="B35" s="141"/>
      <c r="C35" s="7" t="s">
        <v>204</v>
      </c>
      <c r="D35" s="7" t="s">
        <v>205</v>
      </c>
      <c r="E35" s="7" t="s">
        <v>129</v>
      </c>
      <c r="F35" s="10">
        <v>2</v>
      </c>
      <c r="G35" s="10">
        <v>3</v>
      </c>
      <c r="H35" s="10">
        <v>5</v>
      </c>
      <c r="I35" s="13">
        <v>3</v>
      </c>
      <c r="J35" s="10">
        <f>IF(I35&lt;=$F35,100,IF(I35&lt;=$G35,(80+20/($G35-$F35)*($G35-I35)),IF(I35&lt;=$H35,(60+20/($H35-$G35)*($H35-I35)),40)))*20%/5</f>
        <v>3.2</v>
      </c>
      <c r="K35" s="10"/>
      <c r="L35" s="10"/>
      <c r="M35" s="15"/>
      <c r="N35" s="2"/>
      <c r="O35" s="2"/>
      <c r="P35" s="2"/>
      <c r="Q35" s="2"/>
      <c r="S35" s="6">
        <v>0.75</v>
      </c>
      <c r="T35" s="10">
        <f>IF(S35&lt;=$F35,100,IF(S35&lt;=$G35,(80+20/($G35-$F35)*($G35-S35)),IF(S35&lt;=$H35,(60+20/($H35-$G35)*($H35-S35)),40)))*20%/5</f>
        <v>4</v>
      </c>
    </row>
    <row r="36" spans="1:20" ht="34">
      <c r="A36" s="139"/>
      <c r="B36" s="141"/>
      <c r="C36" s="7" t="s">
        <v>202</v>
      </c>
      <c r="D36" s="7" t="s">
        <v>206</v>
      </c>
      <c r="E36" s="7" t="s">
        <v>129</v>
      </c>
      <c r="F36" s="10">
        <v>2</v>
      </c>
      <c r="G36" s="10">
        <v>3</v>
      </c>
      <c r="H36" s="10">
        <v>6</v>
      </c>
      <c r="I36" s="13">
        <v>3</v>
      </c>
      <c r="J36" s="10">
        <f>IF(I36&lt;=$F36,100,IF(I36&lt;=$G36,(80+20/($G36-$F36)*($G36-I36)),IF(I36&lt;=$H36,(60+20/($H36-$G36)*($H36-I36)),40)))*20%/5</f>
        <v>3.2</v>
      </c>
      <c r="K36" s="10"/>
      <c r="L36" s="10"/>
      <c r="M36" s="15" t="s">
        <v>187</v>
      </c>
      <c r="N36" s="2"/>
      <c r="O36" s="2"/>
      <c r="P36" s="2"/>
      <c r="Q36" s="2" t="s">
        <v>188</v>
      </c>
      <c r="S36" s="6">
        <v>0.41</v>
      </c>
      <c r="T36" s="10">
        <f>IF(S36&lt;=$F36,100,IF(S36&lt;=$G36,(80+20/($G36-$F36)*($G36-S36)),IF(S36&lt;=$H36,(60+20/($H36-$G36)*($H36-S36)),40)))*20%/5</f>
        <v>4</v>
      </c>
    </row>
    <row r="37" spans="1:20" ht="34">
      <c r="A37" s="139"/>
      <c r="B37" s="141"/>
      <c r="C37" s="7" t="s">
        <v>207</v>
      </c>
      <c r="D37" s="7" t="s">
        <v>208</v>
      </c>
      <c r="E37" s="7" t="s">
        <v>129</v>
      </c>
      <c r="F37" s="10"/>
      <c r="G37" s="10"/>
      <c r="H37" s="10"/>
      <c r="I37" s="13">
        <v>3</v>
      </c>
      <c r="J37" s="10"/>
      <c r="K37" s="10"/>
      <c r="L37" s="10"/>
      <c r="M37" s="15"/>
      <c r="N37" s="2"/>
      <c r="O37" s="2"/>
      <c r="P37" s="2"/>
      <c r="Q37" s="2"/>
      <c r="S37" s="6">
        <v>2.17</v>
      </c>
      <c r="T37" s="10"/>
    </row>
    <row r="38" spans="1:20" ht="34">
      <c r="A38" s="139"/>
      <c r="B38" s="141"/>
      <c r="C38" s="7" t="s">
        <v>204</v>
      </c>
      <c r="D38" s="7" t="s">
        <v>209</v>
      </c>
      <c r="E38" s="7" t="s">
        <v>129</v>
      </c>
      <c r="F38" s="10"/>
      <c r="G38" s="10"/>
      <c r="H38" s="10"/>
      <c r="I38" s="13">
        <v>3</v>
      </c>
      <c r="J38" s="10"/>
      <c r="K38" s="10"/>
      <c r="L38" s="10"/>
      <c r="M38" s="15"/>
      <c r="N38" s="2"/>
      <c r="O38" s="2"/>
      <c r="P38" s="2"/>
      <c r="Q38" s="2"/>
      <c r="S38" s="6">
        <v>0.97</v>
      </c>
      <c r="T38" s="10"/>
    </row>
    <row r="39" spans="1:20" ht="34">
      <c r="A39" s="139"/>
      <c r="B39" s="141"/>
      <c r="C39" s="7" t="s">
        <v>200</v>
      </c>
      <c r="D39" s="7" t="s">
        <v>210</v>
      </c>
      <c r="E39" s="7" t="s">
        <v>129</v>
      </c>
      <c r="F39" s="10"/>
      <c r="G39" s="10"/>
      <c r="H39" s="10"/>
      <c r="I39" s="13">
        <v>3</v>
      </c>
      <c r="J39" s="10"/>
      <c r="K39" s="10"/>
      <c r="L39" s="10"/>
      <c r="M39" s="15"/>
      <c r="N39" s="2"/>
      <c r="O39" s="2"/>
      <c r="P39" s="2"/>
      <c r="Q39" s="2"/>
      <c r="S39" s="6">
        <v>2.37</v>
      </c>
      <c r="T39" s="10"/>
    </row>
    <row r="40" spans="1:20" ht="34">
      <c r="A40" s="139"/>
      <c r="B40" s="141"/>
      <c r="C40" s="7" t="s">
        <v>202</v>
      </c>
      <c r="D40" s="7" t="s">
        <v>211</v>
      </c>
      <c r="E40" s="7" t="s">
        <v>129</v>
      </c>
      <c r="F40" s="10"/>
      <c r="G40" s="10"/>
      <c r="H40" s="10"/>
      <c r="I40" s="13">
        <v>3</v>
      </c>
      <c r="J40" s="10"/>
      <c r="K40" s="10"/>
      <c r="L40" s="10"/>
      <c r="M40" s="15"/>
      <c r="N40" s="2"/>
      <c r="O40" s="2"/>
      <c r="P40" s="2"/>
      <c r="Q40" s="2"/>
      <c r="S40" s="6">
        <v>0.46</v>
      </c>
      <c r="T40" s="10"/>
    </row>
    <row r="41" spans="1:20" ht="34">
      <c r="A41" s="139"/>
      <c r="B41" s="141"/>
      <c r="C41" s="7" t="s">
        <v>207</v>
      </c>
      <c r="D41" s="7" t="s">
        <v>212</v>
      </c>
      <c r="E41" s="7" t="s">
        <v>129</v>
      </c>
      <c r="F41" s="10"/>
      <c r="G41" s="10"/>
      <c r="H41" s="10"/>
      <c r="I41" s="13">
        <v>3</v>
      </c>
      <c r="J41" s="10"/>
      <c r="K41" s="10"/>
      <c r="L41" s="10"/>
      <c r="M41" s="15"/>
      <c r="N41" s="2"/>
      <c r="O41" s="2"/>
      <c r="P41" s="2"/>
      <c r="Q41" s="2"/>
      <c r="S41" s="6">
        <v>1.9</v>
      </c>
      <c r="T41" s="10"/>
    </row>
    <row r="42" spans="1:20" ht="34">
      <c r="A42" s="139"/>
      <c r="B42" s="141"/>
      <c r="C42" s="7" t="s">
        <v>200</v>
      </c>
      <c r="D42" s="7" t="s">
        <v>213</v>
      </c>
      <c r="E42" s="7" t="s">
        <v>129</v>
      </c>
      <c r="F42" s="10"/>
      <c r="G42" s="10"/>
      <c r="H42" s="10"/>
      <c r="I42" s="13">
        <v>3</v>
      </c>
      <c r="J42" s="10"/>
      <c r="K42" s="10"/>
      <c r="L42" s="10"/>
      <c r="M42" s="15"/>
      <c r="N42" s="2"/>
      <c r="O42" s="2"/>
      <c r="P42" s="2"/>
      <c r="Q42" s="2"/>
      <c r="S42" s="6">
        <v>1.08</v>
      </c>
      <c r="T42" s="10"/>
    </row>
    <row r="43" spans="1:20" ht="34">
      <c r="A43" s="139"/>
      <c r="B43" s="141"/>
      <c r="C43" s="7" t="s">
        <v>207</v>
      </c>
      <c r="D43" s="7" t="s">
        <v>214</v>
      </c>
      <c r="E43" s="7" t="s">
        <v>129</v>
      </c>
      <c r="F43" s="10"/>
      <c r="G43" s="10"/>
      <c r="H43" s="10"/>
      <c r="I43" s="13">
        <v>3</v>
      </c>
      <c r="J43" s="10"/>
      <c r="K43" s="10"/>
      <c r="L43" s="10"/>
      <c r="M43" s="15"/>
      <c r="N43" s="2"/>
      <c r="O43" s="2"/>
      <c r="P43" s="2"/>
      <c r="Q43" s="2"/>
      <c r="S43" s="6">
        <v>2.17</v>
      </c>
      <c r="T43" s="10"/>
    </row>
    <row r="44" spans="1:20" ht="34">
      <c r="A44" s="139"/>
      <c r="B44" s="141"/>
      <c r="C44" s="7" t="s">
        <v>204</v>
      </c>
      <c r="D44" s="7" t="s">
        <v>215</v>
      </c>
      <c r="E44" s="7" t="s">
        <v>129</v>
      </c>
      <c r="F44" s="10">
        <v>3</v>
      </c>
      <c r="G44" s="10">
        <v>5</v>
      </c>
      <c r="H44" s="10">
        <v>8</v>
      </c>
      <c r="I44" s="13">
        <v>3</v>
      </c>
      <c r="J44" s="10">
        <f>IF(I44&lt;=$F44,100,IF(I44&lt;=$G44,(80+20/($G44-$F44)*($G44-I44)),IF(I44&lt;=$H44,(60+20/($H44-$G44)*($H44-I44)),40)))*20%/5</f>
        <v>4</v>
      </c>
      <c r="K44" s="10">
        <v>8.14</v>
      </c>
      <c r="L44" s="10"/>
      <c r="M44" s="15" t="s">
        <v>187</v>
      </c>
      <c r="N44" s="2"/>
      <c r="O44" s="2"/>
      <c r="P44" s="2"/>
      <c r="Q44" s="2" t="s">
        <v>188</v>
      </c>
      <c r="S44" s="6">
        <v>0.56999999999999995</v>
      </c>
      <c r="T44" s="10">
        <f>IF(S44&lt;=$F44,100,IF(S44&lt;=$G44,(80+20/($G44-$F44)*($G44-S44)),IF(S44&lt;=$H44,(60+20/($H44-$G44)*($H44-S44)),40)))*20%/5</f>
        <v>4</v>
      </c>
    </row>
    <row r="45" spans="1:20" ht="51">
      <c r="A45" s="8">
        <v>0.1</v>
      </c>
      <c r="B45" s="6" t="s">
        <v>216</v>
      </c>
      <c r="C45" s="7"/>
      <c r="D45" s="7" t="s">
        <v>217</v>
      </c>
      <c r="E45" s="7" t="s">
        <v>218</v>
      </c>
      <c r="F45" s="10">
        <v>0</v>
      </c>
      <c r="G45" s="10">
        <v>1</v>
      </c>
      <c r="H45" s="10">
        <v>3</v>
      </c>
      <c r="I45" s="13">
        <v>1</v>
      </c>
      <c r="J45" s="10">
        <f>IF(I45&lt;=$F45,100,IF(I45&lt;=$G45,(80+20/($G45-$F45)*($G45-I45)),IF(I45&lt;=$H45,(60+20/($H45-$G45)*($H45-I45)),40)))*10%/1</f>
        <v>8</v>
      </c>
      <c r="K45" s="10"/>
      <c r="L45" s="10"/>
      <c r="M45" s="15"/>
      <c r="N45" s="2"/>
      <c r="O45" s="2"/>
      <c r="P45" s="2"/>
      <c r="Q45" s="2" t="s">
        <v>219</v>
      </c>
      <c r="S45" s="62">
        <v>0</v>
      </c>
      <c r="T45" s="10">
        <f>IF(S45&lt;=$F45,100,IF(S45&lt;=$G45,(80+20/($G45-$F45)*($G45-S45)),IF(S45&lt;=$H45,(60+20/($H45-$G45)*($H45-S45)),40)))*10%/1</f>
        <v>10</v>
      </c>
    </row>
    <row r="46" spans="1:20">
      <c r="A46" s="8" t="s">
        <v>220</v>
      </c>
      <c r="B46" s="6"/>
      <c r="C46" s="7"/>
      <c r="D46" s="7"/>
      <c r="E46" s="7"/>
      <c r="F46" s="10"/>
      <c r="G46" s="10"/>
      <c r="H46" s="10"/>
      <c r="I46" s="13"/>
      <c r="J46" s="10">
        <f>SUM(J2:J45)</f>
        <v>86.977272727272748</v>
      </c>
      <c r="K46" s="10"/>
      <c r="L46" s="10"/>
      <c r="M46" s="15"/>
      <c r="N46" s="2"/>
      <c r="O46" s="2"/>
      <c r="P46" s="2"/>
      <c r="Q46" s="2"/>
      <c r="S46" s="62"/>
      <c r="T46" s="10">
        <f>SUM(T2:T45)</f>
        <v>90.026212121212126</v>
      </c>
    </row>
    <row r="47" spans="1:20" ht="34">
      <c r="A47" s="140" t="s">
        <v>221</v>
      </c>
      <c r="B47" s="6"/>
      <c r="C47" s="7"/>
      <c r="D47" s="7" t="s">
        <v>222</v>
      </c>
      <c r="E47" s="7" t="s">
        <v>223</v>
      </c>
      <c r="F47" s="7" t="s">
        <v>224</v>
      </c>
      <c r="G47" s="7" t="s">
        <v>225</v>
      </c>
      <c r="H47" s="7" t="s">
        <v>226</v>
      </c>
      <c r="I47" s="13"/>
      <c r="M47" s="15" t="s">
        <v>227</v>
      </c>
      <c r="N47" s="2"/>
      <c r="O47" s="2"/>
      <c r="P47" s="2"/>
      <c r="Q47" s="142" t="s">
        <v>228</v>
      </c>
      <c r="S47" s="62"/>
    </row>
    <row r="48" spans="1:20" ht="17">
      <c r="A48" s="140"/>
      <c r="B48" s="6"/>
      <c r="C48" s="7"/>
      <c r="D48" s="7" t="s">
        <v>229</v>
      </c>
      <c r="E48" s="7" t="s">
        <v>223</v>
      </c>
      <c r="F48" s="7" t="s">
        <v>225</v>
      </c>
      <c r="G48" s="7" t="s">
        <v>226</v>
      </c>
      <c r="H48" s="7" t="s">
        <v>230</v>
      </c>
      <c r="I48" s="10"/>
      <c r="J48" s="10"/>
      <c r="K48" s="10"/>
      <c r="L48" s="10"/>
      <c r="M48" s="15"/>
      <c r="N48" s="2"/>
      <c r="O48" s="2"/>
      <c r="P48" s="2"/>
      <c r="Q48" s="142"/>
      <c r="S48" s="62"/>
    </row>
    <row r="49" spans="19:19">
      <c r="S49" s="62"/>
    </row>
    <row r="50" spans="19:19">
      <c r="S50" s="62"/>
    </row>
    <row r="51" spans="19:19">
      <c r="S51" s="62"/>
    </row>
    <row r="52" spans="19:19">
      <c r="S52" s="62"/>
    </row>
    <row r="53" spans="19:19">
      <c r="S53" s="62"/>
    </row>
    <row r="54" spans="19:19">
      <c r="S54" s="62"/>
    </row>
    <row r="55" spans="19:19">
      <c r="S55" s="62"/>
    </row>
    <row r="56" spans="19:19">
      <c r="S56" s="62"/>
    </row>
  </sheetData>
  <sheetProtection formatCells="0" insertHyperlinks="0" autoFilter="0"/>
  <mergeCells count="21">
    <mergeCell ref="Q47:Q48"/>
    <mergeCell ref="B18:B21"/>
    <mergeCell ref="B22:B32"/>
    <mergeCell ref="B33:B44"/>
    <mergeCell ref="C6:C9"/>
    <mergeCell ref="C10:C12"/>
    <mergeCell ref="B4:B5"/>
    <mergeCell ref="B6:B9"/>
    <mergeCell ref="B10:B12"/>
    <mergeCell ref="B13:B15"/>
    <mergeCell ref="B16:B17"/>
    <mergeCell ref="A16:A17"/>
    <mergeCell ref="A18:A21"/>
    <mergeCell ref="A22:A32"/>
    <mergeCell ref="A33:A44"/>
    <mergeCell ref="A47:A48"/>
    <mergeCell ref="A2:A3"/>
    <mergeCell ref="A4:A5"/>
    <mergeCell ref="A6:A9"/>
    <mergeCell ref="A10:A12"/>
    <mergeCell ref="A13:A15"/>
  </mergeCells>
  <phoneticPr fontId="1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81"/>
  <sheetViews>
    <sheetView zoomScale="125" zoomScaleNormal="110" workbookViewId="0">
      <selection activeCell="A7" sqref="A7:L7"/>
    </sheetView>
  </sheetViews>
  <sheetFormatPr baseColWidth="10" defaultColWidth="10.83203125" defaultRowHeight="16"/>
  <cols>
    <col min="1" max="16384" width="10.83203125" style="1"/>
  </cols>
  <sheetData>
    <row r="2" spans="1:24">
      <c r="A2" s="51" t="s">
        <v>232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24" ht="91" customHeight="1">
      <c r="A3" s="144" t="s">
        <v>295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</row>
    <row r="4" spans="1:24">
      <c r="A4" s="145" t="s">
        <v>231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</row>
    <row r="5" spans="1:24" ht="55" customHeight="1">
      <c r="A5" s="144" t="s">
        <v>233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</row>
    <row r="6" spans="1:24" ht="55" customHeight="1">
      <c r="A6" s="144" t="s">
        <v>234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Q6" s="1">
        <f>25/87</f>
        <v>0.28735632183908044</v>
      </c>
    </row>
    <row r="7" spans="1:24" ht="65" customHeight="1">
      <c r="A7" s="144" t="s">
        <v>235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24" ht="55" customHeight="1">
      <c r="A8" s="144" t="s">
        <v>237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</row>
    <row r="9" spans="1:24" ht="66" customHeight="1">
      <c r="A9" s="144" t="s">
        <v>236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</row>
    <row r="10" spans="1:24" ht="55" customHeight="1">
      <c r="A10" s="144" t="s">
        <v>238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</row>
    <row r="11" spans="1:24" ht="75" customHeight="1">
      <c r="A11" s="144" t="s">
        <v>239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</row>
    <row r="12" spans="1:24" ht="55" customHeight="1">
      <c r="A12" s="144" t="s">
        <v>240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</row>
    <row r="13" spans="1:24" ht="55" customHeight="1">
      <c r="A13" s="144" t="s">
        <v>241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</row>
    <row r="14" spans="1:24">
      <c r="A14" s="74" t="s">
        <v>242</v>
      </c>
      <c r="B14" s="75">
        <v>45251</v>
      </c>
      <c r="C14" s="75">
        <v>45252</v>
      </c>
      <c r="D14" s="75">
        <v>45253</v>
      </c>
      <c r="E14" s="75">
        <v>45254</v>
      </c>
      <c r="F14" s="75">
        <v>45255</v>
      </c>
      <c r="G14" s="75">
        <v>45258</v>
      </c>
      <c r="H14" s="75">
        <v>45259</v>
      </c>
      <c r="I14" s="75">
        <v>45260</v>
      </c>
      <c r="J14" s="75">
        <v>45261</v>
      </c>
      <c r="K14" s="75">
        <v>45262</v>
      </c>
      <c r="L14" s="75">
        <v>45265</v>
      </c>
      <c r="M14" s="75">
        <v>45266</v>
      </c>
      <c r="N14" s="75">
        <v>45267</v>
      </c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>
      <c r="A15" s="78" t="s">
        <v>243</v>
      </c>
      <c r="B15" s="68">
        <v>153</v>
      </c>
      <c r="C15" s="68">
        <v>170</v>
      </c>
      <c r="D15" s="68">
        <v>170</v>
      </c>
      <c r="E15" s="68">
        <v>180</v>
      </c>
      <c r="F15" s="68">
        <v>130</v>
      </c>
      <c r="G15" s="68">
        <v>100</v>
      </c>
      <c r="H15" s="68">
        <v>160</v>
      </c>
      <c r="I15" s="68">
        <v>160</v>
      </c>
      <c r="J15" s="67">
        <v>170</v>
      </c>
      <c r="K15" s="67">
        <v>170</v>
      </c>
      <c r="L15" s="67">
        <v>80</v>
      </c>
      <c r="M15" s="67">
        <v>130</v>
      </c>
      <c r="N15" s="67">
        <v>130</v>
      </c>
      <c r="O15" s="65"/>
      <c r="P15" s="65"/>
      <c r="Q15" s="65"/>
      <c r="R15" s="65"/>
      <c r="S15" s="65"/>
      <c r="T15" s="65"/>
      <c r="U15" s="65"/>
      <c r="V15" s="65"/>
      <c r="W15" s="65"/>
      <c r="X15" s="65"/>
    </row>
    <row r="16" spans="1:24">
      <c r="A16" s="78" t="s">
        <v>244</v>
      </c>
      <c r="B16" s="68"/>
      <c r="C16" s="68"/>
      <c r="D16" s="68"/>
      <c r="E16" s="67"/>
      <c r="F16" s="67"/>
      <c r="G16" s="68">
        <v>250</v>
      </c>
      <c r="H16" s="68">
        <v>313</v>
      </c>
      <c r="I16" s="68">
        <v>316</v>
      </c>
      <c r="J16" s="67">
        <v>313</v>
      </c>
      <c r="K16" s="67">
        <v>319</v>
      </c>
      <c r="L16" s="67">
        <v>156</v>
      </c>
      <c r="M16" s="67"/>
      <c r="N16" s="67">
        <v>322</v>
      </c>
      <c r="O16" s="65"/>
      <c r="P16" s="65"/>
      <c r="Q16" s="65"/>
      <c r="R16" s="65"/>
      <c r="S16" s="65"/>
    </row>
    <row r="17" spans="1:20">
      <c r="A17" s="80"/>
      <c r="B17" s="81"/>
      <c r="C17" s="81"/>
      <c r="D17" s="81"/>
      <c r="E17" s="80"/>
      <c r="F17" s="80"/>
      <c r="G17" s="81"/>
      <c r="H17" s="81"/>
      <c r="I17" s="81"/>
      <c r="J17" s="80"/>
      <c r="K17" s="80"/>
      <c r="L17" s="80"/>
      <c r="M17" s="80"/>
      <c r="N17" s="80"/>
      <c r="O17" s="65"/>
      <c r="P17" s="65"/>
      <c r="Q17" s="65"/>
      <c r="R17" s="65"/>
      <c r="S17" s="65"/>
    </row>
    <row r="18" spans="1:20">
      <c r="A18" s="74" t="s">
        <v>242</v>
      </c>
      <c r="B18" s="75">
        <v>45268</v>
      </c>
      <c r="C18" s="75">
        <v>45269</v>
      </c>
      <c r="D18" s="75">
        <v>45272</v>
      </c>
      <c r="E18" s="75">
        <v>45273</v>
      </c>
      <c r="F18" s="75">
        <v>45274</v>
      </c>
      <c r="G18" s="75">
        <v>45275</v>
      </c>
      <c r="H18" s="75">
        <v>45279</v>
      </c>
      <c r="I18" s="75">
        <v>45286</v>
      </c>
      <c r="J18" s="75">
        <v>45287</v>
      </c>
      <c r="K18" s="75">
        <v>45288</v>
      </c>
      <c r="L18" s="75">
        <v>45289</v>
      </c>
      <c r="M18" s="75">
        <v>45290</v>
      </c>
    </row>
    <row r="19" spans="1:20">
      <c r="A19" s="78" t="s">
        <v>243</v>
      </c>
      <c r="B19" s="67">
        <v>150</v>
      </c>
      <c r="C19" s="67">
        <v>170</v>
      </c>
      <c r="D19" s="67">
        <v>80</v>
      </c>
      <c r="E19" s="67">
        <v>200</v>
      </c>
      <c r="F19" s="67">
        <v>170</v>
      </c>
      <c r="G19" s="67">
        <v>170</v>
      </c>
      <c r="H19" s="67"/>
      <c r="I19" s="67">
        <v>120</v>
      </c>
      <c r="J19" s="67">
        <v>150</v>
      </c>
      <c r="K19" s="67">
        <v>130</v>
      </c>
      <c r="L19" s="67">
        <v>131</v>
      </c>
      <c r="M19" s="67">
        <v>204</v>
      </c>
    </row>
    <row r="20" spans="1:20">
      <c r="A20" s="78" t="s">
        <v>244</v>
      </c>
      <c r="B20" s="67">
        <v>316</v>
      </c>
      <c r="C20" s="67">
        <v>318</v>
      </c>
      <c r="D20" s="67">
        <v>311</v>
      </c>
      <c r="E20" s="67">
        <v>313</v>
      </c>
      <c r="F20" s="67">
        <v>316</v>
      </c>
      <c r="G20" s="67">
        <v>318</v>
      </c>
      <c r="H20" s="67">
        <v>309</v>
      </c>
      <c r="I20" s="67"/>
      <c r="J20" s="67"/>
      <c r="K20" s="67"/>
      <c r="L20" s="69"/>
      <c r="M20" s="69"/>
    </row>
    <row r="21" spans="1:20">
      <c r="A21" s="80"/>
      <c r="B21" s="81"/>
      <c r="C21" s="81"/>
      <c r="D21" s="81"/>
      <c r="E21" s="80"/>
      <c r="F21" s="80"/>
      <c r="G21" s="81"/>
      <c r="H21" s="81"/>
      <c r="I21" s="81"/>
      <c r="J21" s="80"/>
      <c r="K21" s="80"/>
      <c r="L21" s="80"/>
      <c r="M21" s="80"/>
      <c r="N21" s="80"/>
    </row>
    <row r="22" spans="1:20">
      <c r="A22" s="76" t="s">
        <v>242</v>
      </c>
      <c r="B22" s="77">
        <v>44932</v>
      </c>
      <c r="C22" s="77">
        <v>44935</v>
      </c>
      <c r="D22" s="77">
        <v>44936</v>
      </c>
      <c r="E22" s="77">
        <v>44937</v>
      </c>
      <c r="F22" s="77">
        <v>44938</v>
      </c>
      <c r="G22" s="77">
        <v>44939</v>
      </c>
    </row>
    <row r="23" spans="1:20">
      <c r="A23" s="79" t="s">
        <v>245</v>
      </c>
      <c r="B23" s="67">
        <v>92</v>
      </c>
      <c r="C23" s="70">
        <v>204</v>
      </c>
      <c r="D23" s="67">
        <v>199</v>
      </c>
      <c r="E23" s="67">
        <v>160</v>
      </c>
      <c r="F23" s="67">
        <v>121</v>
      </c>
      <c r="G23" s="67">
        <v>161</v>
      </c>
    </row>
    <row r="24" spans="1:20">
      <c r="A24" s="63"/>
      <c r="B24" s="65"/>
      <c r="C24" s="65"/>
      <c r="D24" s="46"/>
      <c r="E24" s="46"/>
      <c r="F24" s="46"/>
      <c r="G24" s="46"/>
      <c r="I24" s="63"/>
      <c r="J24" s="64"/>
    </row>
    <row r="25" spans="1:20">
      <c r="A25" s="71" t="s">
        <v>260</v>
      </c>
      <c r="B25" s="72" t="s">
        <v>261</v>
      </c>
      <c r="C25" s="65"/>
      <c r="D25" s="46"/>
      <c r="E25" s="46"/>
      <c r="F25" s="46"/>
      <c r="G25" s="46"/>
      <c r="P25" s="63"/>
      <c r="Q25" s="64"/>
    </row>
    <row r="26" spans="1:20">
      <c r="A26" s="71" t="s">
        <v>257</v>
      </c>
      <c r="B26" s="73" t="s">
        <v>263</v>
      </c>
      <c r="C26" s="65"/>
      <c r="D26" s="46"/>
      <c r="E26" s="46"/>
      <c r="F26" s="46"/>
      <c r="G26" s="46"/>
      <c r="P26" s="63"/>
      <c r="Q26" s="64"/>
    </row>
    <row r="27" spans="1:20">
      <c r="A27" s="71" t="s">
        <v>258</v>
      </c>
      <c r="B27" s="73" t="s">
        <v>262</v>
      </c>
      <c r="C27" s="65"/>
      <c r="D27" s="46"/>
      <c r="E27" s="46"/>
      <c r="F27" s="46"/>
      <c r="G27" s="46"/>
      <c r="P27" s="63"/>
      <c r="Q27" s="64"/>
    </row>
    <row r="28" spans="1:20">
      <c r="A28" s="71" t="s">
        <v>259</v>
      </c>
      <c r="B28" s="73" t="s">
        <v>264</v>
      </c>
      <c r="C28" s="65"/>
      <c r="D28" s="46"/>
      <c r="E28" s="46"/>
      <c r="F28" s="46"/>
      <c r="G28" s="46"/>
      <c r="P28" s="63"/>
      <c r="Q28" s="64"/>
    </row>
    <row r="29" spans="1:20">
      <c r="A29" s="71" t="s">
        <v>265</v>
      </c>
      <c r="B29" s="71" t="s">
        <v>266</v>
      </c>
      <c r="C29" s="65"/>
      <c r="D29" s="46"/>
      <c r="E29" s="46"/>
      <c r="F29" s="46"/>
      <c r="G29" s="46"/>
      <c r="P29" s="63"/>
      <c r="Q29" s="64"/>
    </row>
    <row r="30" spans="1:20">
      <c r="A30" s="63"/>
      <c r="B30" s="65"/>
      <c r="C30" s="65"/>
      <c r="D30" s="46"/>
      <c r="E30" s="46"/>
      <c r="F30" s="46"/>
      <c r="G30" s="46"/>
    </row>
    <row r="31" spans="1:20">
      <c r="A31" s="63"/>
      <c r="B31" s="65"/>
      <c r="C31" s="65"/>
      <c r="D31" s="46"/>
      <c r="E31" s="46"/>
      <c r="F31" s="46"/>
      <c r="G31" s="46"/>
    </row>
    <row r="32" spans="1:20">
      <c r="A32" s="63"/>
      <c r="B32" s="65"/>
      <c r="C32" s="65"/>
      <c r="D32" s="46"/>
      <c r="E32" s="46"/>
      <c r="F32" s="46"/>
      <c r="G32" s="46"/>
      <c r="P32" s="63"/>
      <c r="Q32" s="63"/>
      <c r="R32" s="63"/>
      <c r="S32" s="63"/>
      <c r="T32" s="63"/>
    </row>
    <row r="33" spans="1:20">
      <c r="A33" s="63"/>
      <c r="B33" s="65"/>
      <c r="C33" s="65"/>
      <c r="D33" s="46"/>
      <c r="E33" s="46"/>
      <c r="F33" s="46"/>
      <c r="G33" s="46"/>
      <c r="P33" s="64"/>
      <c r="Q33" s="64"/>
      <c r="R33" s="64"/>
      <c r="S33" s="64"/>
      <c r="T33" s="64"/>
    </row>
    <row r="34" spans="1:20">
      <c r="A34" s="63"/>
      <c r="B34" s="65"/>
      <c r="C34" s="65"/>
      <c r="D34" s="46"/>
      <c r="E34" s="46"/>
      <c r="F34" s="46"/>
      <c r="G34" s="46"/>
    </row>
    <row r="35" spans="1:20">
      <c r="A35" s="63"/>
      <c r="B35" s="65"/>
      <c r="C35" s="65"/>
      <c r="D35" s="46"/>
      <c r="E35" s="46"/>
      <c r="F35" s="46"/>
      <c r="G35" s="46"/>
    </row>
    <row r="36" spans="1:20">
      <c r="A36" s="63"/>
      <c r="B36" s="65"/>
      <c r="C36" s="65"/>
      <c r="D36" s="46"/>
      <c r="E36" s="46"/>
      <c r="F36" s="46"/>
      <c r="G36" s="46"/>
    </row>
    <row r="37" spans="1:20">
      <c r="A37" s="63"/>
      <c r="B37" s="65"/>
      <c r="C37" s="65"/>
    </row>
    <row r="38" spans="1:20">
      <c r="A38" s="64"/>
      <c r="B38" s="64"/>
      <c r="C38" s="64"/>
    </row>
    <row r="39" spans="1:20">
      <c r="A39" s="65"/>
      <c r="B39" s="45"/>
      <c r="C39" s="45"/>
    </row>
    <row r="40" spans="1:20">
      <c r="A40" s="64"/>
      <c r="B40" s="64"/>
      <c r="C40" s="45"/>
    </row>
    <row r="41" spans="1:20">
      <c r="A41" s="66"/>
      <c r="B41" s="65"/>
      <c r="C41" s="45"/>
      <c r="D41" s="64"/>
      <c r="E41" s="66"/>
      <c r="F41" s="66"/>
      <c r="G41" s="66"/>
      <c r="H41" s="66"/>
      <c r="I41" s="66"/>
      <c r="J41" s="66"/>
    </row>
    <row r="42" spans="1:20">
      <c r="A42" s="66"/>
      <c r="B42" s="53"/>
      <c r="C42" s="45"/>
      <c r="D42" s="64"/>
      <c r="E42" s="65"/>
      <c r="F42" s="53"/>
      <c r="G42" s="65"/>
      <c r="H42" s="65"/>
      <c r="I42" s="65"/>
      <c r="J42" s="65"/>
    </row>
    <row r="43" spans="1:20">
      <c r="A43" s="66"/>
      <c r="B43" s="65"/>
      <c r="C43" s="45"/>
    </row>
    <row r="44" spans="1:20">
      <c r="A44" s="66"/>
      <c r="B44" s="65"/>
      <c r="C44" s="45"/>
    </row>
    <row r="45" spans="1:20">
      <c r="A45" s="66"/>
      <c r="B45" s="65"/>
      <c r="C45" s="45"/>
    </row>
    <row r="46" spans="1:20">
      <c r="A46" s="66"/>
      <c r="B46" s="65"/>
      <c r="C46" s="45"/>
    </row>
    <row r="47" spans="1:20">
      <c r="A47" s="65"/>
      <c r="B47" s="45"/>
      <c r="C47" s="45"/>
    </row>
    <row r="48" spans="1:20">
      <c r="A48" s="65"/>
      <c r="B48" s="45"/>
      <c r="C48" s="45"/>
    </row>
    <row r="49" spans="1:3">
      <c r="A49" s="65"/>
      <c r="B49" s="45"/>
      <c r="C49" s="45"/>
    </row>
    <row r="50" spans="1:3">
      <c r="A50" s="65"/>
      <c r="B50" s="45"/>
      <c r="C50" s="45"/>
    </row>
    <row r="51" spans="1:3">
      <c r="A51" s="65"/>
      <c r="B51" s="45"/>
      <c r="C51" s="45"/>
    </row>
    <row r="52" spans="1:3">
      <c r="A52" s="65"/>
      <c r="B52" s="45"/>
      <c r="C52" s="45"/>
    </row>
    <row r="53" spans="1:3">
      <c r="A53" s="45"/>
      <c r="B53" s="45"/>
      <c r="C53" s="45"/>
    </row>
    <row r="54" spans="1:3">
      <c r="A54" s="45"/>
      <c r="B54" s="45"/>
      <c r="C54" s="45"/>
    </row>
    <row r="55" spans="1:3">
      <c r="A55" s="45"/>
      <c r="B55" s="45"/>
      <c r="C55" s="45"/>
    </row>
    <row r="56" spans="1:3">
      <c r="A56" s="45"/>
      <c r="B56" s="45"/>
      <c r="C56" s="45"/>
    </row>
    <row r="57" spans="1:3">
      <c r="A57" s="45"/>
      <c r="B57" s="45"/>
      <c r="C57" s="45"/>
    </row>
    <row r="58" spans="1:3">
      <c r="A58" s="45"/>
      <c r="B58" s="45"/>
      <c r="C58" s="45"/>
    </row>
    <row r="59" spans="1:3">
      <c r="A59" s="45"/>
      <c r="B59" s="45"/>
      <c r="C59" s="45"/>
    </row>
    <row r="60" spans="1:3">
      <c r="A60" s="45"/>
      <c r="B60" s="45"/>
      <c r="C60" s="45"/>
    </row>
    <row r="61" spans="1:3">
      <c r="A61" s="45"/>
      <c r="B61" s="45"/>
      <c r="C61" s="45"/>
    </row>
    <row r="62" spans="1:3">
      <c r="A62" s="45"/>
      <c r="B62" s="45"/>
      <c r="C62" s="45"/>
    </row>
    <row r="63" spans="1:3">
      <c r="A63" s="45"/>
      <c r="B63" s="45"/>
      <c r="C63" s="45"/>
    </row>
    <row r="64" spans="1:3">
      <c r="A64" s="45"/>
      <c r="B64" s="45"/>
      <c r="C64" s="45"/>
    </row>
    <row r="65" spans="1:3">
      <c r="A65" s="45"/>
      <c r="B65" s="45"/>
      <c r="C65" s="45"/>
    </row>
    <row r="66" spans="1:3">
      <c r="A66" s="45"/>
      <c r="B66" s="45"/>
      <c r="C66" s="45"/>
    </row>
    <row r="67" spans="1:3">
      <c r="A67" s="45"/>
      <c r="B67" s="45"/>
      <c r="C67" s="45"/>
    </row>
    <row r="68" spans="1:3">
      <c r="A68" s="45"/>
      <c r="B68" s="45"/>
      <c r="C68" s="45"/>
    </row>
    <row r="69" spans="1:3">
      <c r="A69" s="45"/>
      <c r="B69" s="45"/>
      <c r="C69" s="45"/>
    </row>
    <row r="70" spans="1:3">
      <c r="A70" s="45"/>
      <c r="B70" s="45"/>
      <c r="C70" s="45"/>
    </row>
    <row r="71" spans="1:3">
      <c r="A71" s="45"/>
      <c r="B71" s="45"/>
      <c r="C71" s="45"/>
    </row>
    <row r="72" spans="1:3">
      <c r="A72" s="45"/>
      <c r="B72" s="45"/>
      <c r="C72" s="45"/>
    </row>
    <row r="73" spans="1:3">
      <c r="A73" s="45"/>
      <c r="B73" s="45"/>
      <c r="C73" s="45"/>
    </row>
    <row r="74" spans="1:3">
      <c r="A74" s="45"/>
      <c r="B74" s="45"/>
      <c r="C74" s="45"/>
    </row>
    <row r="75" spans="1:3">
      <c r="A75" s="45"/>
      <c r="B75" s="45"/>
      <c r="C75" s="45"/>
    </row>
    <row r="76" spans="1:3">
      <c r="A76" s="45"/>
      <c r="B76" s="45"/>
      <c r="C76" s="45"/>
    </row>
    <row r="77" spans="1:3">
      <c r="A77" s="45"/>
      <c r="B77" s="45"/>
      <c r="C77" s="45"/>
    </row>
    <row r="78" spans="1:3">
      <c r="A78" s="45"/>
      <c r="B78" s="45"/>
      <c r="C78" s="45"/>
    </row>
    <row r="79" spans="1:3">
      <c r="A79" s="45"/>
      <c r="B79" s="45"/>
      <c r="C79" s="45"/>
    </row>
    <row r="80" spans="1:3">
      <c r="A80" s="45"/>
      <c r="B80" s="45"/>
      <c r="C80" s="45"/>
    </row>
    <row r="81" spans="1:3">
      <c r="A81" s="45"/>
      <c r="B81" s="45"/>
      <c r="C81" s="45"/>
    </row>
  </sheetData>
  <sheetProtection formatCells="0" insertHyperlinks="0" autoFilter="0"/>
  <mergeCells count="11">
    <mergeCell ref="A13:L13"/>
    <mergeCell ref="A6:L6"/>
    <mergeCell ref="A7:L7"/>
    <mergeCell ref="A8:L8"/>
    <mergeCell ref="A9:L9"/>
    <mergeCell ref="A10:L10"/>
    <mergeCell ref="A3:L3"/>
    <mergeCell ref="A4:L4"/>
    <mergeCell ref="A5:L5"/>
    <mergeCell ref="A11:L11"/>
    <mergeCell ref="A12:L12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3"/>
  <pixelatorList sheetStid="4"/>
  <pixelatorList sheetStid="5"/>
  <pixelatorList sheetStid="6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CDX707车型 R07版本测试报告</vt:lpstr>
      <vt:lpstr>性能测试</vt:lpstr>
      <vt:lpstr>定位路试专项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2020-06-03T14:49:00Z</dcterms:created>
  <dcterms:modified xsi:type="dcterms:W3CDTF">2023-01-17T05:39:14Z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