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lidandan08/Downloads/707 R08测试报告/"/>
    </mc:Choice>
  </mc:AlternateContent>
  <xr:revisionPtr revIDLastSave="0" documentId="13_ncr:1_{B308DFB5-39D5-864B-B80E-762D8010D75B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CDX707车型 R08版本测试报告" sheetId="1" r:id="rId1"/>
    <sheet name="性能测试" sheetId="4" r:id="rId2"/>
    <sheet name="定位路试专项" sheetId="5" r:id="rId3"/>
  </sheets>
  <definedNames>
    <definedName name="OLE_LINK1" localSheetId="2">定位路试专项!#REF!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" i="4" l="1"/>
  <c r="S2" i="4"/>
  <c r="S45" i="4"/>
  <c r="S44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9" i="4"/>
  <c r="S8" i="4"/>
  <c r="S7" i="4"/>
  <c r="S6" i="4"/>
  <c r="S5" i="4"/>
  <c r="S4" i="4"/>
  <c r="S3" i="4"/>
  <c r="J45" i="4"/>
  <c r="J44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S46" i="4" l="1"/>
  <c r="J46" i="4"/>
</calcChain>
</file>

<file path=xl/sharedStrings.xml><?xml version="1.0" encoding="utf-8"?>
<sst xmlns="http://schemas.openxmlformats.org/spreadsheetml/2006/main" count="448" uniqueCount="290">
  <si>
    <t>一、测试报告总论</t>
  </si>
  <si>
    <t>1.测试概要</t>
  </si>
  <si>
    <t>提测内容</t>
  </si>
  <si>
    <t>R08</t>
  </si>
  <si>
    <t>测试范围</t>
  </si>
  <si>
    <t>全功能</t>
  </si>
  <si>
    <t>测试结论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</si>
  <si>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</si>
  <si>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</si>
  <si>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</si>
  <si>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</si>
  <si>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</si>
  <si>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</si>
  <si>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</si>
  <si>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</si>
  <si>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</si>
  <si>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</si>
  <si>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</si>
  <si>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</si>
  <si>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</si>
  <si>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</si>
  <si>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</si>
  <si>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</si>
  <si>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</si>
  <si>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</si>
  <si>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</si>
  <si>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1个anr、1个crash</t>
  </si>
  <si>
    <t>台架测试</t>
  </si>
  <si>
    <t xml:space="preserve">当前迭代无新增anr&amp;crash </t>
  </si>
  <si>
    <t>10*8小时</t>
  </si>
  <si>
    <t>UI 自动化</t>
  </si>
  <si>
    <t>600条*10次</t>
  </si>
  <si>
    <t>无bug</t>
  </si>
  <si>
    <t>路测</t>
  </si>
  <si>
    <t>10*200km(10*8小时)</t>
  </si>
  <si>
    <t>1个闪退问题</t>
  </si>
  <si>
    <t>遗留crash&amp;anr</t>
  </si>
  <si>
    <t>无遗留anr&amp;crash</t>
  </si>
  <si>
    <t>/</t>
  </si>
  <si>
    <t>内存泄露</t>
  </si>
  <si>
    <t>无内存泄漏</t>
  </si>
  <si>
    <t>内存泄漏case执行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</si>
  <si>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</si>
  <si>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</si>
  <si>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</si>
  <si>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</si>
  <si>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</si>
  <si>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</si>
  <si>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</si>
  <si>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</si>
  <si>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</si>
  <si>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</si>
  <si>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百公里误偏航次数</t>
  </si>
  <si>
    <t>具体测试内容见定位专项sheet</t>
  </si>
  <si>
    <t>车标异常次数</t>
  </si>
  <si>
    <t>百公里不超过一次</t>
  </si>
  <si>
    <t>百公里车标异常次数</t>
  </si>
  <si>
    <t>4.效果类标达成情况</t>
  </si>
  <si>
    <t>AR导航评测</t>
  </si>
  <si>
    <t>前车检测</t>
  </si>
  <si>
    <t>出错小于1次/20辆车</t>
  </si>
  <si>
    <t>公里数</t>
  </si>
  <si>
    <t>车道识别</t>
  </si>
  <si>
    <t>出错小于1次/10公里</t>
  </si>
  <si>
    <t>前车启动</t>
  </si>
  <si>
    <t>准确率90%</t>
  </si>
  <si>
    <t>总启动次数</t>
  </si>
  <si>
    <t>公交车车道识别</t>
  </si>
  <si>
    <t>总成功次数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</si>
  <si>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</si>
  <si>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</si>
  <si>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</si>
  <si>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</si>
  <si>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</si>
  <si>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</si>
  <si>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</si>
  <si>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</si>
  <si>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高危: 0 中危: 0 低危: 14</t>
  </si>
  <si>
    <t>无高危漏洞，不新增中低危漏洞</t>
  </si>
  <si>
    <r>
      <rPr>
        <b/>
        <sz val="10.5"/>
        <color theme="1"/>
        <rFont val="微软雅黑"/>
        <family val="2"/>
        <charset val="134"/>
      </rPr>
      <t>7.流程质量符合情况：</t>
    </r>
    <r>
      <rPr>
        <sz val="10.5"/>
        <color rgb="FF000000"/>
        <rFont val="微软雅黑"/>
        <family val="2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</si>
  <si>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</si>
  <si>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</si>
  <si>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</si>
  <si>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</si>
  <si>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</si>
  <si>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</si>
  <si>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</si>
  <si>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</si>
  <si>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</si>
  <si>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</si>
  <si>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</si>
  <si>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</si>
  <si>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</si>
  <si>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</si>
  <si>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</si>
  <si>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</si>
  <si>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</si>
  <si>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</si>
  <si>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</si>
  <si>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</si>
  <si>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</si>
  <si>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无P0，Jira 遗留 P1 bug&lt;5</t>
  </si>
  <si>
    <t>无P0</t>
  </si>
  <si>
    <t>是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</si>
  <si>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</si>
  <si>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</si>
  <si>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</si>
  <si>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</si>
  <si>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</si>
  <si>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</si>
  <si>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</si>
  <si>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</si>
  <si>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</si>
  <si>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</si>
  <si>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</si>
  <si>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</si>
  <si>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</si>
  <si>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</si>
  <si>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</si>
  <si>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屏幕尺寸</t>
  </si>
  <si>
    <t>11.1inch</t>
  </si>
  <si>
    <t>ROM版本</t>
  </si>
  <si>
    <t xml:space="preserve">20230309_LA_R08  </t>
  </si>
  <si>
    <t>MCU版本</t>
  </si>
  <si>
    <t>地图版本</t>
  </si>
  <si>
    <t>R08-PL20.3-3-6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</si>
  <si>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</si>
  <si>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</si>
  <si>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</si>
  <si>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</si>
  <si>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</si>
  <si>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</si>
  <si>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</si>
  <si>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</si>
  <si>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</si>
  <si>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</si>
  <si>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XXX
 5.0量产版本(RXX)</t>
  </si>
  <si>
    <t>XXX
 5.0量产版本(RXX)(上个版本）</t>
  </si>
  <si>
    <t>福特备注</t>
  </si>
  <si>
    <t>Neza 2</t>
  </si>
  <si>
    <t>小鹏P7</t>
  </si>
  <si>
    <t>小鹏P5</t>
  </si>
  <si>
    <t>百度备注</t>
  </si>
  <si>
    <t>r08平均响应时间</t>
  </si>
  <si>
    <t>R08版本得分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</si>
  <si>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</si>
  <si>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</si>
  <si>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</si>
  <si>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</si>
  <si>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</si>
  <si>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</si>
  <si>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</si>
  <si>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</si>
  <si>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</si>
  <si>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</si>
  <si>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</si>
  <si>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</si>
  <si>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</si>
  <si>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</si>
  <si>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</si>
  <si>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</si>
  <si>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</si>
  <si>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</si>
  <si>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</si>
  <si>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</si>
  <si>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</si>
  <si>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</si>
  <si>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</si>
  <si>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</si>
  <si>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</si>
  <si>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</si>
  <si>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</si>
  <si>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</si>
  <si>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</si>
  <si>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</si>
  <si>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</si>
  <si>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</si>
  <si>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</si>
  <si>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</si>
  <si>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</si>
  <si>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</si>
  <si>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</si>
  <si>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</si>
  <si>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</si>
  <si>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</si>
  <si>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</si>
  <si>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</si>
  <si>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</si>
  <si>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</si>
  <si>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</si>
  <si>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</si>
  <si>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</si>
  <si>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</si>
  <si>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</si>
  <si>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</si>
  <si>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</si>
  <si>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</si>
  <si>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</si>
  <si>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</si>
  <si>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</si>
  <si>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</si>
  <si>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</si>
  <si>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</si>
  <si>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</si>
  <si>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</si>
  <si>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</si>
  <si>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</si>
  <si>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</si>
  <si>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</si>
  <si>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</si>
  <si>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</si>
  <si>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</si>
  <si>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</si>
  <si>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</si>
  <si>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</si>
  <si>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</si>
  <si>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</si>
  <si>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</si>
  <si>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</si>
  <si>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</si>
  <si>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</si>
  <si>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</si>
  <si>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</si>
  <si>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</si>
  <si>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</si>
  <si>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</si>
  <si>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</si>
  <si>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</si>
  <si>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</si>
  <si>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</si>
  <si>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</si>
  <si>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</si>
  <si>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</si>
  <si>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</si>
  <si>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</si>
  <si>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</si>
  <si>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</si>
  <si>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</si>
  <si>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</si>
  <si>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</si>
  <si>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</si>
  <si>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</si>
  <si>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</si>
  <si>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</si>
  <si>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</si>
  <si>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</si>
  <si>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</si>
  <si>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</si>
  <si>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</si>
  <si>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</si>
  <si>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t>南京&amp;深圳</t>
  </si>
  <si>
    <t>路线：</t>
  </si>
  <si>
    <t>3月7日 ：百度国际大厦-南方科技大学-彩虹公寓-南科一路-西丽生态公园-百度大厦东塔楼
覆盖道路类型：普通道路、高架、主辅路、内部路、二岔路、三岔路</t>
  </si>
  <si>
    <t>3月8日 ：百度国际大厦东塔楼-东滨隧道-百度国际大厦西塔楼
覆盖道路类型：普通道路、主辅路、内部路、高架、隧道</t>
  </si>
  <si>
    <t>3月9日 ：百度国际大厦-大梅沙海滨公园-百度国际大厦西塔楼
覆盖道路类型：高架、隧道、普通道路、二叉路、主辅路，地下车库
隧道：东滨隧道
高架：春风高架
地下车库：百度国际大厦地下车库</t>
  </si>
  <si>
    <t>3月10日 ：百度国际大厦-光明农场-凤凰山-百度国际大厦
覆盖道路类型：普通道路、主辅路、内部路、高架、二叉路
高架：凤凰立交、南环立交、新桥立交、玉律立交、塘头立交</t>
  </si>
  <si>
    <t>3月10日 ：福特工厂-黄龙岘-福特工厂
覆盖道路类型：普通道路、主辅路、内部路</t>
  </si>
  <si>
    <t xml:space="preserve">3月12日：福特工厂-九华山隧道-玄武湖隧道-扬子江隧道-新模范马路隧道-横江隧道-夹江隧道-江心洲大桥-银杏湖-福特工厂
覆盖道路类型：高架、隧道、普通道路、二叉路、主辅路，内部路、桥梁
隧道：九华山隧道，玄武湖隧道、扬子江隧道、新模范马路隧道、横江隧道、夹江隧道
桥梁：江心洲大桥
</t>
  </si>
  <si>
    <t>3月13日：福特工厂-长江隧道-北河口隧道-万景园隧道-扬子江隧道-金牛湖-浦滨路隧道-燕子矶长江隧道-九华山隧道-福特工厂
覆盖道路类型：高架、隧道、普通道路、二叉路、三叉路、主辅路，内部路
隧道：长江隧道，北河口隧道、万景园隧道、扬子江隧道、浦滨路隧道、燕子矶长江隧道、九华山隧道</t>
  </si>
  <si>
    <t>3月14日：福特工厂-夹江隧道-扬子江隧道-玄武湖隧道-九华山隧道-西安门隧道-通济门隧道-银杏湖乐园-福特工厂
覆盖道路类型：高架、隧道、普通道路、二叉路、三叉路、主辅路，快速路、内部路
隧道：夹江隧道，扬子江隧道，玄武湖隧道、九华山隧道、西安门隧道、通济门隧道</t>
  </si>
  <si>
    <t>3月15日：将军大道
覆盖道路类型：普通道路、主辅路</t>
  </si>
  <si>
    <t xml:space="preserve">
3月17日：将军大道
覆盖道路类型：普通道路、主辅路</t>
  </si>
  <si>
    <t>3月19日：福特汽车研究中心-东善桥-南京南站-卡子门高架-通济门隧道-西安门隧道-九华山隧道-情侣园-光一科技-康师傅有限公司-福特汽车研究中心
覆盖道路类型：隧道、普通道路、二叉路、三叉路、桥梁、主辅路、高架、桥梁
隧道：通济门隧道、西安门隧道、九华山隧道
高架：卡子门高架
桥梁：东善桥</t>
  </si>
  <si>
    <t xml:space="preserve">3月23日：百度国际大厦东塔楼-黄木岗隧道-桂庙路口隧道-欢乐时光摩天轮-桂庙路口隧道
覆盖道路类型：隧道、普通道路、二叉路、三叉路、主辅路、地下车库
隧道：黄木岗隧道、桂庙路口隧道
地下车库：百度国际大厦地下车库
</t>
  </si>
  <si>
    <t>3月17日 ：百度国际大厦东塔楼-桂庙路隧道-东滨隧道
覆盖道路类型：隧道、普通道路、二叉路、三叉路、主辅路、地下车库
隧道：桂庙路隧道、东滨隧道
地下车库：百度国际大厦地下车库</t>
  </si>
  <si>
    <t>3月21日：百度国际大厦东塔楼-春风高架-东滨隧道-大梅沙
覆盖道路类型：高架、隧道、普通道路、二叉路、主辅路，地下车库
隧道：东滨隧道
高架：春风高架
地下车库：百度国际大厦地下车库</t>
  </si>
  <si>
    <t>3月24日：百度国际大厦-滨海大道-春风高架-罗芳立交-沙头角正坑隧道-田东隧道-林场隧道-坪盐通道-罗沙路-桂庙路隧道-小南山隧道-东滨隧道
覆盖道路类型：高架、隧道、普通道路、二叉路、主辅路，地下车库
隧道：沙头角正坑隧道、田东隧道、林场隧道、坪盐通道、桂庙路隧道、小南山隧道、东滨隧道
高架：春风高架、罗芳立交桥
地下车库：百度国际大厦地下车库</t>
  </si>
  <si>
    <t>日期</t>
  </si>
  <si>
    <t>南京</t>
  </si>
  <si>
    <t>深圳</t>
  </si>
  <si>
    <t>地点</t>
  </si>
  <si>
    <t>里程数</t>
  </si>
  <si>
    <t>总里程</t>
  </si>
  <si>
    <t>1505公里</t>
  </si>
  <si>
    <t>本次CDX707项目定位专项南京&amp;深圳城市路测结论为：pass with condition
详细测试情况如下：
路测总公里数1505KM，路测过程中出现3次定位问题（P1 6个，P2 0个）；误偏航1次；
具体表现如下：其中高架桥上无误偏航、高架下无误偏航、隧道误偏航1次、隧道发生车标漂移4次、高速无误偏航，普通道路无误偏航，普通道路无车标漂移、停车场无定位错误、主动偏航无绑路错误、定位滞后0次，仪表TBT信息显示一致，底图/道路/底图元素/显示异常3次，实时路况更新无不及时，稳定性1次，路口放大图无延时
覆盖道路类型：高架桥、隧道、普通道路、快速路、山路、高速、环岛、停车场、立交、主辅路、桥梁、楼层密集处、二叉路、三岔路、江边路
路网覆盖率：100%</t>
    <phoneticPr fontId="27" type="noConversion"/>
  </si>
  <si>
    <t>本次测试结论为Pass，测试标准为无P0, P1BUG &lt;3，整体修复率&gt;95%</t>
    <phoneticPr fontId="27" type="noConversion"/>
  </si>
  <si>
    <t>pass with condition</t>
    <phoneticPr fontId="27" type="noConversion"/>
  </si>
  <si>
    <t>1500公里数</t>
    <phoneticPr fontId="27" type="noConversion"/>
  </si>
  <si>
    <t>P0:0个，P1:3个</t>
    <phoneticPr fontId="27" type="noConversion"/>
  </si>
  <si>
    <r>
      <t>83.33%(65/</t>
    </r>
    <r>
      <rPr>
        <sz val="10.5"/>
        <color theme="1"/>
        <rFont val="微软雅黑"/>
        <family val="2"/>
        <charset val="134"/>
      </rPr>
      <t>78</t>
    </r>
    <r>
      <rPr>
        <sz val="10.5"/>
        <color rgb="FF000000"/>
        <rFont val="微软雅黑"/>
        <family val="2"/>
        <charset val="134"/>
      </rPr>
      <t>)</t>
    </r>
    <phoneticPr fontId="27" type="noConversion"/>
  </si>
  <si>
    <t>5个闪退问题</t>
    <phoneticPr fontId="27" type="noConversion"/>
  </si>
  <si>
    <t>遗留2个（依赖外部，已创建bug单）</t>
    <phoneticPr fontId="27" type="noConversion"/>
  </si>
  <si>
    <t>monkey 内存泄露 R09已解决</t>
    <phoneticPr fontId="27" type="noConversion"/>
  </si>
  <si>
    <t>参考第2项质量指标达成情况</t>
    <phoneticPr fontId="27" type="noConversion"/>
  </si>
  <si>
    <t xml:space="preserve">NA </t>
    <phoneticPr fontId="27" type="noConversion"/>
  </si>
  <si>
    <t>P1 2个</t>
    <phoneticPr fontId="27" type="noConversion"/>
  </si>
  <si>
    <t>无P0，P1  1个</t>
    <phoneticPr fontId="27" type="noConversion"/>
  </si>
  <si>
    <r>
      <rPr>
        <u/>
        <sz val="11"/>
        <color rgb="FF0000FF"/>
        <rFont val="SimSun"/>
        <family val="3"/>
        <charset val="134"/>
      </rPr>
      <t>【必现】【小地图】</t>
    </r>
    <r>
      <rPr>
        <u/>
        <sz val="11"/>
        <color rgb="FF0000FF"/>
        <rFont val="Calibri"/>
        <family val="2"/>
      </rPr>
      <t>1521</t>
    </r>
    <r>
      <rPr>
        <u/>
        <sz val="11"/>
        <color rgb="FF0000FF"/>
        <rFont val="SimSun"/>
        <family val="3"/>
        <charset val="134"/>
      </rPr>
      <t>小地图全览情况的路线颜色异常</t>
    </r>
    <r>
      <rPr>
        <u/>
        <sz val="11"/>
        <color indexed="12"/>
        <rFont val="Calibri"/>
        <family val="2"/>
      </rPr>
      <t>，显示问题，。R09已解决</t>
    </r>
    <phoneticPr fontId="27" type="noConversion"/>
  </si>
  <si>
    <r>
      <t>PSTT-386</t>
    </r>
    <r>
      <rPr>
        <u/>
        <sz val="11"/>
        <color rgb="FF0000FF"/>
        <rFont val="SimSun"/>
        <family val="3"/>
        <charset val="134"/>
      </rPr>
      <t>【台架】【偶现】【</t>
    </r>
    <r>
      <rPr>
        <u/>
        <sz val="11"/>
        <color rgb="FF0000FF"/>
        <rFont val="Calibri"/>
        <family val="2"/>
      </rPr>
      <t>CDX707</t>
    </r>
    <r>
      <rPr>
        <u/>
        <sz val="11"/>
        <color rgb="FF0000FF"/>
        <rFont val="SimSun"/>
        <family val="3"/>
        <charset val="134"/>
      </rPr>
      <t>】【闪退】</t>
    </r>
    <r>
      <rPr>
        <u/>
        <sz val="11"/>
        <color rgb="FF0000FF"/>
        <rFont val="Calibri"/>
        <family val="2"/>
      </rPr>
      <t xml:space="preserve">1720 </t>
    </r>
    <r>
      <rPr>
        <u/>
        <sz val="11"/>
        <color rgb="FF0000FF"/>
        <rFont val="SimSun"/>
        <family val="3"/>
        <charset val="134"/>
      </rPr>
      <t>地图首页卡住，闪退； 依赖外部</t>
    </r>
    <phoneticPr fontId="27" type="noConversion"/>
  </si>
  <si>
    <r>
      <t>PSTT-387</t>
    </r>
    <r>
      <rPr>
        <u/>
        <sz val="11"/>
        <color rgb="FF0000FF"/>
        <rFont val="SimSun"/>
        <family val="3"/>
        <charset val="134"/>
      </rPr>
      <t>【台架】【偶现】【</t>
    </r>
    <r>
      <rPr>
        <u/>
        <sz val="11"/>
        <color rgb="FF0000FF"/>
        <rFont val="Calibri"/>
        <family val="2"/>
      </rPr>
      <t>CDX707</t>
    </r>
    <r>
      <rPr>
        <u/>
        <sz val="11"/>
        <color rgb="FF0000FF"/>
        <rFont val="SimSun"/>
        <family val="3"/>
        <charset val="134"/>
      </rPr>
      <t>】【闪退】</t>
    </r>
    <r>
      <rPr>
        <u/>
        <sz val="11"/>
        <color rgb="FF0000FF"/>
        <rFont val="Calibri"/>
        <family val="2"/>
      </rPr>
      <t xml:space="preserve">1617 </t>
    </r>
    <r>
      <rPr>
        <u/>
        <sz val="11"/>
        <color rgb="FF0000FF"/>
        <rFont val="SimSun"/>
        <family val="3"/>
        <charset val="134"/>
      </rPr>
      <t>使用</t>
    </r>
    <r>
      <rPr>
        <u/>
        <sz val="11"/>
        <color rgb="FF0000FF"/>
        <rFont val="Calibri"/>
        <family val="2"/>
      </rPr>
      <t>navitracker</t>
    </r>
    <r>
      <rPr>
        <u/>
        <sz val="11"/>
        <color rgb="FF0000FF"/>
        <rFont val="SimSun"/>
        <family val="3"/>
        <charset val="134"/>
      </rPr>
      <t>模拟轨迹，发起导航之后，点击油量不足弹框的关闭按钮，闪退</t>
    </r>
    <r>
      <rPr>
        <u/>
        <sz val="11"/>
        <color indexed="12"/>
        <rFont val="Calibri"/>
        <family val="2"/>
      </rPr>
      <t>，依赖外部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</si>
</sst>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等线"/>
      <charset val="134"/>
      <scheme val="minor"/>
    </font>
    <font>
      <sz val="11"/>
      <color rgb="FF000000"/>
      <name val="等线"/>
      <family val="4"/>
      <charset val="134"/>
    </font>
    <font>
      <sz val="8"/>
      <color rgb="FF000000"/>
      <name val="等线"/>
      <family val="4"/>
      <charset val="134"/>
    </font>
    <font>
      <sz val="8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rgb="FF000000"/>
      <name val="等线"/>
      <family val="4"/>
      <charset val="134"/>
    </font>
    <font>
      <sz val="11"/>
      <color rgb="FF000000"/>
      <name val="等线 (正文)"/>
      <charset val="134"/>
    </font>
    <font>
      <sz val="9"/>
      <color rgb="FF00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color rgb="FF000000"/>
      <name val="Arial"/>
      <family val="2"/>
    </font>
    <font>
      <sz val="9"/>
      <color rgb="FF000000"/>
      <name val="-apple-system"/>
      <family val="1"/>
    </font>
    <font>
      <sz val="10"/>
      <color theme="1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0"/>
      <color theme="1"/>
      <name val="等线"/>
      <family val="4"/>
      <charset val="134"/>
      <scheme val="minor"/>
    </font>
    <font>
      <sz val="11"/>
      <color rgb="FF000000"/>
      <name val="SimSun"/>
      <family val="3"/>
      <charset val="134"/>
    </font>
    <font>
      <b/>
      <sz val="10.5"/>
      <color theme="1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theme="1"/>
      <name val="等线"/>
      <family val="4"/>
      <charset val="134"/>
      <scheme val="minor"/>
    </font>
    <font>
      <sz val="12"/>
      <color theme="1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0"/>
      <color theme="1"/>
      <name val="Microsoft YaHei"/>
      <family val="2"/>
      <charset val="134"/>
    </font>
    <font>
      <u/>
      <sz val="11"/>
      <color indexed="12"/>
      <name val="Calibri"/>
      <family val="2"/>
    </font>
    <font>
      <sz val="10"/>
      <color rgb="FF000000"/>
      <name val="微软雅黑"/>
      <family val="2"/>
      <charset val="134"/>
    </font>
    <font>
      <u/>
      <sz val="11"/>
      <color rgb="FF0000FF"/>
      <name val="SimSun"/>
      <family val="3"/>
      <charset val="134"/>
    </font>
    <font>
      <u/>
      <sz val="11"/>
      <color rgb="FF0000FF"/>
      <name val="Calibri"/>
      <family val="2"/>
    </font>
    <font>
      <u/>
      <sz val="11"/>
      <color indexed="12"/>
      <name val="Calibri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6" fillId="0" borderId="0"/>
  </cellStyleXfs>
  <cellXfs count="1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58" fontId="4" fillId="2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58" fontId="5" fillId="0" borderId="0" xfId="0" applyNumberFormat="1" applyFont="1">
      <alignment vertical="center"/>
    </xf>
    <xf numFmtId="58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58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4" fillId="0" borderId="0" xfId="0" applyFont="1" applyAlignment="1"/>
    <xf numFmtId="58" fontId="1" fillId="2" borderId="2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0" fillId="4" borderId="2" xfId="0" applyFill="1" applyBorder="1" applyAlignment="1"/>
    <xf numFmtId="0" fontId="0" fillId="0" borderId="2" xfId="0" applyBorder="1" applyAlignment="1"/>
    <xf numFmtId="0" fontId="0" fillId="4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vertical="center" wrapText="1"/>
    </xf>
    <xf numFmtId="9" fontId="0" fillId="4" borderId="2" xfId="0" applyNumberFormat="1" applyFill="1" applyBorder="1" applyAlignment="1">
      <alignment horizontal="center"/>
    </xf>
    <xf numFmtId="0" fontId="11" fillId="4" borderId="2" xfId="0" applyFont="1" applyFill="1" applyBorder="1" applyAlignment="1">
      <alignment horizontal="justify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left" vertical="center"/>
    </xf>
    <xf numFmtId="1" fontId="11" fillId="4" borderId="2" xfId="0" applyNumberFormat="1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/>
    <xf numFmtId="0" fontId="13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/>
    <xf numFmtId="0" fontId="14" fillId="0" borderId="4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justify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justify" vertical="center" wrapText="1"/>
    </xf>
    <xf numFmtId="9" fontId="17" fillId="0" borderId="2" xfId="0" applyNumberFormat="1" applyFont="1" applyBorder="1" applyAlignment="1">
      <alignment horizontal="justify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9" fillId="0" borderId="2" xfId="0" applyFont="1" applyBorder="1">
      <alignment vertical="center"/>
    </xf>
    <xf numFmtId="0" fontId="20" fillId="0" borderId="0" xfId="0" applyFont="1">
      <alignment vertical="center"/>
    </xf>
    <xf numFmtId="0" fontId="17" fillId="0" borderId="2" xfId="0" applyFont="1" applyBorder="1" applyAlignment="1">
      <alignment vertical="center" wrapText="1"/>
    </xf>
    <xf numFmtId="0" fontId="16" fillId="0" borderId="2" xfId="0" applyFont="1" applyBorder="1">
      <alignment vertical="center"/>
    </xf>
    <xf numFmtId="0" fontId="18" fillId="0" borderId="2" xfId="0" applyFont="1" applyBorder="1">
      <alignment vertical="center"/>
    </xf>
    <xf numFmtId="0" fontId="16" fillId="0" borderId="2" xfId="0" applyFont="1" applyBorder="1" applyAlignment="1">
      <alignment horizontal="justify" vertical="center" wrapText="1"/>
    </xf>
    <xf numFmtId="0" fontId="18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horizontal="center" vertical="center"/>
    </xf>
    <xf numFmtId="9" fontId="18" fillId="0" borderId="2" xfId="0" applyNumberFormat="1" applyFont="1" applyBorder="1" applyAlignment="1">
      <alignment horizontal="justify" vertical="center" wrapText="1"/>
    </xf>
    <xf numFmtId="0" fontId="22" fillId="0" borderId="2" xfId="0" applyFont="1" applyBorder="1" applyAlignment="1">
      <alignment horizontal="center" vertical="center"/>
    </xf>
    <xf numFmtId="10" fontId="18" fillId="0" borderId="2" xfId="0" applyNumberFormat="1" applyFont="1" applyBorder="1" applyAlignment="1">
      <alignment horizontal="justify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/>
    </xf>
    <xf numFmtId="9" fontId="17" fillId="0" borderId="2" xfId="0" applyNumberFormat="1" applyFont="1" applyBorder="1" applyAlignment="1">
      <alignment horizontal="left" vertical="center" wrapText="1"/>
    </xf>
    <xf numFmtId="0" fontId="17" fillId="0" borderId="2" xfId="0" applyFont="1" applyBorder="1">
      <alignment vertical="center"/>
    </xf>
    <xf numFmtId="0" fontId="25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21" fillId="0" borderId="2" xfId="0" applyFont="1" applyBorder="1">
      <alignment vertical="center"/>
    </xf>
    <xf numFmtId="9" fontId="18" fillId="0" borderId="2" xfId="0" applyNumberFormat="1" applyFont="1" applyBorder="1">
      <alignment vertical="center"/>
    </xf>
    <xf numFmtId="0" fontId="28" fillId="4" borderId="2" xfId="0" applyFont="1" applyFill="1" applyBorder="1" applyAlignment="1"/>
    <xf numFmtId="10" fontId="17" fillId="0" borderId="2" xfId="0" applyNumberFormat="1" applyFont="1" applyBorder="1" applyAlignment="1">
      <alignment horizontal="justify" vertical="center" wrapText="1"/>
    </xf>
    <xf numFmtId="0" fontId="29" fillId="9" borderId="2" xfId="0" applyFont="1" applyFill="1" applyBorder="1" applyAlignment="1">
      <alignment horizontal="left" vertical="center" wrapText="1"/>
    </xf>
    <xf numFmtId="0" fontId="31" fillId="4" borderId="0" xfId="0" applyFont="1" applyFill="1">
      <alignment vertical="center"/>
    </xf>
    <xf numFmtId="0" fontId="15" fillId="7" borderId="2" xfId="0" applyFont="1" applyFill="1" applyBorder="1" applyAlignment="1">
      <alignment horizontal="justify" vertical="center" wrapText="1"/>
    </xf>
    <xf numFmtId="0" fontId="15" fillId="8" borderId="2" xfId="0" applyFont="1" applyFill="1" applyBorder="1" applyAlignment="1">
      <alignment horizontal="justify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justify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21" fillId="0" borderId="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49" fontId="30" fillId="0" borderId="17" xfId="0" applyNumberFormat="1" applyFont="1" applyBorder="1" applyAlignment="1">
      <alignment horizontal="left"/>
    </xf>
    <xf numFmtId="49" fontId="30" fillId="0" borderId="18" xfId="0" applyNumberFormat="1" applyFont="1" applyBorder="1" applyAlignment="1">
      <alignment horizontal="left"/>
    </xf>
    <xf numFmtId="49" fontId="30" fillId="0" borderId="19" xfId="0" applyNumberFormat="1" applyFont="1" applyBorder="1" applyAlignment="1">
      <alignment horizontal="left"/>
    </xf>
    <xf numFmtId="49" fontId="34" fillId="0" borderId="17" xfId="0" applyNumberFormat="1" applyFont="1" applyBorder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justify" vertical="center" wrapText="1"/>
    </xf>
    <xf numFmtId="0" fontId="17" fillId="0" borderId="1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justify" vertical="center" wrapText="1"/>
    </xf>
    <xf numFmtId="0" fontId="15" fillId="7" borderId="5" xfId="0" applyFont="1" applyFill="1" applyBorder="1" applyAlignment="1">
      <alignment horizontal="justify" vertical="center" wrapText="1"/>
    </xf>
    <xf numFmtId="0" fontId="15" fillId="7" borderId="16" xfId="0" applyFont="1" applyFill="1" applyBorder="1" applyAlignment="1">
      <alignment horizontal="justify" vertical="center" wrapText="1"/>
    </xf>
    <xf numFmtId="0" fontId="15" fillId="7" borderId="6" xfId="0" applyFont="1" applyFill="1" applyBorder="1" applyAlignment="1">
      <alignment horizontal="justify" vertical="center" wrapText="1"/>
    </xf>
    <xf numFmtId="0" fontId="16" fillId="8" borderId="2" xfId="0" applyFont="1" applyFill="1" applyBorder="1" applyAlignment="1">
      <alignment horizontal="justify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11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11" fillId="4" borderId="2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常规" xfId="0" builtinId="0"/>
    <cellStyle name="常规 4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3</xdr:col>
      <xdr:colOff>735073</xdr:colOff>
      <xdr:row>61</xdr:row>
      <xdr:rowOff>38190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" y="25222200"/>
          <a:ext cx="6589395" cy="638175"/>
        </a:xfrm>
        <a:prstGeom prst="rect">
          <a:avLst/>
        </a:prstGeom>
      </xdr:spPr>
    </xdr:pic>
    <xdr:clientData/>
  </xdr:twoCellAnchor>
  <xdr:twoCellAnchor editAs="oneCell">
    <xdr:from>
      <xdr:col>15</xdr:col>
      <xdr:colOff>1200150</xdr:colOff>
      <xdr:row>61</xdr:row>
      <xdr:rowOff>180975</xdr:rowOff>
    </xdr:from>
    <xdr:to>
      <xdr:col>26</xdr:col>
      <xdr:colOff>38001</xdr:colOff>
      <xdr:row>87</xdr:row>
      <xdr:rowOff>137256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6100" y="26003250"/>
          <a:ext cx="6955790" cy="5156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FordPhase4Scrum-49943/show" TargetMode="External"/><Relationship Id="rId2" Type="http://schemas.openxmlformats.org/officeDocument/2006/relationships/hyperlink" Target="https://console.cloud.baidu-int.com/devops/icafe/issue/FordPhase4Scrum-48316/show" TargetMode="External"/><Relationship Id="rId1" Type="http://schemas.openxmlformats.org/officeDocument/2006/relationships/hyperlink" Target="https://console.cloud.baidu-int.com/devops/icafe/issue/FordPhase4Scrum-48756/sho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tabSelected="1" workbookViewId="0">
      <selection activeCell="E9" sqref="E9:F11"/>
    </sheetView>
  </sheetViews>
  <sheetFormatPr baseColWidth="10" defaultColWidth="11" defaultRowHeight="16"/>
  <cols>
    <col min="1" max="1" width="15" customWidth="1"/>
    <col min="2" max="3" width="24.83203125" customWidth="1"/>
    <col min="4" max="4" width="26.6640625" customWidth="1"/>
    <col min="5" max="5" width="24" customWidth="1"/>
    <col min="6" max="6" width="19.6640625" customWidth="1"/>
    <col min="7" max="7" width="16" customWidth="1"/>
    <col min="8" max="8" width="13" customWidth="1"/>
  </cols>
  <sheetData>
    <row r="1" spans="1:8" ht="17">
      <c r="A1" s="83" t="s">
        <v>0</v>
      </c>
      <c r="B1" s="83"/>
      <c r="C1" s="83"/>
      <c r="D1" s="83"/>
      <c r="E1" s="83"/>
      <c r="F1" s="83"/>
      <c r="G1" s="83"/>
      <c r="H1" s="83"/>
    </row>
    <row r="2" spans="1:8" ht="16" customHeight="1">
      <c r="A2" s="84" t="s">
        <v>1</v>
      </c>
      <c r="B2" s="84"/>
      <c r="C2" s="84"/>
      <c r="D2" s="84"/>
      <c r="E2" s="84"/>
      <c r="F2" s="84"/>
      <c r="G2" s="84"/>
      <c r="H2" s="84"/>
    </row>
    <row r="3" spans="1:8" ht="16" customHeight="1">
      <c r="A3" s="43" t="s">
        <v>2</v>
      </c>
      <c r="B3" s="85" t="s">
        <v>3</v>
      </c>
      <c r="C3" s="86"/>
      <c r="D3" s="86"/>
      <c r="E3" s="86"/>
      <c r="F3" s="86"/>
      <c r="G3" s="86"/>
      <c r="H3" s="86"/>
    </row>
    <row r="4" spans="1:8" ht="18">
      <c r="A4" s="43" t="s">
        <v>4</v>
      </c>
      <c r="B4" s="85" t="s">
        <v>5</v>
      </c>
      <c r="C4" s="86"/>
      <c r="D4" s="86"/>
      <c r="E4" s="86"/>
      <c r="F4" s="86"/>
      <c r="G4" s="86"/>
      <c r="H4" s="86"/>
    </row>
    <row r="5" spans="1:8" ht="16" customHeight="1">
      <c r="A5" s="43" t="s">
        <v>6</v>
      </c>
      <c r="B5" s="85" t="s">
        <v>275</v>
      </c>
      <c r="C5" s="86"/>
      <c r="D5" s="86"/>
      <c r="E5" s="86"/>
      <c r="F5" s="86"/>
      <c r="G5" s="86"/>
      <c r="H5" s="86"/>
    </row>
    <row r="6" spans="1:8" ht="16" customHeight="1">
      <c r="A6" s="87"/>
      <c r="B6" s="87"/>
      <c r="C6" s="87"/>
      <c r="D6" s="87"/>
      <c r="E6" s="87"/>
      <c r="F6" s="87"/>
      <c r="G6" s="87"/>
      <c r="H6" s="87"/>
    </row>
    <row r="7" spans="1:8" ht="17">
      <c r="A7" s="88" t="s">
        <v>7</v>
      </c>
      <c r="B7" s="88"/>
      <c r="C7" s="88"/>
      <c r="D7" s="88"/>
      <c r="E7" s="88"/>
      <c r="F7" s="88"/>
      <c r="G7" s="88"/>
      <c r="H7" s="88"/>
    </row>
    <row r="8" spans="1:8" ht="18">
      <c r="A8" s="43" t="s">
        <v>8</v>
      </c>
      <c r="B8" s="89" t="s">
        <v>9</v>
      </c>
      <c r="C8" s="90"/>
      <c r="D8" s="43" t="s">
        <v>10</v>
      </c>
      <c r="E8" s="43" t="s">
        <v>11</v>
      </c>
      <c r="F8" s="44" t="s">
        <v>6</v>
      </c>
      <c r="G8" s="89" t="s">
        <v>12</v>
      </c>
      <c r="H8" s="90"/>
    </row>
    <row r="9" spans="1:8" ht="18">
      <c r="A9" s="45" t="s">
        <v>13</v>
      </c>
      <c r="B9" s="91" t="s">
        <v>14</v>
      </c>
      <c r="C9" s="92"/>
      <c r="D9" s="46">
        <v>1</v>
      </c>
      <c r="E9" s="60" t="s">
        <v>15</v>
      </c>
      <c r="F9" s="61" t="s">
        <v>15</v>
      </c>
      <c r="G9" s="94"/>
      <c r="H9" s="95"/>
    </row>
    <row r="10" spans="1:8" ht="18" customHeight="1">
      <c r="A10" s="93" t="s">
        <v>16</v>
      </c>
      <c r="B10" s="91" t="s">
        <v>17</v>
      </c>
      <c r="C10" s="92"/>
      <c r="D10" s="46">
        <v>1</v>
      </c>
      <c r="E10" s="80" t="s">
        <v>278</v>
      </c>
      <c r="F10" s="61" t="s">
        <v>276</v>
      </c>
      <c r="G10" s="96"/>
      <c r="H10" s="97"/>
    </row>
    <row r="11" spans="1:8" ht="18">
      <c r="A11" s="93"/>
      <c r="B11" s="91" t="s">
        <v>18</v>
      </c>
      <c r="C11" s="92"/>
      <c r="D11" s="45" t="s">
        <v>19</v>
      </c>
      <c r="E11" s="62" t="s">
        <v>279</v>
      </c>
      <c r="F11" s="61" t="s">
        <v>276</v>
      </c>
      <c r="G11" s="98"/>
      <c r="H11" s="99"/>
    </row>
    <row r="12" spans="1:8" ht="17">
      <c r="A12" s="93"/>
      <c r="B12" s="93"/>
      <c r="C12" s="93"/>
      <c r="D12" s="93"/>
      <c r="E12" s="93"/>
      <c r="F12" s="93"/>
      <c r="G12" s="93"/>
      <c r="H12" s="93"/>
    </row>
    <row r="13" spans="1:8" ht="14.25" customHeight="1">
      <c r="A13" s="84" t="s">
        <v>20</v>
      </c>
      <c r="B13" s="84"/>
      <c r="C13" s="84"/>
      <c r="D13" s="84"/>
      <c r="E13" s="84"/>
      <c r="F13" s="84"/>
      <c r="G13" s="84"/>
      <c r="H13" s="84"/>
    </row>
    <row r="14" spans="1:8" ht="18">
      <c r="A14" s="43" t="s">
        <v>21</v>
      </c>
      <c r="B14" s="43" t="s">
        <v>9</v>
      </c>
      <c r="C14" s="45" t="s">
        <v>10</v>
      </c>
      <c r="D14" s="47" t="s">
        <v>4</v>
      </c>
      <c r="E14" s="45" t="s">
        <v>11</v>
      </c>
      <c r="F14" s="44" t="s">
        <v>6</v>
      </c>
      <c r="G14" s="89" t="s">
        <v>12</v>
      </c>
      <c r="H14" s="90"/>
    </row>
    <row r="15" spans="1:8" ht="36">
      <c r="A15" s="109" t="s">
        <v>22</v>
      </c>
      <c r="B15" s="48" t="s">
        <v>23</v>
      </c>
      <c r="C15" s="45" t="s">
        <v>24</v>
      </c>
      <c r="D15" s="48" t="s">
        <v>25</v>
      </c>
      <c r="E15" s="50" t="s">
        <v>26</v>
      </c>
      <c r="F15" s="61" t="s">
        <v>15</v>
      </c>
      <c r="G15" s="94"/>
      <c r="H15" s="95"/>
    </row>
    <row r="16" spans="1:8" ht="18">
      <c r="A16" s="109"/>
      <c r="B16" s="113" t="s">
        <v>27</v>
      </c>
      <c r="C16" s="49" t="s">
        <v>28</v>
      </c>
      <c r="D16" s="48" t="s">
        <v>29</v>
      </c>
      <c r="E16" s="50" t="s">
        <v>280</v>
      </c>
      <c r="F16" s="61" t="s">
        <v>15</v>
      </c>
      <c r="G16" s="96"/>
      <c r="H16" s="97"/>
    </row>
    <row r="17" spans="1:8" ht="18">
      <c r="A17" s="109"/>
      <c r="B17" s="114"/>
      <c r="C17" s="49" t="s">
        <v>30</v>
      </c>
      <c r="D17" s="48" t="s">
        <v>31</v>
      </c>
      <c r="E17" s="50" t="s">
        <v>32</v>
      </c>
      <c r="F17" s="61" t="s">
        <v>15</v>
      </c>
      <c r="G17" s="96"/>
      <c r="H17" s="97"/>
    </row>
    <row r="18" spans="1:8" ht="18">
      <c r="A18" s="109"/>
      <c r="B18" s="48" t="s">
        <v>33</v>
      </c>
      <c r="C18" s="49" t="s">
        <v>28</v>
      </c>
      <c r="D18" s="48" t="s">
        <v>34</v>
      </c>
      <c r="E18" s="50" t="s">
        <v>35</v>
      </c>
      <c r="F18" s="61" t="s">
        <v>15</v>
      </c>
      <c r="G18" s="96"/>
      <c r="H18" s="97"/>
    </row>
    <row r="19" spans="1:8" ht="36">
      <c r="A19" s="109"/>
      <c r="B19" s="48" t="s">
        <v>36</v>
      </c>
      <c r="C19" s="49" t="s">
        <v>37</v>
      </c>
      <c r="D19" s="48" t="s">
        <v>38</v>
      </c>
      <c r="E19" s="48" t="s">
        <v>281</v>
      </c>
      <c r="F19" s="61" t="s">
        <v>276</v>
      </c>
      <c r="G19" s="96"/>
      <c r="H19" s="97"/>
    </row>
    <row r="20" spans="1:8" ht="36">
      <c r="A20" s="109"/>
      <c r="B20" s="48" t="s">
        <v>39</v>
      </c>
      <c r="C20" s="45" t="s">
        <v>40</v>
      </c>
      <c r="D20" s="48" t="s">
        <v>41</v>
      </c>
      <c r="E20" s="48" t="s">
        <v>282</v>
      </c>
      <c r="F20" s="61" t="s">
        <v>276</v>
      </c>
      <c r="G20" s="96"/>
      <c r="H20" s="97"/>
    </row>
    <row r="21" spans="1:8" ht="16" customHeight="1">
      <c r="A21" s="112" t="s">
        <v>42</v>
      </c>
      <c r="B21" s="115" t="s">
        <v>43</v>
      </c>
      <c r="C21" s="51"/>
      <c r="D21" s="116"/>
      <c r="E21" s="65"/>
      <c r="F21" s="120"/>
      <c r="G21" s="96"/>
      <c r="H21" s="97"/>
    </row>
    <row r="22" spans="1:8" ht="18">
      <c r="A22" s="112"/>
      <c r="B22" s="115"/>
      <c r="C22" s="51"/>
      <c r="D22" s="117"/>
      <c r="E22" s="66"/>
      <c r="F22" s="121"/>
      <c r="G22" s="96"/>
      <c r="H22" s="97"/>
    </row>
    <row r="23" spans="1:8" ht="16" customHeight="1">
      <c r="A23" s="112"/>
      <c r="B23" s="115" t="s">
        <v>44</v>
      </c>
      <c r="C23" s="51"/>
      <c r="D23" s="116"/>
      <c r="E23" s="66"/>
      <c r="F23" s="122"/>
      <c r="G23" s="96"/>
      <c r="H23" s="97"/>
    </row>
    <row r="24" spans="1:8" ht="18">
      <c r="A24" s="112"/>
      <c r="B24" s="115"/>
      <c r="C24" s="51"/>
      <c r="D24" s="117"/>
      <c r="E24" s="66"/>
      <c r="F24" s="122"/>
      <c r="G24" s="96"/>
      <c r="H24" s="97"/>
    </row>
    <row r="25" spans="1:8" ht="16" customHeight="1">
      <c r="A25" s="112"/>
      <c r="B25" s="109" t="s">
        <v>45</v>
      </c>
      <c r="C25" s="48"/>
      <c r="D25" s="116"/>
      <c r="E25" s="66"/>
      <c r="F25" s="122"/>
      <c r="G25" s="96"/>
      <c r="H25" s="97"/>
    </row>
    <row r="26" spans="1:8" ht="18">
      <c r="A26" s="112"/>
      <c r="B26" s="109"/>
      <c r="C26" s="48"/>
      <c r="D26" s="117"/>
      <c r="E26" s="66"/>
      <c r="F26" s="122"/>
      <c r="G26" s="96"/>
      <c r="H26" s="97"/>
    </row>
    <row r="27" spans="1:8" ht="16" customHeight="1">
      <c r="A27" s="112"/>
      <c r="B27" s="109" t="s">
        <v>46</v>
      </c>
      <c r="C27" s="48"/>
      <c r="D27" s="116"/>
      <c r="E27" s="66"/>
      <c r="F27" s="122"/>
      <c r="G27" s="96"/>
      <c r="H27" s="97"/>
    </row>
    <row r="28" spans="1:8" ht="18">
      <c r="A28" s="112"/>
      <c r="B28" s="109"/>
      <c r="C28" s="48"/>
      <c r="D28" s="117"/>
      <c r="E28" s="66"/>
      <c r="F28" s="122"/>
      <c r="G28" s="96"/>
      <c r="H28" s="97"/>
    </row>
    <row r="29" spans="1:8" ht="16" customHeight="1">
      <c r="A29" s="112"/>
      <c r="B29" s="109"/>
      <c r="C29" s="48"/>
      <c r="D29" s="116"/>
      <c r="E29" s="66"/>
      <c r="F29" s="122"/>
      <c r="G29" s="96"/>
      <c r="H29" s="97"/>
    </row>
    <row r="30" spans="1:8" ht="18">
      <c r="A30" s="112"/>
      <c r="B30" s="109"/>
      <c r="C30" s="48"/>
      <c r="D30" s="117"/>
      <c r="E30" s="66"/>
      <c r="F30" s="122"/>
      <c r="G30" s="98"/>
      <c r="H30" s="99"/>
    </row>
    <row r="31" spans="1:8" ht="17">
      <c r="A31" s="109"/>
      <c r="B31" s="109"/>
      <c r="C31" s="109"/>
      <c r="D31" s="109"/>
      <c r="E31" s="109"/>
      <c r="F31" s="109"/>
      <c r="G31" s="109"/>
      <c r="H31" s="109"/>
    </row>
    <row r="32" spans="1:8" ht="14.25" customHeight="1">
      <c r="A32" s="84" t="s">
        <v>47</v>
      </c>
      <c r="B32" s="84"/>
      <c r="C32" s="84"/>
      <c r="D32" s="84"/>
      <c r="E32" s="84"/>
      <c r="F32" s="84"/>
      <c r="G32" s="84"/>
      <c r="H32" s="84"/>
    </row>
    <row r="33" spans="1:8" ht="18">
      <c r="A33" s="44" t="s">
        <v>48</v>
      </c>
      <c r="B33" s="43" t="s">
        <v>9</v>
      </c>
      <c r="C33" s="43" t="s">
        <v>10</v>
      </c>
      <c r="D33" s="53" t="s">
        <v>4</v>
      </c>
      <c r="E33" s="43" t="s">
        <v>11</v>
      </c>
      <c r="F33" s="44" t="s">
        <v>6</v>
      </c>
      <c r="G33" s="89" t="s">
        <v>12</v>
      </c>
      <c r="H33" s="90"/>
    </row>
    <row r="34" spans="1:8" s="1" customFormat="1" ht="18">
      <c r="A34" s="109" t="s">
        <v>49</v>
      </c>
      <c r="B34" s="49" t="s">
        <v>50</v>
      </c>
      <c r="C34" s="49" t="s">
        <v>51</v>
      </c>
      <c r="D34" s="49" t="s">
        <v>277</v>
      </c>
      <c r="E34" s="49" t="s">
        <v>52</v>
      </c>
      <c r="F34" s="61" t="s">
        <v>15</v>
      </c>
      <c r="G34" s="94" t="s">
        <v>53</v>
      </c>
      <c r="H34" s="95"/>
    </row>
    <row r="35" spans="1:8" s="1" customFormat="1" ht="18">
      <c r="A35" s="109"/>
      <c r="B35" s="49" t="s">
        <v>54</v>
      </c>
      <c r="C35" s="49" t="s">
        <v>55</v>
      </c>
      <c r="D35" s="49" t="s">
        <v>277</v>
      </c>
      <c r="E35" s="49" t="s">
        <v>56</v>
      </c>
      <c r="F35" s="61" t="s">
        <v>15</v>
      </c>
      <c r="G35" s="96"/>
      <c r="H35" s="97"/>
    </row>
    <row r="36" spans="1:8" ht="17">
      <c r="A36" s="109"/>
      <c r="B36" s="48"/>
      <c r="C36" s="49"/>
      <c r="D36" s="45"/>
      <c r="E36" s="49"/>
      <c r="F36" s="51"/>
      <c r="G36" s="96"/>
      <c r="H36" s="97"/>
    </row>
    <row r="37" spans="1:8" ht="17">
      <c r="A37" s="109"/>
      <c r="B37" s="48"/>
      <c r="C37" s="48"/>
      <c r="D37" s="45"/>
      <c r="E37" s="48"/>
      <c r="F37" s="51"/>
      <c r="G37" s="96"/>
      <c r="H37" s="97"/>
    </row>
    <row r="38" spans="1:8" ht="17">
      <c r="A38" s="109"/>
      <c r="B38" s="48"/>
      <c r="C38" s="48"/>
      <c r="D38" s="45"/>
      <c r="E38" s="48"/>
      <c r="F38" s="51"/>
      <c r="G38" s="96"/>
      <c r="H38" s="97"/>
    </row>
    <row r="39" spans="1:8" ht="17">
      <c r="A39" s="48"/>
      <c r="B39" s="48"/>
      <c r="C39" s="48"/>
      <c r="D39" s="45"/>
      <c r="E39" s="48"/>
      <c r="F39" s="51"/>
      <c r="G39" s="63"/>
      <c r="H39" s="64"/>
    </row>
    <row r="40" spans="1:8" ht="14.25" customHeight="1">
      <c r="A40" s="84" t="s">
        <v>57</v>
      </c>
      <c r="B40" s="84"/>
      <c r="C40" s="84"/>
      <c r="D40" s="84"/>
      <c r="E40" s="84"/>
      <c r="F40" s="84"/>
      <c r="G40" s="84"/>
      <c r="H40" s="84"/>
    </row>
    <row r="41" spans="1:8" ht="18">
      <c r="A41" s="44" t="s">
        <v>48</v>
      </c>
      <c r="B41" s="43" t="s">
        <v>9</v>
      </c>
      <c r="C41" s="43" t="s">
        <v>10</v>
      </c>
      <c r="D41" s="53" t="s">
        <v>4</v>
      </c>
      <c r="E41" s="43" t="s">
        <v>11</v>
      </c>
      <c r="F41" s="44" t="s">
        <v>6</v>
      </c>
      <c r="G41" s="89" t="s">
        <v>12</v>
      </c>
      <c r="H41" s="90"/>
    </row>
    <row r="42" spans="1:8" s="1" customFormat="1" ht="18">
      <c r="A42" s="109" t="s">
        <v>58</v>
      </c>
      <c r="B42" s="49" t="s">
        <v>59</v>
      </c>
      <c r="C42" s="49" t="s">
        <v>60</v>
      </c>
      <c r="D42" s="49" t="s">
        <v>61</v>
      </c>
      <c r="E42" s="49">
        <v>20</v>
      </c>
      <c r="F42" s="67" t="s">
        <v>15</v>
      </c>
      <c r="G42" s="94"/>
      <c r="H42" s="95"/>
    </row>
    <row r="43" spans="1:8" s="1" customFormat="1" ht="18">
      <c r="A43" s="109"/>
      <c r="B43" s="49" t="s">
        <v>62</v>
      </c>
      <c r="C43" s="49" t="s">
        <v>63</v>
      </c>
      <c r="D43" s="49" t="s">
        <v>61</v>
      </c>
      <c r="E43" s="49">
        <v>10</v>
      </c>
      <c r="F43" s="67" t="s">
        <v>15</v>
      </c>
      <c r="G43" s="96"/>
      <c r="H43" s="97"/>
    </row>
    <row r="44" spans="1:8" s="1" customFormat="1" ht="18">
      <c r="A44" s="109"/>
      <c r="B44" s="49" t="s">
        <v>64</v>
      </c>
      <c r="C44" s="49" t="s">
        <v>65</v>
      </c>
      <c r="D44" s="49" t="s">
        <v>66</v>
      </c>
      <c r="E44" s="68">
        <v>1</v>
      </c>
      <c r="F44" s="67" t="s">
        <v>15</v>
      </c>
      <c r="G44" s="96"/>
      <c r="H44" s="97"/>
    </row>
    <row r="45" spans="1:8" ht="18">
      <c r="A45" s="109"/>
      <c r="B45" s="54" t="s">
        <v>67</v>
      </c>
      <c r="C45" s="54" t="s">
        <v>65</v>
      </c>
      <c r="D45" s="54" t="s">
        <v>68</v>
      </c>
      <c r="E45" s="68">
        <v>1</v>
      </c>
      <c r="F45" s="69" t="s">
        <v>15</v>
      </c>
      <c r="G45" s="96"/>
      <c r="H45" s="97"/>
    </row>
    <row r="46" spans="1:8" ht="17">
      <c r="A46" s="109"/>
      <c r="B46" s="48"/>
      <c r="C46" s="48"/>
      <c r="D46" s="45"/>
      <c r="E46" s="48"/>
      <c r="F46" s="51"/>
      <c r="G46" s="96"/>
      <c r="H46" s="97"/>
    </row>
    <row r="47" spans="1:8" ht="17">
      <c r="A47" s="109"/>
      <c r="B47" s="109"/>
      <c r="C47" s="109"/>
      <c r="D47" s="109"/>
      <c r="E47" s="109"/>
      <c r="F47" s="109"/>
      <c r="G47" s="109"/>
      <c r="H47" s="109"/>
    </row>
    <row r="48" spans="1:8" ht="15" customHeight="1">
      <c r="A48" s="84" t="s">
        <v>69</v>
      </c>
      <c r="B48" s="84"/>
      <c r="C48" s="84"/>
      <c r="D48" s="84"/>
      <c r="E48" s="84"/>
      <c r="F48" s="84"/>
      <c r="G48" s="84"/>
      <c r="H48" s="84"/>
    </row>
    <row r="49" spans="1:8" ht="17">
      <c r="A49" s="55" t="s">
        <v>70</v>
      </c>
      <c r="B49" s="55" t="s">
        <v>71</v>
      </c>
      <c r="C49" s="55"/>
      <c r="D49" s="55" t="s">
        <v>72</v>
      </c>
      <c r="E49" s="55" t="s">
        <v>10</v>
      </c>
      <c r="F49" s="55" t="s">
        <v>11</v>
      </c>
      <c r="G49" s="55" t="s">
        <v>6</v>
      </c>
      <c r="H49" s="55" t="s">
        <v>73</v>
      </c>
    </row>
    <row r="50" spans="1:8" ht="16" customHeight="1">
      <c r="A50" s="56" t="s">
        <v>74</v>
      </c>
      <c r="B50" s="56"/>
      <c r="C50" s="56"/>
      <c r="D50" s="56"/>
      <c r="E50" s="56"/>
      <c r="F50" s="56"/>
      <c r="G50" s="56"/>
      <c r="H50" s="56"/>
    </row>
    <row r="51" spans="1:8" ht="17">
      <c r="A51" s="109"/>
      <c r="B51" s="109"/>
      <c r="C51" s="109"/>
      <c r="D51" s="109"/>
      <c r="E51" s="109"/>
      <c r="F51" s="109"/>
      <c r="G51" s="109"/>
      <c r="H51" s="109"/>
    </row>
    <row r="52" spans="1:8" ht="17">
      <c r="A52" s="129" t="s">
        <v>75</v>
      </c>
      <c r="B52" s="129"/>
      <c r="C52" s="129"/>
      <c r="D52" s="129"/>
      <c r="E52" s="129"/>
      <c r="F52" s="129"/>
      <c r="G52" s="129"/>
      <c r="H52" s="129"/>
    </row>
    <row r="53" spans="1:8" ht="18">
      <c r="A53" s="57" t="s">
        <v>70</v>
      </c>
      <c r="B53" s="57" t="s">
        <v>76</v>
      </c>
      <c r="C53" s="57"/>
      <c r="D53" s="57" t="s">
        <v>10</v>
      </c>
      <c r="E53" s="57" t="s">
        <v>6</v>
      </c>
      <c r="F53" s="130" t="s">
        <v>12</v>
      </c>
      <c r="G53" s="131"/>
      <c r="H53" s="132"/>
    </row>
    <row r="54" spans="1:8" ht="16" customHeight="1">
      <c r="A54" s="58" t="s">
        <v>74</v>
      </c>
      <c r="B54" s="58" t="s">
        <v>77</v>
      </c>
      <c r="C54" s="58"/>
      <c r="D54" s="58" t="s">
        <v>78</v>
      </c>
      <c r="E54" s="70" t="s">
        <v>15</v>
      </c>
      <c r="F54" s="100"/>
      <c r="G54" s="101"/>
      <c r="H54" s="102"/>
    </row>
    <row r="55" spans="1:8" ht="17">
      <c r="A55" s="112"/>
      <c r="B55" s="112"/>
      <c r="C55" s="112"/>
      <c r="D55" s="112"/>
      <c r="E55" s="112"/>
      <c r="F55" s="112"/>
      <c r="G55" s="112"/>
      <c r="H55" s="112"/>
    </row>
    <row r="56" spans="1:8" ht="17">
      <c r="A56" s="84" t="s">
        <v>79</v>
      </c>
      <c r="B56" s="84"/>
      <c r="C56" s="84"/>
      <c r="D56" s="84"/>
      <c r="E56" s="84"/>
      <c r="F56" s="84"/>
      <c r="G56" s="84"/>
      <c r="H56" s="84"/>
    </row>
    <row r="57" spans="1:8" ht="17">
      <c r="A57" s="55" t="s">
        <v>80</v>
      </c>
      <c r="B57" s="55" t="s">
        <v>81</v>
      </c>
      <c r="C57" s="55"/>
      <c r="D57" s="119"/>
      <c r="E57" s="119"/>
      <c r="F57" s="119"/>
      <c r="G57" s="119"/>
      <c r="H57" s="119"/>
    </row>
    <row r="58" spans="1:8" ht="17">
      <c r="A58" s="56" t="s">
        <v>82</v>
      </c>
      <c r="B58" s="56" t="s">
        <v>38</v>
      </c>
      <c r="C58" s="56"/>
      <c r="D58" s="119"/>
      <c r="E58" s="119"/>
      <c r="F58" s="119"/>
      <c r="G58" s="119"/>
      <c r="H58" s="119"/>
    </row>
    <row r="59" spans="1:8" ht="17">
      <c r="A59" s="56" t="s">
        <v>83</v>
      </c>
      <c r="B59" s="56" t="s">
        <v>38</v>
      </c>
      <c r="C59" s="56"/>
      <c r="D59" s="119"/>
      <c r="E59" s="119"/>
      <c r="F59" s="119"/>
      <c r="G59" s="119"/>
      <c r="H59" s="119"/>
    </row>
    <row r="60" spans="1:8" ht="17">
      <c r="A60" s="56" t="s">
        <v>84</v>
      </c>
      <c r="B60" s="56" t="s">
        <v>38</v>
      </c>
      <c r="C60" s="56"/>
      <c r="D60" s="119"/>
      <c r="E60" s="119"/>
      <c r="F60" s="119"/>
      <c r="G60" s="119"/>
      <c r="H60" s="119"/>
    </row>
    <row r="61" spans="1:8" ht="17">
      <c r="A61" s="56" t="s">
        <v>85</v>
      </c>
      <c r="B61" s="56" t="s">
        <v>38</v>
      </c>
      <c r="C61" s="56"/>
      <c r="D61" s="119"/>
      <c r="E61" s="119"/>
      <c r="F61" s="119"/>
      <c r="G61" s="119"/>
      <c r="H61" s="119"/>
    </row>
    <row r="62" spans="1:8" ht="17">
      <c r="A62" s="56" t="s">
        <v>86</v>
      </c>
      <c r="B62" s="56" t="s">
        <v>38</v>
      </c>
      <c r="C62" s="56"/>
      <c r="D62" s="119"/>
      <c r="E62" s="119"/>
      <c r="F62" s="119"/>
      <c r="G62" s="119"/>
      <c r="H62" s="119"/>
    </row>
    <row r="63" spans="1:8" ht="17">
      <c r="A63" s="56" t="s">
        <v>87</v>
      </c>
      <c r="B63" s="56" t="s">
        <v>38</v>
      </c>
      <c r="C63" s="56"/>
      <c r="D63" s="119"/>
      <c r="E63" s="119"/>
      <c r="F63" s="119"/>
      <c r="G63" s="119"/>
      <c r="H63" s="119"/>
    </row>
    <row r="64" spans="1:8" ht="17">
      <c r="A64" s="93"/>
      <c r="B64" s="93"/>
      <c r="C64" s="93"/>
      <c r="D64" s="93"/>
      <c r="E64" s="93"/>
      <c r="F64" s="93"/>
      <c r="G64" s="93"/>
      <c r="H64" s="93"/>
    </row>
    <row r="65" spans="1:17" ht="17">
      <c r="A65" s="83" t="s">
        <v>88</v>
      </c>
      <c r="B65" s="83"/>
      <c r="C65" s="83"/>
      <c r="D65" s="83"/>
      <c r="E65" s="83"/>
      <c r="F65" s="83"/>
      <c r="G65" s="83"/>
      <c r="H65" s="83"/>
    </row>
    <row r="66" spans="1:17" ht="36" customHeight="1">
      <c r="A66" s="93" t="s">
        <v>283</v>
      </c>
      <c r="B66" s="93"/>
      <c r="C66" s="93"/>
      <c r="D66" s="93"/>
      <c r="E66" s="93"/>
      <c r="F66" s="93"/>
      <c r="G66" s="93"/>
      <c r="H66" s="93"/>
    </row>
    <row r="67" spans="1:17" ht="17" customHeight="1">
      <c r="A67" s="83" t="s">
        <v>89</v>
      </c>
      <c r="B67" s="83"/>
      <c r="C67" s="83"/>
      <c r="D67" s="83"/>
      <c r="E67" s="83"/>
      <c r="F67" s="83"/>
      <c r="G67" s="83"/>
      <c r="H67" s="83"/>
    </row>
    <row r="68" spans="1:17" ht="17">
      <c r="A68" s="84" t="s">
        <v>90</v>
      </c>
      <c r="B68" s="84"/>
      <c r="C68" s="84"/>
      <c r="D68" s="84"/>
      <c r="E68" s="84"/>
      <c r="F68" s="84"/>
      <c r="G68" s="84"/>
      <c r="H68" s="84"/>
    </row>
    <row r="69" spans="1:17" ht="60" customHeight="1">
      <c r="A69" s="93" t="s">
        <v>284</v>
      </c>
      <c r="B69" s="93"/>
      <c r="C69" s="93"/>
      <c r="D69" s="93"/>
      <c r="E69" s="93"/>
      <c r="F69" s="93"/>
      <c r="G69" s="93"/>
      <c r="H69" s="93"/>
    </row>
    <row r="70" spans="1:17" ht="17">
      <c r="A70" s="84" t="s">
        <v>91</v>
      </c>
      <c r="B70" s="84"/>
      <c r="C70" s="84"/>
      <c r="D70" s="84"/>
      <c r="E70" s="84"/>
      <c r="F70" s="84"/>
      <c r="G70" s="84"/>
      <c r="H70" s="84"/>
    </row>
    <row r="71" spans="1:17">
      <c r="A71" s="105" t="s">
        <v>288</v>
      </c>
      <c r="B71" s="106"/>
      <c r="C71" s="106"/>
      <c r="D71" s="106"/>
      <c r="E71" s="107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1:17">
      <c r="A72" s="105" t="s">
        <v>289</v>
      </c>
      <c r="B72" s="106"/>
      <c r="C72" s="106"/>
      <c r="D72" s="106"/>
      <c r="E72" s="107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1:17">
      <c r="A73" s="108" t="s">
        <v>287</v>
      </c>
      <c r="B73" s="106"/>
      <c r="C73" s="106"/>
      <c r="D73" s="106"/>
      <c r="E73" s="107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1:17" ht="17">
      <c r="A74" s="123"/>
      <c r="B74" s="124"/>
      <c r="C74" s="124"/>
      <c r="D74" s="124"/>
      <c r="E74" s="124"/>
      <c r="F74" s="124"/>
      <c r="G74" s="124"/>
      <c r="H74" s="125"/>
    </row>
    <row r="75" spans="1:17" ht="17">
      <c r="A75" s="126" t="s">
        <v>92</v>
      </c>
      <c r="B75" s="127"/>
      <c r="C75" s="127"/>
      <c r="D75" s="127"/>
      <c r="E75" s="127"/>
      <c r="F75" s="127"/>
      <c r="G75" s="127"/>
      <c r="H75" s="128"/>
    </row>
    <row r="76" spans="1:17" ht="18">
      <c r="A76" s="44" t="s">
        <v>93</v>
      </c>
      <c r="B76" s="43" t="s">
        <v>94</v>
      </c>
      <c r="C76" s="57" t="s">
        <v>95</v>
      </c>
      <c r="D76" s="43" t="s">
        <v>96</v>
      </c>
      <c r="E76" s="43" t="s">
        <v>97</v>
      </c>
      <c r="F76" s="43" t="s">
        <v>98</v>
      </c>
      <c r="G76" s="75" t="s">
        <v>99</v>
      </c>
      <c r="H76" s="76" t="s">
        <v>12</v>
      </c>
    </row>
    <row r="77" spans="1:17" ht="57">
      <c r="A77" s="109" t="s">
        <v>74</v>
      </c>
      <c r="B77" s="71" t="s">
        <v>100</v>
      </c>
      <c r="C77" s="71">
        <v>100</v>
      </c>
      <c r="D77" s="118" t="s">
        <v>101</v>
      </c>
      <c r="E77" s="77" t="s">
        <v>286</v>
      </c>
      <c r="F77" s="61" t="s">
        <v>103</v>
      </c>
      <c r="G77" s="77">
        <v>100</v>
      </c>
      <c r="H77" s="103"/>
    </row>
    <row r="78" spans="1:17" ht="17" customHeight="1">
      <c r="A78" s="109"/>
      <c r="B78" s="59" t="s">
        <v>104</v>
      </c>
      <c r="C78" s="59">
        <v>98</v>
      </c>
      <c r="D78" s="119"/>
      <c r="E78" s="77" t="s">
        <v>102</v>
      </c>
      <c r="F78" s="61" t="s">
        <v>103</v>
      </c>
      <c r="G78" s="77">
        <v>98</v>
      </c>
      <c r="H78" s="104"/>
    </row>
    <row r="79" spans="1:17" ht="17" customHeight="1">
      <c r="A79" s="109"/>
      <c r="B79" s="59" t="s">
        <v>105</v>
      </c>
      <c r="C79" s="59">
        <v>100</v>
      </c>
      <c r="D79" s="119"/>
      <c r="E79" s="77" t="s">
        <v>102</v>
      </c>
      <c r="F79" s="61" t="s">
        <v>103</v>
      </c>
      <c r="G79" s="77">
        <v>100</v>
      </c>
      <c r="H79" s="104"/>
    </row>
    <row r="80" spans="1:17" ht="17" customHeight="1">
      <c r="A80" s="109"/>
      <c r="B80" s="71" t="s">
        <v>106</v>
      </c>
      <c r="C80" s="59">
        <v>100</v>
      </c>
      <c r="D80" s="119"/>
      <c r="E80" s="77" t="s">
        <v>102</v>
      </c>
      <c r="F80" s="61" t="s">
        <v>103</v>
      </c>
      <c r="G80" s="77">
        <v>100</v>
      </c>
      <c r="H80" s="104"/>
    </row>
    <row r="81" spans="1:8" ht="17" customHeight="1">
      <c r="A81" s="109"/>
      <c r="B81" s="71" t="s">
        <v>107</v>
      </c>
      <c r="C81" s="59">
        <v>97</v>
      </c>
      <c r="D81" s="119"/>
      <c r="E81" s="77" t="s">
        <v>102</v>
      </c>
      <c r="F81" s="61" t="s">
        <v>103</v>
      </c>
      <c r="G81" s="77">
        <v>97</v>
      </c>
      <c r="H81" s="104"/>
    </row>
    <row r="82" spans="1:8" ht="17" customHeight="1">
      <c r="A82" s="109"/>
      <c r="B82" s="72" t="s">
        <v>108</v>
      </c>
      <c r="C82" s="71" t="s">
        <v>38</v>
      </c>
      <c r="D82" s="119"/>
      <c r="E82" s="52" t="s">
        <v>285</v>
      </c>
      <c r="F82" s="61" t="s">
        <v>103</v>
      </c>
      <c r="G82" s="77" t="s">
        <v>38</v>
      </c>
      <c r="H82" s="104"/>
    </row>
    <row r="83" spans="1:8" ht="17" customHeight="1">
      <c r="A83" s="109"/>
      <c r="B83" s="71" t="s">
        <v>109</v>
      </c>
      <c r="C83" s="71" t="s">
        <v>38</v>
      </c>
      <c r="D83" s="119"/>
      <c r="E83" s="77" t="s">
        <v>38</v>
      </c>
      <c r="F83" s="77" t="s">
        <v>38</v>
      </c>
      <c r="G83" s="77" t="s">
        <v>38</v>
      </c>
      <c r="H83" s="104"/>
    </row>
    <row r="84" spans="1:8" ht="17" customHeight="1">
      <c r="A84" s="109"/>
      <c r="B84" s="71" t="s">
        <v>110</v>
      </c>
      <c r="C84" s="71">
        <v>100</v>
      </c>
      <c r="D84" s="119"/>
      <c r="E84" s="77" t="s">
        <v>102</v>
      </c>
      <c r="F84" s="61" t="s">
        <v>103</v>
      </c>
      <c r="G84" s="77">
        <v>100</v>
      </c>
      <c r="H84" s="104"/>
    </row>
    <row r="85" spans="1:8" ht="16" customHeight="1">
      <c r="A85" s="83" t="s">
        <v>111</v>
      </c>
      <c r="B85" s="83"/>
      <c r="C85" s="83"/>
      <c r="D85" s="83"/>
      <c r="E85" s="83"/>
      <c r="F85" s="83"/>
      <c r="G85" s="83"/>
      <c r="H85" s="83"/>
    </row>
    <row r="86" spans="1:8" ht="17" customHeight="1">
      <c r="A86" s="56" t="s">
        <v>112</v>
      </c>
      <c r="B86" s="56" t="s">
        <v>113</v>
      </c>
      <c r="C86" s="56"/>
      <c r="D86" s="56" t="s">
        <v>114</v>
      </c>
      <c r="E86" s="56" t="s">
        <v>115</v>
      </c>
      <c r="F86" s="100" t="s">
        <v>116</v>
      </c>
      <c r="G86" s="101"/>
      <c r="H86" s="102"/>
    </row>
    <row r="87" spans="1:8" ht="17" customHeight="1">
      <c r="A87" s="56" t="s">
        <v>74</v>
      </c>
      <c r="B87" s="56">
        <v>5721</v>
      </c>
      <c r="C87" s="56"/>
      <c r="D87" s="73">
        <v>5721</v>
      </c>
      <c r="E87" s="78">
        <v>1</v>
      </c>
      <c r="F87" s="100"/>
      <c r="G87" s="101"/>
      <c r="H87" s="102"/>
    </row>
    <row r="88" spans="1:8" ht="17">
      <c r="A88" s="109"/>
      <c r="B88" s="109"/>
      <c r="C88" s="109"/>
      <c r="D88" s="109"/>
      <c r="E88" s="109"/>
      <c r="F88" s="109"/>
      <c r="G88" s="109"/>
      <c r="H88" s="109"/>
    </row>
    <row r="89" spans="1:8" ht="17" customHeight="1">
      <c r="A89" s="83" t="s">
        <v>117</v>
      </c>
      <c r="B89" s="83"/>
      <c r="C89" s="83"/>
      <c r="D89" s="83"/>
      <c r="E89" s="83"/>
      <c r="F89" s="83"/>
      <c r="G89" s="83"/>
      <c r="H89" s="83"/>
    </row>
    <row r="90" spans="1:8" ht="18">
      <c r="A90" s="54" t="s">
        <v>118</v>
      </c>
    </row>
    <row r="91" spans="1:8" ht="18">
      <c r="A91" s="54" t="s">
        <v>119</v>
      </c>
      <c r="B91" s="109" t="s">
        <v>120</v>
      </c>
      <c r="C91" s="109"/>
      <c r="D91" s="109"/>
      <c r="E91" s="109"/>
      <c r="F91" s="109"/>
      <c r="G91" s="109"/>
      <c r="H91" s="109"/>
    </row>
    <row r="92" spans="1:8" ht="18">
      <c r="A92" s="54" t="s">
        <v>121</v>
      </c>
      <c r="B92" s="110" t="s">
        <v>122</v>
      </c>
      <c r="C92" s="111"/>
      <c r="D92" s="111"/>
      <c r="E92" s="111"/>
      <c r="F92" s="111"/>
      <c r="G92" s="111"/>
      <c r="H92" s="92"/>
    </row>
    <row r="93" spans="1:8" ht="18">
      <c r="A93" s="54" t="s">
        <v>123</v>
      </c>
      <c r="B93" s="110" t="s">
        <v>122</v>
      </c>
      <c r="C93" s="111"/>
      <c r="D93" s="111"/>
      <c r="E93" s="111"/>
      <c r="F93" s="111"/>
      <c r="G93" s="111"/>
      <c r="H93" s="92"/>
    </row>
    <row r="94" spans="1:8" ht="18">
      <c r="A94" s="54" t="s">
        <v>124</v>
      </c>
      <c r="B94" s="110" t="s">
        <v>125</v>
      </c>
      <c r="C94" s="111"/>
      <c r="D94" s="111"/>
      <c r="E94" s="111"/>
      <c r="F94" s="111"/>
      <c r="G94" s="111"/>
      <c r="H94" s="92"/>
    </row>
    <row r="95" spans="1:8">
      <c r="A95" s="17"/>
      <c r="B95" s="17"/>
      <c r="C95" s="17"/>
      <c r="D95" s="17"/>
      <c r="E95" s="17"/>
    </row>
    <row r="96" spans="1:8">
      <c r="A96" s="21"/>
      <c r="B96" s="21"/>
      <c r="C96" s="21"/>
      <c r="D96" s="21"/>
      <c r="E96" s="21"/>
    </row>
    <row r="97" spans="1:5">
      <c r="A97" s="17"/>
      <c r="B97" s="17"/>
      <c r="C97" s="17"/>
      <c r="D97" s="17"/>
      <c r="E97" s="17"/>
    </row>
    <row r="98" spans="1:5">
      <c r="A98" s="74"/>
      <c r="B98" s="74"/>
      <c r="C98" s="74"/>
      <c r="D98" s="74"/>
      <c r="E98" s="74"/>
    </row>
    <row r="113" ht="28" customHeight="1"/>
  </sheetData>
  <sheetProtection formatCells="0" insertHyperlinks="0" autoFilter="0"/>
  <mergeCells count="78">
    <mergeCell ref="G34:H38"/>
    <mergeCell ref="G15:H30"/>
    <mergeCell ref="D27:D28"/>
    <mergeCell ref="D29:D30"/>
    <mergeCell ref="A52:H52"/>
    <mergeCell ref="A31:H31"/>
    <mergeCell ref="A32:H32"/>
    <mergeCell ref="G33:H33"/>
    <mergeCell ref="A40:H40"/>
    <mergeCell ref="G41:H41"/>
    <mergeCell ref="A47:H47"/>
    <mergeCell ref="A48:H48"/>
    <mergeCell ref="A51:H51"/>
    <mergeCell ref="G42:H46"/>
    <mergeCell ref="D57:H63"/>
    <mergeCell ref="F53:H53"/>
    <mergeCell ref="F54:H54"/>
    <mergeCell ref="A55:H55"/>
    <mergeCell ref="A56:H56"/>
    <mergeCell ref="A64:H64"/>
    <mergeCell ref="A65:H65"/>
    <mergeCell ref="F21:F22"/>
    <mergeCell ref="F23:F24"/>
    <mergeCell ref="F25:F26"/>
    <mergeCell ref="F27:F28"/>
    <mergeCell ref="F29:F30"/>
    <mergeCell ref="B94:H94"/>
    <mergeCell ref="A10:A11"/>
    <mergeCell ref="A15:A20"/>
    <mergeCell ref="A21:A30"/>
    <mergeCell ref="A34:A38"/>
    <mergeCell ref="A42:A46"/>
    <mergeCell ref="A77:A84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A88:H88"/>
    <mergeCell ref="A89:H89"/>
    <mergeCell ref="B91:H91"/>
    <mergeCell ref="B92:H92"/>
    <mergeCell ref="B93:H93"/>
    <mergeCell ref="A85:H85"/>
    <mergeCell ref="F86:H86"/>
    <mergeCell ref="F87:H87"/>
    <mergeCell ref="H77:H84"/>
    <mergeCell ref="A66:H66"/>
    <mergeCell ref="A67:H67"/>
    <mergeCell ref="A68:H68"/>
    <mergeCell ref="A69:H69"/>
    <mergeCell ref="A70:H70"/>
    <mergeCell ref="A71:E71"/>
    <mergeCell ref="A72:E72"/>
    <mergeCell ref="A73:E73"/>
    <mergeCell ref="D77:D84"/>
    <mergeCell ref="A74:H74"/>
    <mergeCell ref="A75:H75"/>
    <mergeCell ref="B10:C10"/>
    <mergeCell ref="B11:C11"/>
    <mergeCell ref="A12:H12"/>
    <mergeCell ref="A13:H13"/>
    <mergeCell ref="G14:H14"/>
    <mergeCell ref="G9:H11"/>
    <mergeCell ref="A6:H6"/>
    <mergeCell ref="A7:H7"/>
    <mergeCell ref="B8:C8"/>
    <mergeCell ref="G8:H8"/>
    <mergeCell ref="B9:C9"/>
    <mergeCell ref="A1:H1"/>
    <mergeCell ref="A2:H2"/>
    <mergeCell ref="B3:H3"/>
    <mergeCell ref="B4:H4"/>
    <mergeCell ref="B5:H5"/>
  </mergeCells>
  <phoneticPr fontId="27" type="noConversion"/>
  <hyperlinks>
    <hyperlink ref="A71" r:id="rId1" display="PSTT-386【台架】【偶现】【CDX707】【闪退】1720 地图首页卡住，闪退" xr:uid="{DC3D1833-4477-994E-84D4-E29829476B52}"/>
    <hyperlink ref="A72" r:id="rId2" display="PSTT-387【台架】【偶现】【CDX707】【闪退】1617 使用navitracker模拟轨迹，发起导航之后，点击油量不足弹框的关闭按钮，闪退" xr:uid="{D2D8C59E-E2FF-944D-926B-A58C701AC412}"/>
    <hyperlink ref="A73" r:id="rId3" display="【必现】【小地图】1521小地图全览情况的路线颜色异常" xr:uid="{0A4A93F1-EED3-BA4D-BE71-C4BF3E2F8907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8"/>
  <sheetViews>
    <sheetView workbookViewId="0">
      <pane ySplit="1" topLeftCell="A40" activePane="bottomLeft" state="frozen"/>
      <selection pane="bottomLeft" activeCell="D50" sqref="D50"/>
    </sheetView>
  </sheetViews>
  <sheetFormatPr baseColWidth="10" defaultColWidth="8.83203125" defaultRowHeight="16"/>
  <cols>
    <col min="1" max="1" width="7.6640625" style="24" customWidth="1"/>
    <col min="2" max="2" width="22" style="24" customWidth="1"/>
    <col min="3" max="3" width="54.83203125" style="24" customWidth="1"/>
    <col min="4" max="4" width="32.33203125" style="24" customWidth="1"/>
    <col min="5" max="5" width="7" style="24" customWidth="1"/>
    <col min="6" max="6" width="8.83203125" style="24" customWidth="1"/>
    <col min="7" max="7" width="7.83203125" style="24" customWidth="1"/>
    <col min="8" max="8" width="9" style="24" customWidth="1"/>
    <col min="9" max="9" width="7.83203125" style="25" customWidth="1"/>
    <col min="10" max="10" width="12.33203125" style="25" customWidth="1"/>
    <col min="11" max="11" width="9.83203125" style="26" hidden="1" customWidth="1"/>
    <col min="12" max="12" width="11.5" style="26" hidden="1" customWidth="1"/>
    <col min="13" max="13" width="63.33203125" style="24" hidden="1" customWidth="1"/>
    <col min="14" max="14" width="7.83203125" style="24" hidden="1" customWidth="1"/>
    <col min="15" max="16" width="8.1640625" style="24" hidden="1" customWidth="1"/>
    <col min="17" max="17" width="35.5" style="24" hidden="1" customWidth="1"/>
    <col min="18" max="18" width="16.6640625" style="24" customWidth="1"/>
    <col min="19" max="19" width="12.33203125" style="24" bestFit="1" customWidth="1"/>
    <col min="20" max="16384" width="8.83203125" style="24"/>
  </cols>
  <sheetData>
    <row r="1" spans="1:19" ht="68">
      <c r="A1" s="23" t="s">
        <v>126</v>
      </c>
      <c r="B1" s="27" t="s">
        <v>127</v>
      </c>
      <c r="C1" s="28" t="s">
        <v>128</v>
      </c>
      <c r="D1" s="28" t="s">
        <v>129</v>
      </c>
      <c r="E1" s="28" t="s">
        <v>130</v>
      </c>
      <c r="F1" s="28" t="s">
        <v>131</v>
      </c>
      <c r="G1" s="30" t="s">
        <v>132</v>
      </c>
      <c r="H1" s="30" t="s">
        <v>133</v>
      </c>
      <c r="I1" s="34" t="s">
        <v>134</v>
      </c>
      <c r="J1" s="31" t="s">
        <v>135</v>
      </c>
      <c r="K1" s="35" t="s">
        <v>136</v>
      </c>
      <c r="L1" s="35" t="s">
        <v>137</v>
      </c>
      <c r="M1" s="36" t="s">
        <v>138</v>
      </c>
      <c r="N1" s="23" t="s">
        <v>139</v>
      </c>
      <c r="O1" s="23" t="s">
        <v>140</v>
      </c>
      <c r="P1" s="23" t="s">
        <v>141</v>
      </c>
      <c r="Q1" s="23" t="s">
        <v>142</v>
      </c>
      <c r="R1" s="39" t="s">
        <v>143</v>
      </c>
      <c r="S1" s="40" t="s">
        <v>144</v>
      </c>
    </row>
    <row r="2" spans="1:19" ht="68">
      <c r="A2" s="133">
        <v>0.2</v>
      </c>
      <c r="B2" s="27" t="s">
        <v>145</v>
      </c>
      <c r="C2" s="28" t="s">
        <v>146</v>
      </c>
      <c r="D2" s="28" t="s">
        <v>147</v>
      </c>
      <c r="E2" s="28" t="s">
        <v>148</v>
      </c>
      <c r="F2" s="31">
        <v>5</v>
      </c>
      <c r="G2" s="31">
        <v>8</v>
      </c>
      <c r="H2" s="31">
        <v>12</v>
      </c>
      <c r="I2" s="34">
        <v>8</v>
      </c>
      <c r="J2" s="31">
        <f>IF(I2&lt;=$F2,100,IF(I2&lt;=$G2,(80+20/($G2-$F2)*($G2-I2)),IF(I2&lt;=$H2,(60+20/($H2-$G2)*($H2-I2)),40)))*20%/2</f>
        <v>8</v>
      </c>
      <c r="K2" s="31"/>
      <c r="L2" s="31"/>
      <c r="M2" s="36" t="s">
        <v>149</v>
      </c>
      <c r="N2" s="23">
        <v>5.0999999999999996</v>
      </c>
      <c r="O2" s="23">
        <v>0</v>
      </c>
      <c r="P2" s="23"/>
      <c r="Q2" s="23"/>
      <c r="R2" s="24">
        <v>2.21</v>
      </c>
      <c r="S2" s="31">
        <f>IF(R2&lt;=$F2,100,IF(R2&lt;=$G2,(80+20/($G2-$F2)*($G2-R2)),IF(R2&lt;=$H2,(60+20/($H2-$G2)*($H2-R2)),40)))*20%/2</f>
        <v>10</v>
      </c>
    </row>
    <row r="3" spans="1:19" ht="85">
      <c r="A3" s="133"/>
      <c r="B3" s="27" t="s">
        <v>145</v>
      </c>
      <c r="C3" s="28" t="s">
        <v>150</v>
      </c>
      <c r="D3" s="28" t="s">
        <v>151</v>
      </c>
      <c r="E3" s="28" t="s">
        <v>148</v>
      </c>
      <c r="F3" s="31">
        <v>2</v>
      </c>
      <c r="G3" s="31">
        <v>3</v>
      </c>
      <c r="H3" s="31">
        <v>5</v>
      </c>
      <c r="I3" s="34">
        <v>3</v>
      </c>
      <c r="J3" s="31">
        <f>IF(I3&lt;=$F3,100,IF(I3&lt;=$G3,(80+20/($G3-$F3)*($G3-I3)),IF(I3&lt;=$H3,(60+20/($H3-$G3)*($H3-I3)),40)))*20%/2</f>
        <v>8</v>
      </c>
      <c r="K3" s="31"/>
      <c r="L3" s="31"/>
      <c r="M3" s="36" t="s">
        <v>152</v>
      </c>
      <c r="N3" s="23">
        <v>1.88</v>
      </c>
      <c r="O3" s="23"/>
      <c r="P3" s="23"/>
      <c r="Q3" s="23"/>
      <c r="R3" s="24">
        <v>1.71</v>
      </c>
      <c r="S3" s="31">
        <f>IF(R3&lt;=$F3,100,IF(R3&lt;=$G3,(80+20/($G3-$F3)*($G3-R3)),IF(R3&lt;=$H3,(60+20/($H3-$G3)*($H3-R3)),40)))*20%/2</f>
        <v>10</v>
      </c>
    </row>
    <row r="4" spans="1:19" s="23" customFormat="1" ht="34">
      <c r="A4" s="134">
        <v>0.08</v>
      </c>
      <c r="B4" s="137" t="s">
        <v>153</v>
      </c>
      <c r="C4" s="28" t="s">
        <v>154</v>
      </c>
      <c r="D4" s="28" t="s">
        <v>155</v>
      </c>
      <c r="E4" s="28" t="s">
        <v>156</v>
      </c>
      <c r="F4" s="31">
        <v>200</v>
      </c>
      <c r="G4" s="31">
        <v>350</v>
      </c>
      <c r="H4" s="31">
        <v>500</v>
      </c>
      <c r="I4" s="34">
        <v>200</v>
      </c>
      <c r="J4" s="31">
        <f>IF(I4&lt;=$F4,100,IF(I4&lt;=$G4,(80+20/($G4-$F4)*($G4-I4)),IF(I4&lt;=$H4,(60+20/($H4-$G4)*($H4-I4)),40)))*8%/2</f>
        <v>4</v>
      </c>
      <c r="K4" s="31"/>
      <c r="L4" s="31"/>
      <c r="M4" s="36" t="s">
        <v>157</v>
      </c>
      <c r="R4" s="41">
        <v>510</v>
      </c>
      <c r="S4" s="31">
        <f>IF(R4&lt;=$F4,100,IF(R4&lt;=$G4,(80+20/($G4-$F4)*($G4-R4)),IF(R4&lt;=$H4,(60+20/($H4-$G4)*($H4-R4)),40)))*8%/2</f>
        <v>1.6</v>
      </c>
    </row>
    <row r="5" spans="1:19" s="23" customFormat="1" ht="51">
      <c r="A5" s="134"/>
      <c r="B5" s="137"/>
      <c r="C5" s="28" t="s">
        <v>158</v>
      </c>
      <c r="D5" s="28" t="s">
        <v>159</v>
      </c>
      <c r="E5" s="28" t="s">
        <v>156</v>
      </c>
      <c r="F5" s="31">
        <v>200</v>
      </c>
      <c r="G5" s="31">
        <v>350</v>
      </c>
      <c r="H5" s="31">
        <v>500</v>
      </c>
      <c r="I5" s="34">
        <v>200</v>
      </c>
      <c r="J5" s="31">
        <f>IF(I5&lt;=$F5,100,IF(I5&lt;=$G5,(80+20/($G5-$F5)*($G5-I5)),IF(I5&lt;=$H5,(60+20/($H5-$G5)*($H5-I5)),40)))*8%/2</f>
        <v>4</v>
      </c>
      <c r="K5" s="31"/>
      <c r="L5" s="31"/>
      <c r="M5" s="36" t="s">
        <v>157</v>
      </c>
      <c r="R5" s="41">
        <v>180</v>
      </c>
      <c r="S5" s="31">
        <f>IF(R5&lt;=$F5,100,IF(R5&lt;=$G5,(80+20/($G5-$F5)*($G5-R5)),IF(R5&lt;=$H5,(60+20/($H5-$G5)*($H5-R5)),40)))*8%/2</f>
        <v>4</v>
      </c>
    </row>
    <row r="6" spans="1:19" ht="17">
      <c r="A6" s="133">
        <v>0.04</v>
      </c>
      <c r="B6" s="137" t="s">
        <v>160</v>
      </c>
      <c r="C6" s="139" t="s">
        <v>161</v>
      </c>
      <c r="D6" s="28" t="s">
        <v>162</v>
      </c>
      <c r="E6" s="28" t="s">
        <v>163</v>
      </c>
      <c r="F6" s="31">
        <v>300</v>
      </c>
      <c r="G6" s="31">
        <v>350</v>
      </c>
      <c r="H6" s="31">
        <v>500</v>
      </c>
      <c r="I6" s="34">
        <v>500</v>
      </c>
      <c r="J6" s="31">
        <f>IF(I6&lt;=$F6,100,IF(I6&lt;=$G6,(80+20/($G6-$F6)*($G6-I6)),IF(I6&lt;=$H6,(60+20/($H6-$G6)*($H6-I6)),40)))*4%/4</f>
        <v>0.6</v>
      </c>
      <c r="K6" s="31"/>
      <c r="L6" s="31"/>
      <c r="M6" s="36"/>
      <c r="N6" s="23"/>
      <c r="O6" s="23"/>
      <c r="P6" s="23"/>
      <c r="Q6" s="23"/>
      <c r="R6" s="24">
        <v>475.07</v>
      </c>
      <c r="S6" s="31">
        <f>IF(R6&lt;=$F6,100,IF(R6&lt;=$G6,(80+20/($G6-$F6)*($G6-R6)),IF(R6&lt;=$H6,(60+20/($H6-$G6)*($H6-R6)),40)))*4%/4</f>
        <v>0.63324000000000003</v>
      </c>
    </row>
    <row r="7" spans="1:19" ht="17">
      <c r="A7" s="133"/>
      <c r="B7" s="137"/>
      <c r="C7" s="139"/>
      <c r="D7" s="28" t="s">
        <v>164</v>
      </c>
      <c r="E7" s="28" t="s">
        <v>163</v>
      </c>
      <c r="F7" s="31">
        <v>300</v>
      </c>
      <c r="G7" s="31">
        <v>350</v>
      </c>
      <c r="H7" s="31">
        <v>500</v>
      </c>
      <c r="I7" s="34">
        <v>500</v>
      </c>
      <c r="J7" s="31">
        <f>IF(I7&lt;=$F7,100,IF(I7&lt;=$G7,(80+20/($G7-$F7)*($G7-I7)),IF(I7&lt;=$H7,(60+20/($H7-$G7)*($H7-I7)),40)))*4%/4</f>
        <v>0.6</v>
      </c>
      <c r="K7" s="31"/>
      <c r="L7" s="31"/>
      <c r="M7" s="36"/>
      <c r="N7" s="23"/>
      <c r="O7" s="23"/>
      <c r="P7" s="23"/>
      <c r="Q7" s="23"/>
      <c r="R7" s="15">
        <v>372.64</v>
      </c>
      <c r="S7" s="31">
        <f>IF(R7&lt;=$F7,100,IF(R7&lt;=$G7,(80+20/($G7-$F7)*($G7-R7)),IF(R7&lt;=$H7,(60+20/($H7-$G7)*($H7-R7)),40)))*4%/4</f>
        <v>0.76981333333333346</v>
      </c>
    </row>
    <row r="8" spans="1:19" ht="17">
      <c r="A8" s="133"/>
      <c r="B8" s="137"/>
      <c r="C8" s="139"/>
      <c r="D8" s="28" t="s">
        <v>165</v>
      </c>
      <c r="E8" s="28" t="s">
        <v>163</v>
      </c>
      <c r="F8" s="31">
        <v>300</v>
      </c>
      <c r="G8" s="32">
        <v>350</v>
      </c>
      <c r="H8" s="31">
        <v>500</v>
      </c>
      <c r="I8" s="34">
        <v>700</v>
      </c>
      <c r="J8" s="31">
        <f>IF(I8&lt;=$F8,100,IF(I8&lt;=$G8,(80+20/($G8-$F8)*($G8-I8)),IF(I8&lt;=$H8,(60+20/($H8-$G8)*($H8-I8)),40)))*4%/4</f>
        <v>0.4</v>
      </c>
      <c r="K8" s="31"/>
      <c r="L8" s="31"/>
      <c r="M8" s="36"/>
      <c r="N8" s="23"/>
      <c r="O8" s="23"/>
      <c r="P8" s="23"/>
      <c r="Q8" s="23"/>
      <c r="R8" s="15">
        <v>718.62</v>
      </c>
      <c r="S8" s="31">
        <f>IF(R8&lt;=$F8,100,IF(R8&lt;=$G8,(80+20/($G8-$F8)*($G8-R8)),IF(R8&lt;=$H8,(60+20/($H8-$G8)*($H8-R8)),40)))*4%/4</f>
        <v>0.4</v>
      </c>
    </row>
    <row r="9" spans="1:19" ht="17">
      <c r="A9" s="133"/>
      <c r="B9" s="137"/>
      <c r="C9" s="139"/>
      <c r="D9" s="28" t="s">
        <v>166</v>
      </c>
      <c r="E9" s="28" t="s">
        <v>163</v>
      </c>
      <c r="F9" s="31">
        <v>300</v>
      </c>
      <c r="G9" s="31">
        <v>350</v>
      </c>
      <c r="H9" s="31">
        <v>500</v>
      </c>
      <c r="I9" s="34">
        <v>600</v>
      </c>
      <c r="J9" s="31">
        <f>IF(I9&lt;=$F9,100,IF(I9&lt;=$G9,(80+20/($G9-$F9)*($G9-I9)),IF(I9&lt;=$H9,(60+20/($H9-$G9)*($H9-I9)),40)))*4%/4</f>
        <v>0.4</v>
      </c>
      <c r="K9" s="31"/>
      <c r="L9" s="31"/>
      <c r="M9" s="36"/>
      <c r="N9" s="23"/>
      <c r="O9" s="23"/>
      <c r="P9" s="23"/>
      <c r="Q9" s="23"/>
      <c r="R9" s="15">
        <v>756.32</v>
      </c>
      <c r="S9" s="31">
        <f>IF(R9&lt;=$F9,100,IF(R9&lt;=$G9,(80+20/($G9-$F9)*($G9-R9)),IF(R9&lt;=$H9,(60+20/($H9-$G9)*($H9-R9)),40)))*4%/4</f>
        <v>0.4</v>
      </c>
    </row>
    <row r="10" spans="1:19" s="23" customFormat="1" ht="34">
      <c r="A10" s="133">
        <v>0.03</v>
      </c>
      <c r="B10" s="137" t="s">
        <v>167</v>
      </c>
      <c r="C10" s="139" t="s">
        <v>168</v>
      </c>
      <c r="D10" s="28" t="s">
        <v>169</v>
      </c>
      <c r="E10" s="28" t="s">
        <v>170</v>
      </c>
      <c r="F10" s="33">
        <v>15</v>
      </c>
      <c r="G10" s="33">
        <v>12</v>
      </c>
      <c r="H10" s="33">
        <v>10</v>
      </c>
      <c r="I10" s="34">
        <v>15</v>
      </c>
      <c r="J10" s="31">
        <f>IF(I10&gt;=$F10,100,IF(I10&gt;=$G10,(80+20/($F10-$G10)*(I10-$G10)),IF(I10&gt;=$H10,(60+20/($H10-$G10)*(I10-$H10)),40)))*3%/3</f>
        <v>1</v>
      </c>
      <c r="K10" s="31"/>
      <c r="L10" s="31"/>
      <c r="M10" s="36" t="s">
        <v>171</v>
      </c>
      <c r="Q10" s="38"/>
      <c r="R10" s="79">
        <v>1.35</v>
      </c>
      <c r="S10" s="31">
        <f>IF(R10&gt;=$F10,100,IF(R10&gt;=$G10,(80+20/($F10-$G10)*(R10-$G10)),IF(R10&gt;=$H10,(60+20/($H10-$G10)*(R10-$H10)),40)))*3%/3</f>
        <v>0.39999999999999997</v>
      </c>
    </row>
    <row r="11" spans="1:19" s="23" customFormat="1" ht="17">
      <c r="A11" s="133"/>
      <c r="B11" s="137"/>
      <c r="C11" s="139"/>
      <c r="D11" s="28" t="s">
        <v>172</v>
      </c>
      <c r="E11" s="28" t="s">
        <v>170</v>
      </c>
      <c r="F11" s="33">
        <v>15</v>
      </c>
      <c r="G11" s="33">
        <v>12</v>
      </c>
      <c r="H11" s="33">
        <v>10</v>
      </c>
      <c r="I11" s="34">
        <v>15</v>
      </c>
      <c r="J11" s="31">
        <f>IF(I11&gt;=$F11,100,IF(I11&gt;=$G11,(80+20/($F11-$G11)*(I11-$G11)),IF(I11&gt;=$H11,(60+20/($H11-$G11)*(I11-$H11)),40)))*3%/3</f>
        <v>1</v>
      </c>
      <c r="K11" s="31"/>
      <c r="L11" s="31"/>
      <c r="M11" s="36" t="s">
        <v>171</v>
      </c>
      <c r="Q11" s="38"/>
      <c r="R11" s="79">
        <v>2</v>
      </c>
      <c r="S11" s="31">
        <f>IF(R11&gt;=$F11,100,IF(R11&gt;=$G11,(80+20/($F11-$G11)*(R11-$G11)),IF(R11&gt;=$H11,(60+20/($H11-$G11)*(R11-$H11)),40)))*3%/3</f>
        <v>0.39999999999999997</v>
      </c>
    </row>
    <row r="12" spans="1:19" s="23" customFormat="1" ht="34">
      <c r="A12" s="133"/>
      <c r="B12" s="137"/>
      <c r="C12" s="139"/>
      <c r="D12" s="28" t="s">
        <v>173</v>
      </c>
      <c r="E12" s="28" t="s">
        <v>170</v>
      </c>
      <c r="F12" s="33">
        <v>15</v>
      </c>
      <c r="G12" s="33">
        <v>12</v>
      </c>
      <c r="H12" s="33">
        <v>10</v>
      </c>
      <c r="I12" s="34">
        <v>15</v>
      </c>
      <c r="J12" s="31">
        <f>IF(I12&gt;=$F12,100,IF(I12&gt;=$G12,(80+20/($F12-$G12)*(I12-$G12)),IF(I12&gt;=$H12,(60+20/($H12-$G12)*(I12-$H12)),40)))*8%/8</f>
        <v>1</v>
      </c>
      <c r="K12" s="31"/>
      <c r="L12" s="31"/>
      <c r="M12" s="36" t="s">
        <v>171</v>
      </c>
      <c r="Q12" s="38"/>
      <c r="R12" s="79">
        <v>1.73</v>
      </c>
      <c r="S12" s="31">
        <f>IF(R12&gt;=$F12,100,IF(R12&gt;=$G12,(80+20/($F12-$G12)*(R12-$G12)),IF(R12&gt;=$H12,(60+20/($H12-$G12)*(R12-$H12)),40)))*8%/8</f>
        <v>0.4</v>
      </c>
    </row>
    <row r="13" spans="1:19" ht="68">
      <c r="A13" s="133">
        <v>0.03</v>
      </c>
      <c r="B13" s="137" t="s">
        <v>174</v>
      </c>
      <c r="C13" s="28" t="s">
        <v>175</v>
      </c>
      <c r="D13" s="28" t="s">
        <v>176</v>
      </c>
      <c r="E13" s="28" t="s">
        <v>156</v>
      </c>
      <c r="F13" s="31">
        <v>200</v>
      </c>
      <c r="G13" s="31">
        <v>800</v>
      </c>
      <c r="H13" s="31">
        <v>1000</v>
      </c>
      <c r="I13" s="34">
        <v>300</v>
      </c>
      <c r="J13" s="31">
        <f>IF(I13&lt;=$F13,100,IF(I13&lt;=$G13,(80+20/($G13-$F13)*($G13-I13)),IF(I13&lt;=$H13,(60+20/($H13-$G13)*($H13-I13)),40)))*3%/3</f>
        <v>0.96666666666666667</v>
      </c>
      <c r="K13" s="25"/>
      <c r="L13" s="25"/>
      <c r="M13" s="37" t="s">
        <v>177</v>
      </c>
      <c r="N13" s="23"/>
      <c r="O13" s="23"/>
      <c r="P13" s="23"/>
      <c r="Q13" s="38" t="s">
        <v>178</v>
      </c>
      <c r="R13" s="24">
        <v>480</v>
      </c>
      <c r="S13" s="31">
        <f>IF(R13&lt;=$F13,100,IF(R13&lt;=$G13,(80+20/($G13-$F13)*($G13-R13)),IF(R13&lt;=$H13,(60+20/($H13-$G13)*($H13-R13)),40)))*3%/3</f>
        <v>0.90666666666666673</v>
      </c>
    </row>
    <row r="14" spans="1:19" ht="34">
      <c r="A14" s="133"/>
      <c r="B14" s="137"/>
      <c r="C14" s="28" t="s">
        <v>179</v>
      </c>
      <c r="D14" s="28" t="s">
        <v>180</v>
      </c>
      <c r="E14" s="28" t="s">
        <v>156</v>
      </c>
      <c r="F14" s="31">
        <v>200</v>
      </c>
      <c r="G14" s="31">
        <v>800</v>
      </c>
      <c r="H14" s="31">
        <v>1000</v>
      </c>
      <c r="I14" s="34">
        <v>300</v>
      </c>
      <c r="J14" s="31">
        <f>IF(I14&lt;=$F14,100,IF(I14&lt;=$G14,(80+20/($G14-$F14)*($G14-I14)),IF(I14&lt;=$H14,(60+20/($H14-$G14)*($H14-I14)),40)))*3%/3</f>
        <v>0.96666666666666667</v>
      </c>
      <c r="K14" s="31"/>
      <c r="L14" s="31"/>
      <c r="M14" s="37"/>
      <c r="N14" s="23"/>
      <c r="O14" s="23"/>
      <c r="P14" s="23"/>
      <c r="Q14" s="38"/>
      <c r="R14" s="24">
        <v>420</v>
      </c>
      <c r="S14" s="31">
        <f>IF(R14&lt;=$F14,100,IF(R14&lt;=$G14,(80+20/($G14-$F14)*($G14-R14)),IF(R14&lt;=$H14,(60+20/($H14-$G14)*($H14-R14)),40)))*3%/3</f>
        <v>0.92666666666666675</v>
      </c>
    </row>
    <row r="15" spans="1:19" ht="34">
      <c r="A15" s="133"/>
      <c r="B15" s="137"/>
      <c r="C15" s="28" t="s">
        <v>175</v>
      </c>
      <c r="D15" s="28" t="s">
        <v>181</v>
      </c>
      <c r="E15" s="28" t="s">
        <v>156</v>
      </c>
      <c r="F15" s="31">
        <v>200</v>
      </c>
      <c r="G15" s="31">
        <v>800</v>
      </c>
      <c r="H15" s="31">
        <v>1000</v>
      </c>
      <c r="I15" s="34">
        <v>300</v>
      </c>
      <c r="J15" s="31">
        <f>IF(I15&lt;=$F15,100,IF(I15&lt;=$G15,(80+20/($G15-$F15)*($G15-I15)),IF(I15&lt;=$H15,(60+20/($H15-$G15)*($H15-I15)),40)))*3%/3</f>
        <v>0.96666666666666667</v>
      </c>
      <c r="K15" s="31"/>
      <c r="L15" s="31"/>
      <c r="M15" s="37"/>
      <c r="N15" s="23"/>
      <c r="O15" s="23"/>
      <c r="P15" s="23"/>
      <c r="Q15" s="38"/>
      <c r="R15" s="24">
        <v>470</v>
      </c>
      <c r="S15" s="31">
        <f>IF(R15&lt;=$F15,100,IF(R15&lt;=$G15,(80+20/($G15-$F15)*($G15-R15)),IF(R15&lt;=$H15,(60+20/($H15-$G15)*($H15-R15)),40)))*3%/3</f>
        <v>0.91</v>
      </c>
    </row>
    <row r="16" spans="1:19" ht="34">
      <c r="A16" s="133">
        <v>0.02</v>
      </c>
      <c r="B16" s="137" t="s">
        <v>182</v>
      </c>
      <c r="C16" s="28" t="s">
        <v>183</v>
      </c>
      <c r="D16" s="28" t="s">
        <v>184</v>
      </c>
      <c r="E16" s="28" t="s">
        <v>156</v>
      </c>
      <c r="F16" s="31">
        <v>200</v>
      </c>
      <c r="G16" s="31">
        <v>800</v>
      </c>
      <c r="H16" s="31">
        <v>1000</v>
      </c>
      <c r="I16" s="34">
        <v>800</v>
      </c>
      <c r="J16" s="31">
        <f>IF(I16&lt;=$F16,100,IF(I16&lt;=$G16,(80+20/($G16-$F16)*($G16-I16)),IF(I16&lt;=$H16,(60+20/($H16-$G16)*($H16-I16)),40)))*2%/2</f>
        <v>0.8</v>
      </c>
      <c r="K16" s="31"/>
      <c r="L16" s="31"/>
      <c r="M16" s="36" t="s">
        <v>185</v>
      </c>
      <c r="N16" s="23"/>
      <c r="O16" s="23"/>
      <c r="P16" s="23"/>
      <c r="Q16" s="23" t="s">
        <v>186</v>
      </c>
      <c r="R16" s="24">
        <v>640</v>
      </c>
      <c r="S16" s="31">
        <f>IF(R16&lt;=$F16,100,IF(R16&lt;=$G16,(80+20/($G16-$F16)*($G16-R16)),IF(R16&lt;=$H16,(60+20/($H16-$G16)*($H16-R16)),40)))*2%/2</f>
        <v>0.85333333333333328</v>
      </c>
    </row>
    <row r="17" spans="1:19" ht="34">
      <c r="A17" s="133"/>
      <c r="B17" s="137"/>
      <c r="C17" s="28" t="s">
        <v>187</v>
      </c>
      <c r="D17" s="28" t="s">
        <v>188</v>
      </c>
      <c r="E17" s="28" t="s">
        <v>156</v>
      </c>
      <c r="F17" s="31">
        <v>200</v>
      </c>
      <c r="G17" s="31">
        <v>800</v>
      </c>
      <c r="H17" s="31">
        <v>1000</v>
      </c>
      <c r="I17" s="34">
        <v>800</v>
      </c>
      <c r="J17" s="31">
        <f>IF(I17&lt;=$F17,100,IF(I17&lt;=$G17,(80+20/($G17-$F17)*($G17-I17)),IF(I17&lt;=$H17,(60+20/($H17-$G17)*($H17-I17)),40)))*2%/2</f>
        <v>0.8</v>
      </c>
      <c r="K17" s="31"/>
      <c r="L17" s="31"/>
      <c r="M17" s="36"/>
      <c r="N17" s="23"/>
      <c r="O17" s="23"/>
      <c r="P17" s="23"/>
      <c r="Q17" s="23"/>
      <c r="R17" s="24">
        <v>510</v>
      </c>
      <c r="S17" s="31">
        <f>IF(R17&lt;=$F17,100,IF(R17&lt;=$G17,(80+20/($G17-$F17)*($G17-R17)),IF(R17&lt;=$H17,(60+20/($H17-$G17)*($H17-R17)),40)))*2%/2</f>
        <v>0.89666666666666672</v>
      </c>
    </row>
    <row r="18" spans="1:19" ht="34">
      <c r="A18" s="134">
        <v>0.1</v>
      </c>
      <c r="B18" s="137" t="s">
        <v>189</v>
      </c>
      <c r="C18" s="28" t="s">
        <v>190</v>
      </c>
      <c r="D18" s="28" t="s">
        <v>191</v>
      </c>
      <c r="E18" s="28" t="s">
        <v>156</v>
      </c>
      <c r="F18" s="31">
        <v>1000</v>
      </c>
      <c r="G18" s="31">
        <v>2000</v>
      </c>
      <c r="H18" s="31">
        <v>3000</v>
      </c>
      <c r="I18" s="34">
        <v>1300</v>
      </c>
      <c r="J18" s="31">
        <f>IF(I18&lt;=$F18,100,IF(I18&lt;=$G18,(80+20/($G18-$F18)*($G18-I18)),IF(I18&lt;=$H18,(60+20/($H18-$G18)*($H18-I18)),40)))*10%/4</f>
        <v>2.35</v>
      </c>
      <c r="K18" s="31"/>
      <c r="L18" s="31"/>
      <c r="M18" s="36" t="s">
        <v>192</v>
      </c>
      <c r="N18" s="23"/>
      <c r="O18" s="23"/>
      <c r="P18" s="23"/>
      <c r="Q18" s="23" t="s">
        <v>193</v>
      </c>
      <c r="R18" s="24">
        <v>1170</v>
      </c>
      <c r="S18" s="31">
        <f>IF(R18&lt;=$F18,100,IF(R18&lt;=$G18,(80+20/($G18-$F18)*($G18-R18)),IF(R18&lt;=$H18,(60+20/($H18-$G18)*($H18-R18)),40)))*10%/4</f>
        <v>2.415</v>
      </c>
    </row>
    <row r="19" spans="1:19" ht="34">
      <c r="A19" s="134"/>
      <c r="B19" s="137"/>
      <c r="C19" s="28" t="s">
        <v>194</v>
      </c>
      <c r="D19" s="28" t="s">
        <v>195</v>
      </c>
      <c r="E19" s="28" t="s">
        <v>156</v>
      </c>
      <c r="F19" s="31">
        <v>1000</v>
      </c>
      <c r="G19" s="31">
        <v>2000</v>
      </c>
      <c r="H19" s="31">
        <v>3000</v>
      </c>
      <c r="I19" s="34">
        <v>1300</v>
      </c>
      <c r="J19" s="31">
        <f>IF(I19&lt;=$F19,100,IF(I19&lt;=$G19,(80+20/($G19-$F19)*($G19-I19)),IF(I19&lt;=$H19,(60+20/($H19-$G19)*($H19-I19)),40)))*10%/4</f>
        <v>2.35</v>
      </c>
      <c r="K19" s="31"/>
      <c r="L19" s="31"/>
      <c r="M19" s="36"/>
      <c r="N19" s="23"/>
      <c r="O19" s="23"/>
      <c r="P19" s="23"/>
      <c r="Q19" s="23"/>
      <c r="R19" s="41">
        <v>1400</v>
      </c>
      <c r="S19" s="31">
        <f>IF(R19&lt;=$F19,100,IF(R19&lt;=$G19,(80+20/($G19-$F19)*($G19-R19)),IF(R19&lt;=$H19,(60+20/($H19-$G19)*($H19-R19)),40)))*10%/4</f>
        <v>2.3000000000000003</v>
      </c>
    </row>
    <row r="20" spans="1:19" ht="34">
      <c r="A20" s="134"/>
      <c r="B20" s="137"/>
      <c r="C20" s="28" t="s">
        <v>196</v>
      </c>
      <c r="D20" s="28" t="s">
        <v>197</v>
      </c>
      <c r="E20" s="28" t="s">
        <v>156</v>
      </c>
      <c r="F20" s="31">
        <v>1000</v>
      </c>
      <c r="G20" s="31">
        <v>2000</v>
      </c>
      <c r="H20" s="31">
        <v>3000</v>
      </c>
      <c r="I20" s="34">
        <v>2000</v>
      </c>
      <c r="J20" s="31">
        <f>IF(I20&lt;=$F20,100,IF(I20&lt;=$G20,(80+20/($G20-$F20)*($G20-I20)),IF(I20&lt;=$H20,(60+20/($H20-$G20)*($H20-I20)),40)))*10%/4</f>
        <v>2</v>
      </c>
      <c r="K20" s="31"/>
      <c r="L20" s="31"/>
      <c r="M20" s="36"/>
      <c r="N20" s="23"/>
      <c r="O20" s="23"/>
      <c r="P20" s="23"/>
      <c r="Q20" s="23"/>
      <c r="R20" s="41">
        <v>1720</v>
      </c>
      <c r="S20" s="31">
        <f>IF(R20&lt;=$F20,100,IF(R20&lt;=$G20,(80+20/($G20-$F20)*($G20-R20)),IF(R20&lt;=$H20,(60+20/($H20-$G20)*($H20-R20)),40)))*10%/4</f>
        <v>2.14</v>
      </c>
    </row>
    <row r="21" spans="1:19" ht="34">
      <c r="A21" s="134"/>
      <c r="B21" s="137"/>
      <c r="C21" s="28" t="s">
        <v>198</v>
      </c>
      <c r="D21" s="28" t="s">
        <v>199</v>
      </c>
      <c r="E21" s="28" t="s">
        <v>156</v>
      </c>
      <c r="F21" s="31">
        <v>2000</v>
      </c>
      <c r="G21" s="31">
        <v>3000</v>
      </c>
      <c r="H21" s="31">
        <v>3000</v>
      </c>
      <c r="I21" s="34">
        <v>2500</v>
      </c>
      <c r="J21" s="31">
        <f>IF(I21&lt;=$F21,100,IF(I21&lt;=$G21,(80+20/($G21-$F21)*($G21-I21)),IF(I21&lt;=$H21,(60+20/($H21-$G21)*($H21-I21)),40)))*10%/4</f>
        <v>2.25</v>
      </c>
      <c r="K21" s="31"/>
      <c r="L21" s="31"/>
      <c r="M21" s="36"/>
      <c r="N21" s="23"/>
      <c r="O21" s="23"/>
      <c r="P21" s="23"/>
      <c r="Q21" s="23"/>
      <c r="R21" s="41">
        <v>2480</v>
      </c>
      <c r="S21" s="31">
        <f>IF(R21&lt;=$F21,100,IF(R21&lt;=$G21,(80+20/($G21-$F21)*($G21-R21)),IF(R21&lt;=$H21,(60+20/($H21-$G21)*($H21-R21)),40)))*10%/4</f>
        <v>2.2600000000000002</v>
      </c>
    </row>
    <row r="22" spans="1:19" ht="34">
      <c r="A22" s="134">
        <v>0.2</v>
      </c>
      <c r="B22" s="137" t="s">
        <v>105</v>
      </c>
      <c r="C22" s="28" t="s">
        <v>200</v>
      </c>
      <c r="D22" s="28" t="s">
        <v>201</v>
      </c>
      <c r="E22" s="28" t="s">
        <v>148</v>
      </c>
      <c r="F22" s="31">
        <v>1</v>
      </c>
      <c r="G22" s="31">
        <v>3</v>
      </c>
      <c r="H22" s="31">
        <v>5</v>
      </c>
      <c r="I22" s="34">
        <v>1.5</v>
      </c>
      <c r="J22" s="31">
        <f t="shared" ref="J22:J32" si="0">IF(I22&lt;=$F22,100,IF(I22&lt;=$G22,(80+20/($G22-$F22)*($G22-I22)),IF(I22&lt;=$H22,(60+20/($H22-$G22)*($H22-I22)),40)))*20%/11</f>
        <v>1.7272727272727273</v>
      </c>
      <c r="K22" s="31"/>
      <c r="L22" s="31"/>
      <c r="M22" s="36" t="s">
        <v>202</v>
      </c>
      <c r="N22" s="23"/>
      <c r="O22" s="23"/>
      <c r="P22" s="23"/>
      <c r="Q22" s="23" t="s">
        <v>203</v>
      </c>
      <c r="R22" s="41">
        <v>2.27</v>
      </c>
      <c r="S22" s="31">
        <f t="shared" ref="S22:S32" si="1">IF(R22&lt;=$F22,100,IF(R22&lt;=$G22,(80+20/($G22-$F22)*($G22-R22)),IF(R22&lt;=$H22,(60+20/($H22-$G22)*($H22-R22)),40)))*20%/11</f>
        <v>1.5872727272727274</v>
      </c>
    </row>
    <row r="23" spans="1:19" ht="34">
      <c r="A23" s="134"/>
      <c r="B23" s="137"/>
      <c r="C23" s="28" t="s">
        <v>200</v>
      </c>
      <c r="D23" s="28" t="s">
        <v>204</v>
      </c>
      <c r="E23" s="28" t="s">
        <v>148</v>
      </c>
      <c r="F23" s="31">
        <v>1</v>
      </c>
      <c r="G23" s="31">
        <v>3</v>
      </c>
      <c r="H23" s="31">
        <v>5</v>
      </c>
      <c r="I23" s="34">
        <v>2</v>
      </c>
      <c r="J23" s="31">
        <f t="shared" si="0"/>
        <v>1.6363636363636365</v>
      </c>
      <c r="K23" s="31"/>
      <c r="L23" s="31"/>
      <c r="M23" s="36"/>
      <c r="N23" s="23"/>
      <c r="O23" s="23"/>
      <c r="P23" s="23"/>
      <c r="Q23" s="23"/>
      <c r="R23" s="41">
        <v>2.21</v>
      </c>
      <c r="S23" s="31">
        <f t="shared" si="1"/>
        <v>1.5981818181818184</v>
      </c>
    </row>
    <row r="24" spans="1:19" s="23" customFormat="1" ht="34">
      <c r="A24" s="134"/>
      <c r="B24" s="137"/>
      <c r="C24" s="28" t="s">
        <v>200</v>
      </c>
      <c r="D24" s="28" t="s">
        <v>205</v>
      </c>
      <c r="E24" s="28" t="s">
        <v>148</v>
      </c>
      <c r="F24" s="31">
        <v>3</v>
      </c>
      <c r="G24" s="31">
        <v>5</v>
      </c>
      <c r="H24" s="31">
        <v>8</v>
      </c>
      <c r="I24" s="34">
        <v>2.2999999999999998</v>
      </c>
      <c r="J24" s="31">
        <f t="shared" si="0"/>
        <v>1.8181818181818181</v>
      </c>
      <c r="K24" s="31"/>
      <c r="L24" s="31"/>
      <c r="M24" s="36" t="s">
        <v>206</v>
      </c>
      <c r="Q24" s="23" t="s">
        <v>207</v>
      </c>
      <c r="R24" s="41">
        <v>1.97</v>
      </c>
      <c r="S24" s="31">
        <f t="shared" si="1"/>
        <v>1.8181818181818181</v>
      </c>
    </row>
    <row r="25" spans="1:19" s="23" customFormat="1" ht="34">
      <c r="A25" s="134"/>
      <c r="B25" s="137"/>
      <c r="C25" s="28" t="s">
        <v>200</v>
      </c>
      <c r="D25" s="28" t="s">
        <v>208</v>
      </c>
      <c r="E25" s="28" t="s">
        <v>148</v>
      </c>
      <c r="F25" s="31">
        <v>3</v>
      </c>
      <c r="G25" s="31">
        <v>5</v>
      </c>
      <c r="H25" s="31">
        <v>8</v>
      </c>
      <c r="I25" s="34">
        <v>3</v>
      </c>
      <c r="J25" s="31">
        <f t="shared" si="0"/>
        <v>1.8181818181818181</v>
      </c>
      <c r="K25" s="31"/>
      <c r="L25" s="31"/>
      <c r="M25" s="36" t="s">
        <v>206</v>
      </c>
      <c r="Q25" s="23" t="s">
        <v>207</v>
      </c>
      <c r="R25" s="41">
        <v>2.19</v>
      </c>
      <c r="S25" s="31">
        <f t="shared" si="1"/>
        <v>1.8181818181818181</v>
      </c>
    </row>
    <row r="26" spans="1:19" ht="34">
      <c r="A26" s="134"/>
      <c r="B26" s="137"/>
      <c r="C26" s="28" t="s">
        <v>200</v>
      </c>
      <c r="D26" s="28" t="s">
        <v>209</v>
      </c>
      <c r="E26" s="28" t="s">
        <v>148</v>
      </c>
      <c r="F26" s="31">
        <v>5</v>
      </c>
      <c r="G26" s="31">
        <v>8</v>
      </c>
      <c r="H26" s="31">
        <v>10</v>
      </c>
      <c r="I26" s="34">
        <v>4</v>
      </c>
      <c r="J26" s="31">
        <f t="shared" si="0"/>
        <v>1.8181818181818181</v>
      </c>
      <c r="K26" s="31"/>
      <c r="L26" s="31"/>
      <c r="M26" s="36" t="s">
        <v>206</v>
      </c>
      <c r="N26" s="23"/>
      <c r="O26" s="23"/>
      <c r="P26" s="23"/>
      <c r="Q26" s="23" t="s">
        <v>207</v>
      </c>
      <c r="R26" s="41">
        <v>2.04</v>
      </c>
      <c r="S26" s="31">
        <f t="shared" si="1"/>
        <v>1.8181818181818181</v>
      </c>
    </row>
    <row r="27" spans="1:19" ht="51">
      <c r="A27" s="134"/>
      <c r="B27" s="137"/>
      <c r="C27" s="28" t="s">
        <v>210</v>
      </c>
      <c r="D27" s="28" t="s">
        <v>211</v>
      </c>
      <c r="E27" s="28" t="s">
        <v>148</v>
      </c>
      <c r="F27" s="31">
        <v>3</v>
      </c>
      <c r="G27" s="31">
        <v>5</v>
      </c>
      <c r="H27" s="31">
        <v>8</v>
      </c>
      <c r="I27" s="34">
        <v>3</v>
      </c>
      <c r="J27" s="31">
        <f t="shared" si="0"/>
        <v>1.8181818181818181</v>
      </c>
      <c r="K27" s="31"/>
      <c r="L27" s="31"/>
      <c r="M27" s="36" t="s">
        <v>206</v>
      </c>
      <c r="N27" s="23"/>
      <c r="O27" s="23"/>
      <c r="P27" s="23"/>
      <c r="Q27" s="23" t="s">
        <v>207</v>
      </c>
      <c r="R27" s="41">
        <v>0.93</v>
      </c>
      <c r="S27" s="31">
        <f t="shared" si="1"/>
        <v>1.8181818181818181</v>
      </c>
    </row>
    <row r="28" spans="1:19" ht="68">
      <c r="A28" s="134"/>
      <c r="B28" s="137"/>
      <c r="C28" s="28" t="s">
        <v>212</v>
      </c>
      <c r="D28" s="28" t="s">
        <v>213</v>
      </c>
      <c r="E28" s="28" t="s">
        <v>148</v>
      </c>
      <c r="F28" s="31">
        <v>2</v>
      </c>
      <c r="G28" s="31">
        <v>3</v>
      </c>
      <c r="H28" s="31">
        <v>5</v>
      </c>
      <c r="I28" s="34">
        <v>1.8</v>
      </c>
      <c r="J28" s="31">
        <f t="shared" si="0"/>
        <v>1.8181818181818181</v>
      </c>
      <c r="K28" s="31"/>
      <c r="L28" s="31"/>
      <c r="M28" s="36" t="s">
        <v>206</v>
      </c>
      <c r="N28" s="23"/>
      <c r="O28" s="23"/>
      <c r="P28" s="23"/>
      <c r="Q28" s="23"/>
      <c r="R28" s="41">
        <v>1.45</v>
      </c>
      <c r="S28" s="31">
        <f t="shared" si="1"/>
        <v>1.8181818181818181</v>
      </c>
    </row>
    <row r="29" spans="1:19" ht="68">
      <c r="A29" s="134"/>
      <c r="B29" s="137"/>
      <c r="C29" s="28" t="s">
        <v>212</v>
      </c>
      <c r="D29" s="28" t="s">
        <v>214</v>
      </c>
      <c r="E29" s="28" t="s">
        <v>148</v>
      </c>
      <c r="F29" s="31">
        <v>3</v>
      </c>
      <c r="G29" s="31">
        <v>5</v>
      </c>
      <c r="H29" s="31">
        <v>8</v>
      </c>
      <c r="I29" s="34">
        <v>2.2999999999999998</v>
      </c>
      <c r="J29" s="31">
        <f t="shared" si="0"/>
        <v>1.8181818181818181</v>
      </c>
      <c r="K29" s="31"/>
      <c r="L29" s="31"/>
      <c r="M29" s="36" t="s">
        <v>206</v>
      </c>
      <c r="N29" s="23"/>
      <c r="O29" s="23"/>
      <c r="P29" s="23"/>
      <c r="Q29" s="23" t="s">
        <v>207</v>
      </c>
      <c r="R29" s="41">
        <v>1.03</v>
      </c>
      <c r="S29" s="31">
        <f t="shared" si="1"/>
        <v>1.8181818181818181</v>
      </c>
    </row>
    <row r="30" spans="1:19" ht="68">
      <c r="A30" s="134"/>
      <c r="B30" s="137"/>
      <c r="C30" s="28" t="s">
        <v>212</v>
      </c>
      <c r="D30" s="28" t="s">
        <v>215</v>
      </c>
      <c r="E30" s="28" t="s">
        <v>148</v>
      </c>
      <c r="F30" s="31">
        <v>3</v>
      </c>
      <c r="G30" s="31">
        <v>5</v>
      </c>
      <c r="H30" s="31">
        <v>8</v>
      </c>
      <c r="I30" s="34">
        <v>2.5</v>
      </c>
      <c r="J30" s="31">
        <f t="shared" si="0"/>
        <v>1.8181818181818181</v>
      </c>
      <c r="K30" s="31"/>
      <c r="L30" s="31"/>
      <c r="M30" s="36" t="s">
        <v>206</v>
      </c>
      <c r="N30" s="23"/>
      <c r="O30" s="23"/>
      <c r="P30" s="23"/>
      <c r="Q30" s="23" t="s">
        <v>207</v>
      </c>
      <c r="R30" s="41">
        <v>1.07</v>
      </c>
      <c r="S30" s="31">
        <f t="shared" si="1"/>
        <v>1.8181818181818181</v>
      </c>
    </row>
    <row r="31" spans="1:19" ht="68">
      <c r="A31" s="134"/>
      <c r="B31" s="137"/>
      <c r="C31" s="28" t="s">
        <v>212</v>
      </c>
      <c r="D31" s="28" t="s">
        <v>216</v>
      </c>
      <c r="E31" s="28" t="s">
        <v>148</v>
      </c>
      <c r="F31" s="31">
        <v>5</v>
      </c>
      <c r="G31" s="31">
        <v>8</v>
      </c>
      <c r="H31" s="31">
        <v>10</v>
      </c>
      <c r="I31" s="34">
        <v>3.3</v>
      </c>
      <c r="J31" s="31">
        <f t="shared" si="0"/>
        <v>1.8181818181818181</v>
      </c>
      <c r="K31" s="31"/>
      <c r="L31" s="31"/>
      <c r="M31" s="36" t="s">
        <v>206</v>
      </c>
      <c r="N31" s="23"/>
      <c r="O31" s="23"/>
      <c r="P31" s="23"/>
      <c r="Q31" s="23" t="s">
        <v>207</v>
      </c>
      <c r="R31" s="41">
        <v>1.18</v>
      </c>
      <c r="S31" s="31">
        <f t="shared" si="1"/>
        <v>1.8181818181818181</v>
      </c>
    </row>
    <row r="32" spans="1:19" ht="68">
      <c r="A32" s="134"/>
      <c r="B32" s="137"/>
      <c r="C32" s="28" t="s">
        <v>212</v>
      </c>
      <c r="D32" s="28" t="s">
        <v>217</v>
      </c>
      <c r="E32" s="28" t="s">
        <v>148</v>
      </c>
      <c r="F32" s="31">
        <v>6</v>
      </c>
      <c r="G32" s="31">
        <v>10</v>
      </c>
      <c r="H32" s="31">
        <v>12</v>
      </c>
      <c r="I32" s="34">
        <v>4.3</v>
      </c>
      <c r="J32" s="31">
        <f t="shared" si="0"/>
        <v>1.8181818181818181</v>
      </c>
      <c r="K32" s="31"/>
      <c r="L32" s="31"/>
      <c r="M32" s="36"/>
      <c r="N32" s="23"/>
      <c r="O32" s="23"/>
      <c r="P32" s="23"/>
      <c r="Q32" s="23"/>
      <c r="R32" s="41">
        <v>1.85</v>
      </c>
      <c r="S32" s="31">
        <f t="shared" si="1"/>
        <v>1.8181818181818181</v>
      </c>
    </row>
    <row r="33" spans="1:19" ht="34">
      <c r="A33" s="134">
        <v>0.2</v>
      </c>
      <c r="B33" s="137" t="s">
        <v>218</v>
      </c>
      <c r="C33" s="28" t="s">
        <v>219</v>
      </c>
      <c r="D33" s="28" t="s">
        <v>220</v>
      </c>
      <c r="E33" s="28" t="s">
        <v>148</v>
      </c>
      <c r="F33" s="31">
        <v>2</v>
      </c>
      <c r="G33" s="31">
        <v>3</v>
      </c>
      <c r="H33" s="31">
        <v>3</v>
      </c>
      <c r="I33" s="34">
        <v>3</v>
      </c>
      <c r="J33" s="31">
        <f>IF(I33&lt;=$F33,100,IF(I33&lt;=$G33,(80+20/($G33-$F33)*($G33-I33)),IF(I33&lt;=$H33,(60+20/($H33-$G33)*($H33-I33)),40)))*20%/5</f>
        <v>3.2</v>
      </c>
      <c r="K33" s="31"/>
      <c r="L33" s="31"/>
      <c r="M33" s="36" t="s">
        <v>206</v>
      </c>
      <c r="N33" s="23"/>
      <c r="O33" s="23"/>
      <c r="P33" s="23"/>
      <c r="Q33" s="23" t="s">
        <v>207</v>
      </c>
      <c r="R33" s="42">
        <v>0.74</v>
      </c>
      <c r="S33" s="31">
        <f>IF(R33&lt;=$F33,100,IF(R33&lt;=$G33,(80+20/($G33-$F33)*($G33-R33)),IF(R33&lt;=$H33,(60+20/($H33-$G33)*($H33-R33)),40)))*20%/5</f>
        <v>4</v>
      </c>
    </row>
    <row r="34" spans="1:19" ht="34">
      <c r="A34" s="135"/>
      <c r="B34" s="137"/>
      <c r="C34" s="28" t="s">
        <v>221</v>
      </c>
      <c r="D34" s="28" t="s">
        <v>222</v>
      </c>
      <c r="E34" s="28" t="s">
        <v>148</v>
      </c>
      <c r="F34" s="31">
        <v>2</v>
      </c>
      <c r="G34" s="31">
        <v>3</v>
      </c>
      <c r="H34" s="31">
        <v>5</v>
      </c>
      <c r="I34" s="34">
        <v>3</v>
      </c>
      <c r="J34" s="31">
        <f>IF(I34&lt;=$F34,100,IF(I34&lt;=$G34,(80+20/($G34-$F34)*($G34-I34)),IF(I34&lt;=$H34,(60+20/($H34-$G34)*($H34-I34)),40)))*20%/5</f>
        <v>3.2</v>
      </c>
      <c r="K34" s="31"/>
      <c r="L34" s="31"/>
      <c r="M34" s="36" t="s">
        <v>206</v>
      </c>
      <c r="N34" s="23"/>
      <c r="O34" s="23"/>
      <c r="P34" s="23"/>
      <c r="Q34" s="23" t="s">
        <v>207</v>
      </c>
      <c r="R34" s="42">
        <v>0.6</v>
      </c>
      <c r="S34" s="31">
        <f>IF(R34&lt;=$F34,100,IF(R34&lt;=$G34,(80+20/($G34-$F34)*($G34-R34)),IF(R34&lt;=$H34,(60+20/($H34-$G34)*($H34-R34)),40)))*20%/5</f>
        <v>4</v>
      </c>
    </row>
    <row r="35" spans="1:19" ht="34">
      <c r="A35" s="135"/>
      <c r="B35" s="137"/>
      <c r="C35" s="28" t="s">
        <v>223</v>
      </c>
      <c r="D35" s="28" t="s">
        <v>224</v>
      </c>
      <c r="E35" s="28" t="s">
        <v>148</v>
      </c>
      <c r="F35" s="31">
        <v>2</v>
      </c>
      <c r="G35" s="31">
        <v>3</v>
      </c>
      <c r="H35" s="31">
        <v>5</v>
      </c>
      <c r="I35" s="34">
        <v>3</v>
      </c>
      <c r="J35" s="31">
        <f>IF(I35&lt;=$F35,100,IF(I35&lt;=$G35,(80+20/($G35-$F35)*($G35-I35)),IF(I35&lt;=$H35,(60+20/($H35-$G35)*($H35-I35)),40)))*20%/5</f>
        <v>3.2</v>
      </c>
      <c r="K35" s="31"/>
      <c r="L35" s="31"/>
      <c r="M35" s="36"/>
      <c r="N35" s="23"/>
      <c r="O35" s="23"/>
      <c r="P35" s="23"/>
      <c r="Q35" s="23"/>
      <c r="R35" s="42">
        <v>0.79</v>
      </c>
      <c r="S35" s="31">
        <f>IF(R35&lt;=$F35,100,IF(R35&lt;=$G35,(80+20/($G35-$F35)*($G35-R35)),IF(R35&lt;=$H35,(60+20/($H35-$G35)*($H35-R35)),40)))*20%/5</f>
        <v>4</v>
      </c>
    </row>
    <row r="36" spans="1:19" ht="34">
      <c r="A36" s="135"/>
      <c r="B36" s="137"/>
      <c r="C36" s="28" t="s">
        <v>221</v>
      </c>
      <c r="D36" s="28" t="s">
        <v>225</v>
      </c>
      <c r="E36" s="28" t="s">
        <v>148</v>
      </c>
      <c r="F36" s="31">
        <v>2</v>
      </c>
      <c r="G36" s="31">
        <v>3</v>
      </c>
      <c r="H36" s="31">
        <v>6</v>
      </c>
      <c r="I36" s="34">
        <v>3</v>
      </c>
      <c r="J36" s="31">
        <f>IF(I36&lt;=$F36,100,IF(I36&lt;=$G36,(80+20/($G36-$F36)*($G36-I36)),IF(I36&lt;=$H36,(60+20/($H36-$G36)*($H36-I36)),40)))*20%/5</f>
        <v>3.2</v>
      </c>
      <c r="K36" s="31"/>
      <c r="L36" s="31"/>
      <c r="M36" s="36" t="s">
        <v>206</v>
      </c>
      <c r="N36" s="23"/>
      <c r="O36" s="23"/>
      <c r="P36" s="23"/>
      <c r="Q36" s="23" t="s">
        <v>207</v>
      </c>
      <c r="R36" s="42">
        <v>0.74</v>
      </c>
      <c r="S36" s="31">
        <f>IF(R36&lt;=$F36,100,IF(R36&lt;=$G36,(80+20/($G36-$F36)*($G36-R36)),IF(R36&lt;=$H36,(60+20/($H36-$G36)*($H36-R36)),40)))*20%/5</f>
        <v>4</v>
      </c>
    </row>
    <row r="37" spans="1:19" ht="34">
      <c r="A37" s="135"/>
      <c r="B37" s="137"/>
      <c r="C37" s="28" t="s">
        <v>226</v>
      </c>
      <c r="D37" s="28" t="s">
        <v>227</v>
      </c>
      <c r="E37" s="28" t="s">
        <v>148</v>
      </c>
      <c r="F37" s="31"/>
      <c r="G37" s="31"/>
      <c r="H37" s="31"/>
      <c r="I37" s="34">
        <v>3</v>
      </c>
      <c r="J37" s="31"/>
      <c r="K37" s="31"/>
      <c r="L37" s="31"/>
      <c r="M37" s="36"/>
      <c r="N37" s="23"/>
      <c r="O37" s="23"/>
      <c r="P37" s="23"/>
      <c r="Q37" s="23"/>
      <c r="R37" s="42">
        <v>1.5</v>
      </c>
      <c r="S37" s="31"/>
    </row>
    <row r="38" spans="1:19" ht="34">
      <c r="A38" s="135"/>
      <c r="B38" s="137"/>
      <c r="C38" s="28" t="s">
        <v>223</v>
      </c>
      <c r="D38" s="28" t="s">
        <v>228</v>
      </c>
      <c r="E38" s="28" t="s">
        <v>148</v>
      </c>
      <c r="F38" s="31"/>
      <c r="G38" s="31"/>
      <c r="H38" s="31"/>
      <c r="I38" s="34">
        <v>3</v>
      </c>
      <c r="J38" s="31"/>
      <c r="K38" s="31"/>
      <c r="L38" s="31"/>
      <c r="M38" s="36"/>
      <c r="N38" s="23"/>
      <c r="O38" s="23"/>
      <c r="P38" s="23"/>
      <c r="Q38" s="23"/>
      <c r="R38" s="42">
        <v>1.94</v>
      </c>
      <c r="S38" s="31"/>
    </row>
    <row r="39" spans="1:19" ht="34">
      <c r="A39" s="135"/>
      <c r="B39" s="137"/>
      <c r="C39" s="28" t="s">
        <v>219</v>
      </c>
      <c r="D39" s="28" t="s">
        <v>229</v>
      </c>
      <c r="E39" s="28" t="s">
        <v>148</v>
      </c>
      <c r="F39" s="31"/>
      <c r="G39" s="31"/>
      <c r="H39" s="31"/>
      <c r="I39" s="34">
        <v>3</v>
      </c>
      <c r="J39" s="31"/>
      <c r="K39" s="31"/>
      <c r="L39" s="31"/>
      <c r="M39" s="36"/>
      <c r="N39" s="23"/>
      <c r="O39" s="23"/>
      <c r="P39" s="23"/>
      <c r="Q39" s="23"/>
      <c r="R39" s="42">
        <v>1.84</v>
      </c>
      <c r="S39" s="31"/>
    </row>
    <row r="40" spans="1:19" ht="34">
      <c r="A40" s="135"/>
      <c r="B40" s="137"/>
      <c r="C40" s="28" t="s">
        <v>221</v>
      </c>
      <c r="D40" s="28" t="s">
        <v>230</v>
      </c>
      <c r="E40" s="28" t="s">
        <v>148</v>
      </c>
      <c r="F40" s="31"/>
      <c r="G40" s="31"/>
      <c r="H40" s="31"/>
      <c r="I40" s="34">
        <v>3</v>
      </c>
      <c r="J40" s="31"/>
      <c r="K40" s="31"/>
      <c r="L40" s="31"/>
      <c r="M40" s="36"/>
      <c r="N40" s="23"/>
      <c r="O40" s="23"/>
      <c r="P40" s="23"/>
      <c r="Q40" s="23"/>
      <c r="R40" s="42">
        <v>0.85</v>
      </c>
      <c r="S40" s="31"/>
    </row>
    <row r="41" spans="1:19" ht="34">
      <c r="A41" s="135"/>
      <c r="B41" s="137"/>
      <c r="C41" s="28" t="s">
        <v>226</v>
      </c>
      <c r="D41" s="28" t="s">
        <v>231</v>
      </c>
      <c r="E41" s="28" t="s">
        <v>148</v>
      </c>
      <c r="F41" s="31"/>
      <c r="G41" s="31"/>
      <c r="H41" s="31"/>
      <c r="I41" s="34">
        <v>3</v>
      </c>
      <c r="J41" s="31"/>
      <c r="K41" s="31"/>
      <c r="L41" s="31"/>
      <c r="M41" s="36"/>
      <c r="N41" s="23"/>
      <c r="O41" s="23"/>
      <c r="P41" s="23"/>
      <c r="Q41" s="23"/>
      <c r="R41" s="42">
        <v>2.6</v>
      </c>
      <c r="S41" s="31"/>
    </row>
    <row r="42" spans="1:19" ht="34">
      <c r="A42" s="135"/>
      <c r="B42" s="137"/>
      <c r="C42" s="28" t="s">
        <v>219</v>
      </c>
      <c r="D42" s="28" t="s">
        <v>232</v>
      </c>
      <c r="E42" s="28" t="s">
        <v>148</v>
      </c>
      <c r="F42" s="31"/>
      <c r="G42" s="31"/>
      <c r="H42" s="31"/>
      <c r="I42" s="34">
        <v>3</v>
      </c>
      <c r="J42" s="31"/>
      <c r="K42" s="31"/>
      <c r="L42" s="31"/>
      <c r="M42" s="36"/>
      <c r="N42" s="23"/>
      <c r="O42" s="23"/>
      <c r="P42" s="23"/>
      <c r="Q42" s="23"/>
      <c r="R42" s="42">
        <v>1.3</v>
      </c>
      <c r="S42" s="31"/>
    </row>
    <row r="43" spans="1:19" ht="34">
      <c r="A43" s="135"/>
      <c r="B43" s="137"/>
      <c r="C43" s="28" t="s">
        <v>226</v>
      </c>
      <c r="D43" s="28" t="s">
        <v>233</v>
      </c>
      <c r="E43" s="28" t="s">
        <v>148</v>
      </c>
      <c r="F43" s="31"/>
      <c r="G43" s="31"/>
      <c r="H43" s="31"/>
      <c r="I43" s="34">
        <v>3</v>
      </c>
      <c r="J43" s="31"/>
      <c r="K43" s="31"/>
      <c r="L43" s="31"/>
      <c r="M43" s="36"/>
      <c r="N43" s="23"/>
      <c r="O43" s="23"/>
      <c r="P43" s="23"/>
      <c r="Q43" s="23"/>
      <c r="R43" s="42">
        <v>1.7</v>
      </c>
      <c r="S43" s="31"/>
    </row>
    <row r="44" spans="1:19" ht="34">
      <c r="A44" s="135"/>
      <c r="B44" s="137"/>
      <c r="C44" s="28" t="s">
        <v>223</v>
      </c>
      <c r="D44" s="28" t="s">
        <v>234</v>
      </c>
      <c r="E44" s="28" t="s">
        <v>148</v>
      </c>
      <c r="F44" s="31">
        <v>3</v>
      </c>
      <c r="G44" s="31">
        <v>5</v>
      </c>
      <c r="H44" s="31">
        <v>8</v>
      </c>
      <c r="I44" s="34">
        <v>3</v>
      </c>
      <c r="J44" s="31">
        <f>IF(I44&lt;=$F44,100,IF(I44&lt;=$G44,(80+20/($G44-$F44)*($G44-I44)),IF(I44&lt;=$H44,(60+20/($H44-$G44)*($H44-I44)),40)))*20%/5</f>
        <v>4</v>
      </c>
      <c r="K44" s="31">
        <v>8.14</v>
      </c>
      <c r="L44" s="31"/>
      <c r="M44" s="36" t="s">
        <v>206</v>
      </c>
      <c r="N44" s="23"/>
      <c r="O44" s="23"/>
      <c r="P44" s="23"/>
      <c r="Q44" s="23" t="s">
        <v>207</v>
      </c>
      <c r="R44" s="42">
        <v>1.51</v>
      </c>
      <c r="S44" s="31">
        <f>IF(R44&lt;=$F44,100,IF(R44&lt;=$G44,(80+20/($G44-$F44)*($G44-R44)),IF(R44&lt;=$H44,(60+20/($H44-$G44)*($H44-R44)),40)))*20%/5</f>
        <v>4</v>
      </c>
    </row>
    <row r="45" spans="1:19" ht="51">
      <c r="A45" s="29">
        <v>0.1</v>
      </c>
      <c r="B45" s="27" t="s">
        <v>235</v>
      </c>
      <c r="C45" s="28"/>
      <c r="D45" s="28" t="s">
        <v>236</v>
      </c>
      <c r="E45" s="28" t="s">
        <v>237</v>
      </c>
      <c r="F45" s="31">
        <v>0</v>
      </c>
      <c r="G45" s="31">
        <v>1</v>
      </c>
      <c r="H45" s="31">
        <v>3</v>
      </c>
      <c r="I45" s="34">
        <v>1</v>
      </c>
      <c r="J45" s="31">
        <f>IF(I45&lt;=$F45,100,IF(I45&lt;=$G45,(80+20/($G45-$F45)*($G45-I45)),IF(I45&lt;=$H45,(60+20/($H45-$G45)*($H45-I45)),40)))*10%/1</f>
        <v>8</v>
      </c>
      <c r="K45" s="31"/>
      <c r="L45" s="31"/>
      <c r="M45" s="36"/>
      <c r="N45" s="23"/>
      <c r="O45" s="23"/>
      <c r="P45" s="23"/>
      <c r="Q45" s="23" t="s">
        <v>238</v>
      </c>
      <c r="S45" s="31">
        <f>IF(R45&lt;=$F45,100,IF(R45&lt;=$G45,(80+20/($G45-$F45)*($G45-R45)),IF(R45&lt;=$H45,(60+20/($H45-$G45)*($H45-R45)),40)))*10%/1</f>
        <v>10</v>
      </c>
    </row>
    <row r="46" spans="1:19">
      <c r="A46" s="29" t="s">
        <v>239</v>
      </c>
      <c r="B46" s="27"/>
      <c r="C46" s="28"/>
      <c r="D46" s="28"/>
      <c r="E46" s="28"/>
      <c r="F46" s="31"/>
      <c r="G46" s="31"/>
      <c r="H46" s="31"/>
      <c r="I46" s="34"/>
      <c r="J46" s="31">
        <f>SUM(J2:J45)</f>
        <v>86.977272727272748</v>
      </c>
      <c r="K46" s="31"/>
      <c r="L46" s="31"/>
      <c r="M46" s="36"/>
      <c r="N46" s="23"/>
      <c r="O46" s="23"/>
      <c r="P46" s="23"/>
      <c r="Q46" s="23"/>
      <c r="S46" s="81">
        <f>SUM(S2:S45)</f>
        <v>92.160477575757582</v>
      </c>
    </row>
    <row r="47" spans="1:19" ht="34">
      <c r="A47" s="136" t="s">
        <v>240</v>
      </c>
      <c r="B47" s="27"/>
      <c r="C47" s="28"/>
      <c r="D47" s="28" t="s">
        <v>241</v>
      </c>
      <c r="E47" s="28" t="s">
        <v>242</v>
      </c>
      <c r="F47" s="28" t="s">
        <v>243</v>
      </c>
      <c r="G47" s="28" t="s">
        <v>244</v>
      </c>
      <c r="H47" s="28" t="s">
        <v>245</v>
      </c>
      <c r="I47" s="34"/>
      <c r="M47" s="36" t="s">
        <v>246</v>
      </c>
      <c r="N47" s="23"/>
      <c r="O47" s="23"/>
      <c r="P47" s="23"/>
      <c r="Q47" s="138" t="s">
        <v>247</v>
      </c>
    </row>
    <row r="48" spans="1:19" ht="17">
      <c r="A48" s="136"/>
      <c r="B48" s="27"/>
      <c r="C48" s="28"/>
      <c r="D48" s="28" t="s">
        <v>248</v>
      </c>
      <c r="E48" s="28" t="s">
        <v>242</v>
      </c>
      <c r="F48" s="28" t="s">
        <v>244</v>
      </c>
      <c r="G48" s="28" t="s">
        <v>245</v>
      </c>
      <c r="H48" s="28" t="s">
        <v>249</v>
      </c>
      <c r="I48" s="31"/>
      <c r="J48" s="31"/>
      <c r="K48" s="31"/>
      <c r="L48" s="31"/>
      <c r="M48" s="36"/>
      <c r="N48" s="23"/>
      <c r="O48" s="23"/>
      <c r="P48" s="23"/>
      <c r="Q48" s="138"/>
    </row>
  </sheetData>
  <sheetProtection formatCells="0" insertHyperlinks="0" autoFilter="0"/>
  <mergeCells count="21">
    <mergeCell ref="Q47:Q48"/>
    <mergeCell ref="B18:B21"/>
    <mergeCell ref="B22:B32"/>
    <mergeCell ref="B33:B44"/>
    <mergeCell ref="C6:C9"/>
    <mergeCell ref="C10:C12"/>
    <mergeCell ref="B4:B5"/>
    <mergeCell ref="B6:B9"/>
    <mergeCell ref="B10:B12"/>
    <mergeCell ref="B13:B15"/>
    <mergeCell ref="B16:B17"/>
    <mergeCell ref="A16:A17"/>
    <mergeCell ref="A18:A21"/>
    <mergeCell ref="A22:A32"/>
    <mergeCell ref="A33:A44"/>
    <mergeCell ref="A47:A48"/>
    <mergeCell ref="A2:A3"/>
    <mergeCell ref="A4:A5"/>
    <mergeCell ref="A6:A9"/>
    <mergeCell ref="A10:A12"/>
    <mergeCell ref="A13:A15"/>
  </mergeCells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77"/>
  <sheetViews>
    <sheetView topLeftCell="A18" zoomScale="133" workbookViewId="0">
      <selection activeCell="A3" sqref="A3:O3"/>
    </sheetView>
  </sheetViews>
  <sheetFormatPr baseColWidth="10" defaultColWidth="10.83203125" defaultRowHeight="16"/>
  <cols>
    <col min="1" max="16384" width="10.83203125" style="1"/>
  </cols>
  <sheetData>
    <row r="2" spans="1:15">
      <c r="A2" s="2" t="s">
        <v>250</v>
      </c>
      <c r="B2" s="2"/>
      <c r="C2" s="2"/>
      <c r="D2" s="2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91" customHeight="1">
      <c r="A3" s="140" t="s">
        <v>274</v>
      </c>
      <c r="B3" s="140"/>
      <c r="C3" s="140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</row>
    <row r="4" spans="1:15">
      <c r="A4" s="142" t="s">
        <v>251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</row>
    <row r="5" spans="1:15" ht="45" customHeight="1">
      <c r="A5" s="140" t="s">
        <v>252</v>
      </c>
      <c r="B5" s="140"/>
      <c r="C5" s="140"/>
      <c r="D5" s="140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</row>
    <row r="6" spans="1:15" ht="45" customHeight="1">
      <c r="A6" s="140" t="s">
        <v>253</v>
      </c>
      <c r="B6" s="140"/>
      <c r="C6" s="140"/>
      <c r="D6" s="140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</row>
    <row r="7" spans="1:15" ht="45" customHeight="1">
      <c r="A7" s="140" t="s">
        <v>254</v>
      </c>
      <c r="B7" s="140"/>
      <c r="C7" s="140"/>
      <c r="D7" s="140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</row>
    <row r="8" spans="1:15" ht="45" customHeight="1">
      <c r="A8" s="140" t="s">
        <v>255</v>
      </c>
      <c r="B8" s="140"/>
      <c r="C8" s="140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</row>
    <row r="9" spans="1:15" ht="55" customHeight="1">
      <c r="A9" s="140" t="s">
        <v>256</v>
      </c>
      <c r="B9" s="140"/>
      <c r="C9" s="140"/>
      <c r="D9" s="140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</row>
    <row r="10" spans="1:15" ht="55" customHeight="1">
      <c r="A10" s="140" t="s">
        <v>257</v>
      </c>
      <c r="B10" s="140"/>
      <c r="C10" s="140"/>
      <c r="D10" s="140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</row>
    <row r="11" spans="1:15" ht="65" customHeight="1">
      <c r="A11" s="140" t="s">
        <v>258</v>
      </c>
      <c r="B11" s="140"/>
      <c r="C11" s="140"/>
      <c r="D11" s="140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</row>
    <row r="12" spans="1:15" ht="65" customHeight="1">
      <c r="A12" s="140" t="s">
        <v>259</v>
      </c>
      <c r="B12" s="140"/>
      <c r="C12" s="140"/>
      <c r="D12" s="140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</row>
    <row r="13" spans="1:15" ht="55" customHeight="1">
      <c r="A13" s="140" t="s">
        <v>260</v>
      </c>
      <c r="B13" s="140"/>
      <c r="C13" s="140"/>
      <c r="D13" s="140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</row>
    <row r="14" spans="1:15" ht="66" customHeight="1">
      <c r="A14" s="140" t="s">
        <v>261</v>
      </c>
      <c r="B14" s="140"/>
      <c r="C14" s="140"/>
      <c r="D14" s="140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</row>
    <row r="15" spans="1:15" ht="55" customHeight="1">
      <c r="A15" s="140" t="s">
        <v>262</v>
      </c>
      <c r="B15" s="140"/>
      <c r="C15" s="140"/>
      <c r="D15" s="140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</row>
    <row r="16" spans="1:15" ht="55" customHeight="1">
      <c r="A16" s="140" t="s">
        <v>263</v>
      </c>
      <c r="B16" s="140"/>
      <c r="C16" s="140"/>
      <c r="D16" s="140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</row>
    <row r="17" spans="1:27" ht="55" customHeight="1">
      <c r="A17" s="143" t="s">
        <v>264</v>
      </c>
      <c r="B17" s="143"/>
      <c r="C17" s="143"/>
      <c r="D17" s="143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</row>
    <row r="18" spans="1:27" ht="75" customHeight="1">
      <c r="A18" s="140" t="s">
        <v>265</v>
      </c>
      <c r="B18" s="140"/>
      <c r="C18" s="140"/>
      <c r="D18" s="140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</row>
    <row r="19" spans="1:27" ht="75" customHeight="1">
      <c r="A19" s="140" t="s">
        <v>266</v>
      </c>
      <c r="B19" s="140"/>
      <c r="C19" s="140"/>
      <c r="D19" s="140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</row>
    <row r="20" spans="1:27">
      <c r="A20" s="3" t="s">
        <v>267</v>
      </c>
      <c r="B20" s="4">
        <v>44992</v>
      </c>
      <c r="C20" s="4">
        <v>44993</v>
      </c>
      <c r="D20" s="4">
        <v>44994</v>
      </c>
      <c r="E20" s="19">
        <v>44995</v>
      </c>
      <c r="F20" s="19">
        <v>44997</v>
      </c>
      <c r="G20" s="19">
        <v>44998</v>
      </c>
      <c r="H20" s="19">
        <v>44999</v>
      </c>
      <c r="I20" s="19">
        <v>45000</v>
      </c>
      <c r="J20" s="19">
        <v>45002</v>
      </c>
      <c r="K20" s="19">
        <v>45004</v>
      </c>
      <c r="L20" s="19">
        <v>45006</v>
      </c>
      <c r="M20" s="19">
        <v>45008</v>
      </c>
      <c r="N20" s="19">
        <v>45009</v>
      </c>
      <c r="O20" s="19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5" t="s">
        <v>268</v>
      </c>
      <c r="B21" s="6"/>
      <c r="C21" s="6"/>
      <c r="D21" s="6"/>
      <c r="E21" s="20">
        <v>60</v>
      </c>
      <c r="F21" s="15">
        <v>140</v>
      </c>
      <c r="G21" s="15">
        <v>202</v>
      </c>
      <c r="H21" s="15">
        <v>180</v>
      </c>
      <c r="I21" s="15">
        <v>35</v>
      </c>
      <c r="J21" s="15">
        <v>20</v>
      </c>
      <c r="K21" s="15">
        <v>100</v>
      </c>
      <c r="L21" s="15"/>
      <c r="M21" s="15"/>
      <c r="N21" s="20"/>
      <c r="O21" s="20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>
      <c r="A22" s="7" t="s">
        <v>269</v>
      </c>
      <c r="B22" s="6">
        <v>75</v>
      </c>
      <c r="C22" s="6">
        <v>85</v>
      </c>
      <c r="D22" s="6">
        <v>80</v>
      </c>
      <c r="E22" s="20">
        <v>85</v>
      </c>
      <c r="F22" s="15"/>
      <c r="G22" s="15"/>
      <c r="H22" s="15"/>
      <c r="I22" s="15"/>
      <c r="J22" s="15">
        <v>93</v>
      </c>
      <c r="K22" s="15"/>
      <c r="L22" s="15">
        <v>95</v>
      </c>
      <c r="M22" s="15">
        <v>90</v>
      </c>
      <c r="N22" s="20">
        <v>170</v>
      </c>
      <c r="O22" s="20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>
      <c r="A23" s="8"/>
      <c r="B23" s="8"/>
      <c r="C23" s="8"/>
      <c r="D23" s="8"/>
      <c r="E23" s="15"/>
      <c r="F23" s="15"/>
      <c r="G23" s="21"/>
      <c r="H23" s="21"/>
      <c r="I23" s="21"/>
      <c r="J23" s="21"/>
      <c r="L23" s="8"/>
      <c r="M23" s="14"/>
    </row>
    <row r="24" spans="1:27">
      <c r="A24" s="9" t="s">
        <v>270</v>
      </c>
      <c r="B24" s="10" t="s">
        <v>271</v>
      </c>
      <c r="C24" s="11"/>
      <c r="D24" s="11"/>
      <c r="E24" s="11"/>
      <c r="F24" s="15"/>
      <c r="G24" s="21"/>
      <c r="H24" s="21"/>
      <c r="I24" s="21"/>
      <c r="J24" s="21"/>
      <c r="S24" s="8"/>
      <c r="T24" s="14"/>
    </row>
    <row r="25" spans="1:27">
      <c r="A25" s="9" t="s">
        <v>272</v>
      </c>
      <c r="B25" s="12" t="s">
        <v>273</v>
      </c>
      <c r="C25" s="13"/>
      <c r="D25" s="13"/>
      <c r="E25" s="13"/>
      <c r="F25" s="15"/>
      <c r="G25" s="21"/>
      <c r="H25" s="21"/>
      <c r="I25" s="21"/>
      <c r="J25" s="21"/>
      <c r="S25" s="8"/>
      <c r="T25" s="14"/>
    </row>
    <row r="26" spans="1:27">
      <c r="A26" s="8"/>
      <c r="B26" s="8"/>
      <c r="C26" s="8"/>
      <c r="D26" s="8"/>
      <c r="E26" s="15"/>
      <c r="F26" s="15"/>
      <c r="G26" s="21"/>
      <c r="H26" s="21"/>
      <c r="I26" s="21"/>
      <c r="J26" s="21"/>
    </row>
    <row r="27" spans="1:27">
      <c r="A27" s="8"/>
      <c r="B27" s="8"/>
      <c r="C27" s="8"/>
      <c r="D27" s="8"/>
      <c r="E27" s="15"/>
      <c r="F27" s="15"/>
      <c r="G27" s="21"/>
      <c r="H27" s="21"/>
      <c r="I27" s="21"/>
      <c r="J27" s="21"/>
    </row>
    <row r="28" spans="1:27">
      <c r="A28" s="8"/>
      <c r="B28" s="8"/>
      <c r="C28" s="8"/>
      <c r="D28" s="8"/>
      <c r="E28" s="15"/>
      <c r="F28" s="15"/>
      <c r="G28" s="21"/>
      <c r="H28" s="21"/>
      <c r="I28" s="21"/>
      <c r="J28" s="21"/>
      <c r="S28" s="8"/>
      <c r="T28" s="8"/>
      <c r="U28" s="8"/>
      <c r="V28" s="8"/>
      <c r="W28" s="8"/>
    </row>
    <row r="29" spans="1:27">
      <c r="A29" s="8"/>
      <c r="B29" s="8"/>
      <c r="C29" s="8"/>
      <c r="D29" s="8"/>
      <c r="E29" s="15"/>
      <c r="F29" s="15"/>
      <c r="G29" s="21"/>
      <c r="H29" s="21"/>
      <c r="I29" s="21"/>
      <c r="J29" s="21"/>
      <c r="S29" s="14"/>
      <c r="T29" s="14"/>
      <c r="U29" s="14"/>
      <c r="V29" s="14"/>
      <c r="W29" s="14"/>
    </row>
    <row r="30" spans="1:27">
      <c r="A30" s="8"/>
      <c r="B30" s="8"/>
      <c r="C30" s="8"/>
      <c r="D30" s="8"/>
      <c r="E30" s="15"/>
      <c r="F30" s="15"/>
      <c r="G30" s="21"/>
      <c r="H30" s="21"/>
      <c r="I30" s="21"/>
      <c r="J30" s="21"/>
    </row>
    <row r="31" spans="1:27">
      <c r="A31" s="8"/>
      <c r="B31" s="8"/>
      <c r="C31" s="8"/>
      <c r="D31" s="8"/>
      <c r="E31" s="15"/>
      <c r="F31" s="15"/>
      <c r="G31" s="21"/>
      <c r="H31" s="21"/>
      <c r="I31" s="21"/>
      <c r="J31" s="21"/>
    </row>
    <row r="32" spans="1:27">
      <c r="A32" s="8"/>
      <c r="B32" s="8"/>
      <c r="C32" s="8"/>
      <c r="D32" s="8"/>
      <c r="E32" s="15"/>
      <c r="F32" s="15"/>
      <c r="G32" s="21"/>
      <c r="H32" s="21"/>
      <c r="I32" s="21"/>
      <c r="J32" s="21"/>
    </row>
    <row r="33" spans="1:13">
      <c r="A33" s="8"/>
      <c r="B33" s="8"/>
      <c r="C33" s="8"/>
      <c r="D33" s="8"/>
      <c r="E33" s="15"/>
      <c r="F33" s="15"/>
    </row>
    <row r="34" spans="1:13">
      <c r="A34" s="14"/>
      <c r="B34" s="14"/>
      <c r="C34" s="14"/>
      <c r="D34" s="14"/>
      <c r="E34" s="14"/>
      <c r="F34" s="14"/>
    </row>
    <row r="35" spans="1:13">
      <c r="A35" s="15"/>
      <c r="B35" s="15"/>
      <c r="C35" s="15"/>
      <c r="D35" s="15"/>
      <c r="E35" s="17"/>
      <c r="F35" s="17"/>
    </row>
    <row r="36" spans="1:13">
      <c r="A36" s="14"/>
      <c r="B36" s="14"/>
      <c r="C36" s="14"/>
      <c r="D36" s="14"/>
      <c r="E36" s="14"/>
      <c r="F36" s="17"/>
    </row>
    <row r="37" spans="1:13">
      <c r="A37" s="16"/>
      <c r="B37" s="16"/>
      <c r="C37" s="16"/>
      <c r="D37" s="16"/>
      <c r="E37" s="15"/>
      <c r="F37" s="17"/>
      <c r="G37" s="14"/>
      <c r="H37" s="16"/>
      <c r="I37" s="16"/>
      <c r="J37" s="16"/>
      <c r="K37" s="16"/>
      <c r="L37" s="16"/>
      <c r="M37" s="16"/>
    </row>
    <row r="38" spans="1:13">
      <c r="A38" s="16"/>
      <c r="B38" s="16"/>
      <c r="C38" s="16"/>
      <c r="D38" s="16"/>
      <c r="E38" s="22"/>
      <c r="F38" s="17"/>
      <c r="G38" s="14"/>
      <c r="H38" s="15"/>
      <c r="I38" s="22"/>
      <c r="J38" s="15"/>
      <c r="K38" s="15"/>
      <c r="L38" s="15"/>
      <c r="M38" s="15"/>
    </row>
    <row r="39" spans="1:13">
      <c r="A39" s="16"/>
      <c r="B39" s="16"/>
      <c r="C39" s="16"/>
      <c r="D39" s="16"/>
      <c r="E39" s="15"/>
      <c r="F39" s="17"/>
    </row>
    <row r="40" spans="1:13">
      <c r="A40" s="16"/>
      <c r="B40" s="16"/>
      <c r="C40" s="16"/>
      <c r="D40" s="16"/>
      <c r="E40" s="15"/>
      <c r="F40" s="17"/>
    </row>
    <row r="41" spans="1:13">
      <c r="A41" s="16"/>
      <c r="B41" s="16"/>
      <c r="C41" s="16"/>
      <c r="D41" s="16"/>
      <c r="E41" s="15"/>
      <c r="F41" s="17"/>
    </row>
    <row r="42" spans="1:13">
      <c r="A42" s="16"/>
      <c r="B42" s="16"/>
      <c r="C42" s="16"/>
      <c r="D42" s="16"/>
      <c r="E42" s="15"/>
      <c r="F42" s="17"/>
    </row>
    <row r="43" spans="1:13">
      <c r="A43" s="15"/>
      <c r="B43" s="15"/>
      <c r="C43" s="15"/>
      <c r="D43" s="15"/>
      <c r="E43" s="17"/>
      <c r="F43" s="17"/>
    </row>
    <row r="44" spans="1:13">
      <c r="A44" s="15"/>
      <c r="B44" s="15"/>
      <c r="C44" s="15"/>
      <c r="D44" s="15"/>
      <c r="E44" s="17"/>
      <c r="F44" s="17"/>
    </row>
    <row r="45" spans="1:13">
      <c r="A45" s="15"/>
      <c r="B45" s="15"/>
      <c r="C45" s="15"/>
      <c r="D45" s="15"/>
      <c r="E45" s="17"/>
      <c r="F45" s="17"/>
    </row>
    <row r="46" spans="1:13">
      <c r="A46" s="15"/>
      <c r="B46" s="15"/>
      <c r="C46" s="15"/>
      <c r="D46" s="15"/>
      <c r="E46" s="17"/>
      <c r="F46" s="17"/>
    </row>
    <row r="47" spans="1:13">
      <c r="A47" s="15"/>
      <c r="B47" s="15"/>
      <c r="C47" s="15"/>
      <c r="D47" s="15"/>
      <c r="E47" s="17"/>
      <c r="F47" s="17"/>
    </row>
    <row r="48" spans="1:13">
      <c r="A48" s="15"/>
      <c r="B48" s="15"/>
      <c r="C48" s="15"/>
      <c r="D48" s="15"/>
      <c r="E48" s="17"/>
      <c r="F48" s="17"/>
    </row>
    <row r="49" spans="1:6">
      <c r="A49" s="17"/>
      <c r="B49" s="17"/>
      <c r="C49" s="17"/>
      <c r="D49" s="17"/>
      <c r="E49" s="17"/>
      <c r="F49" s="17"/>
    </row>
    <row r="50" spans="1:6">
      <c r="A50" s="17"/>
      <c r="B50" s="17"/>
      <c r="C50" s="17"/>
      <c r="D50" s="17"/>
      <c r="E50" s="17"/>
      <c r="F50" s="17"/>
    </row>
    <row r="51" spans="1:6">
      <c r="A51" s="17"/>
      <c r="B51" s="17"/>
      <c r="C51" s="17"/>
      <c r="D51" s="17"/>
      <c r="E51" s="17"/>
      <c r="F51" s="17"/>
    </row>
    <row r="52" spans="1:6">
      <c r="A52" s="17"/>
      <c r="B52" s="17"/>
      <c r="C52" s="17"/>
      <c r="D52" s="17"/>
      <c r="E52" s="17"/>
      <c r="F52" s="17"/>
    </row>
    <row r="53" spans="1:6">
      <c r="A53" s="17"/>
      <c r="B53" s="17"/>
      <c r="C53" s="17"/>
      <c r="D53" s="17"/>
      <c r="E53" s="17"/>
      <c r="F53" s="17"/>
    </row>
    <row r="54" spans="1:6">
      <c r="A54" s="17"/>
      <c r="B54" s="17"/>
      <c r="C54" s="17"/>
      <c r="D54" s="17"/>
      <c r="E54" s="17"/>
      <c r="F54" s="17"/>
    </row>
    <row r="55" spans="1:6">
      <c r="A55" s="17"/>
      <c r="B55" s="17"/>
      <c r="C55" s="17"/>
      <c r="D55" s="17"/>
      <c r="E55" s="17"/>
      <c r="F55" s="17"/>
    </row>
    <row r="56" spans="1:6">
      <c r="A56" s="17"/>
      <c r="B56" s="17"/>
      <c r="C56" s="17"/>
      <c r="D56" s="17"/>
      <c r="E56" s="17"/>
      <c r="F56" s="17"/>
    </row>
    <row r="57" spans="1:6">
      <c r="A57" s="17"/>
      <c r="B57" s="17"/>
      <c r="C57" s="17"/>
      <c r="D57" s="17"/>
      <c r="E57" s="17"/>
      <c r="F57" s="17"/>
    </row>
    <row r="58" spans="1:6">
      <c r="A58" s="17"/>
      <c r="B58" s="17"/>
      <c r="C58" s="17"/>
      <c r="D58" s="17"/>
      <c r="E58" s="17"/>
      <c r="F58" s="17"/>
    </row>
    <row r="59" spans="1:6">
      <c r="A59" s="17"/>
      <c r="B59" s="17"/>
      <c r="C59" s="17"/>
      <c r="D59" s="17"/>
      <c r="E59" s="17"/>
      <c r="F59" s="17"/>
    </row>
    <row r="60" spans="1:6">
      <c r="A60" s="17"/>
      <c r="B60" s="17"/>
      <c r="C60" s="17"/>
      <c r="D60" s="17"/>
      <c r="E60" s="17"/>
      <c r="F60" s="17"/>
    </row>
    <row r="61" spans="1:6">
      <c r="A61" s="17"/>
      <c r="B61" s="17"/>
      <c r="C61" s="17"/>
      <c r="D61" s="17"/>
      <c r="E61" s="17"/>
      <c r="F61" s="17"/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4" spans="1:6">
      <c r="A64" s="17"/>
      <c r="B64" s="17"/>
      <c r="C64" s="17"/>
      <c r="D64" s="17"/>
      <c r="E64" s="17"/>
      <c r="F64" s="17"/>
    </row>
    <row r="65" spans="1:6">
      <c r="A65" s="17"/>
      <c r="B65" s="17"/>
      <c r="C65" s="17"/>
      <c r="D65" s="17"/>
      <c r="E65" s="17"/>
      <c r="F65" s="17"/>
    </row>
    <row r="66" spans="1:6">
      <c r="A66" s="17"/>
      <c r="B66" s="17"/>
      <c r="C66" s="17"/>
      <c r="D66" s="17"/>
      <c r="E66" s="17"/>
      <c r="F66" s="17"/>
    </row>
    <row r="67" spans="1:6">
      <c r="A67" s="17"/>
      <c r="B67" s="17"/>
      <c r="C67" s="17"/>
      <c r="D67" s="17"/>
      <c r="E67" s="17"/>
      <c r="F67" s="17"/>
    </row>
    <row r="68" spans="1:6">
      <c r="A68" s="17"/>
      <c r="B68" s="17"/>
      <c r="C68" s="17"/>
      <c r="D68" s="17"/>
      <c r="E68" s="17"/>
      <c r="F68" s="17"/>
    </row>
    <row r="69" spans="1:6">
      <c r="A69" s="17"/>
      <c r="B69" s="17"/>
      <c r="C69" s="17"/>
      <c r="D69" s="17"/>
      <c r="E69" s="17"/>
      <c r="F69" s="17"/>
    </row>
    <row r="70" spans="1:6">
      <c r="A70" s="17"/>
      <c r="B70" s="17"/>
      <c r="C70" s="17"/>
      <c r="D70" s="17"/>
      <c r="E70" s="17"/>
      <c r="F70" s="17"/>
    </row>
    <row r="71" spans="1:6">
      <c r="A71" s="17"/>
      <c r="B71" s="17"/>
      <c r="C71" s="17"/>
      <c r="D71" s="17"/>
      <c r="E71" s="17"/>
      <c r="F71" s="17"/>
    </row>
    <row r="72" spans="1:6">
      <c r="A72" s="17"/>
      <c r="B72" s="17"/>
      <c r="C72" s="17"/>
      <c r="D72" s="17"/>
      <c r="E72" s="17"/>
      <c r="F72" s="17"/>
    </row>
    <row r="73" spans="1:6">
      <c r="A73" s="17"/>
      <c r="B73" s="17"/>
      <c r="C73" s="17"/>
      <c r="D73" s="17"/>
      <c r="E73" s="17"/>
      <c r="F73" s="17"/>
    </row>
    <row r="74" spans="1:6">
      <c r="A74" s="17"/>
      <c r="B74" s="17"/>
      <c r="C74" s="17"/>
      <c r="D74" s="17"/>
      <c r="E74" s="17"/>
      <c r="F74" s="17"/>
    </row>
    <row r="75" spans="1:6">
      <c r="A75" s="17"/>
      <c r="B75" s="17"/>
      <c r="C75" s="17"/>
      <c r="D75" s="17"/>
      <c r="E75" s="17"/>
      <c r="F75" s="17"/>
    </row>
    <row r="76" spans="1:6">
      <c r="A76" s="17"/>
      <c r="B76" s="17"/>
      <c r="C76" s="17"/>
      <c r="D76" s="17"/>
      <c r="E76" s="17"/>
      <c r="F76" s="17"/>
    </row>
    <row r="77" spans="1:6">
      <c r="A77" s="17"/>
      <c r="B77" s="17"/>
      <c r="C77" s="17"/>
      <c r="D77" s="17"/>
      <c r="E77" s="17"/>
      <c r="F77" s="17"/>
    </row>
  </sheetData>
  <sheetProtection formatCells="0" insertHyperlinks="0" autoFilter="0"/>
  <mergeCells count="17">
    <mergeCell ref="A18:O18"/>
    <mergeCell ref="A19:O19"/>
    <mergeCell ref="A13:O13"/>
    <mergeCell ref="A14:O14"/>
    <mergeCell ref="A15:O15"/>
    <mergeCell ref="A16:O16"/>
    <mergeCell ref="A17:O17"/>
    <mergeCell ref="A8:O8"/>
    <mergeCell ref="A9:O9"/>
    <mergeCell ref="A10:O10"/>
    <mergeCell ref="A11:O11"/>
    <mergeCell ref="A12:O12"/>
    <mergeCell ref="A3:O3"/>
    <mergeCell ref="A4:O4"/>
    <mergeCell ref="A5:O5"/>
    <mergeCell ref="A6:O6"/>
    <mergeCell ref="A7:O7"/>
  </mergeCells>
  <phoneticPr fontId="2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3"/>
  <pixelatorList sheetStid="4"/>
  <pixelatorList sheetStid="5"/>
  <pixelatorList sheetStid="6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CDX707车型 R08版本测试报告</vt:lpstr>
      <vt:lpstr>性能测试</vt:lpstr>
      <vt:lpstr>定位路试专项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2020-06-04T06:49:00Z</dcterms:created>
  <dcterms:modified xsi:type="dcterms:W3CDTF">2023-04-03T09:12:34Z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