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zhang82\Desktop\地图导航\性能\"/>
    </mc:Choice>
  </mc:AlternateContent>
  <xr:revisionPtr revIDLastSave="0" documentId="13_ncr:1_{870C7667-B492-4DBC-BD9F-83E87E2F26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地图" sheetId="4" r:id="rId1"/>
  </sheets>
  <definedNames>
    <definedName name="_xlnm._FilterDatabase" localSheetId="0" hidden="1">地图!#REF!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4" l="1"/>
  <c r="J35" i="4"/>
  <c r="J36" i="4"/>
  <c r="J37" i="4"/>
  <c r="J38" i="4"/>
  <c r="J39" i="4"/>
  <c r="J40" i="4"/>
  <c r="J41" i="4"/>
  <c r="J42" i="4"/>
  <c r="J43" i="4"/>
  <c r="J44" i="4"/>
  <c r="J33" i="4"/>
  <c r="J2" i="4"/>
  <c r="J17" i="4"/>
  <c r="J16" i="4"/>
  <c r="J14" i="4"/>
  <c r="J15" i="4"/>
  <c r="J13" i="4"/>
  <c r="J11" i="4"/>
  <c r="J10" i="4"/>
  <c r="J3" i="4"/>
  <c r="J4" i="4"/>
  <c r="J5" i="4"/>
  <c r="J6" i="4"/>
  <c r="J7" i="4"/>
  <c r="J8" i="4"/>
  <c r="J9" i="4"/>
  <c r="J12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45" i="4"/>
  <c r="J46" i="4" l="1"/>
</calcChain>
</file>

<file path=xl/sharedStrings.xml><?xml version="1.0" encoding="utf-8"?>
<sst xmlns="http://schemas.openxmlformats.org/spreadsheetml/2006/main" count="159" uniqueCount="101">
  <si>
    <t>权重</t>
    <phoneticPr fontId="1" type="noConversion"/>
  </si>
  <si>
    <t>项目</t>
  </si>
  <si>
    <t>测试说明</t>
  </si>
  <si>
    <t>要求</t>
  </si>
  <si>
    <t>单位</t>
    <phoneticPr fontId="1" type="noConversion"/>
  </si>
  <si>
    <t>A级别-手机（100分）</t>
  </si>
  <si>
    <t>B级别（80分）</t>
  </si>
  <si>
    <t>C级别（60分）</t>
  </si>
  <si>
    <t>福特KPI</t>
  </si>
  <si>
    <t>福特KPI分数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</si>
  <si>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</si>
  <si>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</si>
  <si>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Launcher显示1s内启动地图（底图出现）</t>
  </si>
  <si>
    <t>秒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</si>
  <si>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</si>
  <si>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  <phoneticPr fontId="1" type="noConversion"/>
  </si>
  <si>
    <t>秒</t>
    <phoneticPr fontId="1" type="noConversion"/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</si>
  <si>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</si>
  <si>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</si>
  <si>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  <phoneticPr fontId="1" type="noConversion"/>
  </si>
  <si>
    <t>毫秒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</si>
  <si>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</si>
  <si>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</si>
  <si>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</si>
  <si>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 进入Launcher后，打开地图进入地图首页，按照场景设置，开路况后开始计时2. 使用脚本，每隔2-5s统计一次内存PSS值，取平均值
（导航和巡航使用模拟轨迹模拟实车行驶轨迹）</t>
  </si>
  <si>
    <t>首页开路况静置 20min</t>
  </si>
  <si>
    <t>MB</t>
    <phoneticPr fontId="1" type="noConversion"/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</si>
  <si>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</si>
  <si>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</si>
  <si>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</si>
  <si>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</si>
  <si>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1.打开开发者选项，GPU呈现模式分析选择在屏幕上显示为线型图或在adb shell dumpsys gfxinfo中
2.执行命令1，adb shell dumpsys gfxinfo com.baidu.naviauto reset
3.打开地图进入地图，针对场景进行操作
4.执行命令2，adb shell dumpsys gfxinfo com.baidu.naviauto &gt; xx/xx.txt 存储数据到电脑
5.对保存的数据进行分析，每行数据加起来求平均值</t>
  </si>
  <si>
    <t>首页手动点击比例尺放大缩小地图（平均刷图帧数）</t>
  </si>
  <si>
    <t>fps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</si>
  <si>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</si>
  <si>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</si>
  <si>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</si>
  <si>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</si>
  <si>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</si>
  <si>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毫秒</t>
    <phoneticPr fontId="1" type="noConversion"/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</si>
  <si>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</si>
  <si>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</si>
  <si>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</si>
  <si>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</si>
  <si>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</si>
  <si>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</si>
  <si>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</si>
  <si>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</si>
  <si>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</si>
  <si>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</si>
  <si>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</si>
  <si>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1.进入地图，进行精确搜市内POI
2.记录操作视频，逐帧分析从点击检索按钮到底图加载完成的时间</t>
  </si>
  <si>
    <t>市内POI</t>
    <phoneticPr fontId="1" type="noConversion"/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</si>
  <si>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</si>
  <si>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</si>
  <si>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</si>
  <si>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</si>
  <si>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路径规划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</si>
  <si>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</si>
  <si>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</si>
  <si>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路径规划 算路距离90km（无途径点）</t>
  </si>
  <si>
    <t>路径规划 算路距离300km（无途径点）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</si>
  <si>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</si>
  <si>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</si>
  <si>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</si>
  <si>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</si>
  <si>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</si>
  <si>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</si>
  <si>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</si>
  <si>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</si>
  <si>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</si>
  <si>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</si>
  <si>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</si>
  <si>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</si>
  <si>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</si>
  <si>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</si>
  <si>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</si>
  <si>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</si>
  <si>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</si>
  <si>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</si>
  <si>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</si>
  <si>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</si>
  <si>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</si>
  <si>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</si>
  <si>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</si>
  <si>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</si>
  <si>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</si>
  <si>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</si>
  <si>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</si>
  <si>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</si>
  <si>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</si>
  <si>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  <phoneticPr fontId="1" type="noConversion"/>
  </si>
  <si>
    <t>总得分</t>
  </si>
  <si>
    <t>不计入性能评分</t>
  </si>
  <si>
    <t>车辆在地图上显示或语音提示的位置与车辆实际位置应一致,且错误概率应</t>
  </si>
  <si>
    <t>百分比</t>
    <phoneticPr fontId="1" type="noConversion"/>
  </si>
  <si>
    <t>＜＝1%</t>
  </si>
  <si>
    <t>＜＝3%</t>
  </si>
  <si>
    <t>＜＝5%</t>
  </si>
  <si>
    <t>距离累计误差</t>
    <phoneticPr fontId="1" type="noConversion"/>
  </si>
  <si>
    <t>＜＝8%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</si>
</sst>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Microsoft YaHei"/>
      <family val="2"/>
    </font>
    <font>
      <sz val="11"/>
      <color theme="1"/>
      <name val="Calibri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1">
    <xf numFmtId="0" fontId="0" fillId="0" borderId="0" xfId="0"/>
    <xf numFmtId="0" fontId="2" fillId="2" borderId="8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9" fontId="0" fillId="2" borderId="3" xfId="0" applyNumberFormat="1" applyFill="1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9" fontId="0" fillId="2" borderId="2" xfId="0" applyNumberFormat="1" applyFill="1" applyBorder="1" applyAlignment="1">
      <alignment horizontal="center"/>
    </xf>
    <xf numFmtId="9" fontId="0" fillId="2" borderId="4" xfId="0" applyNumberFormat="1" applyFill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0" fillId="2" borderId="1" xfId="0" applyNumberFormat="1" applyFill="1" applyBorder="1" applyAlignment="1">
      <alignment horizontal="center" vertical="center"/>
    </xf>
    <xf numFmtId="9" fontId="0" fillId="2" borderId="9" xfId="0" applyNumberFormat="1" applyFill="1" applyBorder="1" applyAlignment="1">
      <alignment horizontal="center" vertical="center"/>
    </xf>
    <xf numFmtId="9" fontId="0" fillId="2" borderId="11" xfId="0" applyNumberFormat="1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常规 4 2" xfId="1" xr:uid="{02DAD47D-05C3-480F-A4B4-3A1D259D1B76}"/>
    <cellStyle name="常规 6" xfId="2" xr:uid="{F57091C9-CED3-504B-B342-7F11F8023C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FAD8-0ACF-4EAB-8F54-69F6979F56EC}">
  <dimension ref="A1:J48"/>
  <sheetViews>
    <sheetView tabSelected="1" zoomScale="109" zoomScaleNormal="115" workbookViewId="0">
      <pane xSplit="4" ySplit="1" topLeftCell="E3" activePane="bottomRight" state="frozen"/>
      <selection pane="topRight"/>
      <selection pane="bottomLeft"/>
      <selection pane="bottomRight" activeCell="A33" sqref="A33:A44"/>
    </sheetView>
  </sheetViews>
  <sheetFormatPr defaultColWidth="8.85546875" defaultRowHeight="15"/>
  <cols>
    <col min="1" max="1" width="7.7109375" customWidth="1"/>
    <col min="2" max="2" width="22" customWidth="1"/>
    <col min="3" max="3" width="32.28515625" customWidth="1"/>
    <col min="4" max="4" width="16.28515625" customWidth="1"/>
    <col min="5" max="5" width="7.140625" customWidth="1"/>
    <col min="6" max="6" width="5" customWidth="1"/>
    <col min="7" max="7" width="6.140625" customWidth="1"/>
    <col min="8" max="8" width="5.42578125" customWidth="1"/>
    <col min="9" max="9" width="8" style="5" customWidth="1"/>
    <col min="10" max="10" width="7.140625" style="5" customWidth="1"/>
  </cols>
  <sheetData>
    <row r="1" spans="1:10" ht="48.75" customHeight="1">
      <c r="A1" s="4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11" t="s">
        <v>7</v>
      </c>
      <c r="I1" s="7" t="s">
        <v>8</v>
      </c>
      <c r="J1" s="3" t="s">
        <v>9</v>
      </c>
    </row>
    <row r="2" spans="1:10" ht="90.75" customHeight="1">
      <c r="A2" s="35">
        <v>0.2</v>
      </c>
      <c r="B2" s="8" t="s">
        <v>10</v>
      </c>
      <c r="C2" s="1" t="s">
        <v>11</v>
      </c>
      <c r="D2" s="2" t="s">
        <v>12</v>
      </c>
      <c r="E2" s="2" t="s">
        <v>13</v>
      </c>
      <c r="F2" s="3">
        <v>5</v>
      </c>
      <c r="G2" s="3">
        <v>8</v>
      </c>
      <c r="H2" s="3">
        <v>12</v>
      </c>
      <c r="I2" s="7">
        <v>8</v>
      </c>
      <c r="J2" s="3">
        <f>IF(I2&lt;=$F2,100,IF(I2&lt;=$G2,(80+20/($G2-$F2)*($G2-I2)),IF(I2&lt;=$H2,(60+20/($H2-$G2)*($H2-I2)),40)))*20%/2</f>
        <v>8</v>
      </c>
    </row>
    <row r="3" spans="1:10" ht="90" customHeight="1">
      <c r="A3" s="30"/>
      <c r="B3" s="12" t="s">
        <v>10</v>
      </c>
      <c r="C3" s="19" t="s">
        <v>14</v>
      </c>
      <c r="D3" s="2" t="s">
        <v>15</v>
      </c>
      <c r="E3" s="2" t="s">
        <v>16</v>
      </c>
      <c r="F3" s="3">
        <v>2</v>
      </c>
      <c r="G3" s="3">
        <v>3</v>
      </c>
      <c r="H3" s="3">
        <v>5</v>
      </c>
      <c r="I3" s="7">
        <v>3</v>
      </c>
      <c r="J3" s="3">
        <f>IF(I3&lt;=$F3,100,IF(I3&lt;=$G3,(80+20/($G3-$F3)*($G3-I3)),IF(I3&lt;=$H3,(60+20/($H3-$G3)*($H3-I3)),40)))*20%/2</f>
        <v>8</v>
      </c>
    </row>
    <row r="4" spans="1:10" s="4" customFormat="1" ht="57.75" customHeight="1">
      <c r="A4" s="28">
        <v>0.08</v>
      </c>
      <c r="B4" s="45" t="s">
        <v>17</v>
      </c>
      <c r="C4" s="1" t="s">
        <v>18</v>
      </c>
      <c r="D4" s="1" t="s">
        <v>19</v>
      </c>
      <c r="E4" s="2" t="s">
        <v>20</v>
      </c>
      <c r="F4" s="3">
        <v>200</v>
      </c>
      <c r="G4" s="3">
        <v>350</v>
      </c>
      <c r="H4" s="3">
        <v>500</v>
      </c>
      <c r="I4" s="7">
        <v>200</v>
      </c>
      <c r="J4" s="3">
        <f>IF(I4&lt;=$F4,100,IF(I4&lt;=$G4,(80+20/($G4-$F4)*($G4-I4)),IF(I4&lt;=$H4,(60+20/($H4-$G4)*($H4-I4)),40)))*8%/2</f>
        <v>4</v>
      </c>
    </row>
    <row r="5" spans="1:10" s="4" customFormat="1" ht="54.75" customHeight="1">
      <c r="A5" s="29"/>
      <c r="B5" s="45"/>
      <c r="C5" s="1" t="s">
        <v>21</v>
      </c>
      <c r="D5" s="1" t="s">
        <v>22</v>
      </c>
      <c r="E5" s="2" t="s">
        <v>20</v>
      </c>
      <c r="F5" s="3">
        <v>200</v>
      </c>
      <c r="G5" s="3">
        <v>350</v>
      </c>
      <c r="H5" s="3">
        <v>500</v>
      </c>
      <c r="I5" s="7">
        <v>200</v>
      </c>
      <c r="J5" s="3">
        <f>IF(I5&lt;=$F5,100,IF(I5&lt;=$G5,(80+20/($G5-$F5)*($G5-I5)),IF(I5&lt;=$H5,(60+20/($H5-$G5)*($H5-I5)),40)))*8%/2</f>
        <v>4</v>
      </c>
    </row>
    <row r="6" spans="1:10" ht="20.25" customHeight="1">
      <c r="A6" s="30">
        <v>0.04</v>
      </c>
      <c r="B6" s="42" t="s">
        <v>23</v>
      </c>
      <c r="C6" s="32" t="s">
        <v>24</v>
      </c>
      <c r="D6" s="2" t="s">
        <v>25</v>
      </c>
      <c r="E6" s="2" t="s">
        <v>26</v>
      </c>
      <c r="F6" s="3">
        <v>300</v>
      </c>
      <c r="G6" s="3">
        <v>350</v>
      </c>
      <c r="H6" s="3">
        <v>500</v>
      </c>
      <c r="I6" s="7">
        <v>500</v>
      </c>
      <c r="J6" s="3">
        <f>IF(I6&lt;=$F6,100,IF(I6&lt;=$G6,(80+20/($G6-$F6)*($G6-I6)),IF(I6&lt;=$H6,(60+20/($H6-$G6)*($H6-I6)),40)))*4%/4</f>
        <v>0.6</v>
      </c>
    </row>
    <row r="7" spans="1:10" ht="15.75" customHeight="1">
      <c r="A7" s="31"/>
      <c r="B7" s="42"/>
      <c r="C7" s="33"/>
      <c r="D7" s="2" t="s">
        <v>27</v>
      </c>
      <c r="E7" s="2" t="s">
        <v>26</v>
      </c>
      <c r="F7" s="3">
        <v>300</v>
      </c>
      <c r="G7" s="3">
        <v>350</v>
      </c>
      <c r="H7" s="3">
        <v>500</v>
      </c>
      <c r="I7" s="7">
        <v>500</v>
      </c>
      <c r="J7" s="3">
        <f t="shared" ref="J7" si="0">IF(I7&lt;=$F7,100,IF(I7&lt;=$G7,(80+20/($G7-$F7)*($G7-I7)),IF(I7&lt;=$H7,(60+20/($H7-$G7)*($H7-I7)),40)))*4%/4</f>
        <v>0.6</v>
      </c>
    </row>
    <row r="8" spans="1:10" ht="15.75" customHeight="1">
      <c r="A8" s="31"/>
      <c r="B8" s="42"/>
      <c r="C8" s="33"/>
      <c r="D8" s="2" t="s">
        <v>28</v>
      </c>
      <c r="E8" s="2" t="s">
        <v>26</v>
      </c>
      <c r="F8" s="3">
        <v>300</v>
      </c>
      <c r="G8" s="18">
        <v>350</v>
      </c>
      <c r="H8" s="3">
        <v>500</v>
      </c>
      <c r="I8" s="15">
        <v>700</v>
      </c>
      <c r="J8" s="3">
        <f t="shared" ref="J8" si="1">IF(I8&lt;=$F8,100,IF(I8&lt;=$G8,(80+20/($G8-$F8)*($G8-I8)),IF(I8&lt;=$H8,(60+20/($H8-$G8)*($H8-I8)),40)))*4%/4</f>
        <v>0.4</v>
      </c>
    </row>
    <row r="9" spans="1:10" ht="15.75" customHeight="1">
      <c r="A9" s="31"/>
      <c r="B9" s="42"/>
      <c r="C9" s="34"/>
      <c r="D9" s="2" t="s">
        <v>29</v>
      </c>
      <c r="E9" s="2" t="s">
        <v>26</v>
      </c>
      <c r="F9" s="3">
        <v>300</v>
      </c>
      <c r="G9" s="3">
        <v>350</v>
      </c>
      <c r="H9" s="3">
        <v>500</v>
      </c>
      <c r="I9" s="7">
        <v>600</v>
      </c>
      <c r="J9" s="3">
        <f t="shared" ref="J9" si="2">IF(I9&lt;=$F9,100,IF(I9&lt;=$G9,(80+20/($G9-$F9)*($G9-I9)),IF(I9&lt;=$H9,(60+20/($H9-$G9)*($H9-I9)),40)))*4%/4</f>
        <v>0.4</v>
      </c>
    </row>
    <row r="10" spans="1:10" s="4" customFormat="1" ht="38.25" customHeight="1">
      <c r="A10" s="35">
        <v>0.03</v>
      </c>
      <c r="B10" s="47" t="s">
        <v>30</v>
      </c>
      <c r="C10" s="32" t="s">
        <v>31</v>
      </c>
      <c r="D10" s="1" t="s">
        <v>32</v>
      </c>
      <c r="E10" s="2" t="s">
        <v>33</v>
      </c>
      <c r="F10" s="9">
        <v>15</v>
      </c>
      <c r="G10" s="9">
        <v>12</v>
      </c>
      <c r="H10" s="9">
        <v>10</v>
      </c>
      <c r="I10" s="7">
        <v>15</v>
      </c>
      <c r="J10" s="3">
        <f>IF(I10&gt;=$F10,100,IF(I10&gt;=$G10,(80+20/($F10-$G10)*(I10-$G10)),IF(I10&gt;=$H10,(60+20/($H10-$G10)*(I10-$H10)),40)))*3%/3</f>
        <v>1</v>
      </c>
    </row>
    <row r="11" spans="1:10" s="4" customFormat="1" ht="19.5" customHeight="1">
      <c r="A11" s="35"/>
      <c r="B11" s="48"/>
      <c r="C11" s="33"/>
      <c r="D11" s="1" t="s">
        <v>34</v>
      </c>
      <c r="E11" s="2" t="s">
        <v>33</v>
      </c>
      <c r="F11" s="9">
        <v>15</v>
      </c>
      <c r="G11" s="9">
        <v>12</v>
      </c>
      <c r="H11" s="9">
        <v>10</v>
      </c>
      <c r="I11" s="7">
        <v>15</v>
      </c>
      <c r="J11" s="3">
        <f>IF(I11&gt;=$F11,100,IF(I11&gt;=$G11,(80+20/($F11-$G11)*(I11-$G11)),IF(I11&gt;=$H11,(60+20/($H11-$G11)*(I11-$H11)),40)))*3%/3</f>
        <v>1</v>
      </c>
    </row>
    <row r="12" spans="1:10" s="4" customFormat="1" ht="49.5" customHeight="1">
      <c r="A12" s="30"/>
      <c r="B12" s="48"/>
      <c r="C12" s="34"/>
      <c r="D12" s="1" t="s">
        <v>35</v>
      </c>
      <c r="E12" s="2" t="s">
        <v>33</v>
      </c>
      <c r="F12" s="9">
        <v>15</v>
      </c>
      <c r="G12" s="9">
        <v>12</v>
      </c>
      <c r="H12" s="9">
        <v>10</v>
      </c>
      <c r="I12" s="16">
        <v>15</v>
      </c>
      <c r="J12" s="3">
        <f t="shared" ref="J12" si="3">IF(I12&gt;=$F12,100,IF(I12&gt;=$G12,(80+20/($F12-$G12)*(I12-$G12)),IF(I12&gt;=$H12,(60+20/($H12-$G12)*(I12-$H12)),40)))*8%/8</f>
        <v>1</v>
      </c>
    </row>
    <row r="13" spans="1:10" ht="34.5" customHeight="1">
      <c r="A13" s="36">
        <v>0.03</v>
      </c>
      <c r="B13" s="49" t="s">
        <v>36</v>
      </c>
      <c r="C13" s="1" t="s">
        <v>37</v>
      </c>
      <c r="D13" s="1" t="s">
        <v>38</v>
      </c>
      <c r="E13" s="2" t="s">
        <v>39</v>
      </c>
      <c r="F13" s="3">
        <v>200</v>
      </c>
      <c r="G13" s="3">
        <v>800</v>
      </c>
      <c r="H13" s="3">
        <v>1000</v>
      </c>
      <c r="I13" s="7">
        <v>300</v>
      </c>
      <c r="J13" s="3">
        <f>IF(I13&lt;=$F13,100,IF(I13&lt;=$G13,(80+20/($G13-$F13)*($G13-I13)),IF(I13&lt;=$H13,(60+20/($H13-$G13)*($H13-I13)),40)))*3%/3</f>
        <v>0.96666666666666667</v>
      </c>
    </row>
    <row r="14" spans="1:10" ht="28.5" customHeight="1">
      <c r="A14" s="36"/>
      <c r="B14" s="49"/>
      <c r="C14" s="1" t="s">
        <v>40</v>
      </c>
      <c r="D14" s="1" t="s">
        <v>41</v>
      </c>
      <c r="E14" s="2" t="s">
        <v>39</v>
      </c>
      <c r="F14" s="3">
        <v>200</v>
      </c>
      <c r="G14" s="3">
        <v>800</v>
      </c>
      <c r="H14" s="3">
        <v>1000</v>
      </c>
      <c r="I14" s="7">
        <v>300</v>
      </c>
      <c r="J14" s="3">
        <f t="shared" ref="J14:J15" si="4">IF(I14&lt;=$F14,100,IF(I14&lt;=$G14,(80+20/($G14-$F14)*($G14-I14)),IF(I14&lt;=$H14,(60+20/($H14-$G14)*($H14-I14)),40)))*3%/3</f>
        <v>0.96666666666666667</v>
      </c>
    </row>
    <row r="15" spans="1:10" ht="45" customHeight="1">
      <c r="A15" s="37"/>
      <c r="B15" s="49"/>
      <c r="C15" s="1" t="s">
        <v>37</v>
      </c>
      <c r="D15" s="1" t="s">
        <v>42</v>
      </c>
      <c r="E15" s="2" t="s">
        <v>39</v>
      </c>
      <c r="F15" s="3">
        <v>200</v>
      </c>
      <c r="G15" s="3">
        <v>800</v>
      </c>
      <c r="H15" s="3">
        <v>1000</v>
      </c>
      <c r="I15" s="7">
        <v>300</v>
      </c>
      <c r="J15" s="3">
        <f t="shared" si="4"/>
        <v>0.96666666666666667</v>
      </c>
    </row>
    <row r="16" spans="1:10" ht="35.25" customHeight="1">
      <c r="A16" s="35">
        <v>0.02</v>
      </c>
      <c r="B16" s="48" t="s">
        <v>43</v>
      </c>
      <c r="C16" s="1" t="s">
        <v>44</v>
      </c>
      <c r="D16" s="1" t="s">
        <v>45</v>
      </c>
      <c r="E16" s="2" t="s">
        <v>39</v>
      </c>
      <c r="F16" s="3">
        <v>200</v>
      </c>
      <c r="G16" s="3">
        <v>800</v>
      </c>
      <c r="H16" s="3">
        <v>1000</v>
      </c>
      <c r="I16" s="7">
        <v>800</v>
      </c>
      <c r="J16" s="3">
        <f>IF(I16&lt;=$F16,100,IF(I16&lt;=$G16,(80+20/($G16-$F16)*($G16-I16)),IF(I16&lt;=$H16,(60+20/($H16-$G16)*($H16-I16)),40)))*2%/2</f>
        <v>0.8</v>
      </c>
    </row>
    <row r="17" spans="1:10" ht="48.75" customHeight="1">
      <c r="A17" s="35"/>
      <c r="B17" s="50"/>
      <c r="C17" s="1" t="s">
        <v>46</v>
      </c>
      <c r="D17" s="1" t="s">
        <v>47</v>
      </c>
      <c r="E17" s="2" t="s">
        <v>20</v>
      </c>
      <c r="F17" s="3">
        <v>200</v>
      </c>
      <c r="G17" s="3">
        <v>800</v>
      </c>
      <c r="H17" s="3">
        <v>1000</v>
      </c>
      <c r="I17" s="7">
        <v>800</v>
      </c>
      <c r="J17" s="3">
        <f>IF(I17&lt;=$F17,100,IF(I17&lt;=$G17,(80+20/($G17-$F17)*($G17-I17)),IF(I17&lt;=$H17,(60+20/($H17-$G17)*($H17-I17)),40)))*2%/2</f>
        <v>0.8</v>
      </c>
    </row>
    <row r="18" spans="1:10" ht="37.5" customHeight="1">
      <c r="A18" s="38">
        <v>0.1</v>
      </c>
      <c r="B18" s="45" t="s">
        <v>48</v>
      </c>
      <c r="C18" s="1" t="s">
        <v>49</v>
      </c>
      <c r="D18" s="1" t="s">
        <v>50</v>
      </c>
      <c r="E18" s="2" t="s">
        <v>39</v>
      </c>
      <c r="F18" s="3">
        <v>1000</v>
      </c>
      <c r="G18" s="3">
        <v>2000</v>
      </c>
      <c r="H18" s="3">
        <v>3000</v>
      </c>
      <c r="I18" s="7">
        <v>1300</v>
      </c>
      <c r="J18" s="3">
        <f>IF(I18&lt;=$F18,100,IF(I18&lt;=$G18,(80+20/($G18-$F18)*($G18-I18)),IF(I18&lt;=$H18,(60+20/($H18-$G18)*($H18-I18)),40)))*10%/4</f>
        <v>2.35</v>
      </c>
    </row>
    <row r="19" spans="1:10" ht="45.75" customHeight="1">
      <c r="A19" s="38"/>
      <c r="B19" s="45"/>
      <c r="C19" s="1" t="s">
        <v>51</v>
      </c>
      <c r="D19" s="1" t="s">
        <v>52</v>
      </c>
      <c r="E19" s="2" t="s">
        <v>39</v>
      </c>
      <c r="F19" s="3">
        <v>1000</v>
      </c>
      <c r="G19" s="3">
        <v>2000</v>
      </c>
      <c r="H19" s="3">
        <v>3000</v>
      </c>
      <c r="I19" s="7">
        <v>1300</v>
      </c>
      <c r="J19" s="3">
        <f t="shared" ref="J19" si="5">IF(I19&lt;=$F19,100,IF(I19&lt;=$G19,(80+20/($G19-$F19)*($G19-I19)),IF(I19&lt;=$H19,(60+20/($H19-$G19)*($H19-I19)),40)))*10%/4</f>
        <v>2.35</v>
      </c>
    </row>
    <row r="20" spans="1:10" ht="35.25" customHeight="1">
      <c r="A20" s="38"/>
      <c r="B20" s="45"/>
      <c r="C20" s="1" t="s">
        <v>53</v>
      </c>
      <c r="D20" s="1" t="s">
        <v>54</v>
      </c>
      <c r="E20" s="2" t="s">
        <v>39</v>
      </c>
      <c r="F20" s="3">
        <v>1000</v>
      </c>
      <c r="G20" s="3">
        <v>2000</v>
      </c>
      <c r="H20" s="3">
        <v>3000</v>
      </c>
      <c r="I20" s="7">
        <v>2000</v>
      </c>
      <c r="J20" s="3">
        <f t="shared" ref="J20" si="6">IF(I20&lt;=$F20,100,IF(I20&lt;=$G20,(80+20/($G20-$F20)*($G20-I20)),IF(I20&lt;=$H20,(60+20/($H20-$G20)*($H20-I20)),40)))*10%/4</f>
        <v>2</v>
      </c>
    </row>
    <row r="21" spans="1:10" ht="31.5" customHeight="1">
      <c r="A21" s="29"/>
      <c r="B21" s="46"/>
      <c r="C21" s="1" t="s">
        <v>55</v>
      </c>
      <c r="D21" s="1" t="s">
        <v>56</v>
      </c>
      <c r="E21" s="2" t="s">
        <v>39</v>
      </c>
      <c r="F21" s="3">
        <v>2000</v>
      </c>
      <c r="G21" s="3">
        <v>3000</v>
      </c>
      <c r="H21" s="3">
        <v>3000</v>
      </c>
      <c r="I21" s="7">
        <v>2500</v>
      </c>
      <c r="J21" s="3">
        <f t="shared" ref="J21" si="7">IF(I21&lt;=$F21,100,IF(I21&lt;=$G21,(80+20/($G21-$F21)*($G21-I21)),IF(I21&lt;=$H21,(60+20/($H21-$G21)*($H21-I21)),40)))*10%/4</f>
        <v>2.25</v>
      </c>
    </row>
    <row r="22" spans="1:10" ht="66">
      <c r="A22" s="39">
        <v>0.2</v>
      </c>
      <c r="B22" s="45" t="s">
        <v>57</v>
      </c>
      <c r="C22" s="1" t="s">
        <v>58</v>
      </c>
      <c r="D22" s="1" t="s">
        <v>59</v>
      </c>
      <c r="E22" s="2" t="s">
        <v>16</v>
      </c>
      <c r="F22" s="3">
        <v>1</v>
      </c>
      <c r="G22" s="3">
        <v>3</v>
      </c>
      <c r="H22" s="3">
        <v>5</v>
      </c>
      <c r="I22" s="7">
        <v>1.5</v>
      </c>
      <c r="J22" s="3">
        <f>IF(I22&lt;=$F22,100,IF(I22&lt;=$G22,(80+20/($G22-$F22)*($G22-I22)),IF(I22&lt;=$H22,(60+20/($H22-$G22)*($H22-I22)),40)))*20%/11</f>
        <v>1.7272727272727273</v>
      </c>
    </row>
    <row r="23" spans="1:10" ht="66">
      <c r="A23" s="39"/>
      <c r="B23" s="45"/>
      <c r="C23" s="1" t="s">
        <v>58</v>
      </c>
      <c r="D23" s="1" t="s">
        <v>60</v>
      </c>
      <c r="E23" s="2" t="s">
        <v>16</v>
      </c>
      <c r="F23" s="3">
        <v>1</v>
      </c>
      <c r="G23" s="3">
        <v>3</v>
      </c>
      <c r="H23" s="3">
        <v>5</v>
      </c>
      <c r="I23" s="7">
        <v>2</v>
      </c>
      <c r="J23" s="3">
        <f t="shared" ref="J23" si="8">IF(I23&lt;=$F23,100,IF(I23&lt;=$G23,(80+20/($G23-$F23)*($G23-I23)),IF(I23&lt;=$H23,(60+20/($H23-$G23)*($H23-I23)),40)))*20%/11</f>
        <v>1.6363636363636365</v>
      </c>
    </row>
    <row r="24" spans="1:10" s="4" customFormat="1" ht="66">
      <c r="A24" s="39"/>
      <c r="B24" s="45"/>
      <c r="C24" s="1" t="s">
        <v>58</v>
      </c>
      <c r="D24" s="1" t="s">
        <v>61</v>
      </c>
      <c r="E24" s="2" t="s">
        <v>16</v>
      </c>
      <c r="F24" s="3">
        <v>3</v>
      </c>
      <c r="G24" s="3">
        <v>5</v>
      </c>
      <c r="H24" s="3">
        <v>8</v>
      </c>
      <c r="I24" s="7">
        <v>2.2999999999999998</v>
      </c>
      <c r="J24" s="3">
        <f t="shared" ref="J24" si="9">IF(I24&lt;=$F24,100,IF(I24&lt;=$G24,(80+20/($G24-$F24)*($G24-I24)),IF(I24&lt;=$H24,(60+20/($H24-$G24)*($H24-I24)),40)))*20%/11</f>
        <v>1.8181818181818181</v>
      </c>
    </row>
    <row r="25" spans="1:10" s="4" customFormat="1" ht="66">
      <c r="A25" s="39"/>
      <c r="B25" s="45"/>
      <c r="C25" s="1" t="s">
        <v>58</v>
      </c>
      <c r="D25" s="1" t="s">
        <v>62</v>
      </c>
      <c r="E25" s="2" t="s">
        <v>16</v>
      </c>
      <c r="F25" s="3">
        <v>3</v>
      </c>
      <c r="G25" s="3">
        <v>5</v>
      </c>
      <c r="H25" s="3">
        <v>8</v>
      </c>
      <c r="I25" s="7">
        <v>3</v>
      </c>
      <c r="J25" s="3">
        <f t="shared" ref="J25" si="10">IF(I25&lt;=$F25,100,IF(I25&lt;=$G25,(80+20/($G25-$F25)*($G25-I25)),IF(I25&lt;=$H25,(60+20/($H25-$G25)*($H25-I25)),40)))*20%/11</f>
        <v>1.8181818181818181</v>
      </c>
    </row>
    <row r="26" spans="1:10" ht="66">
      <c r="A26" s="39"/>
      <c r="B26" s="45"/>
      <c r="C26" s="1" t="s">
        <v>58</v>
      </c>
      <c r="D26" s="1" t="s">
        <v>63</v>
      </c>
      <c r="E26" s="2" t="s">
        <v>16</v>
      </c>
      <c r="F26" s="3">
        <v>5</v>
      </c>
      <c r="G26" s="3">
        <v>8</v>
      </c>
      <c r="H26" s="3">
        <v>10</v>
      </c>
      <c r="I26" s="7">
        <v>4</v>
      </c>
      <c r="J26" s="3">
        <f t="shared" ref="J26" si="11">IF(I26&lt;=$F26,100,IF(I26&lt;=$G26,(80+20/($G26-$F26)*($G26-I26)),IF(I26&lt;=$H26,(60+20/($H26-$G26)*($H26-I26)),40)))*20%/11</f>
        <v>1.8181818181818181</v>
      </c>
    </row>
    <row r="27" spans="1:10" ht="82.5">
      <c r="A27" s="39"/>
      <c r="B27" s="45"/>
      <c r="C27" s="1" t="s">
        <v>64</v>
      </c>
      <c r="D27" s="1" t="s">
        <v>65</v>
      </c>
      <c r="E27" s="2" t="s">
        <v>16</v>
      </c>
      <c r="F27" s="3">
        <v>3</v>
      </c>
      <c r="G27" s="3">
        <v>5</v>
      </c>
      <c r="H27" s="3">
        <v>8</v>
      </c>
      <c r="I27" s="7">
        <v>3</v>
      </c>
      <c r="J27" s="3">
        <f t="shared" ref="J27" si="12">IF(I27&lt;=$F27,100,IF(I27&lt;=$G27,(80+20/($G27-$F27)*($G27-I27)),IF(I27&lt;=$H27,(60+20/($H27-$G27)*($H27-I27)),40)))*20%/11</f>
        <v>1.8181818181818181</v>
      </c>
    </row>
    <row r="28" spans="1:10" ht="46.5" customHeight="1">
      <c r="A28" s="39"/>
      <c r="B28" s="45"/>
      <c r="C28" s="1" t="s">
        <v>66</v>
      </c>
      <c r="D28" s="1" t="s">
        <v>67</v>
      </c>
      <c r="E28" s="2" t="s">
        <v>16</v>
      </c>
      <c r="F28" s="3">
        <v>2</v>
      </c>
      <c r="G28" s="3">
        <v>3</v>
      </c>
      <c r="H28" s="3">
        <v>5</v>
      </c>
      <c r="I28" s="7">
        <v>1.8</v>
      </c>
      <c r="J28" s="3">
        <f t="shared" ref="J28" si="13">IF(I28&lt;=$F28,100,IF(I28&lt;=$G28,(80+20/($G28-$F28)*($G28-I28)),IF(I28&lt;=$H28,(60+20/($H28-$G28)*($H28-I28)),40)))*20%/11</f>
        <v>1.8181818181818181</v>
      </c>
    </row>
    <row r="29" spans="1:10" ht="99">
      <c r="A29" s="39"/>
      <c r="B29" s="45"/>
      <c r="C29" s="1" t="s">
        <v>66</v>
      </c>
      <c r="D29" s="1" t="s">
        <v>68</v>
      </c>
      <c r="E29" s="2" t="s">
        <v>16</v>
      </c>
      <c r="F29" s="3">
        <v>3</v>
      </c>
      <c r="G29" s="3">
        <v>5</v>
      </c>
      <c r="H29" s="3">
        <v>8</v>
      </c>
      <c r="I29" s="7">
        <v>2.2999999999999998</v>
      </c>
      <c r="J29" s="3">
        <f t="shared" ref="J29" si="14">IF(I29&lt;=$F29,100,IF(I29&lt;=$G29,(80+20/($G29-$F29)*($G29-I29)),IF(I29&lt;=$H29,(60+20/($H29-$G29)*($H29-I29)),40)))*20%/11</f>
        <v>1.8181818181818181</v>
      </c>
    </row>
    <row r="30" spans="1:10" ht="99">
      <c r="A30" s="39"/>
      <c r="B30" s="45"/>
      <c r="C30" s="1" t="s">
        <v>66</v>
      </c>
      <c r="D30" s="1" t="s">
        <v>69</v>
      </c>
      <c r="E30" s="2" t="s">
        <v>16</v>
      </c>
      <c r="F30" s="3">
        <v>3</v>
      </c>
      <c r="G30" s="3">
        <v>5</v>
      </c>
      <c r="H30" s="3">
        <v>8</v>
      </c>
      <c r="I30" s="7">
        <v>2.5</v>
      </c>
      <c r="J30" s="3">
        <f t="shared" ref="J30" si="15">IF(I30&lt;=$F30,100,IF(I30&lt;=$G30,(80+20/($G30-$F30)*($G30-I30)),IF(I30&lt;=$H30,(60+20/($H30-$G30)*($H30-I30)),40)))*20%/11</f>
        <v>1.8181818181818181</v>
      </c>
    </row>
    <row r="31" spans="1:10" ht="99">
      <c r="A31" s="39"/>
      <c r="B31" s="45"/>
      <c r="C31" s="1" t="s">
        <v>66</v>
      </c>
      <c r="D31" s="1" t="s">
        <v>70</v>
      </c>
      <c r="E31" s="2" t="s">
        <v>16</v>
      </c>
      <c r="F31" s="3">
        <v>5</v>
      </c>
      <c r="G31" s="3">
        <v>8</v>
      </c>
      <c r="H31" s="3">
        <v>10</v>
      </c>
      <c r="I31" s="7">
        <v>3.3</v>
      </c>
      <c r="J31" s="3">
        <f t="shared" ref="J31" si="16">IF(I31&lt;=$F31,100,IF(I31&lt;=$G31,(80+20/($G31-$F31)*($G31-I31)),IF(I31&lt;=$H31,(60+20/($H31-$G31)*($H31-I31)),40)))*20%/11</f>
        <v>1.8181818181818181</v>
      </c>
    </row>
    <row r="32" spans="1:10" ht="56.25" customHeight="1">
      <c r="A32" s="39"/>
      <c r="B32" s="46"/>
      <c r="C32" s="19" t="s">
        <v>66</v>
      </c>
      <c r="D32" s="1" t="s">
        <v>71</v>
      </c>
      <c r="E32" s="2" t="s">
        <v>16</v>
      </c>
      <c r="F32" s="3">
        <v>6</v>
      </c>
      <c r="G32" s="3">
        <v>10</v>
      </c>
      <c r="H32" s="3">
        <v>12</v>
      </c>
      <c r="I32" s="7">
        <v>4.3</v>
      </c>
      <c r="J32" s="3">
        <f t="shared" ref="J32" si="17">IF(I32&lt;=$F32,100,IF(I32&lt;=$G32,(80+20/($G32-$F32)*($G32-I32)),IF(I32&lt;=$H32,(60+20/($H32-$G32)*($H32-I32)),40)))*20%/11</f>
        <v>1.8181818181818181</v>
      </c>
    </row>
    <row r="33" spans="1:10" ht="29.25" customHeight="1">
      <c r="A33" s="39">
        <v>0.2</v>
      </c>
      <c r="B33" s="43" t="s">
        <v>72</v>
      </c>
      <c r="C33" s="2" t="s">
        <v>73</v>
      </c>
      <c r="D33" s="1" t="s">
        <v>74</v>
      </c>
      <c r="E33" s="2" t="s">
        <v>16</v>
      </c>
      <c r="F33" s="3">
        <v>2</v>
      </c>
      <c r="G33" s="3">
        <v>4</v>
      </c>
      <c r="H33" s="3">
        <v>6</v>
      </c>
      <c r="I33" s="7">
        <v>3</v>
      </c>
      <c r="J33" s="3">
        <f>IF(I33&lt;=$F33,100,IF(I33&lt;=$G33,(80+20/($G33-$F33)*($G33-I33)),IF(I33&lt;=$H33,(60+20/($H33-$G33)*($H33-I33)),40)))*20%/12</f>
        <v>1.5</v>
      </c>
    </row>
    <row r="34" spans="1:10" ht="66">
      <c r="A34" s="40"/>
      <c r="B34" s="43"/>
      <c r="C34" s="2" t="s">
        <v>75</v>
      </c>
      <c r="D34" s="1" t="s">
        <v>76</v>
      </c>
      <c r="E34" s="2" t="s">
        <v>16</v>
      </c>
      <c r="F34" s="3">
        <v>2</v>
      </c>
      <c r="G34" s="3">
        <v>4</v>
      </c>
      <c r="H34" s="3">
        <v>6</v>
      </c>
      <c r="I34" s="7">
        <v>3</v>
      </c>
      <c r="J34" s="3">
        <f t="shared" ref="J34:J44" si="18">IF(I34&lt;=$F34,100,IF(I34&lt;=$G34,(80+20/($G34-$F34)*($G34-I34)),IF(I34&lt;=$H34,(60+20/($H34-$G34)*($H34-I34)),40)))*20%/12</f>
        <v>1.5</v>
      </c>
    </row>
    <row r="35" spans="1:10" ht="66">
      <c r="A35" s="40"/>
      <c r="B35" s="43"/>
      <c r="C35" s="2" t="s">
        <v>77</v>
      </c>
      <c r="D35" s="1" t="s">
        <v>78</v>
      </c>
      <c r="E35" s="2" t="s">
        <v>16</v>
      </c>
      <c r="F35" s="3">
        <v>2</v>
      </c>
      <c r="G35" s="3">
        <v>4</v>
      </c>
      <c r="H35" s="3">
        <v>6</v>
      </c>
      <c r="I35" s="7">
        <v>3</v>
      </c>
      <c r="J35" s="3">
        <f t="shared" si="18"/>
        <v>1.5</v>
      </c>
    </row>
    <row r="36" spans="1:10" ht="66">
      <c r="A36" s="40"/>
      <c r="B36" s="43"/>
      <c r="C36" s="2" t="s">
        <v>75</v>
      </c>
      <c r="D36" s="1" t="s">
        <v>79</v>
      </c>
      <c r="E36" s="2" t="s">
        <v>16</v>
      </c>
      <c r="F36" s="3">
        <v>2</v>
      </c>
      <c r="G36" s="3">
        <v>4</v>
      </c>
      <c r="H36" s="3">
        <v>6</v>
      </c>
      <c r="I36" s="7">
        <v>3</v>
      </c>
      <c r="J36" s="3">
        <f t="shared" si="18"/>
        <v>1.5</v>
      </c>
    </row>
    <row r="37" spans="1:10" ht="66">
      <c r="A37" s="40"/>
      <c r="B37" s="43"/>
      <c r="C37" s="2" t="s">
        <v>80</v>
      </c>
      <c r="D37" s="1" t="s">
        <v>81</v>
      </c>
      <c r="E37" s="2" t="s">
        <v>16</v>
      </c>
      <c r="F37" s="3">
        <v>2</v>
      </c>
      <c r="G37" s="3">
        <v>4</v>
      </c>
      <c r="H37" s="3">
        <v>6</v>
      </c>
      <c r="I37" s="7">
        <v>3</v>
      </c>
      <c r="J37" s="3">
        <f t="shared" si="18"/>
        <v>1.5</v>
      </c>
    </row>
    <row r="38" spans="1:10" ht="66">
      <c r="A38" s="40"/>
      <c r="B38" s="43"/>
      <c r="C38" s="2" t="s">
        <v>77</v>
      </c>
      <c r="D38" s="1" t="s">
        <v>82</v>
      </c>
      <c r="E38" s="2" t="s">
        <v>16</v>
      </c>
      <c r="F38" s="3">
        <v>2</v>
      </c>
      <c r="G38" s="3">
        <v>4</v>
      </c>
      <c r="H38" s="3">
        <v>6</v>
      </c>
      <c r="I38" s="7">
        <v>3</v>
      </c>
      <c r="J38" s="3">
        <f t="shared" si="18"/>
        <v>1.5</v>
      </c>
    </row>
    <row r="39" spans="1:10" ht="66">
      <c r="A39" s="40"/>
      <c r="B39" s="43"/>
      <c r="C39" s="2" t="s">
        <v>73</v>
      </c>
      <c r="D39" s="1" t="s">
        <v>83</v>
      </c>
      <c r="E39" s="2" t="s">
        <v>16</v>
      </c>
      <c r="F39" s="3">
        <v>2</v>
      </c>
      <c r="G39" s="3">
        <v>4</v>
      </c>
      <c r="H39" s="3">
        <v>6</v>
      </c>
      <c r="I39" s="7">
        <v>3</v>
      </c>
      <c r="J39" s="3">
        <f t="shared" si="18"/>
        <v>1.5</v>
      </c>
    </row>
    <row r="40" spans="1:10" ht="66">
      <c r="A40" s="40"/>
      <c r="B40" s="43"/>
      <c r="C40" s="2" t="s">
        <v>75</v>
      </c>
      <c r="D40" s="1" t="s">
        <v>84</v>
      </c>
      <c r="E40" s="2" t="s">
        <v>16</v>
      </c>
      <c r="F40" s="3">
        <v>2</v>
      </c>
      <c r="G40" s="3">
        <v>4</v>
      </c>
      <c r="H40" s="3">
        <v>6</v>
      </c>
      <c r="I40" s="7">
        <v>3</v>
      </c>
      <c r="J40" s="3">
        <f t="shared" si="18"/>
        <v>1.5</v>
      </c>
    </row>
    <row r="41" spans="1:10" ht="66">
      <c r="A41" s="40"/>
      <c r="B41" s="43"/>
      <c r="C41" s="2" t="s">
        <v>80</v>
      </c>
      <c r="D41" s="1" t="s">
        <v>85</v>
      </c>
      <c r="E41" s="2" t="s">
        <v>16</v>
      </c>
      <c r="F41" s="3">
        <v>2</v>
      </c>
      <c r="G41" s="3">
        <v>4</v>
      </c>
      <c r="H41" s="3">
        <v>6</v>
      </c>
      <c r="I41" s="7">
        <v>3</v>
      </c>
      <c r="J41" s="3">
        <f t="shared" si="18"/>
        <v>1.5</v>
      </c>
    </row>
    <row r="42" spans="1:10" ht="66">
      <c r="A42" s="40"/>
      <c r="B42" s="43"/>
      <c r="C42" s="2" t="s">
        <v>73</v>
      </c>
      <c r="D42" s="1" t="s">
        <v>86</v>
      </c>
      <c r="E42" s="2" t="s">
        <v>16</v>
      </c>
      <c r="F42" s="3">
        <v>2</v>
      </c>
      <c r="G42" s="3">
        <v>4</v>
      </c>
      <c r="H42" s="3">
        <v>6</v>
      </c>
      <c r="I42" s="7">
        <v>3</v>
      </c>
      <c r="J42" s="3">
        <f t="shared" si="18"/>
        <v>1.5</v>
      </c>
    </row>
    <row r="43" spans="1:10" ht="66">
      <c r="A43" s="40"/>
      <c r="B43" s="43"/>
      <c r="C43" s="2" t="s">
        <v>80</v>
      </c>
      <c r="D43" s="1" t="s">
        <v>87</v>
      </c>
      <c r="E43" s="2" t="s">
        <v>16</v>
      </c>
      <c r="F43" s="3">
        <v>2</v>
      </c>
      <c r="G43" s="3">
        <v>4</v>
      </c>
      <c r="H43" s="3">
        <v>6</v>
      </c>
      <c r="I43" s="7">
        <v>3</v>
      </c>
      <c r="J43" s="3">
        <f t="shared" si="18"/>
        <v>1.5</v>
      </c>
    </row>
    <row r="44" spans="1:10" ht="73.5" customHeight="1">
      <c r="A44" s="41"/>
      <c r="B44" s="44"/>
      <c r="C44" s="2" t="s">
        <v>77</v>
      </c>
      <c r="D44" s="1" t="s">
        <v>88</v>
      </c>
      <c r="E44" s="2" t="s">
        <v>16</v>
      </c>
      <c r="F44" s="3">
        <v>2</v>
      </c>
      <c r="G44" s="3">
        <v>4</v>
      </c>
      <c r="H44" s="3">
        <v>6</v>
      </c>
      <c r="I44" s="7">
        <v>3</v>
      </c>
      <c r="J44" s="3">
        <f t="shared" si="18"/>
        <v>1.5</v>
      </c>
    </row>
    <row r="45" spans="1:10" ht="115.5">
      <c r="A45" s="23">
        <v>0.1</v>
      </c>
      <c r="B45" s="10" t="s">
        <v>89</v>
      </c>
      <c r="C45" s="20"/>
      <c r="D45" s="2" t="s">
        <v>90</v>
      </c>
      <c r="E45" s="2" t="s">
        <v>91</v>
      </c>
      <c r="F45" s="3">
        <v>0</v>
      </c>
      <c r="G45" s="3">
        <v>1</v>
      </c>
      <c r="H45" s="3">
        <v>3</v>
      </c>
      <c r="I45" s="7">
        <v>1</v>
      </c>
      <c r="J45" s="3">
        <f>IF(I45&lt;=$F45,100,IF(I45&lt;=$G45,(80+20/($G45-$F45)*($G45-I45)),IF(I45&lt;=$H45,(60+20/($H45-$G45)*($H45-I45)),40)))*10%/1</f>
        <v>8</v>
      </c>
    </row>
    <row r="46" spans="1:10" ht="16.5">
      <c r="A46" s="22" t="s">
        <v>92</v>
      </c>
      <c r="B46" s="13"/>
      <c r="C46" s="21"/>
      <c r="D46" s="14"/>
      <c r="E46" s="14"/>
      <c r="F46" s="6"/>
      <c r="G46" s="6"/>
      <c r="H46" s="6"/>
      <c r="I46" s="24"/>
      <c r="J46" s="6">
        <f>SUM(J2:J45)</f>
        <v>88.177272727272737</v>
      </c>
    </row>
    <row r="47" spans="1:10" ht="82.5">
      <c r="A47" s="26" t="s">
        <v>93</v>
      </c>
      <c r="B47" s="10"/>
      <c r="C47" s="2"/>
      <c r="D47" s="2" t="s">
        <v>94</v>
      </c>
      <c r="E47" s="2" t="s">
        <v>95</v>
      </c>
      <c r="F47" s="2" t="s">
        <v>96</v>
      </c>
      <c r="G47" s="2" t="s">
        <v>97</v>
      </c>
      <c r="H47" s="2" t="s">
        <v>98</v>
      </c>
      <c r="I47" s="25"/>
      <c r="J47" s="17"/>
    </row>
    <row r="48" spans="1:10" ht="33">
      <c r="A48" s="27"/>
      <c r="B48" s="10"/>
      <c r="C48" s="2"/>
      <c r="D48" s="2" t="s">
        <v>99</v>
      </c>
      <c r="E48" s="2" t="s">
        <v>95</v>
      </c>
      <c r="F48" s="2" t="s">
        <v>97</v>
      </c>
      <c r="G48" s="2" t="s">
        <v>98</v>
      </c>
      <c r="H48" s="2" t="s">
        <v>100</v>
      </c>
      <c r="I48" s="3"/>
      <c r="J48" s="3"/>
    </row>
  </sheetData>
  <mergeCells count="20">
    <mergeCell ref="A2:A3"/>
    <mergeCell ref="A18:A21"/>
    <mergeCell ref="A33:A44"/>
    <mergeCell ref="A22:A32"/>
    <mergeCell ref="B6:B9"/>
    <mergeCell ref="B33:B44"/>
    <mergeCell ref="B22:B32"/>
    <mergeCell ref="B18:B21"/>
    <mergeCell ref="B4:B5"/>
    <mergeCell ref="A16:A17"/>
    <mergeCell ref="B10:B12"/>
    <mergeCell ref="B13:B15"/>
    <mergeCell ref="B16:B17"/>
    <mergeCell ref="A47:A48"/>
    <mergeCell ref="A4:A5"/>
    <mergeCell ref="A6:A9"/>
    <mergeCell ref="C6:C9"/>
    <mergeCell ref="A10:A12"/>
    <mergeCell ref="A13:A15"/>
    <mergeCell ref="C10:C1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地图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Qi, Xuliang (X.)</dc:creator>
  <cp:keywords/>
  <dc:description/>
  <cp:lastModifiedBy>Zhang, Daorong (D.)</cp:lastModifiedBy>
  <cp:revision/>
  <dcterms:created xsi:type="dcterms:W3CDTF">2015-06-05T18:17:20Z</dcterms:created>
  <dcterms:modified xsi:type="dcterms:W3CDTF">2022-09-19T08:47:12Z</dcterms:modified>
  <cp:category/>
  <cp:contentStatus/>
</cp:coreProperties>
</file>